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drawings/drawing3.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hidePivotFieldList="1"/>
  <mc:AlternateContent xmlns:mc="http://schemas.openxmlformats.org/markup-compatibility/2006">
    <mc:Choice Requires="x15">
      <x15ac:absPath xmlns:x15ac="http://schemas.microsoft.com/office/spreadsheetml/2010/11/ac" url="/Users/feliciaprah/Documents/Learning Profolio /"/>
    </mc:Choice>
  </mc:AlternateContent>
  <xr:revisionPtr revIDLastSave="0" documentId="13_ncr:1_{F5D3F9F0-7CA8-114C-992E-7D14E4305569}" xr6:coauthVersionLast="47" xr6:coauthVersionMax="47" xr10:uidLastSave="{00000000-0000-0000-0000-000000000000}"/>
  <bookViews>
    <workbookView xWindow="0" yWindow="760" windowWidth="30240" windowHeight="17800" activeTab="3" xr2:uid="{00000000-000D-0000-FFFF-FFFF00000000}"/>
  </bookViews>
  <sheets>
    <sheet name="Cover Page" sheetId="1" r:id="rId1"/>
    <sheet name="Sheet1" sheetId="4" r:id="rId2"/>
    <sheet name="Data" sheetId="2" r:id="rId3"/>
    <sheet name="Dashboard" sheetId="3" r:id="rId4"/>
  </sheets>
  <definedNames>
    <definedName name="_xlchart.v5.0" hidden="1">Sheet1!$D$24</definedName>
    <definedName name="_xlchart.v5.1" hidden="1">Sheet1!$D$25:$D$74</definedName>
    <definedName name="_xlchart.v5.2" hidden="1">Sheet1!$E$24</definedName>
    <definedName name="_xlchart.v5.3" hidden="1">Sheet1!$E$25:$E$74</definedName>
    <definedName name="_xlchart.v5.4" hidden="1">Sheet1!$D$24</definedName>
    <definedName name="_xlchart.v5.5" hidden="1">Sheet1!$D$25:$D$75</definedName>
    <definedName name="_xlchart.v5.6" hidden="1">Sheet1!$E$24</definedName>
    <definedName name="_xlchart.v5.7" hidden="1">Sheet1!$E$25:$E$75</definedName>
    <definedName name="NativeTimeline_Invoice_Date">#N/A</definedName>
    <definedName name="Slicer_Beverage_Brand">#N/A</definedName>
    <definedName name="Slicer_Region">#N/A</definedName>
    <definedName name="Slicer_Retailer">#N/A</definedName>
  </definedNames>
  <calcPr calcId="191029"/>
  <pivotCaches>
    <pivotCache cacheId="3"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0" roundtripDataSignature="AMtx7mhwl5n/6E4JEifg9kWlAttRGuttmA=="/>
    </ext>
  </extLst>
</workbook>
</file>

<file path=xl/calcChain.xml><?xml version="1.0" encoding="utf-8"?>
<calcChain xmlns="http://schemas.openxmlformats.org/spreadsheetml/2006/main">
  <c r="E26" i="4" l="1"/>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25" i="4"/>
  <c r="R3893" i="2"/>
  <c r="Q3893" i="2"/>
  <c r="P3893" i="2"/>
  <c r="K3893" i="2"/>
  <c r="L3893" i="2" s="1"/>
  <c r="R3892" i="2"/>
  <c r="Q3892" i="2"/>
  <c r="P3892" i="2"/>
  <c r="K3892" i="2"/>
  <c r="L3892" i="2" s="1"/>
  <c r="R3891" i="2"/>
  <c r="Q3891" i="2"/>
  <c r="P3891" i="2"/>
  <c r="K3891" i="2"/>
  <c r="L3891" i="2" s="1"/>
  <c r="R3890" i="2"/>
  <c r="Q3890" i="2"/>
  <c r="P3890" i="2"/>
  <c r="K3890" i="2"/>
  <c r="L3890" i="2" s="1"/>
  <c r="R3889" i="2"/>
  <c r="Q3889" i="2"/>
  <c r="P3889" i="2"/>
  <c r="L3889" i="2"/>
  <c r="K3889" i="2"/>
  <c r="R3888" i="2"/>
  <c r="Q3888" i="2"/>
  <c r="P3888" i="2"/>
  <c r="L3888" i="2"/>
  <c r="K3888" i="2"/>
  <c r="R3887" i="2"/>
  <c r="Q3887" i="2"/>
  <c r="P3887" i="2"/>
  <c r="K3887" i="2"/>
  <c r="L3887" i="2" s="1"/>
  <c r="R3886" i="2"/>
  <c r="Q3886" i="2"/>
  <c r="P3886" i="2"/>
  <c r="L3886" i="2"/>
  <c r="K3886" i="2"/>
  <c r="R3885" i="2"/>
  <c r="Q3885" i="2"/>
  <c r="P3885" i="2"/>
  <c r="K3885" i="2"/>
  <c r="L3885" i="2" s="1"/>
  <c r="R3884" i="2"/>
  <c r="Q3884" i="2"/>
  <c r="P3884" i="2"/>
  <c r="K3884" i="2"/>
  <c r="L3884" i="2" s="1"/>
  <c r="R3883" i="2"/>
  <c r="Q3883" i="2"/>
  <c r="P3883" i="2"/>
  <c r="L3883" i="2"/>
  <c r="K3883" i="2"/>
  <c r="R3882" i="2"/>
  <c r="Q3882" i="2"/>
  <c r="P3882" i="2"/>
  <c r="K3882" i="2"/>
  <c r="L3882" i="2" s="1"/>
  <c r="R3881" i="2"/>
  <c r="Q3881" i="2"/>
  <c r="P3881" i="2"/>
  <c r="K3881" i="2"/>
  <c r="L3881" i="2" s="1"/>
  <c r="R3880" i="2"/>
  <c r="Q3880" i="2"/>
  <c r="P3880" i="2"/>
  <c r="L3880" i="2"/>
  <c r="K3880" i="2"/>
  <c r="R3879" i="2"/>
  <c r="Q3879" i="2"/>
  <c r="P3879" i="2"/>
  <c r="K3879" i="2"/>
  <c r="L3879" i="2" s="1"/>
  <c r="R3878" i="2"/>
  <c r="Q3878" i="2"/>
  <c r="P3878" i="2"/>
  <c r="K3878" i="2"/>
  <c r="L3878" i="2" s="1"/>
  <c r="R3877" i="2"/>
  <c r="Q3877" i="2"/>
  <c r="P3877" i="2"/>
  <c r="L3877" i="2"/>
  <c r="K3877" i="2"/>
  <c r="R3876" i="2"/>
  <c r="Q3876" i="2"/>
  <c r="P3876" i="2"/>
  <c r="L3876" i="2"/>
  <c r="K3876" i="2"/>
  <c r="R3875" i="2"/>
  <c r="Q3875" i="2"/>
  <c r="P3875" i="2"/>
  <c r="L3875" i="2"/>
  <c r="K3875" i="2"/>
  <c r="R3874" i="2"/>
  <c r="Q3874" i="2"/>
  <c r="P3874" i="2"/>
  <c r="L3874" i="2"/>
  <c r="K3874" i="2"/>
  <c r="R3873" i="2"/>
  <c r="Q3873" i="2"/>
  <c r="P3873" i="2"/>
  <c r="K3873" i="2"/>
  <c r="L3873" i="2" s="1"/>
  <c r="R3872" i="2"/>
  <c r="Q3872" i="2"/>
  <c r="P3872" i="2"/>
  <c r="K3872" i="2"/>
  <c r="L3872" i="2" s="1"/>
  <c r="R3871" i="2"/>
  <c r="Q3871" i="2"/>
  <c r="P3871" i="2"/>
  <c r="L3871" i="2"/>
  <c r="K3871" i="2"/>
  <c r="R3870" i="2"/>
  <c r="Q3870" i="2"/>
  <c r="P3870" i="2"/>
  <c r="L3870" i="2"/>
  <c r="K3870" i="2"/>
  <c r="R3869" i="2"/>
  <c r="Q3869" i="2"/>
  <c r="P3869" i="2"/>
  <c r="K3869" i="2"/>
  <c r="L3869" i="2" s="1"/>
  <c r="R3868" i="2"/>
  <c r="Q3868" i="2"/>
  <c r="P3868" i="2"/>
  <c r="K3868" i="2"/>
  <c r="L3868" i="2" s="1"/>
  <c r="R3867" i="2"/>
  <c r="Q3867" i="2"/>
  <c r="P3867" i="2"/>
  <c r="K3867" i="2"/>
  <c r="L3867" i="2" s="1"/>
  <c r="R3866" i="2"/>
  <c r="Q3866" i="2"/>
  <c r="P3866" i="2"/>
  <c r="K3866" i="2"/>
  <c r="L3866" i="2" s="1"/>
  <c r="R3865" i="2"/>
  <c r="Q3865" i="2"/>
  <c r="P3865" i="2"/>
  <c r="L3865" i="2"/>
  <c r="K3865" i="2"/>
  <c r="R3864" i="2"/>
  <c r="Q3864" i="2"/>
  <c r="P3864" i="2"/>
  <c r="K3864" i="2"/>
  <c r="L3864" i="2" s="1"/>
  <c r="R3863" i="2"/>
  <c r="Q3863" i="2"/>
  <c r="P3863" i="2"/>
  <c r="K3863" i="2"/>
  <c r="L3863" i="2" s="1"/>
  <c r="R3862" i="2"/>
  <c r="Q3862" i="2"/>
  <c r="P3862" i="2"/>
  <c r="L3862" i="2"/>
  <c r="K3862" i="2"/>
  <c r="R3861" i="2"/>
  <c r="Q3861" i="2"/>
  <c r="P3861" i="2"/>
  <c r="L3861" i="2"/>
  <c r="K3861" i="2"/>
  <c r="R3860" i="2"/>
  <c r="Q3860" i="2"/>
  <c r="P3860" i="2"/>
  <c r="K3860" i="2"/>
  <c r="L3860" i="2" s="1"/>
  <c r="R3859" i="2"/>
  <c r="Q3859" i="2"/>
  <c r="P3859" i="2"/>
  <c r="L3859" i="2"/>
  <c r="K3859" i="2"/>
  <c r="R3858" i="2"/>
  <c r="Q3858" i="2"/>
  <c r="P3858" i="2"/>
  <c r="K3858" i="2"/>
  <c r="L3858" i="2" s="1"/>
  <c r="R3857" i="2"/>
  <c r="Q3857" i="2"/>
  <c r="P3857" i="2"/>
  <c r="K3857" i="2"/>
  <c r="L3857" i="2" s="1"/>
  <c r="R3856" i="2"/>
  <c r="Q3856" i="2"/>
  <c r="P3856" i="2"/>
  <c r="K3856" i="2"/>
  <c r="L3856" i="2" s="1"/>
  <c r="R3855" i="2"/>
  <c r="Q3855" i="2"/>
  <c r="P3855" i="2"/>
  <c r="K3855" i="2"/>
  <c r="L3855" i="2" s="1"/>
  <c r="R3854" i="2"/>
  <c r="Q3854" i="2"/>
  <c r="P3854" i="2"/>
  <c r="K3854" i="2"/>
  <c r="L3854" i="2" s="1"/>
  <c r="R3853" i="2"/>
  <c r="Q3853" i="2"/>
  <c r="P3853" i="2"/>
  <c r="L3853" i="2"/>
  <c r="K3853" i="2"/>
  <c r="R3852" i="2"/>
  <c r="Q3852" i="2"/>
  <c r="P3852" i="2"/>
  <c r="K3852" i="2"/>
  <c r="L3852" i="2" s="1"/>
  <c r="R3851" i="2"/>
  <c r="Q3851" i="2"/>
  <c r="P3851" i="2"/>
  <c r="K3851" i="2"/>
  <c r="L3851" i="2" s="1"/>
  <c r="R3850" i="2"/>
  <c r="Q3850" i="2"/>
  <c r="P3850" i="2"/>
  <c r="L3850" i="2"/>
  <c r="K3850" i="2"/>
  <c r="R3849" i="2"/>
  <c r="Q3849" i="2"/>
  <c r="P3849" i="2"/>
  <c r="K3849" i="2"/>
  <c r="L3849" i="2" s="1"/>
  <c r="R3848" i="2"/>
  <c r="Q3848" i="2"/>
  <c r="P3848" i="2"/>
  <c r="K3848" i="2"/>
  <c r="L3848" i="2" s="1"/>
  <c r="R3847" i="2"/>
  <c r="Q3847" i="2"/>
  <c r="P3847" i="2"/>
  <c r="L3847" i="2"/>
  <c r="K3847" i="2"/>
  <c r="R3846" i="2"/>
  <c r="Q3846" i="2"/>
  <c r="P3846" i="2"/>
  <c r="K3846" i="2"/>
  <c r="L3846" i="2" s="1"/>
  <c r="R3845" i="2"/>
  <c r="Q3845" i="2"/>
  <c r="P3845" i="2"/>
  <c r="K3845" i="2"/>
  <c r="L3845" i="2" s="1"/>
  <c r="R3844" i="2"/>
  <c r="Q3844" i="2"/>
  <c r="P3844" i="2"/>
  <c r="K3844" i="2"/>
  <c r="L3844" i="2" s="1"/>
  <c r="R3843" i="2"/>
  <c r="Q3843" i="2"/>
  <c r="P3843" i="2"/>
  <c r="K3843" i="2"/>
  <c r="L3843" i="2" s="1"/>
  <c r="R3842" i="2"/>
  <c r="Q3842" i="2"/>
  <c r="P3842" i="2"/>
  <c r="K3842" i="2"/>
  <c r="L3842" i="2" s="1"/>
  <c r="R3841" i="2"/>
  <c r="Q3841" i="2"/>
  <c r="P3841" i="2"/>
  <c r="L3841" i="2"/>
  <c r="K3841" i="2"/>
  <c r="R3840" i="2"/>
  <c r="Q3840" i="2"/>
  <c r="P3840" i="2"/>
  <c r="K3840" i="2"/>
  <c r="L3840" i="2" s="1"/>
  <c r="R3839" i="2"/>
  <c r="Q3839" i="2"/>
  <c r="P3839" i="2"/>
  <c r="L3839" i="2"/>
  <c r="K3839" i="2"/>
  <c r="R3838" i="2"/>
  <c r="Q3838" i="2"/>
  <c r="P3838" i="2"/>
  <c r="L3838" i="2"/>
  <c r="K3838" i="2"/>
  <c r="R3837" i="2"/>
  <c r="Q3837" i="2"/>
  <c r="P3837" i="2"/>
  <c r="K3837" i="2"/>
  <c r="L3837" i="2" s="1"/>
  <c r="R3836" i="2"/>
  <c r="Q3836" i="2"/>
  <c r="P3836" i="2"/>
  <c r="K3836" i="2"/>
  <c r="L3836" i="2" s="1"/>
  <c r="R3835" i="2"/>
  <c r="Q3835" i="2"/>
  <c r="P3835" i="2"/>
  <c r="L3835" i="2"/>
  <c r="K3835" i="2"/>
  <c r="R3834" i="2"/>
  <c r="Q3834" i="2"/>
  <c r="P3834" i="2"/>
  <c r="K3834" i="2"/>
  <c r="L3834" i="2" s="1"/>
  <c r="R3833" i="2"/>
  <c r="Q3833" i="2"/>
  <c r="P3833" i="2"/>
  <c r="K3833" i="2"/>
  <c r="L3833" i="2" s="1"/>
  <c r="R3832" i="2"/>
  <c r="Q3832" i="2"/>
  <c r="P3832" i="2"/>
  <c r="L3832" i="2"/>
  <c r="K3832" i="2"/>
  <c r="R3831" i="2"/>
  <c r="Q3831" i="2"/>
  <c r="P3831" i="2"/>
  <c r="K3831" i="2"/>
  <c r="L3831" i="2" s="1"/>
  <c r="R3830" i="2"/>
  <c r="Q3830" i="2"/>
  <c r="P3830" i="2"/>
  <c r="L3830" i="2"/>
  <c r="K3830" i="2"/>
  <c r="R3829" i="2"/>
  <c r="Q3829" i="2"/>
  <c r="P3829" i="2"/>
  <c r="L3829" i="2"/>
  <c r="K3829" i="2"/>
  <c r="R3828" i="2"/>
  <c r="Q3828" i="2"/>
  <c r="P3828" i="2"/>
  <c r="K3828" i="2"/>
  <c r="L3828" i="2" s="1"/>
  <c r="R3827" i="2"/>
  <c r="Q3827" i="2"/>
  <c r="P3827" i="2"/>
  <c r="K3827" i="2"/>
  <c r="L3827" i="2" s="1"/>
  <c r="R3826" i="2"/>
  <c r="Q3826" i="2"/>
  <c r="P3826" i="2"/>
  <c r="L3826" i="2"/>
  <c r="K3826" i="2"/>
  <c r="R3825" i="2"/>
  <c r="Q3825" i="2"/>
  <c r="P3825" i="2"/>
  <c r="K3825" i="2"/>
  <c r="L3825" i="2" s="1"/>
  <c r="R3824" i="2"/>
  <c r="Q3824" i="2"/>
  <c r="P3824" i="2"/>
  <c r="K3824" i="2"/>
  <c r="L3824" i="2" s="1"/>
  <c r="R3823" i="2"/>
  <c r="Q3823" i="2"/>
  <c r="P3823" i="2"/>
  <c r="K3823" i="2"/>
  <c r="L3823" i="2" s="1"/>
  <c r="R3822" i="2"/>
  <c r="Q3822" i="2"/>
  <c r="P3822" i="2"/>
  <c r="K3822" i="2"/>
  <c r="L3822" i="2" s="1"/>
  <c r="K3821" i="2"/>
  <c r="L3821" i="2" s="1"/>
  <c r="L3820" i="2"/>
  <c r="K3820" i="2"/>
  <c r="L3819" i="2"/>
  <c r="K3819" i="2"/>
  <c r="K3818" i="2"/>
  <c r="L3818" i="2" s="1"/>
  <c r="L3817" i="2"/>
  <c r="K3817" i="2"/>
  <c r="L3816" i="2"/>
  <c r="K3816" i="2"/>
  <c r="K3815" i="2"/>
  <c r="L3815" i="2" s="1"/>
  <c r="L3814" i="2"/>
  <c r="K3814" i="2"/>
  <c r="K3813" i="2"/>
  <c r="L3813" i="2" s="1"/>
  <c r="L3812" i="2"/>
  <c r="K3812" i="2"/>
  <c r="K3811" i="2"/>
  <c r="L3811" i="2" s="1"/>
  <c r="K3810" i="2"/>
  <c r="L3810" i="2" s="1"/>
  <c r="K3809" i="2"/>
  <c r="L3809" i="2" s="1"/>
  <c r="L3808" i="2"/>
  <c r="K3808" i="2"/>
  <c r="L3807" i="2"/>
  <c r="K3807" i="2"/>
  <c r="L3806" i="2"/>
  <c r="K3806" i="2"/>
  <c r="K3805" i="2"/>
  <c r="L3805" i="2" s="1"/>
  <c r="L3804" i="2"/>
  <c r="K3804" i="2"/>
  <c r="K3803" i="2"/>
  <c r="L3803" i="2" s="1"/>
  <c r="L3802" i="2"/>
  <c r="K3802" i="2"/>
  <c r="L3801" i="2"/>
  <c r="K3801" i="2"/>
  <c r="L3800" i="2"/>
  <c r="K3800" i="2"/>
  <c r="L3799" i="2"/>
  <c r="K3799" i="2"/>
  <c r="K3798" i="2"/>
  <c r="L3798" i="2" s="1"/>
  <c r="K3797" i="2"/>
  <c r="L3797" i="2" s="1"/>
  <c r="L3796" i="2"/>
  <c r="K3796" i="2"/>
  <c r="K3795" i="2"/>
  <c r="L3795" i="2" s="1"/>
  <c r="K3794" i="2"/>
  <c r="L3794" i="2" s="1"/>
  <c r="L3793" i="2"/>
  <c r="K3793" i="2"/>
  <c r="K3792" i="2"/>
  <c r="L3792" i="2" s="1"/>
  <c r="K3791" i="2"/>
  <c r="L3791" i="2" s="1"/>
  <c r="L3790" i="2"/>
  <c r="K3790" i="2"/>
  <c r="L3789" i="2"/>
  <c r="K3789" i="2"/>
  <c r="K3788" i="2"/>
  <c r="L3788" i="2" s="1"/>
  <c r="K3787" i="2"/>
  <c r="L3787" i="2" s="1"/>
  <c r="L3786" i="2"/>
  <c r="K3786" i="2"/>
  <c r="K3785" i="2"/>
  <c r="L3785" i="2" s="1"/>
  <c r="L3784" i="2"/>
  <c r="K3784" i="2"/>
  <c r="L3783" i="2"/>
  <c r="K3783" i="2"/>
  <c r="K3782" i="2"/>
  <c r="L3782" i="2" s="1"/>
  <c r="K3781" i="2"/>
  <c r="L3781" i="2" s="1"/>
  <c r="K3780" i="2"/>
  <c r="L3780" i="2" s="1"/>
  <c r="K3779" i="2"/>
  <c r="L3779" i="2" s="1"/>
  <c r="L3778" i="2"/>
  <c r="K3778" i="2"/>
  <c r="K3777" i="2"/>
  <c r="L3777" i="2" s="1"/>
  <c r="L3776" i="2"/>
  <c r="K3776" i="2"/>
  <c r="K3775" i="2"/>
  <c r="L3775" i="2" s="1"/>
  <c r="K3774" i="2"/>
  <c r="L3774" i="2" s="1"/>
  <c r="K3773" i="2"/>
  <c r="L3773" i="2" s="1"/>
  <c r="L3772" i="2"/>
  <c r="K3772" i="2"/>
  <c r="L3771" i="2"/>
  <c r="K3771" i="2"/>
  <c r="L3770" i="2"/>
  <c r="K3770" i="2"/>
  <c r="K3769" i="2"/>
  <c r="L3769" i="2" s="1"/>
  <c r="K3768" i="2"/>
  <c r="L3768" i="2" s="1"/>
  <c r="K3767" i="2"/>
  <c r="L3767" i="2" s="1"/>
  <c r="L3766" i="2"/>
  <c r="K3766" i="2"/>
  <c r="K3765" i="2"/>
  <c r="L3765" i="2" s="1"/>
  <c r="K3764" i="2"/>
  <c r="L3764" i="2" s="1"/>
  <c r="L3763" i="2"/>
  <c r="K3763" i="2"/>
  <c r="L3762" i="2"/>
  <c r="K3762" i="2"/>
  <c r="K3761" i="2"/>
  <c r="L3761" i="2" s="1"/>
  <c r="K3760" i="2"/>
  <c r="L3760" i="2" s="1"/>
  <c r="K3759" i="2"/>
  <c r="L3759" i="2" s="1"/>
  <c r="L3758" i="2"/>
  <c r="K3758" i="2"/>
  <c r="L3757" i="2"/>
  <c r="K3757" i="2"/>
  <c r="K3756" i="2"/>
  <c r="L3756" i="2" s="1"/>
  <c r="K3755" i="2"/>
  <c r="L3755" i="2" s="1"/>
  <c r="L3754" i="2"/>
  <c r="K3754" i="2"/>
  <c r="L3753" i="2"/>
  <c r="K3753" i="2"/>
  <c r="K3752" i="2"/>
  <c r="L3752" i="2" s="1"/>
  <c r="K3751" i="2"/>
  <c r="L3751" i="2" s="1"/>
  <c r="L3750" i="2"/>
  <c r="K3750" i="2"/>
  <c r="K3749" i="2"/>
  <c r="L3749" i="2" s="1"/>
  <c r="K3748" i="2"/>
  <c r="L3748" i="2" s="1"/>
  <c r="K3747" i="2"/>
  <c r="L3747" i="2" s="1"/>
  <c r="K3746" i="2"/>
  <c r="L3746" i="2" s="1"/>
  <c r="L3745" i="2"/>
  <c r="K3745" i="2"/>
  <c r="L3744" i="2"/>
  <c r="K3744" i="2"/>
  <c r="K3743" i="2"/>
  <c r="L3743" i="2" s="1"/>
  <c r="K3742" i="2"/>
  <c r="L3742" i="2" s="1"/>
  <c r="K3741" i="2"/>
  <c r="L3741" i="2" s="1"/>
  <c r="L3740" i="2"/>
  <c r="K3740" i="2"/>
  <c r="K3739" i="2"/>
  <c r="L3739" i="2" s="1"/>
  <c r="K3738" i="2"/>
  <c r="L3738" i="2" s="1"/>
  <c r="K3737" i="2"/>
  <c r="L3737" i="2" s="1"/>
  <c r="K3736" i="2"/>
  <c r="L3736" i="2" s="1"/>
  <c r="K3735" i="2"/>
  <c r="L3735" i="2" s="1"/>
  <c r="K3734" i="2"/>
  <c r="L3734" i="2" s="1"/>
  <c r="K3733" i="2"/>
  <c r="L3733" i="2" s="1"/>
  <c r="L3732" i="2"/>
  <c r="K3732" i="2"/>
  <c r="K3731" i="2"/>
  <c r="L3731" i="2" s="1"/>
  <c r="L3730" i="2"/>
  <c r="K3730" i="2"/>
  <c r="K3729" i="2"/>
  <c r="L3729" i="2" s="1"/>
  <c r="K3728" i="2"/>
  <c r="L3728" i="2" s="1"/>
  <c r="L3727" i="2"/>
  <c r="K3727" i="2"/>
  <c r="K3726" i="2"/>
  <c r="L3726" i="2" s="1"/>
  <c r="K3725" i="2"/>
  <c r="L3725" i="2" s="1"/>
  <c r="L3724" i="2"/>
  <c r="K3724" i="2"/>
  <c r="K3723" i="2"/>
  <c r="L3723" i="2" s="1"/>
  <c r="K3722" i="2"/>
  <c r="L3722" i="2" s="1"/>
  <c r="K3721" i="2"/>
  <c r="L3721" i="2" s="1"/>
  <c r="K3720" i="2"/>
  <c r="L3720" i="2" s="1"/>
  <c r="K3719" i="2"/>
  <c r="L3719" i="2" s="1"/>
  <c r="K3718" i="2"/>
  <c r="L3718" i="2" s="1"/>
  <c r="L3717" i="2"/>
  <c r="K3717" i="2"/>
  <c r="K3716" i="2"/>
  <c r="L3716" i="2" s="1"/>
  <c r="K3715" i="2"/>
  <c r="L3715" i="2" s="1"/>
  <c r="L3714" i="2"/>
  <c r="K3714" i="2"/>
  <c r="K3713" i="2"/>
  <c r="L3713" i="2" s="1"/>
  <c r="L3712" i="2"/>
  <c r="K3712" i="2"/>
  <c r="L3711" i="2"/>
  <c r="K3711" i="2"/>
  <c r="K3710" i="2"/>
  <c r="L3710" i="2" s="1"/>
  <c r="K3709" i="2"/>
  <c r="L3709" i="2" s="1"/>
  <c r="K3708" i="2"/>
  <c r="L3708" i="2" s="1"/>
  <c r="K3707" i="2"/>
  <c r="L3707" i="2" s="1"/>
  <c r="K3706" i="2"/>
  <c r="L3706" i="2" s="1"/>
  <c r="K3705" i="2"/>
  <c r="L3705" i="2" s="1"/>
  <c r="L3704" i="2"/>
  <c r="K3704" i="2"/>
  <c r="K3703" i="2"/>
  <c r="L3703" i="2" s="1"/>
  <c r="L3702" i="2"/>
  <c r="K3702" i="2"/>
  <c r="K3701" i="2"/>
  <c r="L3701" i="2" s="1"/>
  <c r="K3700" i="2"/>
  <c r="L3700" i="2" s="1"/>
  <c r="L3699" i="2"/>
  <c r="K3699" i="2"/>
  <c r="L3698" i="2"/>
  <c r="K3698" i="2"/>
  <c r="K3697" i="2"/>
  <c r="L3697" i="2" s="1"/>
  <c r="K3696" i="2"/>
  <c r="L3696" i="2" s="1"/>
  <c r="K3695" i="2"/>
  <c r="L3695" i="2" s="1"/>
  <c r="L3694" i="2"/>
  <c r="K3694" i="2"/>
  <c r="K3693" i="2"/>
  <c r="L3693" i="2" s="1"/>
  <c r="K3692" i="2"/>
  <c r="L3692" i="2" s="1"/>
  <c r="L3691" i="2"/>
  <c r="K3691" i="2"/>
  <c r="K3690" i="2"/>
  <c r="L3690" i="2" s="1"/>
  <c r="K3689" i="2"/>
  <c r="L3689" i="2" s="1"/>
  <c r="K3688" i="2"/>
  <c r="L3688" i="2" s="1"/>
  <c r="K3687" i="2"/>
  <c r="L3687" i="2" s="1"/>
  <c r="L3686" i="2"/>
  <c r="K3686" i="2"/>
  <c r="L3685" i="2"/>
  <c r="K3685" i="2"/>
  <c r="K3684" i="2"/>
  <c r="L3684" i="2" s="1"/>
  <c r="K3683" i="2"/>
  <c r="L3683" i="2" s="1"/>
  <c r="K3682" i="2"/>
  <c r="L3682" i="2" s="1"/>
  <c r="L3681" i="2"/>
  <c r="K3681" i="2"/>
  <c r="K3680" i="2"/>
  <c r="L3680" i="2" s="1"/>
  <c r="K3679" i="2"/>
  <c r="L3679" i="2" s="1"/>
  <c r="L3678" i="2"/>
  <c r="K3678" i="2"/>
  <c r="K3677" i="2"/>
  <c r="L3677" i="2" s="1"/>
  <c r="K3676" i="2"/>
  <c r="L3676" i="2" s="1"/>
  <c r="K3675" i="2"/>
  <c r="L3675" i="2" s="1"/>
  <c r="K3674" i="2"/>
  <c r="L3674" i="2" s="1"/>
  <c r="L3673" i="2"/>
  <c r="K3673" i="2"/>
  <c r="L3672" i="2"/>
  <c r="K3672" i="2"/>
  <c r="K3671" i="2"/>
  <c r="L3671" i="2" s="1"/>
  <c r="K3670" i="2"/>
  <c r="L3670" i="2" s="1"/>
  <c r="K3669" i="2"/>
  <c r="L3669" i="2" s="1"/>
  <c r="L3668" i="2"/>
  <c r="K3668" i="2"/>
  <c r="K3667" i="2"/>
  <c r="L3667" i="2" s="1"/>
  <c r="K3666" i="2"/>
  <c r="L3666" i="2" s="1"/>
  <c r="K3665" i="2"/>
  <c r="L3665" i="2" s="1"/>
  <c r="K3664" i="2"/>
  <c r="L3664" i="2" s="1"/>
  <c r="K3663" i="2"/>
  <c r="L3663" i="2" s="1"/>
  <c r="K3662" i="2"/>
  <c r="L3662" i="2" s="1"/>
  <c r="K3661" i="2"/>
  <c r="L3661" i="2" s="1"/>
  <c r="L3660" i="2"/>
  <c r="K3660" i="2"/>
  <c r="K3659" i="2"/>
  <c r="L3659" i="2" s="1"/>
  <c r="L3658" i="2"/>
  <c r="K3658" i="2"/>
  <c r="K3657" i="2"/>
  <c r="L3657" i="2" s="1"/>
  <c r="K3656" i="2"/>
  <c r="L3656" i="2" s="1"/>
  <c r="L3655" i="2"/>
  <c r="K3655" i="2"/>
  <c r="K3654" i="2"/>
  <c r="L3654" i="2" s="1"/>
  <c r="K3653" i="2"/>
  <c r="L3653" i="2" s="1"/>
  <c r="L3652" i="2"/>
  <c r="K3652" i="2"/>
  <c r="K3651" i="2"/>
  <c r="L3651" i="2" s="1"/>
  <c r="L3650" i="2"/>
  <c r="K3650" i="2"/>
  <c r="L3649" i="2"/>
  <c r="K3649" i="2"/>
  <c r="K3648" i="2"/>
  <c r="L3648" i="2" s="1"/>
  <c r="K3647" i="2"/>
  <c r="L3647" i="2" s="1"/>
  <c r="K3646" i="2"/>
  <c r="L3646" i="2" s="1"/>
  <c r="L3645" i="2"/>
  <c r="K3645" i="2"/>
  <c r="K3644" i="2"/>
  <c r="L3644" i="2" s="1"/>
  <c r="K3643" i="2"/>
  <c r="L3643" i="2" s="1"/>
  <c r="L3642" i="2"/>
  <c r="K3642" i="2"/>
  <c r="K3641" i="2"/>
  <c r="L3641" i="2" s="1"/>
  <c r="L3640" i="2"/>
  <c r="K3640" i="2"/>
  <c r="L3639" i="2"/>
  <c r="K3639" i="2"/>
  <c r="K3638" i="2"/>
  <c r="L3638" i="2" s="1"/>
  <c r="K3637" i="2"/>
  <c r="L3637" i="2" s="1"/>
  <c r="K3636" i="2"/>
  <c r="L3636" i="2" s="1"/>
  <c r="K3635" i="2"/>
  <c r="L3635" i="2" s="1"/>
  <c r="K3634" i="2"/>
  <c r="L3634" i="2" s="1"/>
  <c r="K3633" i="2"/>
  <c r="L3633" i="2" s="1"/>
  <c r="L3632" i="2"/>
  <c r="K3632" i="2"/>
  <c r="L3631" i="2"/>
  <c r="K3631" i="2"/>
  <c r="L3630" i="2"/>
  <c r="K3630" i="2"/>
  <c r="K3629" i="2"/>
  <c r="L3629" i="2" s="1"/>
  <c r="K3628" i="2"/>
  <c r="L3628" i="2" s="1"/>
  <c r="L3627" i="2"/>
  <c r="K3627" i="2"/>
  <c r="L3626" i="2"/>
  <c r="K3626" i="2"/>
  <c r="K3625" i="2"/>
  <c r="L3625" i="2" s="1"/>
  <c r="K3624" i="2"/>
  <c r="L3624" i="2" s="1"/>
  <c r="K3623" i="2"/>
  <c r="L3623" i="2" s="1"/>
  <c r="L3622" i="2"/>
  <c r="K3622" i="2"/>
  <c r="K3621" i="2"/>
  <c r="L3621" i="2" s="1"/>
  <c r="K3620" i="2"/>
  <c r="L3620" i="2" s="1"/>
  <c r="K3619" i="2"/>
  <c r="L3619" i="2" s="1"/>
  <c r="K3618" i="2"/>
  <c r="L3618" i="2" s="1"/>
  <c r="K3617" i="2"/>
  <c r="L3617" i="2" s="1"/>
  <c r="L3616" i="2"/>
  <c r="K3616" i="2"/>
  <c r="K3615" i="2"/>
  <c r="L3615" i="2" s="1"/>
  <c r="L3614" i="2"/>
  <c r="K3614" i="2"/>
  <c r="L3613" i="2"/>
  <c r="K3613" i="2"/>
  <c r="K3612" i="2"/>
  <c r="L3612" i="2" s="1"/>
  <c r="K3611" i="2"/>
  <c r="L3611" i="2" s="1"/>
  <c r="K3610" i="2"/>
  <c r="L3610" i="2" s="1"/>
  <c r="L3609" i="2"/>
  <c r="K3609" i="2"/>
  <c r="K3608" i="2"/>
  <c r="L3608" i="2" s="1"/>
  <c r="K3607" i="2"/>
  <c r="L3607" i="2" s="1"/>
  <c r="K3606" i="2"/>
  <c r="L3606" i="2" s="1"/>
  <c r="K3605" i="2"/>
  <c r="L3605" i="2" s="1"/>
  <c r="K3604" i="2"/>
  <c r="L3604" i="2" s="1"/>
  <c r="K3603" i="2"/>
  <c r="L3603" i="2" s="1"/>
  <c r="K3602" i="2"/>
  <c r="L3602" i="2" s="1"/>
  <c r="L3601" i="2"/>
  <c r="K3601" i="2"/>
  <c r="L3600" i="2"/>
  <c r="K3600" i="2"/>
  <c r="K3599" i="2"/>
  <c r="L3599" i="2" s="1"/>
  <c r="K3598" i="2"/>
  <c r="L3598" i="2" s="1"/>
  <c r="K3597" i="2"/>
  <c r="L3597" i="2" s="1"/>
  <c r="L3596" i="2"/>
  <c r="K3596" i="2"/>
  <c r="K3595" i="2"/>
  <c r="L3595" i="2" s="1"/>
  <c r="K3594" i="2"/>
  <c r="L3594" i="2" s="1"/>
  <c r="K3593" i="2"/>
  <c r="L3593" i="2" s="1"/>
  <c r="K3592" i="2"/>
  <c r="L3592" i="2" s="1"/>
  <c r="K3591" i="2"/>
  <c r="L3591" i="2" s="1"/>
  <c r="K3590" i="2"/>
  <c r="L3590" i="2" s="1"/>
  <c r="K3589" i="2"/>
  <c r="L3589" i="2" s="1"/>
  <c r="L3588" i="2"/>
  <c r="K3588" i="2"/>
  <c r="K3587" i="2"/>
  <c r="L3587" i="2" s="1"/>
  <c r="K3586" i="2"/>
  <c r="L3586" i="2" s="1"/>
  <c r="K3585" i="2"/>
  <c r="L3585" i="2" s="1"/>
  <c r="L3584" i="2"/>
  <c r="K3584" i="2"/>
  <c r="L3583" i="2"/>
  <c r="K3583" i="2"/>
  <c r="K3582" i="2"/>
  <c r="L3582" i="2" s="1"/>
  <c r="K3581" i="2"/>
  <c r="L3581" i="2" s="1"/>
  <c r="L3580" i="2"/>
  <c r="K3580" i="2"/>
  <c r="K3579" i="2"/>
  <c r="L3579" i="2" s="1"/>
  <c r="K3578" i="2"/>
  <c r="L3578" i="2" s="1"/>
  <c r="K3577" i="2"/>
  <c r="L3577" i="2" s="1"/>
  <c r="K3576" i="2"/>
  <c r="L3576" i="2" s="1"/>
  <c r="K3575" i="2"/>
  <c r="L3575" i="2" s="1"/>
  <c r="K3574" i="2"/>
  <c r="L3574" i="2" s="1"/>
  <c r="K3573" i="2"/>
  <c r="L3573" i="2" s="1"/>
  <c r="K3572" i="2"/>
  <c r="L3572" i="2" s="1"/>
  <c r="K3571" i="2"/>
  <c r="L3571" i="2" s="1"/>
  <c r="L3570" i="2"/>
  <c r="K3570" i="2"/>
  <c r="K3569" i="2"/>
  <c r="L3569" i="2" s="1"/>
  <c r="L3568" i="2"/>
  <c r="K3568" i="2"/>
  <c r="L3567" i="2"/>
  <c r="K3567" i="2"/>
  <c r="K3566" i="2"/>
  <c r="L3566" i="2" s="1"/>
  <c r="K3565" i="2"/>
  <c r="L3565" i="2" s="1"/>
  <c r="K3564" i="2"/>
  <c r="L3564" i="2" s="1"/>
  <c r="K3563" i="2"/>
  <c r="L3563" i="2" s="1"/>
  <c r="K3562" i="2"/>
  <c r="L3562" i="2" s="1"/>
  <c r="K3561" i="2"/>
  <c r="L3561" i="2" s="1"/>
  <c r="K3560" i="2"/>
  <c r="L3560" i="2" s="1"/>
  <c r="K3559" i="2"/>
  <c r="L3559" i="2" s="1"/>
  <c r="K3558" i="2"/>
  <c r="L3558" i="2" s="1"/>
  <c r="K3557" i="2"/>
  <c r="L3557" i="2" s="1"/>
  <c r="K3556" i="2"/>
  <c r="L3556" i="2" s="1"/>
  <c r="L3555" i="2"/>
  <c r="K3555" i="2"/>
  <c r="L3554" i="2"/>
  <c r="K3554" i="2"/>
  <c r="K3553" i="2"/>
  <c r="L3553" i="2" s="1"/>
  <c r="L3552" i="2"/>
  <c r="K3552" i="2"/>
  <c r="K3551" i="2"/>
  <c r="L3551" i="2" s="1"/>
  <c r="L3550" i="2"/>
  <c r="K3550" i="2"/>
  <c r="K3549" i="2"/>
  <c r="L3549" i="2" s="1"/>
  <c r="K3548" i="2"/>
  <c r="L3548" i="2" s="1"/>
  <c r="K3547" i="2"/>
  <c r="L3547" i="2" s="1"/>
  <c r="L3546" i="2"/>
  <c r="K3546" i="2"/>
  <c r="K3545" i="2"/>
  <c r="L3545" i="2" s="1"/>
  <c r="K3544" i="2"/>
  <c r="L3544" i="2" s="1"/>
  <c r="K3543" i="2"/>
  <c r="L3543" i="2" s="1"/>
  <c r="L3542" i="2"/>
  <c r="K3542" i="2"/>
  <c r="L3541" i="2"/>
  <c r="K3541" i="2"/>
  <c r="K3540" i="2"/>
  <c r="L3540" i="2" s="1"/>
  <c r="K3539" i="2"/>
  <c r="L3539" i="2" s="1"/>
  <c r="L3538" i="2"/>
  <c r="K3538" i="2"/>
  <c r="L3537" i="2"/>
  <c r="K3537" i="2"/>
  <c r="K3536" i="2"/>
  <c r="L3536" i="2" s="1"/>
  <c r="K3535" i="2"/>
  <c r="L3535" i="2" s="1"/>
  <c r="K3534" i="2"/>
  <c r="L3534" i="2" s="1"/>
  <c r="K3533" i="2"/>
  <c r="L3533" i="2" s="1"/>
  <c r="L3532" i="2"/>
  <c r="K3532" i="2"/>
  <c r="K3531" i="2"/>
  <c r="L3531" i="2" s="1"/>
  <c r="K3530" i="2"/>
  <c r="L3530" i="2" s="1"/>
  <c r="L3529" i="2"/>
  <c r="K3529" i="2"/>
  <c r="L3528" i="2"/>
  <c r="K3528" i="2"/>
  <c r="K3527" i="2"/>
  <c r="L3527" i="2" s="1"/>
  <c r="L3526" i="2"/>
  <c r="K3526" i="2"/>
  <c r="L3525" i="2"/>
  <c r="K3525" i="2"/>
  <c r="L3524" i="2"/>
  <c r="K3524" i="2"/>
  <c r="K3523" i="2"/>
  <c r="L3523" i="2" s="1"/>
  <c r="K3522" i="2"/>
  <c r="L3522" i="2" s="1"/>
  <c r="K3521" i="2"/>
  <c r="L3521" i="2" s="1"/>
  <c r="K3520" i="2"/>
  <c r="L3520" i="2" s="1"/>
  <c r="L3519" i="2"/>
  <c r="K3519" i="2"/>
  <c r="L3518" i="2"/>
  <c r="K3518" i="2"/>
  <c r="K3517" i="2"/>
  <c r="L3517" i="2" s="1"/>
  <c r="L3516" i="2"/>
  <c r="K3516" i="2"/>
  <c r="K3515" i="2"/>
  <c r="L3515" i="2" s="1"/>
  <c r="K3514" i="2"/>
  <c r="L3514" i="2" s="1"/>
  <c r="K3513" i="2"/>
  <c r="L3513" i="2" s="1"/>
  <c r="K3512" i="2"/>
  <c r="L3512" i="2" s="1"/>
  <c r="L3511" i="2"/>
  <c r="K3511" i="2"/>
  <c r="K3510" i="2"/>
  <c r="L3510" i="2" s="1"/>
  <c r="K3509" i="2"/>
  <c r="L3509" i="2" s="1"/>
  <c r="L3508" i="2"/>
  <c r="K3508" i="2"/>
  <c r="K3507" i="2"/>
  <c r="L3507" i="2" s="1"/>
  <c r="L3506" i="2"/>
  <c r="K3506" i="2"/>
  <c r="L3505" i="2"/>
  <c r="K3505" i="2"/>
  <c r="K3504" i="2"/>
  <c r="L3504" i="2" s="1"/>
  <c r="K3503" i="2"/>
  <c r="L3503" i="2" s="1"/>
  <c r="K3502" i="2"/>
  <c r="L3502" i="2" s="1"/>
  <c r="K3501" i="2"/>
  <c r="L3501" i="2" s="1"/>
  <c r="L3500" i="2"/>
  <c r="K3500" i="2"/>
  <c r="K3499" i="2"/>
  <c r="L3499" i="2" s="1"/>
  <c r="L3498" i="2"/>
  <c r="K3498" i="2"/>
  <c r="K3497" i="2"/>
  <c r="L3497" i="2" s="1"/>
  <c r="L3496" i="2"/>
  <c r="K3496" i="2"/>
  <c r="L3495" i="2"/>
  <c r="K3495" i="2"/>
  <c r="K3494" i="2"/>
  <c r="L3494" i="2" s="1"/>
  <c r="L3493" i="2"/>
  <c r="K3493" i="2"/>
  <c r="K3492" i="2"/>
  <c r="L3492" i="2" s="1"/>
  <c r="K3491" i="2"/>
  <c r="L3491" i="2" s="1"/>
  <c r="K3490" i="2"/>
  <c r="L3490" i="2" s="1"/>
  <c r="K3489" i="2"/>
  <c r="L3489" i="2" s="1"/>
  <c r="K3488" i="2"/>
  <c r="L3488" i="2" s="1"/>
  <c r="L3487" i="2"/>
  <c r="K3487" i="2"/>
  <c r="K3486" i="2"/>
  <c r="L3486" i="2" s="1"/>
  <c r="K3485" i="2"/>
  <c r="L3485" i="2" s="1"/>
  <c r="K3484" i="2"/>
  <c r="L3484" i="2" s="1"/>
  <c r="L3483" i="2"/>
  <c r="K3483" i="2"/>
  <c r="L3482" i="2"/>
  <c r="K3482" i="2"/>
  <c r="K3481" i="2"/>
  <c r="L3481" i="2" s="1"/>
  <c r="L3480" i="2"/>
  <c r="K3480" i="2"/>
  <c r="K3479" i="2"/>
  <c r="L3479" i="2" s="1"/>
  <c r="L3478" i="2"/>
  <c r="K3478" i="2"/>
  <c r="K3477" i="2"/>
  <c r="L3477" i="2" s="1"/>
  <c r="K3476" i="2"/>
  <c r="L3476" i="2" s="1"/>
  <c r="K3475" i="2"/>
  <c r="L3475" i="2" s="1"/>
  <c r="K3474" i="2"/>
  <c r="L3474" i="2" s="1"/>
  <c r="K3473" i="2"/>
  <c r="L3473" i="2" s="1"/>
  <c r="K3472" i="2"/>
  <c r="L3472" i="2" s="1"/>
  <c r="K3471" i="2"/>
  <c r="L3471" i="2" s="1"/>
  <c r="L3470" i="2"/>
  <c r="K3470" i="2"/>
  <c r="L3469" i="2"/>
  <c r="K3469" i="2"/>
  <c r="K3468" i="2"/>
  <c r="L3468" i="2" s="1"/>
  <c r="K3467" i="2"/>
  <c r="L3467" i="2" s="1"/>
  <c r="K3466" i="2"/>
  <c r="L3466" i="2" s="1"/>
  <c r="L3465" i="2"/>
  <c r="K3465" i="2"/>
  <c r="K3464" i="2"/>
  <c r="L3464" i="2" s="1"/>
  <c r="K3463" i="2"/>
  <c r="L3463" i="2" s="1"/>
  <c r="K3462" i="2"/>
  <c r="L3462" i="2" s="1"/>
  <c r="K3461" i="2"/>
  <c r="L3461" i="2" s="1"/>
  <c r="K3460" i="2"/>
  <c r="L3460" i="2" s="1"/>
  <c r="L3459" i="2"/>
  <c r="K3459" i="2"/>
  <c r="K3458" i="2"/>
  <c r="L3458" i="2" s="1"/>
  <c r="L3457" i="2"/>
  <c r="K3457" i="2"/>
  <c r="L3456" i="2"/>
  <c r="K3456" i="2"/>
  <c r="K3455" i="2"/>
  <c r="L3455" i="2" s="1"/>
  <c r="K3454" i="2"/>
  <c r="L3454" i="2" s="1"/>
  <c r="K3453" i="2"/>
  <c r="L3453" i="2" s="1"/>
  <c r="L3452" i="2"/>
  <c r="K3452" i="2"/>
  <c r="K3451" i="2"/>
  <c r="L3451" i="2" s="1"/>
  <c r="K3450" i="2"/>
  <c r="L3450" i="2" s="1"/>
  <c r="K3449" i="2"/>
  <c r="L3449" i="2" s="1"/>
  <c r="K3448" i="2"/>
  <c r="L3448" i="2" s="1"/>
  <c r="L3447" i="2"/>
  <c r="K3447" i="2"/>
  <c r="K3446" i="2"/>
  <c r="L3446" i="2" s="1"/>
  <c r="K3445" i="2"/>
  <c r="L3445" i="2" s="1"/>
  <c r="L3444" i="2"/>
  <c r="K3444" i="2"/>
  <c r="K3443" i="2"/>
  <c r="L3443" i="2" s="1"/>
  <c r="K3442" i="2"/>
  <c r="L3442" i="2" s="1"/>
  <c r="L3441" i="2"/>
  <c r="K3441" i="2"/>
  <c r="K3440" i="2"/>
  <c r="L3440" i="2" s="1"/>
  <c r="L3439" i="2"/>
  <c r="K3439" i="2"/>
  <c r="K3438" i="2"/>
  <c r="L3438" i="2" s="1"/>
  <c r="K3437" i="2"/>
  <c r="L3437" i="2" s="1"/>
  <c r="L3436" i="2"/>
  <c r="K3436" i="2"/>
  <c r="K3435" i="2"/>
  <c r="L3435" i="2" s="1"/>
  <c r="K3434" i="2"/>
  <c r="L3434" i="2" s="1"/>
  <c r="K3433" i="2"/>
  <c r="L3433" i="2" s="1"/>
  <c r="K3432" i="2"/>
  <c r="L3432" i="2" s="1"/>
  <c r="K3431" i="2"/>
  <c r="L3431" i="2" s="1"/>
  <c r="K3430" i="2"/>
  <c r="L3430" i="2" s="1"/>
  <c r="K3429" i="2"/>
  <c r="L3429" i="2" s="1"/>
  <c r="K3428" i="2"/>
  <c r="L3428" i="2" s="1"/>
  <c r="K3427" i="2"/>
  <c r="L3427" i="2" s="1"/>
  <c r="L3426" i="2"/>
  <c r="K3426" i="2"/>
  <c r="K3425" i="2"/>
  <c r="L3425" i="2" s="1"/>
  <c r="L3424" i="2"/>
  <c r="K3424" i="2"/>
  <c r="L3423" i="2"/>
  <c r="K3423" i="2"/>
  <c r="K3422" i="2"/>
  <c r="L3422" i="2" s="1"/>
  <c r="K3421" i="2"/>
  <c r="L3421" i="2" s="1"/>
  <c r="K3420" i="2"/>
  <c r="L3420" i="2" s="1"/>
  <c r="K3419" i="2"/>
  <c r="L3419" i="2" s="1"/>
  <c r="K3418" i="2"/>
  <c r="L3418" i="2" s="1"/>
  <c r="K3417" i="2"/>
  <c r="L3417" i="2" s="1"/>
  <c r="L3416" i="2"/>
  <c r="K3416" i="2"/>
  <c r="L3415" i="2"/>
  <c r="K3415" i="2"/>
  <c r="L3414" i="2"/>
  <c r="K3414" i="2"/>
  <c r="K3413" i="2"/>
  <c r="L3413" i="2" s="1"/>
  <c r="K3412" i="2"/>
  <c r="L3412" i="2" s="1"/>
  <c r="L3411" i="2"/>
  <c r="K3411" i="2"/>
  <c r="L3410" i="2"/>
  <c r="K3410" i="2"/>
  <c r="K3409" i="2"/>
  <c r="L3409" i="2" s="1"/>
  <c r="L3408" i="2"/>
  <c r="K3408" i="2"/>
  <c r="K3407" i="2"/>
  <c r="L3407" i="2" s="1"/>
  <c r="L3406" i="2"/>
  <c r="K3406" i="2"/>
  <c r="K3405" i="2"/>
  <c r="L3405" i="2" s="1"/>
  <c r="K3404" i="2"/>
  <c r="L3404" i="2" s="1"/>
  <c r="L3403" i="2"/>
  <c r="K3403" i="2"/>
  <c r="L3402" i="2"/>
  <c r="K3402" i="2"/>
  <c r="K3401" i="2"/>
  <c r="L3401" i="2" s="1"/>
  <c r="L3400" i="2"/>
  <c r="K3400" i="2"/>
  <c r="K3399" i="2"/>
  <c r="L3399" i="2" s="1"/>
  <c r="L3398" i="2"/>
  <c r="K3398" i="2"/>
  <c r="L3397" i="2"/>
  <c r="K3397" i="2"/>
  <c r="K3396" i="2"/>
  <c r="L3396" i="2" s="1"/>
  <c r="K3395" i="2"/>
  <c r="L3395" i="2" s="1"/>
  <c r="L3394" i="2"/>
  <c r="K3394" i="2"/>
  <c r="L3393" i="2"/>
  <c r="K3393" i="2"/>
  <c r="K3392" i="2"/>
  <c r="L3392" i="2" s="1"/>
  <c r="K3391" i="2"/>
  <c r="L3391" i="2" s="1"/>
  <c r="L3390" i="2"/>
  <c r="K3390" i="2"/>
  <c r="K3389" i="2"/>
  <c r="L3389" i="2" s="1"/>
  <c r="K3388" i="2"/>
  <c r="L3388" i="2" s="1"/>
  <c r="K3387" i="2"/>
  <c r="L3387" i="2" s="1"/>
  <c r="K3386" i="2"/>
  <c r="L3386" i="2" s="1"/>
  <c r="K3385" i="2"/>
  <c r="L3385" i="2" s="1"/>
  <c r="L3384" i="2"/>
  <c r="K3384" i="2"/>
  <c r="K3383" i="2"/>
  <c r="L3383" i="2" s="1"/>
  <c r="L3382" i="2"/>
  <c r="K3382" i="2"/>
  <c r="L3381" i="2"/>
  <c r="K3381" i="2"/>
  <c r="L3380" i="2"/>
  <c r="K3380" i="2"/>
  <c r="K3379" i="2"/>
  <c r="L3379" i="2" s="1"/>
  <c r="K3378" i="2"/>
  <c r="L3378" i="2" s="1"/>
  <c r="K3377" i="2"/>
  <c r="L3377" i="2" s="1"/>
  <c r="K3376" i="2"/>
  <c r="L3376" i="2" s="1"/>
  <c r="L3375" i="2"/>
  <c r="K3375" i="2"/>
  <c r="L3374" i="2"/>
  <c r="K3374" i="2"/>
  <c r="K3373" i="2"/>
  <c r="L3373" i="2" s="1"/>
  <c r="L3372" i="2"/>
  <c r="K3372" i="2"/>
  <c r="K3371" i="2"/>
  <c r="L3371" i="2" s="1"/>
  <c r="L3370" i="2"/>
  <c r="K3370" i="2"/>
  <c r="K3369" i="2"/>
  <c r="L3369" i="2" s="1"/>
  <c r="L3368" i="2"/>
  <c r="K3368" i="2"/>
  <c r="L3367" i="2"/>
  <c r="K3367" i="2"/>
  <c r="K3366" i="2"/>
  <c r="L3366" i="2" s="1"/>
  <c r="K3365" i="2"/>
  <c r="L3365" i="2" s="1"/>
  <c r="L3364" i="2"/>
  <c r="K3364" i="2"/>
  <c r="K3363" i="2"/>
  <c r="L3363" i="2" s="1"/>
  <c r="K3362" i="2"/>
  <c r="L3362" i="2" s="1"/>
  <c r="K3361" i="2"/>
  <c r="L3361" i="2" s="1"/>
  <c r="K3360" i="2"/>
  <c r="L3360" i="2" s="1"/>
  <c r="K3359" i="2"/>
  <c r="L3359" i="2" s="1"/>
  <c r="K3358" i="2"/>
  <c r="L3358" i="2" s="1"/>
  <c r="L3357" i="2"/>
  <c r="K3357" i="2"/>
  <c r="K3356" i="2"/>
  <c r="L3356" i="2" s="1"/>
  <c r="L3355" i="2"/>
  <c r="K3355" i="2"/>
  <c r="L3354" i="2"/>
  <c r="K3354" i="2"/>
  <c r="K3353" i="2"/>
  <c r="L3353" i="2" s="1"/>
  <c r="L3352" i="2"/>
  <c r="K3352" i="2"/>
  <c r="L3351" i="2"/>
  <c r="K3351" i="2"/>
  <c r="K3350" i="2"/>
  <c r="L3350" i="2" s="1"/>
  <c r="K3349" i="2"/>
  <c r="L3349" i="2" s="1"/>
  <c r="L3348" i="2"/>
  <c r="K3348" i="2"/>
  <c r="K3347" i="2"/>
  <c r="L3347" i="2" s="1"/>
  <c r="L3346" i="2"/>
  <c r="K3346" i="2"/>
  <c r="L3345" i="2"/>
  <c r="K3345" i="2"/>
  <c r="K3344" i="2"/>
  <c r="L3344" i="2" s="1"/>
  <c r="L3343" i="2"/>
  <c r="K3343" i="2"/>
  <c r="K3342" i="2"/>
  <c r="L3342" i="2" s="1"/>
  <c r="K3341" i="2"/>
  <c r="L3341" i="2" s="1"/>
  <c r="L3340" i="2"/>
  <c r="K3340" i="2"/>
  <c r="L3339" i="2"/>
  <c r="K3339" i="2"/>
  <c r="K3338" i="2"/>
  <c r="L3338" i="2" s="1"/>
  <c r="K3337" i="2"/>
  <c r="L3337" i="2" s="1"/>
  <c r="L3336" i="2"/>
  <c r="K3336" i="2"/>
  <c r="K3335" i="2"/>
  <c r="L3335" i="2" s="1"/>
  <c r="L3334" i="2"/>
  <c r="K3334" i="2"/>
  <c r="L3333" i="2"/>
  <c r="K3333" i="2"/>
  <c r="K3332" i="2"/>
  <c r="L3332" i="2" s="1"/>
  <c r="L3331" i="2"/>
  <c r="K3331" i="2"/>
  <c r="K3330" i="2"/>
  <c r="L3330" i="2" s="1"/>
  <c r="K3329" i="2"/>
  <c r="L3329" i="2" s="1"/>
  <c r="L3328" i="2"/>
  <c r="K3328" i="2"/>
  <c r="L3327" i="2"/>
  <c r="K3327" i="2"/>
  <c r="K3326" i="2"/>
  <c r="L3326" i="2" s="1"/>
  <c r="K3325" i="2"/>
  <c r="L3325" i="2" s="1"/>
  <c r="L3324" i="2"/>
  <c r="K3324" i="2"/>
  <c r="K3323" i="2"/>
  <c r="L3323" i="2" s="1"/>
  <c r="L3322" i="2"/>
  <c r="K3322" i="2"/>
  <c r="L3321" i="2"/>
  <c r="K3321" i="2"/>
  <c r="K3320" i="2"/>
  <c r="L3320" i="2" s="1"/>
  <c r="L3319" i="2"/>
  <c r="K3319" i="2"/>
  <c r="K3318" i="2"/>
  <c r="L3318" i="2" s="1"/>
  <c r="K3317" i="2"/>
  <c r="L3317" i="2" s="1"/>
  <c r="L3316" i="2"/>
  <c r="K3316" i="2"/>
  <c r="L3315" i="2"/>
  <c r="K3315" i="2"/>
  <c r="K3314" i="2"/>
  <c r="L3314" i="2" s="1"/>
  <c r="K3313" i="2"/>
  <c r="L3313" i="2" s="1"/>
  <c r="L3312" i="2"/>
  <c r="K3312" i="2"/>
  <c r="K3311" i="2"/>
  <c r="L3311" i="2" s="1"/>
  <c r="K3310" i="2"/>
  <c r="L3310" i="2" s="1"/>
  <c r="L3309" i="2"/>
  <c r="K3309" i="2"/>
  <c r="K3308" i="2"/>
  <c r="L3308" i="2" s="1"/>
  <c r="K3307" i="2"/>
  <c r="L3307" i="2" s="1"/>
  <c r="L3306" i="2"/>
  <c r="K3306" i="2"/>
  <c r="K3305" i="2"/>
  <c r="L3305" i="2" s="1"/>
  <c r="K3304" i="2"/>
  <c r="L3304" i="2" s="1"/>
  <c r="L3303" i="2"/>
  <c r="K3303" i="2"/>
  <c r="K3302" i="2"/>
  <c r="L3302" i="2" s="1"/>
  <c r="L3301" i="2"/>
  <c r="K3301" i="2"/>
  <c r="K3300" i="2"/>
  <c r="L3300" i="2" s="1"/>
  <c r="K3299" i="2"/>
  <c r="L3299" i="2" s="1"/>
  <c r="K3298" i="2"/>
  <c r="L3298" i="2" s="1"/>
  <c r="L3297" i="2"/>
  <c r="K3297" i="2"/>
  <c r="K3296" i="2"/>
  <c r="L3296" i="2" s="1"/>
  <c r="K3295" i="2"/>
  <c r="L3295" i="2" s="1"/>
  <c r="L3294" i="2"/>
  <c r="K3294" i="2"/>
  <c r="K3293" i="2"/>
  <c r="L3293" i="2" s="1"/>
  <c r="K3292" i="2"/>
  <c r="L3292" i="2" s="1"/>
  <c r="L3291" i="2"/>
  <c r="K3291" i="2"/>
  <c r="K3290" i="2"/>
  <c r="L3290" i="2" s="1"/>
  <c r="K3289" i="2"/>
  <c r="L3289" i="2" s="1"/>
  <c r="L3288" i="2"/>
  <c r="K3288" i="2"/>
  <c r="K3287" i="2"/>
  <c r="L3287" i="2" s="1"/>
  <c r="K3286" i="2"/>
  <c r="L3286" i="2" s="1"/>
  <c r="L3285" i="2"/>
  <c r="K3285" i="2"/>
  <c r="K3284" i="2"/>
  <c r="L3284" i="2" s="1"/>
  <c r="K3283" i="2"/>
  <c r="L3283" i="2" s="1"/>
  <c r="L3282" i="2"/>
  <c r="K3282" i="2"/>
  <c r="K3281" i="2"/>
  <c r="L3281" i="2" s="1"/>
  <c r="K3280" i="2"/>
  <c r="L3280" i="2" s="1"/>
  <c r="L3279" i="2"/>
  <c r="K3279" i="2"/>
  <c r="K3278" i="2"/>
  <c r="L3278" i="2" s="1"/>
  <c r="L3277" i="2"/>
  <c r="K3277" i="2"/>
  <c r="K3276" i="2"/>
  <c r="L3276" i="2" s="1"/>
  <c r="K3275" i="2"/>
  <c r="L3275" i="2" s="1"/>
  <c r="K3274" i="2"/>
  <c r="L3274" i="2" s="1"/>
  <c r="L3273" i="2"/>
  <c r="K3273" i="2"/>
  <c r="K3272" i="2"/>
  <c r="L3272" i="2" s="1"/>
  <c r="K3271" i="2"/>
  <c r="L3271" i="2" s="1"/>
  <c r="L3270" i="2"/>
  <c r="K3270" i="2"/>
  <c r="K3269" i="2"/>
  <c r="L3269" i="2" s="1"/>
  <c r="K3268" i="2"/>
  <c r="L3268" i="2" s="1"/>
  <c r="L3267" i="2"/>
  <c r="K3267" i="2"/>
  <c r="K3266" i="2"/>
  <c r="L3266" i="2" s="1"/>
  <c r="K3265" i="2"/>
  <c r="L3265" i="2" s="1"/>
  <c r="L3264" i="2"/>
  <c r="K3264" i="2"/>
  <c r="K3263" i="2"/>
  <c r="L3263" i="2" s="1"/>
  <c r="K3262" i="2"/>
  <c r="L3262" i="2" s="1"/>
  <c r="L3261" i="2"/>
  <c r="K3261" i="2"/>
  <c r="K3260" i="2"/>
  <c r="L3260" i="2" s="1"/>
  <c r="K3259" i="2"/>
  <c r="L3259" i="2" s="1"/>
  <c r="L3258" i="2"/>
  <c r="K3258" i="2"/>
  <c r="K3257" i="2"/>
  <c r="L3257" i="2" s="1"/>
  <c r="K3256" i="2"/>
  <c r="L3256" i="2" s="1"/>
  <c r="L3255" i="2"/>
  <c r="K3255" i="2"/>
  <c r="K3254" i="2"/>
  <c r="L3254" i="2" s="1"/>
  <c r="L3253" i="2"/>
  <c r="K3253" i="2"/>
  <c r="K3252" i="2"/>
  <c r="L3252" i="2" s="1"/>
  <c r="K3251" i="2"/>
  <c r="L3251" i="2" s="1"/>
  <c r="K3250" i="2"/>
  <c r="L3250" i="2" s="1"/>
  <c r="L3249" i="2"/>
  <c r="K3249" i="2"/>
  <c r="K3248" i="2"/>
  <c r="L3248" i="2" s="1"/>
  <c r="K3247" i="2"/>
  <c r="L3247" i="2" s="1"/>
  <c r="L3246" i="2"/>
  <c r="K3246" i="2"/>
  <c r="K3245" i="2"/>
  <c r="L3245" i="2" s="1"/>
  <c r="K3244" i="2"/>
  <c r="L3244" i="2" s="1"/>
  <c r="L3243" i="2"/>
  <c r="K3243" i="2"/>
  <c r="K3242" i="2"/>
  <c r="L3242" i="2" s="1"/>
  <c r="K3241" i="2"/>
  <c r="L3241" i="2" s="1"/>
  <c r="L3240" i="2"/>
  <c r="K3240" i="2"/>
  <c r="K3239" i="2"/>
  <c r="L3239" i="2" s="1"/>
  <c r="K3238" i="2"/>
  <c r="L3238" i="2" s="1"/>
  <c r="L3237" i="2"/>
  <c r="K3237" i="2"/>
  <c r="K3236" i="2"/>
  <c r="L3236" i="2" s="1"/>
  <c r="K3235" i="2"/>
  <c r="L3235" i="2" s="1"/>
  <c r="L3234" i="2"/>
  <c r="K3234" i="2"/>
  <c r="K3233" i="2"/>
  <c r="L3233" i="2" s="1"/>
  <c r="K3232" i="2"/>
  <c r="L3232" i="2" s="1"/>
  <c r="L3231" i="2"/>
  <c r="K3231" i="2"/>
  <c r="K3230" i="2"/>
  <c r="L3230" i="2" s="1"/>
  <c r="L3229" i="2"/>
  <c r="K3229" i="2"/>
  <c r="L3228" i="2"/>
  <c r="K3228" i="2"/>
  <c r="K3227" i="2"/>
  <c r="L3227" i="2" s="1"/>
  <c r="K3226" i="2"/>
  <c r="L3226" i="2" s="1"/>
  <c r="L3225" i="2"/>
  <c r="K3225" i="2"/>
  <c r="K3224" i="2"/>
  <c r="L3224" i="2" s="1"/>
  <c r="K3223" i="2"/>
  <c r="L3223" i="2" s="1"/>
  <c r="K3222" i="2"/>
  <c r="L3222" i="2" s="1"/>
  <c r="K3221" i="2"/>
  <c r="L3221" i="2" s="1"/>
  <c r="K3220" i="2"/>
  <c r="L3220" i="2" s="1"/>
  <c r="L3219" i="2"/>
  <c r="K3219" i="2"/>
  <c r="K3218" i="2"/>
  <c r="L3218" i="2" s="1"/>
  <c r="K3217" i="2"/>
  <c r="L3217" i="2" s="1"/>
  <c r="L3216" i="2"/>
  <c r="K3216" i="2"/>
  <c r="K3215" i="2"/>
  <c r="L3215" i="2" s="1"/>
  <c r="K3214" i="2"/>
  <c r="L3214" i="2" s="1"/>
  <c r="L3213" i="2"/>
  <c r="K3213" i="2"/>
  <c r="K3212" i="2"/>
  <c r="L3212" i="2" s="1"/>
  <c r="K3211" i="2"/>
  <c r="L3211" i="2" s="1"/>
  <c r="L3210" i="2"/>
  <c r="K3210" i="2"/>
  <c r="K3209" i="2"/>
  <c r="L3209" i="2" s="1"/>
  <c r="K3208" i="2"/>
  <c r="L3208" i="2" s="1"/>
  <c r="L3207" i="2"/>
  <c r="K3207" i="2"/>
  <c r="K3206" i="2"/>
  <c r="L3206" i="2" s="1"/>
  <c r="L3205" i="2"/>
  <c r="K3205" i="2"/>
  <c r="L3204" i="2"/>
  <c r="K3204" i="2"/>
  <c r="K3203" i="2"/>
  <c r="L3203" i="2" s="1"/>
  <c r="K3202" i="2"/>
  <c r="L3202" i="2" s="1"/>
  <c r="L3201" i="2"/>
  <c r="K3201" i="2"/>
  <c r="K3200" i="2"/>
  <c r="L3200" i="2" s="1"/>
  <c r="K3199" i="2"/>
  <c r="L3199" i="2" s="1"/>
  <c r="K3198" i="2"/>
  <c r="L3198" i="2" s="1"/>
  <c r="K3197" i="2"/>
  <c r="L3197" i="2" s="1"/>
  <c r="K3196" i="2"/>
  <c r="L3196" i="2" s="1"/>
  <c r="L3195" i="2"/>
  <c r="K3195" i="2"/>
  <c r="K3194" i="2"/>
  <c r="L3194" i="2" s="1"/>
  <c r="K3193" i="2"/>
  <c r="L3193" i="2" s="1"/>
  <c r="L3192" i="2"/>
  <c r="K3192" i="2"/>
  <c r="K3191" i="2"/>
  <c r="L3191" i="2" s="1"/>
  <c r="K3190" i="2"/>
  <c r="L3190" i="2" s="1"/>
  <c r="L3189" i="2"/>
  <c r="K3189" i="2"/>
  <c r="K3188" i="2"/>
  <c r="L3188" i="2" s="1"/>
  <c r="K3187" i="2"/>
  <c r="L3187" i="2" s="1"/>
  <c r="L3186" i="2"/>
  <c r="K3186" i="2"/>
  <c r="K3185" i="2"/>
  <c r="L3185" i="2" s="1"/>
  <c r="K3184" i="2"/>
  <c r="L3184" i="2" s="1"/>
  <c r="L3183" i="2"/>
  <c r="K3183" i="2"/>
  <c r="K3182" i="2"/>
  <c r="L3182" i="2" s="1"/>
  <c r="L3181" i="2"/>
  <c r="K3181" i="2"/>
  <c r="L3180" i="2"/>
  <c r="K3180" i="2"/>
  <c r="K3179" i="2"/>
  <c r="L3179" i="2" s="1"/>
  <c r="K3178" i="2"/>
  <c r="L3178" i="2" s="1"/>
  <c r="L3177" i="2"/>
  <c r="K3177" i="2"/>
  <c r="K3176" i="2"/>
  <c r="L3176" i="2" s="1"/>
  <c r="K3175" i="2"/>
  <c r="L3175" i="2" s="1"/>
  <c r="L3174" i="2"/>
  <c r="K3174" i="2"/>
  <c r="K3173" i="2"/>
  <c r="L3173" i="2" s="1"/>
  <c r="K3172" i="2"/>
  <c r="L3172" i="2" s="1"/>
  <c r="L3171" i="2"/>
  <c r="K3171" i="2"/>
  <c r="K3170" i="2"/>
  <c r="L3170" i="2" s="1"/>
  <c r="K3169" i="2"/>
  <c r="L3169" i="2" s="1"/>
  <c r="L3168" i="2"/>
  <c r="K3168" i="2"/>
  <c r="K3167" i="2"/>
  <c r="L3167" i="2" s="1"/>
  <c r="K3166" i="2"/>
  <c r="L3166" i="2" s="1"/>
  <c r="L3165" i="2"/>
  <c r="K3165" i="2"/>
  <c r="K3164" i="2"/>
  <c r="L3164" i="2" s="1"/>
  <c r="K3163" i="2"/>
  <c r="L3163" i="2" s="1"/>
  <c r="L3162" i="2"/>
  <c r="K3162" i="2"/>
  <c r="K3161" i="2"/>
  <c r="L3161" i="2" s="1"/>
  <c r="K3160" i="2"/>
  <c r="L3160" i="2" s="1"/>
  <c r="L3159" i="2"/>
  <c r="K3159" i="2"/>
  <c r="K3158" i="2"/>
  <c r="L3158" i="2" s="1"/>
  <c r="L3157" i="2"/>
  <c r="K3157" i="2"/>
  <c r="L3156" i="2"/>
  <c r="K3156" i="2"/>
  <c r="K3155" i="2"/>
  <c r="L3155" i="2" s="1"/>
  <c r="K3154" i="2"/>
  <c r="L3154" i="2" s="1"/>
  <c r="L3153" i="2"/>
  <c r="K3153" i="2"/>
  <c r="K3152" i="2"/>
  <c r="L3152" i="2" s="1"/>
  <c r="K3151" i="2"/>
  <c r="L3151" i="2" s="1"/>
  <c r="L3150" i="2"/>
  <c r="K3150" i="2"/>
  <c r="K3149" i="2"/>
  <c r="L3149" i="2" s="1"/>
  <c r="K3148" i="2"/>
  <c r="L3148" i="2" s="1"/>
  <c r="L3147" i="2"/>
  <c r="K3147" i="2"/>
  <c r="K3146" i="2"/>
  <c r="L3146" i="2" s="1"/>
  <c r="K3145" i="2"/>
  <c r="L3145" i="2" s="1"/>
  <c r="L3144" i="2"/>
  <c r="K3144" i="2"/>
  <c r="K3143" i="2"/>
  <c r="L3143" i="2" s="1"/>
  <c r="K3142" i="2"/>
  <c r="L3142" i="2" s="1"/>
  <c r="L3141" i="2"/>
  <c r="K3141" i="2"/>
  <c r="K3140" i="2"/>
  <c r="L3140" i="2" s="1"/>
  <c r="K3139" i="2"/>
  <c r="L3139" i="2" s="1"/>
  <c r="L3138" i="2"/>
  <c r="K3138" i="2"/>
  <c r="K3137" i="2"/>
  <c r="L3137" i="2" s="1"/>
  <c r="K3136" i="2"/>
  <c r="L3136" i="2" s="1"/>
  <c r="L3135" i="2"/>
  <c r="K3135" i="2"/>
  <c r="K3134" i="2"/>
  <c r="L3134" i="2" s="1"/>
  <c r="L3133" i="2"/>
  <c r="K3133" i="2"/>
  <c r="L3132" i="2"/>
  <c r="K3132" i="2"/>
  <c r="K3131" i="2"/>
  <c r="L3131" i="2" s="1"/>
  <c r="K3130" i="2"/>
  <c r="L3130" i="2" s="1"/>
  <c r="L3129" i="2"/>
  <c r="K3129" i="2"/>
  <c r="K3128" i="2"/>
  <c r="L3128" i="2" s="1"/>
  <c r="K3127" i="2"/>
  <c r="L3127" i="2" s="1"/>
  <c r="K3126" i="2"/>
  <c r="L3126" i="2" s="1"/>
  <c r="K3125" i="2"/>
  <c r="L3125" i="2" s="1"/>
  <c r="L3124" i="2"/>
  <c r="K3124" i="2"/>
  <c r="K3123" i="2"/>
  <c r="L3123" i="2" s="1"/>
  <c r="K3122" i="2"/>
  <c r="L3122" i="2" s="1"/>
  <c r="K3121" i="2"/>
  <c r="L3121" i="2" s="1"/>
  <c r="K3120" i="2"/>
  <c r="L3120" i="2" s="1"/>
  <c r="K3119" i="2"/>
  <c r="L3119" i="2" s="1"/>
  <c r="L3118" i="2"/>
  <c r="K3118" i="2"/>
  <c r="L3117" i="2"/>
  <c r="K3117" i="2"/>
  <c r="K3116" i="2"/>
  <c r="L3116" i="2" s="1"/>
  <c r="L3115" i="2"/>
  <c r="K3115" i="2"/>
  <c r="K3114" i="2"/>
  <c r="L3114" i="2" s="1"/>
  <c r="K3113" i="2"/>
  <c r="L3113" i="2" s="1"/>
  <c r="L3112" i="2"/>
  <c r="K3112" i="2"/>
  <c r="L3111" i="2"/>
  <c r="K3111" i="2"/>
  <c r="K3110" i="2"/>
  <c r="L3110" i="2" s="1"/>
  <c r="K3109" i="2"/>
  <c r="L3109" i="2" s="1"/>
  <c r="L3108" i="2"/>
  <c r="K3108" i="2"/>
  <c r="K3107" i="2"/>
  <c r="L3107" i="2" s="1"/>
  <c r="L3106" i="2"/>
  <c r="K3106" i="2"/>
  <c r="L3105" i="2"/>
  <c r="K3105" i="2"/>
  <c r="K3104" i="2"/>
  <c r="L3104" i="2" s="1"/>
  <c r="K3103" i="2"/>
  <c r="L3103" i="2" s="1"/>
  <c r="K3102" i="2"/>
  <c r="L3102" i="2" s="1"/>
  <c r="K3101" i="2"/>
  <c r="L3101" i="2" s="1"/>
  <c r="K3100" i="2"/>
  <c r="L3100" i="2" s="1"/>
  <c r="L3099" i="2"/>
  <c r="K3099" i="2"/>
  <c r="K3098" i="2"/>
  <c r="L3098" i="2" s="1"/>
  <c r="K3097" i="2"/>
  <c r="L3097" i="2" s="1"/>
  <c r="K3096" i="2"/>
  <c r="L3096" i="2" s="1"/>
  <c r="K3095" i="2"/>
  <c r="L3095" i="2" s="1"/>
  <c r="K3094" i="2"/>
  <c r="L3094" i="2" s="1"/>
  <c r="K3093" i="2"/>
  <c r="L3093" i="2" s="1"/>
  <c r="K3092" i="2"/>
  <c r="L3092" i="2" s="1"/>
  <c r="K3091" i="2"/>
  <c r="L3091" i="2" s="1"/>
  <c r="K3090" i="2"/>
  <c r="L3090" i="2" s="1"/>
  <c r="K3089" i="2"/>
  <c r="L3089" i="2" s="1"/>
  <c r="L3088" i="2"/>
  <c r="K3088" i="2"/>
  <c r="K3087" i="2"/>
  <c r="L3087" i="2" s="1"/>
  <c r="K3086" i="2"/>
  <c r="L3086" i="2" s="1"/>
  <c r="K3085" i="2"/>
  <c r="L3085" i="2" s="1"/>
  <c r="K3084" i="2"/>
  <c r="L3084" i="2" s="1"/>
  <c r="K3083" i="2"/>
  <c r="L3083" i="2" s="1"/>
  <c r="L3082" i="2"/>
  <c r="K3082" i="2"/>
  <c r="L3081" i="2"/>
  <c r="K3081" i="2"/>
  <c r="K3080" i="2"/>
  <c r="L3080" i="2" s="1"/>
  <c r="L3079" i="2"/>
  <c r="K3079" i="2"/>
  <c r="K3078" i="2"/>
  <c r="L3078" i="2" s="1"/>
  <c r="K3077" i="2"/>
  <c r="L3077" i="2" s="1"/>
  <c r="L3076" i="2"/>
  <c r="K3076" i="2"/>
  <c r="L3075" i="2"/>
  <c r="K3075" i="2"/>
  <c r="K3074" i="2"/>
  <c r="L3074" i="2" s="1"/>
  <c r="K3073" i="2"/>
  <c r="L3073" i="2" s="1"/>
  <c r="L3072" i="2"/>
  <c r="K3072" i="2"/>
  <c r="K3071" i="2"/>
  <c r="L3071" i="2" s="1"/>
  <c r="L3070" i="2"/>
  <c r="K3070" i="2"/>
  <c r="L3069" i="2"/>
  <c r="K3069" i="2"/>
  <c r="K3068" i="2"/>
  <c r="L3068" i="2" s="1"/>
  <c r="K3067" i="2"/>
  <c r="L3067" i="2" s="1"/>
  <c r="K3066" i="2"/>
  <c r="L3066" i="2" s="1"/>
  <c r="K3065" i="2"/>
  <c r="L3065" i="2" s="1"/>
  <c r="K3064" i="2"/>
  <c r="L3064" i="2" s="1"/>
  <c r="L3063" i="2"/>
  <c r="K3063" i="2"/>
  <c r="K3062" i="2"/>
  <c r="L3062" i="2" s="1"/>
  <c r="K3061" i="2"/>
  <c r="L3061" i="2" s="1"/>
  <c r="K3060" i="2"/>
  <c r="L3060" i="2" s="1"/>
  <c r="K3059" i="2"/>
  <c r="L3059" i="2" s="1"/>
  <c r="K3058" i="2"/>
  <c r="L3058" i="2" s="1"/>
  <c r="K3057" i="2"/>
  <c r="L3057" i="2" s="1"/>
  <c r="K3056" i="2"/>
  <c r="L3056" i="2" s="1"/>
  <c r="K3055" i="2"/>
  <c r="L3055" i="2" s="1"/>
  <c r="K3054" i="2"/>
  <c r="L3054" i="2" s="1"/>
  <c r="K3053" i="2"/>
  <c r="L3053" i="2" s="1"/>
  <c r="L3052" i="2"/>
  <c r="K3052" i="2"/>
  <c r="K3051" i="2"/>
  <c r="L3051" i="2" s="1"/>
  <c r="K3050" i="2"/>
  <c r="L3050" i="2" s="1"/>
  <c r="K3049" i="2"/>
  <c r="L3049" i="2" s="1"/>
  <c r="K3048" i="2"/>
  <c r="L3048" i="2" s="1"/>
  <c r="K3047" i="2"/>
  <c r="L3047" i="2" s="1"/>
  <c r="L3046" i="2"/>
  <c r="K3046" i="2"/>
  <c r="L3045" i="2"/>
  <c r="K3045" i="2"/>
  <c r="K3044" i="2"/>
  <c r="L3044" i="2" s="1"/>
  <c r="L3043" i="2"/>
  <c r="K3043" i="2"/>
  <c r="K3042" i="2"/>
  <c r="L3042" i="2" s="1"/>
  <c r="K3041" i="2"/>
  <c r="L3041" i="2" s="1"/>
  <c r="L3040" i="2"/>
  <c r="K3040" i="2"/>
  <c r="L3039" i="2"/>
  <c r="K3039" i="2"/>
  <c r="K3038" i="2"/>
  <c r="L3038" i="2" s="1"/>
  <c r="K3037" i="2"/>
  <c r="L3037" i="2" s="1"/>
  <c r="L3036" i="2"/>
  <c r="K3036" i="2"/>
  <c r="K3035" i="2"/>
  <c r="L3035" i="2" s="1"/>
  <c r="L3034" i="2"/>
  <c r="K3034" i="2"/>
  <c r="L3033" i="2"/>
  <c r="K3033" i="2"/>
  <c r="L3032" i="2"/>
  <c r="K3032" i="2"/>
  <c r="L3031" i="2"/>
  <c r="K3031" i="2"/>
  <c r="K3030" i="2"/>
  <c r="L3030" i="2" s="1"/>
  <c r="K3029" i="2"/>
  <c r="L3029" i="2" s="1"/>
  <c r="K3028" i="2"/>
  <c r="L3028" i="2" s="1"/>
  <c r="K3027" i="2"/>
  <c r="L3027" i="2" s="1"/>
  <c r="K3026" i="2"/>
  <c r="L3026" i="2" s="1"/>
  <c r="K3025" i="2"/>
  <c r="L3025" i="2" s="1"/>
  <c r="K3024" i="2"/>
  <c r="L3024" i="2" s="1"/>
  <c r="K3023" i="2"/>
  <c r="L3023" i="2" s="1"/>
  <c r="K3022" i="2"/>
  <c r="L3022" i="2" s="1"/>
  <c r="L3021" i="2"/>
  <c r="K3021" i="2"/>
  <c r="K3020" i="2"/>
  <c r="L3020" i="2" s="1"/>
  <c r="L3019" i="2"/>
  <c r="K3019" i="2"/>
  <c r="L3018" i="2"/>
  <c r="K3018" i="2"/>
  <c r="K3017" i="2"/>
  <c r="L3017" i="2" s="1"/>
  <c r="L3016" i="2"/>
  <c r="K3016" i="2"/>
  <c r="K3015" i="2"/>
  <c r="L3015" i="2" s="1"/>
  <c r="K3014" i="2"/>
  <c r="L3014" i="2" s="1"/>
  <c r="L3013" i="2"/>
  <c r="K3013" i="2"/>
  <c r="K3012" i="2"/>
  <c r="L3012" i="2" s="1"/>
  <c r="K3011" i="2"/>
  <c r="L3011" i="2" s="1"/>
  <c r="K3010" i="2"/>
  <c r="L3010" i="2" s="1"/>
  <c r="K3009" i="2"/>
  <c r="L3009" i="2" s="1"/>
  <c r="L3008" i="2"/>
  <c r="K3008" i="2"/>
  <c r="L3007" i="2"/>
  <c r="K3007" i="2"/>
  <c r="L3006" i="2"/>
  <c r="K3006" i="2"/>
  <c r="K3005" i="2"/>
  <c r="L3005" i="2" s="1"/>
  <c r="K3004" i="2"/>
  <c r="L3004" i="2" s="1"/>
  <c r="L3003" i="2"/>
  <c r="K3003" i="2"/>
  <c r="K3002" i="2"/>
  <c r="L3002" i="2" s="1"/>
  <c r="K3001" i="2"/>
  <c r="L3001" i="2" s="1"/>
  <c r="L3000" i="2"/>
  <c r="K3000" i="2"/>
  <c r="K2999" i="2"/>
  <c r="L2999" i="2" s="1"/>
  <c r="K2998" i="2"/>
  <c r="L2998" i="2" s="1"/>
  <c r="K2997" i="2"/>
  <c r="L2997" i="2" s="1"/>
  <c r="K2996" i="2"/>
  <c r="L2996" i="2" s="1"/>
  <c r="L2995" i="2"/>
  <c r="K2995" i="2"/>
  <c r="L2994" i="2"/>
  <c r="K2994" i="2"/>
  <c r="K2993" i="2"/>
  <c r="L2993" i="2" s="1"/>
  <c r="K2992" i="2"/>
  <c r="L2992" i="2" s="1"/>
  <c r="K2991" i="2"/>
  <c r="L2991" i="2" s="1"/>
  <c r="L2990" i="2"/>
  <c r="K2990" i="2"/>
  <c r="K2989" i="2"/>
  <c r="L2989" i="2" s="1"/>
  <c r="K2988" i="2"/>
  <c r="L2988" i="2" s="1"/>
  <c r="K2987" i="2"/>
  <c r="L2987" i="2" s="1"/>
  <c r="L2986" i="2"/>
  <c r="K2986" i="2"/>
  <c r="K2985" i="2"/>
  <c r="L2985" i="2" s="1"/>
  <c r="K2984" i="2"/>
  <c r="L2984" i="2" s="1"/>
  <c r="K2983" i="2"/>
  <c r="L2983" i="2" s="1"/>
  <c r="L2982" i="2"/>
  <c r="K2982" i="2"/>
  <c r="K2981" i="2"/>
  <c r="L2981" i="2" s="1"/>
  <c r="L2980" i="2"/>
  <c r="K2980" i="2"/>
  <c r="K2979" i="2"/>
  <c r="L2979" i="2" s="1"/>
  <c r="K2978" i="2"/>
  <c r="L2978" i="2" s="1"/>
  <c r="L2977" i="2"/>
  <c r="K2977" i="2"/>
  <c r="K2976" i="2"/>
  <c r="L2976" i="2" s="1"/>
  <c r="K2975" i="2"/>
  <c r="L2975" i="2" s="1"/>
  <c r="L2974" i="2"/>
  <c r="K2974" i="2"/>
  <c r="L2973" i="2"/>
  <c r="K2973" i="2"/>
  <c r="K2972" i="2"/>
  <c r="L2972" i="2" s="1"/>
  <c r="K2971" i="2"/>
  <c r="L2971" i="2" s="1"/>
  <c r="K2970" i="2"/>
  <c r="L2970" i="2" s="1"/>
  <c r="K2969" i="2"/>
  <c r="L2969" i="2" s="1"/>
  <c r="K2968" i="2"/>
  <c r="L2968" i="2" s="1"/>
  <c r="K2967" i="2"/>
  <c r="L2967" i="2" s="1"/>
  <c r="K2966" i="2"/>
  <c r="L2966" i="2" s="1"/>
  <c r="K2965" i="2"/>
  <c r="L2965" i="2" s="1"/>
  <c r="L2964" i="2"/>
  <c r="K2964" i="2"/>
  <c r="K2963" i="2"/>
  <c r="L2963" i="2" s="1"/>
  <c r="L2962" i="2"/>
  <c r="K2962" i="2"/>
  <c r="K2961" i="2"/>
  <c r="L2961" i="2" s="1"/>
  <c r="L2960" i="2"/>
  <c r="K2960" i="2"/>
  <c r="K2959" i="2"/>
  <c r="L2959" i="2" s="1"/>
  <c r="K2958" i="2"/>
  <c r="L2958" i="2" s="1"/>
  <c r="K2957" i="2"/>
  <c r="L2957" i="2" s="1"/>
  <c r="K2956" i="2"/>
  <c r="L2956" i="2" s="1"/>
  <c r="K2955" i="2"/>
  <c r="L2955" i="2" s="1"/>
  <c r="L2954" i="2"/>
  <c r="K2954" i="2"/>
  <c r="K2953" i="2"/>
  <c r="L2953" i="2" s="1"/>
  <c r="K2952" i="2"/>
  <c r="L2952" i="2" s="1"/>
  <c r="K2951" i="2"/>
  <c r="L2951" i="2" s="1"/>
  <c r="K2950" i="2"/>
  <c r="L2950" i="2" s="1"/>
  <c r="L2949" i="2"/>
  <c r="K2949" i="2"/>
  <c r="K2948" i="2"/>
  <c r="L2948" i="2" s="1"/>
  <c r="L2947" i="2"/>
  <c r="K2947" i="2"/>
  <c r="K2946" i="2"/>
  <c r="L2946" i="2" s="1"/>
  <c r="K2945" i="2"/>
  <c r="L2945" i="2" s="1"/>
  <c r="L2944" i="2"/>
  <c r="K2944" i="2"/>
  <c r="K2943" i="2"/>
  <c r="L2943" i="2" s="1"/>
  <c r="K2942" i="2"/>
  <c r="L2942" i="2" s="1"/>
  <c r="K2941" i="2"/>
  <c r="L2941" i="2" s="1"/>
  <c r="K2940" i="2"/>
  <c r="L2940" i="2" s="1"/>
  <c r="K2939" i="2"/>
  <c r="L2939" i="2" s="1"/>
  <c r="K2938" i="2"/>
  <c r="L2938" i="2" s="1"/>
  <c r="K2937" i="2"/>
  <c r="L2937" i="2" s="1"/>
  <c r="L2936" i="2"/>
  <c r="K2936" i="2"/>
  <c r="K2935" i="2"/>
  <c r="L2935" i="2" s="1"/>
  <c r="L2934" i="2"/>
  <c r="K2934" i="2"/>
  <c r="K2933" i="2"/>
  <c r="L2933" i="2" s="1"/>
  <c r="K2932" i="2"/>
  <c r="L2932" i="2" s="1"/>
  <c r="L2931" i="2"/>
  <c r="K2931" i="2"/>
  <c r="K2930" i="2"/>
  <c r="L2930" i="2" s="1"/>
  <c r="K2929" i="2"/>
  <c r="L2929" i="2" s="1"/>
  <c r="L2928" i="2"/>
  <c r="K2928" i="2"/>
  <c r="K2927" i="2"/>
  <c r="L2927" i="2" s="1"/>
  <c r="K2926" i="2"/>
  <c r="L2926" i="2" s="1"/>
  <c r="K2925" i="2"/>
  <c r="L2925" i="2" s="1"/>
  <c r="K2924" i="2"/>
  <c r="L2924" i="2" s="1"/>
  <c r="L2923" i="2"/>
  <c r="K2923" i="2"/>
  <c r="K2922" i="2"/>
  <c r="L2922" i="2" s="1"/>
  <c r="K2921" i="2"/>
  <c r="L2921" i="2" s="1"/>
  <c r="K2920" i="2"/>
  <c r="L2920" i="2" s="1"/>
  <c r="K2919" i="2"/>
  <c r="L2919" i="2" s="1"/>
  <c r="L2918" i="2"/>
  <c r="K2918" i="2"/>
  <c r="K2917" i="2"/>
  <c r="L2917" i="2" s="1"/>
  <c r="K2916" i="2"/>
  <c r="L2916" i="2" s="1"/>
  <c r="K2915" i="2"/>
  <c r="L2915" i="2" s="1"/>
  <c r="L2914" i="2"/>
  <c r="K2914" i="2"/>
  <c r="K2913" i="2"/>
  <c r="L2913" i="2" s="1"/>
  <c r="K2912" i="2"/>
  <c r="L2912" i="2" s="1"/>
  <c r="K2911" i="2"/>
  <c r="L2911" i="2" s="1"/>
  <c r="L2910" i="2"/>
  <c r="K2910" i="2"/>
  <c r="K2909" i="2"/>
  <c r="L2909" i="2" s="1"/>
  <c r="K2908" i="2"/>
  <c r="L2908" i="2" s="1"/>
  <c r="K2907" i="2"/>
  <c r="L2907" i="2" s="1"/>
  <c r="K2906" i="2"/>
  <c r="L2906" i="2" s="1"/>
  <c r="L2905" i="2"/>
  <c r="K2905" i="2"/>
  <c r="K2904" i="2"/>
  <c r="L2904" i="2" s="1"/>
  <c r="K2903" i="2"/>
  <c r="L2903" i="2" s="1"/>
  <c r="K2902" i="2"/>
  <c r="L2902" i="2" s="1"/>
  <c r="L2901" i="2"/>
  <c r="K2901" i="2"/>
  <c r="K2900" i="2"/>
  <c r="L2900" i="2" s="1"/>
  <c r="K2899" i="2"/>
  <c r="L2899" i="2" s="1"/>
  <c r="K2898" i="2"/>
  <c r="L2898" i="2" s="1"/>
  <c r="K2897" i="2"/>
  <c r="L2897" i="2" s="1"/>
  <c r="K2896" i="2"/>
  <c r="L2896" i="2" s="1"/>
  <c r="L2895" i="2"/>
  <c r="K2895" i="2"/>
  <c r="K2894" i="2"/>
  <c r="L2894" i="2" s="1"/>
  <c r="K2893" i="2"/>
  <c r="L2893" i="2" s="1"/>
  <c r="L2892" i="2"/>
  <c r="K2892" i="2"/>
  <c r="K2891" i="2"/>
  <c r="L2891" i="2" s="1"/>
  <c r="L2890" i="2"/>
  <c r="K2890" i="2"/>
  <c r="L2889" i="2"/>
  <c r="K2889" i="2"/>
  <c r="L2888" i="2"/>
  <c r="K2888" i="2"/>
  <c r="L2887" i="2"/>
  <c r="K2887" i="2"/>
  <c r="K2886" i="2"/>
  <c r="L2886" i="2" s="1"/>
  <c r="K2885" i="2"/>
  <c r="L2885" i="2" s="1"/>
  <c r="K2884" i="2"/>
  <c r="L2884" i="2" s="1"/>
  <c r="K2883" i="2"/>
  <c r="L2883" i="2" s="1"/>
  <c r="K2882" i="2"/>
  <c r="L2882" i="2" s="1"/>
  <c r="K2881" i="2"/>
  <c r="L2881" i="2" s="1"/>
  <c r="K2880" i="2"/>
  <c r="L2880" i="2" s="1"/>
  <c r="K2879" i="2"/>
  <c r="L2879" i="2" s="1"/>
  <c r="K2878" i="2"/>
  <c r="L2878" i="2" s="1"/>
  <c r="L2877" i="2"/>
  <c r="K2877" i="2"/>
  <c r="K2876" i="2"/>
  <c r="L2876" i="2" s="1"/>
  <c r="L2875" i="2"/>
  <c r="K2875" i="2"/>
  <c r="L2874" i="2"/>
  <c r="K2874" i="2"/>
  <c r="K2873" i="2"/>
  <c r="L2873" i="2" s="1"/>
  <c r="L2872" i="2"/>
  <c r="K2872" i="2"/>
  <c r="K2871" i="2"/>
  <c r="L2871" i="2" s="1"/>
  <c r="K2870" i="2"/>
  <c r="L2870" i="2" s="1"/>
  <c r="L2869" i="2"/>
  <c r="K2869" i="2"/>
  <c r="K2868" i="2"/>
  <c r="L2868" i="2" s="1"/>
  <c r="K2867" i="2"/>
  <c r="L2867" i="2" s="1"/>
  <c r="K2866" i="2"/>
  <c r="L2866" i="2" s="1"/>
  <c r="K2865" i="2"/>
  <c r="L2865" i="2" s="1"/>
  <c r="L2864" i="2"/>
  <c r="K2864" i="2"/>
  <c r="L2863" i="2"/>
  <c r="K2863" i="2"/>
  <c r="L2862" i="2"/>
  <c r="K2862" i="2"/>
  <c r="K2861" i="2"/>
  <c r="L2861" i="2" s="1"/>
  <c r="K2860" i="2"/>
  <c r="L2860" i="2" s="1"/>
  <c r="L2859" i="2"/>
  <c r="K2859" i="2"/>
  <c r="K2858" i="2"/>
  <c r="L2858" i="2" s="1"/>
  <c r="K2857" i="2"/>
  <c r="L2857" i="2" s="1"/>
  <c r="K2856" i="2"/>
  <c r="L2856" i="2" s="1"/>
  <c r="K2855" i="2"/>
  <c r="L2855" i="2" s="1"/>
  <c r="K2854" i="2"/>
  <c r="L2854" i="2" s="1"/>
  <c r="K2853" i="2"/>
  <c r="L2853" i="2" s="1"/>
  <c r="K2852" i="2"/>
  <c r="L2852" i="2" s="1"/>
  <c r="L2851" i="2"/>
  <c r="K2851" i="2"/>
  <c r="K2850" i="2"/>
  <c r="L2850" i="2" s="1"/>
  <c r="K2849" i="2"/>
  <c r="L2849" i="2" s="1"/>
  <c r="K2848" i="2"/>
  <c r="L2848" i="2" s="1"/>
  <c r="K2847" i="2"/>
  <c r="L2847" i="2" s="1"/>
  <c r="L2846" i="2"/>
  <c r="K2846" i="2"/>
  <c r="K2845" i="2"/>
  <c r="L2845" i="2" s="1"/>
  <c r="K2844" i="2"/>
  <c r="L2844" i="2" s="1"/>
  <c r="K2843" i="2"/>
  <c r="L2843" i="2" s="1"/>
  <c r="L2842" i="2"/>
  <c r="K2842" i="2"/>
  <c r="K2841" i="2"/>
  <c r="L2841" i="2" s="1"/>
  <c r="K2840" i="2"/>
  <c r="L2840" i="2" s="1"/>
  <c r="K2839" i="2"/>
  <c r="L2839" i="2" s="1"/>
  <c r="L2838" i="2"/>
  <c r="K2838" i="2"/>
  <c r="K2837" i="2"/>
  <c r="L2837" i="2" s="1"/>
  <c r="L2836" i="2"/>
  <c r="K2836" i="2"/>
  <c r="K2835" i="2"/>
  <c r="L2835" i="2" s="1"/>
  <c r="K2834" i="2"/>
  <c r="L2834" i="2" s="1"/>
  <c r="L2833" i="2"/>
  <c r="K2833" i="2"/>
  <c r="K2832" i="2"/>
  <c r="L2832" i="2" s="1"/>
  <c r="K2831" i="2"/>
  <c r="L2831" i="2" s="1"/>
  <c r="L2830" i="2"/>
  <c r="K2830" i="2"/>
  <c r="L2829" i="2"/>
  <c r="K2829" i="2"/>
  <c r="K2828" i="2"/>
  <c r="L2828" i="2" s="1"/>
  <c r="K2827" i="2"/>
  <c r="L2827" i="2" s="1"/>
  <c r="K2826" i="2"/>
  <c r="L2826" i="2" s="1"/>
  <c r="K2825" i="2"/>
  <c r="L2825" i="2" s="1"/>
  <c r="K2824" i="2"/>
  <c r="L2824" i="2" s="1"/>
  <c r="K2823" i="2"/>
  <c r="L2823" i="2" s="1"/>
  <c r="K2822" i="2"/>
  <c r="L2822" i="2" s="1"/>
  <c r="K2821" i="2"/>
  <c r="L2821" i="2" s="1"/>
  <c r="L2820" i="2"/>
  <c r="K2820" i="2"/>
  <c r="K2819" i="2"/>
  <c r="L2819" i="2" s="1"/>
  <c r="L2818" i="2"/>
  <c r="K2818" i="2"/>
  <c r="L2817" i="2"/>
  <c r="K2817" i="2"/>
  <c r="L2816" i="2"/>
  <c r="K2816" i="2"/>
  <c r="K2815" i="2"/>
  <c r="L2815" i="2" s="1"/>
  <c r="L2814" i="2"/>
  <c r="K2814" i="2"/>
  <c r="K2813" i="2"/>
  <c r="L2813" i="2" s="1"/>
  <c r="K2812" i="2"/>
  <c r="L2812" i="2" s="1"/>
  <c r="K2811" i="2"/>
  <c r="L2811" i="2" s="1"/>
  <c r="L2810" i="2"/>
  <c r="K2810" i="2"/>
  <c r="K2809" i="2"/>
  <c r="L2809" i="2" s="1"/>
  <c r="K2808" i="2"/>
  <c r="L2808" i="2" s="1"/>
  <c r="K2807" i="2"/>
  <c r="L2807" i="2" s="1"/>
  <c r="K2806" i="2"/>
  <c r="L2806" i="2" s="1"/>
  <c r="L2805" i="2"/>
  <c r="K2805" i="2"/>
  <c r="L2804" i="2"/>
  <c r="K2804" i="2"/>
  <c r="L2803" i="2"/>
  <c r="K2803" i="2"/>
  <c r="K2802" i="2"/>
  <c r="L2802" i="2" s="1"/>
  <c r="K2801" i="2"/>
  <c r="L2801" i="2" s="1"/>
  <c r="L2800" i="2"/>
  <c r="K2800" i="2"/>
  <c r="K2799" i="2"/>
  <c r="L2799" i="2" s="1"/>
  <c r="K2798" i="2"/>
  <c r="L2798" i="2" s="1"/>
  <c r="L2797" i="2"/>
  <c r="K2797" i="2"/>
  <c r="K2796" i="2"/>
  <c r="L2796" i="2" s="1"/>
  <c r="K2795" i="2"/>
  <c r="L2795" i="2" s="1"/>
  <c r="K2794" i="2"/>
  <c r="L2794" i="2" s="1"/>
  <c r="K2793" i="2"/>
  <c r="L2793" i="2" s="1"/>
  <c r="L2792" i="2"/>
  <c r="K2792" i="2"/>
  <c r="L2791" i="2"/>
  <c r="K2791" i="2"/>
  <c r="L2790" i="2"/>
  <c r="K2790" i="2"/>
  <c r="K2789" i="2"/>
  <c r="L2789" i="2" s="1"/>
  <c r="K2788" i="2"/>
  <c r="L2788" i="2" s="1"/>
  <c r="L2787" i="2"/>
  <c r="K2787" i="2"/>
  <c r="K2786" i="2"/>
  <c r="L2786" i="2" s="1"/>
  <c r="K2785" i="2"/>
  <c r="L2785" i="2" s="1"/>
  <c r="L2784" i="2"/>
  <c r="K2784" i="2"/>
  <c r="K2783" i="2"/>
  <c r="L2783" i="2" s="1"/>
  <c r="L2782" i="2"/>
  <c r="K2782" i="2"/>
  <c r="K2781" i="2"/>
  <c r="L2781" i="2" s="1"/>
  <c r="K2780" i="2"/>
  <c r="L2780" i="2" s="1"/>
  <c r="L2779" i="2"/>
  <c r="K2779" i="2"/>
  <c r="K2778" i="2"/>
  <c r="L2778" i="2" s="1"/>
  <c r="K2777" i="2"/>
  <c r="L2777" i="2" s="1"/>
  <c r="K2776" i="2"/>
  <c r="L2776" i="2" s="1"/>
  <c r="K2775" i="2"/>
  <c r="L2775" i="2" s="1"/>
  <c r="L2774" i="2"/>
  <c r="K2774" i="2"/>
  <c r="K2773" i="2"/>
  <c r="L2773" i="2" s="1"/>
  <c r="K2772" i="2"/>
  <c r="L2772" i="2" s="1"/>
  <c r="K2771" i="2"/>
  <c r="L2771" i="2" s="1"/>
  <c r="L2770" i="2"/>
  <c r="K2770" i="2"/>
  <c r="L2769" i="2"/>
  <c r="K2769" i="2"/>
  <c r="K2768" i="2"/>
  <c r="L2768" i="2" s="1"/>
  <c r="K2767" i="2"/>
  <c r="L2767" i="2" s="1"/>
  <c r="L2766" i="2"/>
  <c r="K2766" i="2"/>
  <c r="K2765" i="2"/>
  <c r="L2765" i="2" s="1"/>
  <c r="L2764" i="2"/>
  <c r="K2764" i="2"/>
  <c r="K2763" i="2"/>
  <c r="L2763" i="2" s="1"/>
  <c r="K2762" i="2"/>
  <c r="L2762" i="2" s="1"/>
  <c r="L2761" i="2"/>
  <c r="K2761" i="2"/>
  <c r="K2760" i="2"/>
  <c r="L2760" i="2" s="1"/>
  <c r="K2759" i="2"/>
  <c r="L2759" i="2" s="1"/>
  <c r="L2758" i="2"/>
  <c r="K2758" i="2"/>
  <c r="L2757" i="2"/>
  <c r="K2757" i="2"/>
  <c r="L2756" i="2"/>
  <c r="K2756" i="2"/>
  <c r="K2755" i="2"/>
  <c r="L2755" i="2" s="1"/>
  <c r="K2754" i="2"/>
  <c r="L2754" i="2" s="1"/>
  <c r="K2753" i="2"/>
  <c r="L2753" i="2" s="1"/>
  <c r="K2752" i="2"/>
  <c r="L2752" i="2" s="1"/>
  <c r="K2751" i="2"/>
  <c r="L2751" i="2" s="1"/>
  <c r="K2750" i="2"/>
  <c r="L2750" i="2" s="1"/>
  <c r="K2749" i="2"/>
  <c r="L2749" i="2" s="1"/>
  <c r="L2748" i="2"/>
  <c r="K2748" i="2"/>
  <c r="K2747" i="2"/>
  <c r="L2747" i="2" s="1"/>
  <c r="L2746" i="2"/>
  <c r="K2746" i="2"/>
  <c r="L2745" i="2"/>
  <c r="K2745" i="2"/>
  <c r="L2744" i="2"/>
  <c r="K2744" i="2"/>
  <c r="K2743" i="2"/>
  <c r="L2743" i="2" s="1"/>
  <c r="K2742" i="2"/>
  <c r="L2742" i="2" s="1"/>
  <c r="K2741" i="2"/>
  <c r="L2741" i="2" s="1"/>
  <c r="K2740" i="2"/>
  <c r="L2740" i="2" s="1"/>
  <c r="K2739" i="2"/>
  <c r="L2739" i="2" s="1"/>
  <c r="L2738" i="2"/>
  <c r="K2738" i="2"/>
  <c r="K2737" i="2"/>
  <c r="L2737" i="2" s="1"/>
  <c r="K2736" i="2"/>
  <c r="L2736" i="2" s="1"/>
  <c r="K2735" i="2"/>
  <c r="L2735" i="2" s="1"/>
  <c r="K2734" i="2"/>
  <c r="L2734" i="2" s="1"/>
  <c r="L2733" i="2"/>
  <c r="K2733" i="2"/>
  <c r="L2732" i="2"/>
  <c r="K2732" i="2"/>
  <c r="L2731" i="2"/>
  <c r="K2731" i="2"/>
  <c r="K2730" i="2"/>
  <c r="L2730" i="2" s="1"/>
  <c r="K2729" i="2"/>
  <c r="L2729" i="2" s="1"/>
  <c r="K2728" i="2"/>
  <c r="L2728" i="2" s="1"/>
  <c r="L2727" i="2"/>
  <c r="K2727" i="2"/>
  <c r="K2726" i="2"/>
  <c r="L2726" i="2" s="1"/>
  <c r="L2725" i="2"/>
  <c r="K2725" i="2"/>
  <c r="K2724" i="2"/>
  <c r="L2724" i="2" s="1"/>
  <c r="K2723" i="2"/>
  <c r="L2723" i="2" s="1"/>
  <c r="K2722" i="2"/>
  <c r="L2722" i="2" s="1"/>
  <c r="L2721" i="2"/>
  <c r="K2721" i="2"/>
  <c r="K2720" i="2"/>
  <c r="L2720" i="2" s="1"/>
  <c r="L2719" i="2"/>
  <c r="K2719" i="2"/>
  <c r="K2718" i="2"/>
  <c r="L2718" i="2" s="1"/>
  <c r="K2717" i="2"/>
  <c r="L2717" i="2" s="1"/>
  <c r="K2716" i="2"/>
  <c r="L2716" i="2" s="1"/>
  <c r="L2715" i="2"/>
  <c r="K2715" i="2"/>
  <c r="K2714" i="2"/>
  <c r="L2714" i="2" s="1"/>
  <c r="L2713" i="2"/>
  <c r="K2713" i="2"/>
  <c r="L2712" i="2"/>
  <c r="K2712" i="2"/>
  <c r="K2711" i="2"/>
  <c r="L2711" i="2" s="1"/>
  <c r="K2710" i="2"/>
  <c r="L2710" i="2" s="1"/>
  <c r="L2709" i="2"/>
  <c r="K2709" i="2"/>
  <c r="K2708" i="2"/>
  <c r="L2708" i="2" s="1"/>
  <c r="L2707" i="2"/>
  <c r="K2707" i="2"/>
  <c r="L2706" i="2"/>
  <c r="K2706" i="2"/>
  <c r="K2705" i="2"/>
  <c r="L2705" i="2" s="1"/>
  <c r="K2704" i="2"/>
  <c r="L2704" i="2" s="1"/>
  <c r="L2703" i="2"/>
  <c r="K2703" i="2"/>
  <c r="L2702" i="2"/>
  <c r="K2702" i="2"/>
  <c r="L2701" i="2"/>
  <c r="K2701" i="2"/>
  <c r="L2700" i="2"/>
  <c r="K2700" i="2"/>
  <c r="K2699" i="2"/>
  <c r="L2699" i="2" s="1"/>
  <c r="K2698" i="2"/>
  <c r="L2698" i="2" s="1"/>
  <c r="L2697" i="2"/>
  <c r="K2697" i="2"/>
  <c r="K2696" i="2"/>
  <c r="L2696" i="2" s="1"/>
  <c r="L2695" i="2"/>
  <c r="K2695" i="2"/>
  <c r="L2694" i="2"/>
  <c r="K2694" i="2"/>
  <c r="K2693" i="2"/>
  <c r="L2693" i="2" s="1"/>
  <c r="K2692" i="2"/>
  <c r="L2692" i="2" s="1"/>
  <c r="L2691" i="2"/>
  <c r="K2691" i="2"/>
  <c r="L2690" i="2"/>
  <c r="K2690" i="2"/>
  <c r="L2689" i="2"/>
  <c r="K2689" i="2"/>
  <c r="L2688" i="2"/>
  <c r="K2688" i="2"/>
  <c r="K2687" i="2"/>
  <c r="L2687" i="2" s="1"/>
  <c r="K2686" i="2"/>
  <c r="L2686" i="2" s="1"/>
  <c r="L2685" i="2"/>
  <c r="K2685" i="2"/>
  <c r="K2684" i="2"/>
  <c r="L2684" i="2" s="1"/>
  <c r="L2683" i="2"/>
  <c r="K2683" i="2"/>
  <c r="L2682" i="2"/>
  <c r="K2682" i="2"/>
  <c r="K2681" i="2"/>
  <c r="L2681" i="2" s="1"/>
  <c r="K2680" i="2"/>
  <c r="L2680" i="2" s="1"/>
  <c r="L2679" i="2"/>
  <c r="K2679" i="2"/>
  <c r="K2678" i="2"/>
  <c r="L2678" i="2" s="1"/>
  <c r="L2677" i="2"/>
  <c r="K2677" i="2"/>
  <c r="L2676" i="2"/>
  <c r="K2676" i="2"/>
  <c r="K2675" i="2"/>
  <c r="L2675" i="2" s="1"/>
  <c r="K2674" i="2"/>
  <c r="L2674" i="2" s="1"/>
  <c r="L2673" i="2"/>
  <c r="K2673" i="2"/>
  <c r="K2672" i="2"/>
  <c r="L2672" i="2" s="1"/>
  <c r="L2671" i="2"/>
  <c r="K2671" i="2"/>
  <c r="L2670" i="2"/>
  <c r="K2670" i="2"/>
  <c r="K2669" i="2"/>
  <c r="L2669" i="2" s="1"/>
  <c r="K2668" i="2"/>
  <c r="L2668" i="2" s="1"/>
  <c r="L2667" i="2"/>
  <c r="K2667" i="2"/>
  <c r="L2666" i="2"/>
  <c r="K2666" i="2"/>
  <c r="L2665" i="2"/>
  <c r="K2665" i="2"/>
  <c r="L2664" i="2"/>
  <c r="K2664" i="2"/>
  <c r="K2663" i="2"/>
  <c r="L2663" i="2" s="1"/>
  <c r="K2662" i="2"/>
  <c r="L2662" i="2" s="1"/>
  <c r="L2661" i="2"/>
  <c r="K2661" i="2"/>
  <c r="K2660" i="2"/>
  <c r="L2660" i="2" s="1"/>
  <c r="L2659" i="2"/>
  <c r="K2659" i="2"/>
  <c r="L2658" i="2"/>
  <c r="K2658" i="2"/>
  <c r="K2657" i="2"/>
  <c r="L2657" i="2" s="1"/>
  <c r="K2656" i="2"/>
  <c r="L2656" i="2" s="1"/>
  <c r="L2655" i="2"/>
  <c r="K2655" i="2"/>
  <c r="L2654" i="2"/>
  <c r="K2654" i="2"/>
  <c r="L2653" i="2"/>
  <c r="K2653" i="2"/>
  <c r="L2652" i="2"/>
  <c r="K2652" i="2"/>
  <c r="K2651" i="2"/>
  <c r="L2651" i="2" s="1"/>
  <c r="K2650" i="2"/>
  <c r="L2650" i="2" s="1"/>
  <c r="L2649" i="2"/>
  <c r="K2649" i="2"/>
  <c r="K2648" i="2"/>
  <c r="L2648" i="2" s="1"/>
  <c r="L2647" i="2"/>
  <c r="K2647" i="2"/>
  <c r="L2646" i="2"/>
  <c r="K2646" i="2"/>
  <c r="K2645" i="2"/>
  <c r="L2645" i="2" s="1"/>
  <c r="K2644" i="2"/>
  <c r="L2644" i="2" s="1"/>
  <c r="L2643" i="2"/>
  <c r="K2643" i="2"/>
  <c r="K2642" i="2"/>
  <c r="L2642" i="2" s="1"/>
  <c r="L2641" i="2"/>
  <c r="K2641" i="2"/>
  <c r="L2640" i="2"/>
  <c r="K2640" i="2"/>
  <c r="K2639" i="2"/>
  <c r="L2639" i="2" s="1"/>
  <c r="K2638" i="2"/>
  <c r="L2638" i="2" s="1"/>
  <c r="L2637" i="2"/>
  <c r="K2637" i="2"/>
  <c r="K2636" i="2"/>
  <c r="L2636" i="2" s="1"/>
  <c r="L2635" i="2"/>
  <c r="K2635" i="2"/>
  <c r="K2634" i="2"/>
  <c r="L2634" i="2" s="1"/>
  <c r="K2633" i="2"/>
  <c r="L2633" i="2" s="1"/>
  <c r="K2632" i="2"/>
  <c r="L2632" i="2" s="1"/>
  <c r="L2631" i="2"/>
  <c r="K2631" i="2"/>
  <c r="K2630" i="2"/>
  <c r="L2630" i="2" s="1"/>
  <c r="L2629" i="2"/>
  <c r="K2629" i="2"/>
  <c r="K2628" i="2"/>
  <c r="L2628" i="2" s="1"/>
  <c r="K2627" i="2"/>
  <c r="L2627" i="2" s="1"/>
  <c r="K2626" i="2"/>
  <c r="L2626" i="2" s="1"/>
  <c r="L2625" i="2"/>
  <c r="K2625" i="2"/>
  <c r="L2624" i="2"/>
  <c r="K2624" i="2"/>
  <c r="L2623" i="2"/>
  <c r="K2623" i="2"/>
  <c r="K2622" i="2"/>
  <c r="L2622" i="2" s="1"/>
  <c r="K2621" i="2"/>
  <c r="L2621" i="2" s="1"/>
  <c r="K2620" i="2"/>
  <c r="L2620" i="2" s="1"/>
  <c r="K2619" i="2"/>
  <c r="L2619" i="2" s="1"/>
  <c r="L2618" i="2"/>
  <c r="K2618" i="2"/>
  <c r="L2617" i="2"/>
  <c r="K2617" i="2"/>
  <c r="K2616" i="2"/>
  <c r="L2616" i="2" s="1"/>
  <c r="K2615" i="2"/>
  <c r="L2615" i="2" s="1"/>
  <c r="K2614" i="2"/>
  <c r="L2614" i="2" s="1"/>
  <c r="L2613" i="2"/>
  <c r="K2613" i="2"/>
  <c r="K2612" i="2"/>
  <c r="L2612" i="2" s="1"/>
  <c r="L2611" i="2"/>
  <c r="K2611" i="2"/>
  <c r="K2610" i="2"/>
  <c r="L2610" i="2" s="1"/>
  <c r="K2609" i="2"/>
  <c r="L2609" i="2" s="1"/>
  <c r="K2608" i="2"/>
  <c r="L2608" i="2" s="1"/>
  <c r="K2607" i="2"/>
  <c r="L2607" i="2" s="1"/>
  <c r="K2606" i="2"/>
  <c r="L2606" i="2" s="1"/>
  <c r="L2605" i="2"/>
  <c r="K2605" i="2"/>
  <c r="K2604" i="2"/>
  <c r="L2604" i="2" s="1"/>
  <c r="K2603" i="2"/>
  <c r="L2603" i="2" s="1"/>
  <c r="K2602" i="2"/>
  <c r="L2602" i="2" s="1"/>
  <c r="K2601" i="2"/>
  <c r="L2601" i="2" s="1"/>
  <c r="L2600" i="2"/>
  <c r="K2600" i="2"/>
  <c r="L2599" i="2"/>
  <c r="K2599" i="2"/>
  <c r="K2598" i="2"/>
  <c r="L2598" i="2" s="1"/>
  <c r="K2597" i="2"/>
  <c r="L2597" i="2" s="1"/>
  <c r="K2596" i="2"/>
  <c r="L2596" i="2" s="1"/>
  <c r="K2595" i="2"/>
  <c r="L2595" i="2" s="1"/>
  <c r="L2594" i="2"/>
  <c r="K2594" i="2"/>
  <c r="L2593" i="2"/>
  <c r="K2593" i="2"/>
  <c r="K2592" i="2"/>
  <c r="L2592" i="2" s="1"/>
  <c r="K2591" i="2"/>
  <c r="L2591" i="2" s="1"/>
  <c r="K2590" i="2"/>
  <c r="L2590" i="2" s="1"/>
  <c r="L2589" i="2"/>
  <c r="K2589" i="2"/>
  <c r="K2588" i="2"/>
  <c r="L2588" i="2" s="1"/>
  <c r="L2587" i="2"/>
  <c r="K2587" i="2"/>
  <c r="K2586" i="2"/>
  <c r="L2586" i="2" s="1"/>
  <c r="K2585" i="2"/>
  <c r="L2585" i="2" s="1"/>
  <c r="K2584" i="2"/>
  <c r="L2584" i="2" s="1"/>
  <c r="K2583" i="2"/>
  <c r="L2583" i="2" s="1"/>
  <c r="K2582" i="2"/>
  <c r="L2582" i="2" s="1"/>
  <c r="L2581" i="2"/>
  <c r="K2581" i="2"/>
  <c r="K2580" i="2"/>
  <c r="L2580" i="2" s="1"/>
  <c r="K2579" i="2"/>
  <c r="L2579" i="2" s="1"/>
  <c r="K2578" i="2"/>
  <c r="L2578" i="2" s="1"/>
  <c r="K2577" i="2"/>
  <c r="L2577" i="2" s="1"/>
  <c r="L2576" i="2"/>
  <c r="K2576" i="2"/>
  <c r="L2575" i="2"/>
  <c r="K2575" i="2"/>
  <c r="L2574" i="2"/>
  <c r="K2574" i="2"/>
  <c r="K2573" i="2"/>
  <c r="L2573" i="2" s="1"/>
  <c r="K2572" i="2"/>
  <c r="L2572" i="2" s="1"/>
  <c r="K2571" i="2"/>
  <c r="L2571" i="2" s="1"/>
  <c r="K2570" i="2"/>
  <c r="L2570" i="2" s="1"/>
  <c r="L2569" i="2"/>
  <c r="K2569" i="2"/>
  <c r="L2568" i="2"/>
  <c r="K2568" i="2"/>
  <c r="K2567" i="2"/>
  <c r="L2567" i="2" s="1"/>
  <c r="K2566" i="2"/>
  <c r="L2566" i="2" s="1"/>
  <c r="K2565" i="2"/>
  <c r="L2565" i="2" s="1"/>
  <c r="K2564" i="2"/>
  <c r="L2564" i="2" s="1"/>
  <c r="L2563" i="2"/>
  <c r="K2563" i="2"/>
  <c r="L2562" i="2"/>
  <c r="K2562" i="2"/>
  <c r="K2561" i="2"/>
  <c r="L2561" i="2" s="1"/>
  <c r="K2560" i="2"/>
  <c r="L2560" i="2" s="1"/>
  <c r="L2559" i="2"/>
  <c r="K2559" i="2"/>
  <c r="K2558" i="2"/>
  <c r="L2558" i="2" s="1"/>
  <c r="L2557" i="2"/>
  <c r="K2557" i="2"/>
  <c r="L2556" i="2"/>
  <c r="K2556" i="2"/>
  <c r="K2555" i="2"/>
  <c r="L2555" i="2" s="1"/>
  <c r="K2554" i="2"/>
  <c r="L2554" i="2" s="1"/>
  <c r="K2553" i="2"/>
  <c r="L2553" i="2" s="1"/>
  <c r="L2552" i="2"/>
  <c r="K2552" i="2"/>
  <c r="L2551" i="2"/>
  <c r="K2551" i="2"/>
  <c r="K2550" i="2"/>
  <c r="L2550" i="2" s="1"/>
  <c r="K2549" i="2"/>
  <c r="L2549" i="2" s="1"/>
  <c r="K2548" i="2"/>
  <c r="L2548" i="2" s="1"/>
  <c r="K2547" i="2"/>
  <c r="L2547" i="2" s="1"/>
  <c r="K2546" i="2"/>
  <c r="L2546" i="2" s="1"/>
  <c r="L2545" i="2"/>
  <c r="K2545" i="2"/>
  <c r="K2544" i="2"/>
  <c r="L2544" i="2" s="1"/>
  <c r="K2543" i="2"/>
  <c r="L2543" i="2" s="1"/>
  <c r="K2542" i="2"/>
  <c r="L2542" i="2" s="1"/>
  <c r="L2541" i="2"/>
  <c r="K2541" i="2"/>
  <c r="L2540" i="2"/>
  <c r="K2540" i="2"/>
  <c r="L2539" i="2"/>
  <c r="K2539" i="2"/>
  <c r="K2538" i="2"/>
  <c r="L2538" i="2" s="1"/>
  <c r="L2537" i="2"/>
  <c r="K2537" i="2"/>
  <c r="K2536" i="2"/>
  <c r="L2536" i="2" s="1"/>
  <c r="K2535" i="2"/>
  <c r="L2535" i="2" s="1"/>
  <c r="L2534" i="2"/>
  <c r="K2534" i="2"/>
  <c r="L2533" i="2"/>
  <c r="K2533" i="2"/>
  <c r="K2532" i="2"/>
  <c r="L2532" i="2" s="1"/>
  <c r="K2531" i="2"/>
  <c r="L2531" i="2" s="1"/>
  <c r="K2530" i="2"/>
  <c r="L2530" i="2" s="1"/>
  <c r="L2529" i="2"/>
  <c r="K2529" i="2"/>
  <c r="K2528" i="2"/>
  <c r="L2528" i="2" s="1"/>
  <c r="L2527" i="2"/>
  <c r="K2527" i="2"/>
  <c r="K2526" i="2"/>
  <c r="L2526" i="2" s="1"/>
  <c r="L2525" i="2"/>
  <c r="K2525" i="2"/>
  <c r="K2524" i="2"/>
  <c r="L2524" i="2" s="1"/>
  <c r="K2523" i="2"/>
  <c r="L2523" i="2" s="1"/>
  <c r="L2522" i="2"/>
  <c r="K2522" i="2"/>
  <c r="L2521" i="2"/>
  <c r="K2521" i="2"/>
  <c r="K2520" i="2"/>
  <c r="L2520" i="2" s="1"/>
  <c r="K2519" i="2"/>
  <c r="L2519" i="2" s="1"/>
  <c r="K2518" i="2"/>
  <c r="L2518" i="2" s="1"/>
  <c r="K2517" i="2"/>
  <c r="L2517" i="2" s="1"/>
  <c r="K2516" i="2"/>
  <c r="L2516" i="2" s="1"/>
  <c r="L2515" i="2"/>
  <c r="K2515" i="2"/>
  <c r="K2514" i="2"/>
  <c r="L2514" i="2" s="1"/>
  <c r="K2513" i="2"/>
  <c r="L2513" i="2" s="1"/>
  <c r="K2512" i="2"/>
  <c r="L2512" i="2" s="1"/>
  <c r="K2511" i="2"/>
  <c r="L2511" i="2" s="1"/>
  <c r="K2510" i="2"/>
  <c r="L2510" i="2" s="1"/>
  <c r="L2509" i="2"/>
  <c r="K2509" i="2"/>
  <c r="K2508" i="2"/>
  <c r="L2508" i="2" s="1"/>
  <c r="K2507" i="2"/>
  <c r="L2507" i="2" s="1"/>
  <c r="K2506" i="2"/>
  <c r="L2506" i="2" s="1"/>
  <c r="L2505" i="2"/>
  <c r="K2505" i="2"/>
  <c r="K2504" i="2"/>
  <c r="L2504" i="2" s="1"/>
  <c r="L2503" i="2"/>
  <c r="K2503" i="2"/>
  <c r="K2502" i="2"/>
  <c r="L2502" i="2" s="1"/>
  <c r="L2501" i="2"/>
  <c r="K2501" i="2"/>
  <c r="K2500" i="2"/>
  <c r="L2500" i="2" s="1"/>
  <c r="K2499" i="2"/>
  <c r="L2499" i="2" s="1"/>
  <c r="L2498" i="2"/>
  <c r="K2498" i="2"/>
  <c r="L2497" i="2"/>
  <c r="K2497" i="2"/>
  <c r="K2496" i="2"/>
  <c r="L2496" i="2" s="1"/>
  <c r="K2495" i="2"/>
  <c r="L2495" i="2" s="1"/>
  <c r="K2494" i="2"/>
  <c r="L2494" i="2" s="1"/>
  <c r="L2493" i="2"/>
  <c r="K2493" i="2"/>
  <c r="K2492" i="2"/>
  <c r="L2492" i="2" s="1"/>
  <c r="L2491" i="2"/>
  <c r="K2491" i="2"/>
  <c r="K2490" i="2"/>
  <c r="L2490" i="2" s="1"/>
  <c r="L2489" i="2"/>
  <c r="K2489" i="2"/>
  <c r="K2488" i="2"/>
  <c r="L2488" i="2" s="1"/>
  <c r="K2487" i="2"/>
  <c r="L2487" i="2" s="1"/>
  <c r="L2486" i="2"/>
  <c r="K2486" i="2"/>
  <c r="L2485" i="2"/>
  <c r="K2485" i="2"/>
  <c r="K2484" i="2"/>
  <c r="L2484" i="2" s="1"/>
  <c r="K2483" i="2"/>
  <c r="L2483" i="2" s="1"/>
  <c r="K2482" i="2"/>
  <c r="L2482" i="2" s="1"/>
  <c r="K2481" i="2"/>
  <c r="L2481" i="2" s="1"/>
  <c r="K2480" i="2"/>
  <c r="L2480" i="2" s="1"/>
  <c r="L2479" i="2"/>
  <c r="K2479" i="2"/>
  <c r="K2478" i="2"/>
  <c r="L2478" i="2" s="1"/>
  <c r="K2477" i="2"/>
  <c r="L2477" i="2" s="1"/>
  <c r="K2476" i="2"/>
  <c r="L2476" i="2" s="1"/>
  <c r="L2475" i="2"/>
  <c r="K2475" i="2"/>
  <c r="K2474" i="2"/>
  <c r="L2474" i="2" s="1"/>
  <c r="L2473" i="2"/>
  <c r="K2473" i="2"/>
  <c r="K2472" i="2"/>
  <c r="L2472" i="2" s="1"/>
  <c r="L2471" i="2"/>
  <c r="K2471" i="2"/>
  <c r="L2470" i="2"/>
  <c r="K2470" i="2"/>
  <c r="K2469" i="2"/>
  <c r="L2469" i="2" s="1"/>
  <c r="K2468" i="2"/>
  <c r="L2468" i="2" s="1"/>
  <c r="L2467" i="2"/>
  <c r="K2467" i="2"/>
  <c r="K2466" i="2"/>
  <c r="L2466" i="2" s="1"/>
  <c r="K2465" i="2"/>
  <c r="L2465" i="2" s="1"/>
  <c r="K2464" i="2"/>
  <c r="L2464" i="2" s="1"/>
  <c r="K2463" i="2"/>
  <c r="L2463" i="2" s="1"/>
  <c r="L2462" i="2"/>
  <c r="K2462" i="2"/>
  <c r="L2461" i="2"/>
  <c r="K2461" i="2"/>
  <c r="K2460" i="2"/>
  <c r="L2460" i="2" s="1"/>
  <c r="L2459" i="2"/>
  <c r="K2459" i="2"/>
  <c r="L2458" i="2"/>
  <c r="K2458" i="2"/>
  <c r="L2457" i="2"/>
  <c r="K2457" i="2"/>
  <c r="L2456" i="2"/>
  <c r="K2456" i="2"/>
  <c r="L2455" i="2"/>
  <c r="K2455" i="2"/>
  <c r="K2454" i="2"/>
  <c r="L2454" i="2" s="1"/>
  <c r="L2453" i="2"/>
  <c r="K2453" i="2"/>
  <c r="K2452" i="2"/>
  <c r="L2452" i="2" s="1"/>
  <c r="K2451" i="2"/>
  <c r="L2451" i="2" s="1"/>
  <c r="K2450" i="2"/>
  <c r="L2450" i="2" s="1"/>
  <c r="L2449" i="2"/>
  <c r="K2449" i="2"/>
  <c r="K2448" i="2"/>
  <c r="L2448" i="2" s="1"/>
  <c r="K2447" i="2"/>
  <c r="L2447" i="2" s="1"/>
  <c r="L2446" i="2"/>
  <c r="K2446" i="2"/>
  <c r="L2445" i="2"/>
  <c r="K2445" i="2"/>
  <c r="L2444" i="2"/>
  <c r="K2444" i="2"/>
  <c r="L2443" i="2"/>
  <c r="K2443" i="2"/>
  <c r="K2442" i="2"/>
  <c r="L2442" i="2" s="1"/>
  <c r="K2441" i="2"/>
  <c r="L2441" i="2" s="1"/>
  <c r="L2440" i="2"/>
  <c r="K2440" i="2"/>
  <c r="K2439" i="2"/>
  <c r="L2439" i="2" s="1"/>
  <c r="K2438" i="2"/>
  <c r="L2438" i="2" s="1"/>
  <c r="L2437" i="2"/>
  <c r="K2437" i="2"/>
  <c r="K2436" i="2"/>
  <c r="L2436" i="2" s="1"/>
  <c r="K2435" i="2"/>
  <c r="L2435" i="2" s="1"/>
  <c r="K2434" i="2"/>
  <c r="L2434" i="2" s="1"/>
  <c r="L2433" i="2"/>
  <c r="K2433" i="2"/>
  <c r="L2432" i="2"/>
  <c r="K2432" i="2"/>
  <c r="L2431" i="2"/>
  <c r="K2431" i="2"/>
  <c r="L2430" i="2"/>
  <c r="K2430" i="2"/>
  <c r="K2429" i="2"/>
  <c r="L2429" i="2" s="1"/>
  <c r="K2428" i="2"/>
  <c r="L2428" i="2" s="1"/>
  <c r="L2427" i="2"/>
  <c r="K2427" i="2"/>
  <c r="L2426" i="2"/>
  <c r="K2426" i="2"/>
  <c r="L2425" i="2"/>
  <c r="K2425" i="2"/>
  <c r="L2424" i="2"/>
  <c r="K2424" i="2"/>
  <c r="K2423" i="2"/>
  <c r="L2423" i="2" s="1"/>
  <c r="K2422" i="2"/>
  <c r="L2422" i="2" s="1"/>
  <c r="L2421" i="2"/>
  <c r="K2421" i="2"/>
  <c r="K2420" i="2"/>
  <c r="L2420" i="2" s="1"/>
  <c r="L2419" i="2"/>
  <c r="K2419" i="2"/>
  <c r="L2418" i="2"/>
  <c r="K2418" i="2"/>
  <c r="K2417" i="2"/>
  <c r="L2417" i="2" s="1"/>
  <c r="K2416" i="2"/>
  <c r="L2416" i="2" s="1"/>
  <c r="L2415" i="2"/>
  <c r="K2415" i="2"/>
  <c r="K2414" i="2"/>
  <c r="L2414" i="2" s="1"/>
  <c r="L2413" i="2"/>
  <c r="K2413" i="2"/>
  <c r="L2412" i="2"/>
  <c r="K2412" i="2"/>
  <c r="K2411" i="2"/>
  <c r="L2411" i="2" s="1"/>
  <c r="K2410" i="2"/>
  <c r="L2410" i="2" s="1"/>
  <c r="L2409" i="2"/>
  <c r="K2409" i="2"/>
  <c r="K2408" i="2"/>
  <c r="L2408" i="2" s="1"/>
  <c r="L2407" i="2"/>
  <c r="K2407" i="2"/>
  <c r="L2406" i="2"/>
  <c r="K2406" i="2"/>
  <c r="K2405" i="2"/>
  <c r="L2405" i="2" s="1"/>
  <c r="K2404" i="2"/>
  <c r="L2404" i="2" s="1"/>
  <c r="L2403" i="2"/>
  <c r="K2403" i="2"/>
  <c r="K2402" i="2"/>
  <c r="L2402" i="2" s="1"/>
  <c r="L2401" i="2"/>
  <c r="K2401" i="2"/>
  <c r="L2400" i="2"/>
  <c r="K2400" i="2"/>
  <c r="K2399" i="2"/>
  <c r="L2399" i="2" s="1"/>
  <c r="K2398" i="2"/>
  <c r="L2398" i="2" s="1"/>
  <c r="L2397" i="2"/>
  <c r="K2397" i="2"/>
  <c r="K2396" i="2"/>
  <c r="L2396" i="2" s="1"/>
  <c r="L2395" i="2"/>
  <c r="K2395" i="2"/>
  <c r="L2394" i="2"/>
  <c r="K2394" i="2"/>
  <c r="K2393" i="2"/>
  <c r="L2393" i="2" s="1"/>
  <c r="K2392" i="2"/>
  <c r="L2392" i="2" s="1"/>
  <c r="L2391" i="2"/>
  <c r="K2391" i="2"/>
  <c r="K2390" i="2"/>
  <c r="L2390" i="2" s="1"/>
  <c r="L2389" i="2"/>
  <c r="K2389" i="2"/>
  <c r="L2388" i="2"/>
  <c r="K2388" i="2"/>
  <c r="K2387" i="2"/>
  <c r="L2387" i="2" s="1"/>
  <c r="K2386" i="2"/>
  <c r="L2386" i="2" s="1"/>
  <c r="L2385" i="2"/>
  <c r="K2385" i="2"/>
  <c r="K2384" i="2"/>
  <c r="L2384" i="2" s="1"/>
  <c r="L2383" i="2"/>
  <c r="K2383" i="2"/>
  <c r="L2382" i="2"/>
  <c r="K2382" i="2"/>
  <c r="K2381" i="2"/>
  <c r="L2381" i="2" s="1"/>
  <c r="K2380" i="2"/>
  <c r="L2380" i="2" s="1"/>
  <c r="L2379" i="2"/>
  <c r="K2379" i="2"/>
  <c r="K2378" i="2"/>
  <c r="L2378" i="2" s="1"/>
  <c r="L2377" i="2"/>
  <c r="K2377" i="2"/>
  <c r="L2376" i="2"/>
  <c r="K2376" i="2"/>
  <c r="K2375" i="2"/>
  <c r="L2375" i="2" s="1"/>
  <c r="K2374" i="2"/>
  <c r="L2374" i="2" s="1"/>
  <c r="L2373" i="2"/>
  <c r="K2373" i="2"/>
  <c r="K2372" i="2"/>
  <c r="L2372" i="2" s="1"/>
  <c r="L2371" i="2"/>
  <c r="K2371" i="2"/>
  <c r="L2370" i="2"/>
  <c r="K2370" i="2"/>
  <c r="K2369" i="2"/>
  <c r="L2369" i="2" s="1"/>
  <c r="K2368" i="2"/>
  <c r="L2368" i="2" s="1"/>
  <c r="L2367" i="2"/>
  <c r="K2367" i="2"/>
  <c r="K2366" i="2"/>
  <c r="L2366" i="2" s="1"/>
  <c r="L2365" i="2"/>
  <c r="K2365" i="2"/>
  <c r="L2364" i="2"/>
  <c r="K2364" i="2"/>
  <c r="K2363" i="2"/>
  <c r="L2363" i="2" s="1"/>
  <c r="K2362" i="2"/>
  <c r="L2362" i="2" s="1"/>
  <c r="L2361" i="2"/>
  <c r="K2361" i="2"/>
  <c r="K2360" i="2"/>
  <c r="L2360" i="2" s="1"/>
  <c r="L2359" i="2"/>
  <c r="K2359" i="2"/>
  <c r="L2358" i="2"/>
  <c r="K2358" i="2"/>
  <c r="K2357" i="2"/>
  <c r="L2357" i="2" s="1"/>
  <c r="K2356" i="2"/>
  <c r="L2356" i="2" s="1"/>
  <c r="L2355" i="2"/>
  <c r="K2355" i="2"/>
  <c r="K2354" i="2"/>
  <c r="L2354" i="2" s="1"/>
  <c r="L2353" i="2"/>
  <c r="K2353" i="2"/>
  <c r="L2352" i="2"/>
  <c r="K2352" i="2"/>
  <c r="K2351" i="2"/>
  <c r="L2351" i="2" s="1"/>
  <c r="K2350" i="2"/>
  <c r="L2350" i="2" s="1"/>
  <c r="L2349" i="2"/>
  <c r="K2349" i="2"/>
  <c r="K2348" i="2"/>
  <c r="L2348" i="2" s="1"/>
  <c r="L2347" i="2"/>
  <c r="K2347" i="2"/>
  <c r="L2346" i="2"/>
  <c r="K2346" i="2"/>
  <c r="K2345" i="2"/>
  <c r="L2345" i="2" s="1"/>
  <c r="K2344" i="2"/>
  <c r="L2344" i="2" s="1"/>
  <c r="L2343" i="2"/>
  <c r="K2343" i="2"/>
  <c r="K2342" i="2"/>
  <c r="L2342" i="2" s="1"/>
  <c r="L2341" i="2"/>
  <c r="K2341" i="2"/>
  <c r="L2340" i="2"/>
  <c r="K2340" i="2"/>
  <c r="K2339" i="2"/>
  <c r="L2339" i="2" s="1"/>
  <c r="K2338" i="2"/>
  <c r="L2338" i="2" s="1"/>
  <c r="L2337" i="2"/>
  <c r="K2337" i="2"/>
  <c r="K2336" i="2"/>
  <c r="L2336" i="2" s="1"/>
  <c r="L2335" i="2"/>
  <c r="K2335" i="2"/>
  <c r="L2334" i="2"/>
  <c r="K2334" i="2"/>
  <c r="K2333" i="2"/>
  <c r="L2333" i="2" s="1"/>
  <c r="K2332" i="2"/>
  <c r="L2332" i="2" s="1"/>
  <c r="L2331" i="2"/>
  <c r="K2331" i="2"/>
  <c r="K2330" i="2"/>
  <c r="L2330" i="2" s="1"/>
  <c r="L2329" i="2"/>
  <c r="K2329" i="2"/>
  <c r="L2328" i="2"/>
  <c r="K2328" i="2"/>
  <c r="K2327" i="2"/>
  <c r="L2327" i="2" s="1"/>
  <c r="K2326" i="2"/>
  <c r="L2326" i="2" s="1"/>
  <c r="L2325" i="2"/>
  <c r="K2325" i="2"/>
  <c r="K2324" i="2"/>
  <c r="L2324" i="2" s="1"/>
  <c r="L2323" i="2"/>
  <c r="K2323" i="2"/>
  <c r="L2322" i="2"/>
  <c r="K2322" i="2"/>
  <c r="K2321" i="2"/>
  <c r="L2321" i="2" s="1"/>
  <c r="K2320" i="2"/>
  <c r="L2320" i="2" s="1"/>
  <c r="L2319" i="2"/>
  <c r="K2319" i="2"/>
  <c r="K2318" i="2"/>
  <c r="L2318" i="2" s="1"/>
  <c r="L2317" i="2"/>
  <c r="K2317" i="2"/>
  <c r="L2316" i="2"/>
  <c r="K2316" i="2"/>
  <c r="K2315" i="2"/>
  <c r="L2315" i="2" s="1"/>
  <c r="K2314" i="2"/>
  <c r="L2314" i="2" s="1"/>
  <c r="L2313" i="2"/>
  <c r="K2313" i="2"/>
  <c r="K2312" i="2"/>
  <c r="L2312" i="2" s="1"/>
  <c r="L2311" i="2"/>
  <c r="K2311" i="2"/>
  <c r="L2310" i="2"/>
  <c r="K2310" i="2"/>
  <c r="K2309" i="2"/>
  <c r="L2309" i="2" s="1"/>
  <c r="K2308" i="2"/>
  <c r="L2308" i="2" s="1"/>
  <c r="L2307" i="2"/>
  <c r="K2307" i="2"/>
  <c r="K2306" i="2"/>
  <c r="L2306" i="2" s="1"/>
  <c r="L2305" i="2"/>
  <c r="K2305" i="2"/>
  <c r="K2304" i="2"/>
  <c r="L2304" i="2" s="1"/>
  <c r="L2303" i="2"/>
  <c r="K2303" i="2"/>
  <c r="K2302" i="2"/>
  <c r="L2302" i="2" s="1"/>
  <c r="L2301" i="2"/>
  <c r="K2301" i="2"/>
  <c r="K2300" i="2"/>
  <c r="L2300" i="2" s="1"/>
  <c r="L2299" i="2"/>
  <c r="K2299" i="2"/>
  <c r="K2298" i="2"/>
  <c r="L2298" i="2" s="1"/>
  <c r="L2297" i="2"/>
  <c r="K2297" i="2"/>
  <c r="K2296" i="2"/>
  <c r="L2296" i="2" s="1"/>
  <c r="K2295" i="2"/>
  <c r="L2295" i="2" s="1"/>
  <c r="L2294" i="2"/>
  <c r="K2294" i="2"/>
  <c r="L2293" i="2"/>
  <c r="K2293" i="2"/>
  <c r="K2292" i="2"/>
  <c r="L2292" i="2" s="1"/>
  <c r="K2291" i="2"/>
  <c r="L2291" i="2" s="1"/>
  <c r="L2290" i="2"/>
  <c r="K2290" i="2"/>
  <c r="K2289" i="2"/>
  <c r="L2289" i="2" s="1"/>
  <c r="L2288" i="2"/>
  <c r="K2288" i="2"/>
  <c r="L2287" i="2"/>
  <c r="K2287" i="2"/>
  <c r="K2286" i="2"/>
  <c r="L2286" i="2" s="1"/>
  <c r="L2285" i="2"/>
  <c r="K2285" i="2"/>
  <c r="K2284" i="2"/>
  <c r="L2284" i="2" s="1"/>
  <c r="K2283" i="2"/>
  <c r="L2283" i="2" s="1"/>
  <c r="K2282" i="2"/>
  <c r="L2282" i="2" s="1"/>
  <c r="L2281" i="2"/>
  <c r="K2281" i="2"/>
  <c r="K2280" i="2"/>
  <c r="L2280" i="2" s="1"/>
  <c r="K2279" i="2"/>
  <c r="L2279" i="2" s="1"/>
  <c r="K2278" i="2"/>
  <c r="L2278" i="2" s="1"/>
  <c r="L2277" i="2"/>
  <c r="K2277" i="2"/>
  <c r="K2276" i="2"/>
  <c r="L2276" i="2" s="1"/>
  <c r="L2275" i="2"/>
  <c r="K2275" i="2"/>
  <c r="K2274" i="2"/>
  <c r="L2274" i="2" s="1"/>
  <c r="K2273" i="2"/>
  <c r="L2273" i="2" s="1"/>
  <c r="L2272" i="2"/>
  <c r="K2272" i="2"/>
  <c r="L2271" i="2"/>
  <c r="K2271" i="2"/>
  <c r="K2270" i="2"/>
  <c r="L2270" i="2" s="1"/>
  <c r="L2269" i="2"/>
  <c r="K2269" i="2"/>
  <c r="K2268" i="2"/>
  <c r="L2268" i="2" s="1"/>
  <c r="K2267" i="2"/>
  <c r="L2267" i="2" s="1"/>
  <c r="K2266" i="2"/>
  <c r="L2266" i="2" s="1"/>
  <c r="K2265" i="2"/>
  <c r="L2265" i="2" s="1"/>
  <c r="L2264" i="2"/>
  <c r="K2264" i="2"/>
  <c r="L2263" i="2"/>
  <c r="K2263" i="2"/>
  <c r="K2262" i="2"/>
  <c r="L2262" i="2" s="1"/>
  <c r="L2261" i="2"/>
  <c r="K2261" i="2"/>
  <c r="K2260" i="2"/>
  <c r="L2260" i="2" s="1"/>
  <c r="L2259" i="2"/>
  <c r="K2259" i="2"/>
  <c r="L2258" i="2"/>
  <c r="K2258" i="2"/>
  <c r="L2257" i="2"/>
  <c r="K2257" i="2"/>
  <c r="K2256" i="2"/>
  <c r="L2256" i="2" s="1"/>
  <c r="L2255" i="2"/>
  <c r="K2255" i="2"/>
  <c r="K2254" i="2"/>
  <c r="L2254" i="2" s="1"/>
  <c r="K2253" i="2"/>
  <c r="L2253" i="2" s="1"/>
  <c r="K2252" i="2"/>
  <c r="L2252" i="2" s="1"/>
  <c r="L2251" i="2"/>
  <c r="K2251" i="2"/>
  <c r="K2250" i="2"/>
  <c r="L2250" i="2" s="1"/>
  <c r="K2249" i="2"/>
  <c r="L2249" i="2" s="1"/>
  <c r="L2248" i="2"/>
  <c r="K2248" i="2"/>
  <c r="K2247" i="2"/>
  <c r="L2247" i="2" s="1"/>
  <c r="L2246" i="2"/>
  <c r="K2246" i="2"/>
  <c r="L2245" i="2"/>
  <c r="K2245" i="2"/>
  <c r="K2244" i="2"/>
  <c r="L2244" i="2" s="1"/>
  <c r="K2243" i="2"/>
  <c r="L2243" i="2" s="1"/>
  <c r="L2242" i="2"/>
  <c r="K2242" i="2"/>
  <c r="K2241" i="2"/>
  <c r="L2241" i="2" s="1"/>
  <c r="K2240" i="2"/>
  <c r="L2240" i="2" s="1"/>
  <c r="L2239" i="2"/>
  <c r="K2239" i="2"/>
  <c r="K2238" i="2"/>
  <c r="L2238" i="2" s="1"/>
  <c r="K2237" i="2"/>
  <c r="L2237" i="2" s="1"/>
  <c r="K2236" i="2"/>
  <c r="L2236" i="2" s="1"/>
  <c r="L2235" i="2"/>
  <c r="K2235" i="2"/>
  <c r="K2234" i="2"/>
  <c r="L2234" i="2" s="1"/>
  <c r="L2233" i="2"/>
  <c r="K2233" i="2"/>
  <c r="K2232" i="2"/>
  <c r="L2232" i="2" s="1"/>
  <c r="L2231" i="2"/>
  <c r="K2231" i="2"/>
  <c r="K2230" i="2"/>
  <c r="L2230" i="2" s="1"/>
  <c r="L2229" i="2"/>
  <c r="K2229" i="2"/>
  <c r="K2228" i="2"/>
  <c r="L2228" i="2" s="1"/>
  <c r="K2227" i="2"/>
  <c r="L2227" i="2" s="1"/>
  <c r="K2226" i="2"/>
  <c r="L2226" i="2" s="1"/>
  <c r="L2225" i="2"/>
  <c r="K2225" i="2"/>
  <c r="K2224" i="2"/>
  <c r="L2224" i="2" s="1"/>
  <c r="L2223" i="2"/>
  <c r="K2223" i="2"/>
  <c r="K2222" i="2"/>
  <c r="L2222" i="2" s="1"/>
  <c r="K2221" i="2"/>
  <c r="L2221" i="2" s="1"/>
  <c r="K2220" i="2"/>
  <c r="L2220" i="2" s="1"/>
  <c r="L2219" i="2"/>
  <c r="K2219" i="2"/>
  <c r="K2218" i="2"/>
  <c r="L2218" i="2" s="1"/>
  <c r="L2217" i="2"/>
  <c r="K2217" i="2"/>
  <c r="K2216" i="2"/>
  <c r="L2216" i="2" s="1"/>
  <c r="K2215" i="2"/>
  <c r="L2215" i="2" s="1"/>
  <c r="K2214" i="2"/>
  <c r="L2214" i="2" s="1"/>
  <c r="L2213" i="2"/>
  <c r="K2213" i="2"/>
  <c r="K2212" i="2"/>
  <c r="L2212" i="2" s="1"/>
  <c r="L2211" i="2"/>
  <c r="K2211" i="2"/>
  <c r="K2210" i="2"/>
  <c r="L2210" i="2" s="1"/>
  <c r="K2209" i="2"/>
  <c r="L2209" i="2" s="1"/>
  <c r="K2208" i="2"/>
  <c r="L2208" i="2" s="1"/>
  <c r="L2207" i="2"/>
  <c r="K2207" i="2"/>
  <c r="K2206" i="2"/>
  <c r="L2206" i="2" s="1"/>
  <c r="L2205" i="2"/>
  <c r="K2205" i="2"/>
  <c r="K2204" i="2"/>
  <c r="L2204" i="2" s="1"/>
  <c r="K2203" i="2"/>
  <c r="L2203" i="2" s="1"/>
  <c r="K2202" i="2"/>
  <c r="L2202" i="2" s="1"/>
  <c r="L2201" i="2"/>
  <c r="K2201" i="2"/>
  <c r="K2200" i="2"/>
  <c r="L2200" i="2" s="1"/>
  <c r="L2199" i="2"/>
  <c r="K2199" i="2"/>
  <c r="K2198" i="2"/>
  <c r="L2198" i="2" s="1"/>
  <c r="K2197" i="2"/>
  <c r="L2197" i="2" s="1"/>
  <c r="K2196" i="2"/>
  <c r="L2196" i="2" s="1"/>
  <c r="L2195" i="2"/>
  <c r="K2195" i="2"/>
  <c r="K2194" i="2"/>
  <c r="L2194" i="2" s="1"/>
  <c r="L2193" i="2"/>
  <c r="K2193" i="2"/>
  <c r="K2192" i="2"/>
  <c r="L2192" i="2" s="1"/>
  <c r="K2191" i="2"/>
  <c r="L2191" i="2" s="1"/>
  <c r="K2190" i="2"/>
  <c r="L2190" i="2" s="1"/>
  <c r="L2189" i="2"/>
  <c r="K2189" i="2"/>
  <c r="K2188" i="2"/>
  <c r="L2188" i="2" s="1"/>
  <c r="L2187" i="2"/>
  <c r="K2187" i="2"/>
  <c r="K2186" i="2"/>
  <c r="L2186" i="2" s="1"/>
  <c r="K2185" i="2"/>
  <c r="L2185" i="2" s="1"/>
  <c r="K2184" i="2"/>
  <c r="L2184" i="2" s="1"/>
  <c r="L2183" i="2"/>
  <c r="K2183" i="2"/>
  <c r="K2182" i="2"/>
  <c r="L2182" i="2" s="1"/>
  <c r="L2181" i="2"/>
  <c r="K2181" i="2"/>
  <c r="K2180" i="2"/>
  <c r="L2180" i="2" s="1"/>
  <c r="K2179" i="2"/>
  <c r="L2179" i="2" s="1"/>
  <c r="K2178" i="2"/>
  <c r="L2178" i="2" s="1"/>
  <c r="L2177" i="2"/>
  <c r="K2177" i="2"/>
  <c r="K2176" i="2"/>
  <c r="L2176" i="2" s="1"/>
  <c r="L2175" i="2"/>
  <c r="K2175" i="2"/>
  <c r="K2174" i="2"/>
  <c r="L2174" i="2" s="1"/>
  <c r="K2173" i="2"/>
  <c r="L2173" i="2" s="1"/>
  <c r="K2172" i="2"/>
  <c r="L2172" i="2" s="1"/>
  <c r="L2171" i="2"/>
  <c r="K2171" i="2"/>
  <c r="K2170" i="2"/>
  <c r="L2170" i="2" s="1"/>
  <c r="L2169" i="2"/>
  <c r="K2169" i="2"/>
  <c r="K2168" i="2"/>
  <c r="L2168" i="2" s="1"/>
  <c r="K2167" i="2"/>
  <c r="L2167" i="2" s="1"/>
  <c r="K2166" i="2"/>
  <c r="L2166" i="2" s="1"/>
  <c r="L2165" i="2"/>
  <c r="K2165" i="2"/>
  <c r="K2164" i="2"/>
  <c r="L2164" i="2" s="1"/>
  <c r="L2163" i="2"/>
  <c r="K2163" i="2"/>
  <c r="K2162" i="2"/>
  <c r="L2162" i="2" s="1"/>
  <c r="K2161" i="2"/>
  <c r="L2161" i="2" s="1"/>
  <c r="K2160" i="2"/>
  <c r="L2160" i="2" s="1"/>
  <c r="L2159" i="2"/>
  <c r="K2159" i="2"/>
  <c r="K2158" i="2"/>
  <c r="L2158" i="2" s="1"/>
  <c r="L2157" i="2"/>
  <c r="K2157" i="2"/>
  <c r="K2156" i="2"/>
  <c r="L2156" i="2" s="1"/>
  <c r="K2155" i="2"/>
  <c r="L2155" i="2" s="1"/>
  <c r="K2154" i="2"/>
  <c r="L2154" i="2" s="1"/>
  <c r="L2153" i="2"/>
  <c r="K2153" i="2"/>
  <c r="K2152" i="2"/>
  <c r="L2152" i="2" s="1"/>
  <c r="L2151" i="2"/>
  <c r="K2151" i="2"/>
  <c r="K2150" i="2"/>
  <c r="L2150" i="2" s="1"/>
  <c r="K2149" i="2"/>
  <c r="L2149" i="2" s="1"/>
  <c r="K2148" i="2"/>
  <c r="L2148" i="2" s="1"/>
  <c r="L2147" i="2"/>
  <c r="K2147" i="2"/>
  <c r="K2146" i="2"/>
  <c r="L2146" i="2" s="1"/>
  <c r="L2145" i="2"/>
  <c r="K2145" i="2"/>
  <c r="K2144" i="2"/>
  <c r="L2144" i="2" s="1"/>
  <c r="K2143" i="2"/>
  <c r="L2143" i="2" s="1"/>
  <c r="K2142" i="2"/>
  <c r="L2142" i="2" s="1"/>
  <c r="L2141" i="2"/>
  <c r="K2141" i="2"/>
  <c r="K2140" i="2"/>
  <c r="L2140" i="2" s="1"/>
  <c r="L2139" i="2"/>
  <c r="K2139" i="2"/>
  <c r="K2138" i="2"/>
  <c r="L2138" i="2" s="1"/>
  <c r="K2137" i="2"/>
  <c r="L2137" i="2" s="1"/>
  <c r="K2136" i="2"/>
  <c r="L2136" i="2" s="1"/>
  <c r="L2135" i="2"/>
  <c r="K2135" i="2"/>
  <c r="K2134" i="2"/>
  <c r="L2134" i="2" s="1"/>
  <c r="L2133" i="2"/>
  <c r="K2133" i="2"/>
  <c r="K2132" i="2"/>
  <c r="L2132" i="2" s="1"/>
  <c r="K2131" i="2"/>
  <c r="L2131" i="2" s="1"/>
  <c r="K2130" i="2"/>
  <c r="L2130" i="2" s="1"/>
  <c r="L2129" i="2"/>
  <c r="K2129" i="2"/>
  <c r="K2128" i="2"/>
  <c r="L2128" i="2" s="1"/>
  <c r="L2127" i="2"/>
  <c r="K2127" i="2"/>
  <c r="K2126" i="2"/>
  <c r="L2126" i="2" s="1"/>
  <c r="K2125" i="2"/>
  <c r="L2125" i="2" s="1"/>
  <c r="K2124" i="2"/>
  <c r="L2124" i="2" s="1"/>
  <c r="L2123" i="2"/>
  <c r="K2123" i="2"/>
  <c r="K2122" i="2"/>
  <c r="L2122" i="2" s="1"/>
  <c r="L2121" i="2"/>
  <c r="K2121" i="2"/>
  <c r="K2120" i="2"/>
  <c r="L2120" i="2" s="1"/>
  <c r="K2119" i="2"/>
  <c r="L2119" i="2" s="1"/>
  <c r="K2118" i="2"/>
  <c r="L2118" i="2" s="1"/>
  <c r="L2117" i="2"/>
  <c r="K2117" i="2"/>
  <c r="K2116" i="2"/>
  <c r="L2116" i="2" s="1"/>
  <c r="L2115" i="2"/>
  <c r="K2115" i="2"/>
  <c r="K2114" i="2"/>
  <c r="L2114" i="2" s="1"/>
  <c r="K2113" i="2"/>
  <c r="L2113" i="2" s="1"/>
  <c r="K2112" i="2"/>
  <c r="L2112" i="2" s="1"/>
  <c r="L2111" i="2"/>
  <c r="K2111" i="2"/>
  <c r="K2110" i="2"/>
  <c r="L2110" i="2" s="1"/>
  <c r="L2109" i="2"/>
  <c r="K2109" i="2"/>
  <c r="K2108" i="2"/>
  <c r="L2108" i="2" s="1"/>
  <c r="K2107" i="2"/>
  <c r="L2107" i="2" s="1"/>
  <c r="K2106" i="2"/>
  <c r="L2106" i="2" s="1"/>
  <c r="L2105" i="2"/>
  <c r="K2105" i="2"/>
  <c r="K2104" i="2"/>
  <c r="L2104" i="2" s="1"/>
  <c r="L2103" i="2"/>
  <c r="K2103" i="2"/>
  <c r="K2102" i="2"/>
  <c r="L2102" i="2" s="1"/>
  <c r="K2101" i="2"/>
  <c r="L2101" i="2" s="1"/>
  <c r="K2100" i="2"/>
  <c r="L2100" i="2" s="1"/>
  <c r="L2099" i="2"/>
  <c r="K2099" i="2"/>
  <c r="K2098" i="2"/>
  <c r="L2098" i="2" s="1"/>
  <c r="L2097" i="2"/>
  <c r="K2097" i="2"/>
  <c r="K2096" i="2"/>
  <c r="L2096" i="2" s="1"/>
  <c r="K2095" i="2"/>
  <c r="L2095" i="2" s="1"/>
  <c r="K2094" i="2"/>
  <c r="L2094" i="2" s="1"/>
  <c r="L2093" i="2"/>
  <c r="K2093" i="2"/>
  <c r="K2092" i="2"/>
  <c r="L2092" i="2" s="1"/>
  <c r="L2091" i="2"/>
  <c r="K2091" i="2"/>
  <c r="K2090" i="2"/>
  <c r="L2090" i="2" s="1"/>
  <c r="K2089" i="2"/>
  <c r="L2089" i="2" s="1"/>
  <c r="K2088" i="2"/>
  <c r="L2088" i="2" s="1"/>
  <c r="L2087" i="2"/>
  <c r="K2087" i="2"/>
  <c r="K2086" i="2"/>
  <c r="L2086" i="2" s="1"/>
  <c r="L2085" i="2"/>
  <c r="K2085" i="2"/>
  <c r="K2084" i="2"/>
  <c r="L2084" i="2" s="1"/>
  <c r="K2083" i="2"/>
  <c r="L2083" i="2" s="1"/>
  <c r="K2082" i="2"/>
  <c r="L2082" i="2" s="1"/>
  <c r="L2081" i="2"/>
  <c r="K2081" i="2"/>
  <c r="K2080" i="2"/>
  <c r="L2080" i="2" s="1"/>
  <c r="L2079" i="2"/>
  <c r="K2079" i="2"/>
  <c r="K2078" i="2"/>
  <c r="L2078" i="2" s="1"/>
  <c r="K2077" i="2"/>
  <c r="L2077" i="2" s="1"/>
  <c r="K2076" i="2"/>
  <c r="L2076" i="2" s="1"/>
  <c r="L2075" i="2"/>
  <c r="K2075" i="2"/>
  <c r="K2074" i="2"/>
  <c r="L2074" i="2" s="1"/>
  <c r="L2073" i="2"/>
  <c r="K2073" i="2"/>
  <c r="K2072" i="2"/>
  <c r="L2072" i="2" s="1"/>
  <c r="K2071" i="2"/>
  <c r="L2071" i="2" s="1"/>
  <c r="K2070" i="2"/>
  <c r="L2070" i="2" s="1"/>
  <c r="L2069" i="2"/>
  <c r="K2069" i="2"/>
  <c r="K2068" i="2"/>
  <c r="L2068" i="2" s="1"/>
  <c r="L2067" i="2"/>
  <c r="K2067" i="2"/>
  <c r="K2066" i="2"/>
  <c r="L2066" i="2" s="1"/>
  <c r="K2065" i="2"/>
  <c r="L2065" i="2" s="1"/>
  <c r="K2064" i="2"/>
  <c r="L2064" i="2" s="1"/>
  <c r="L2063" i="2"/>
  <c r="K2063" i="2"/>
  <c r="K2062" i="2"/>
  <c r="L2062" i="2" s="1"/>
  <c r="L2061" i="2"/>
  <c r="K2061" i="2"/>
  <c r="K2060" i="2"/>
  <c r="L2060" i="2" s="1"/>
  <c r="K2059" i="2"/>
  <c r="L2059" i="2" s="1"/>
  <c r="K2058" i="2"/>
  <c r="L2058" i="2" s="1"/>
  <c r="L2057" i="2"/>
  <c r="K2057" i="2"/>
  <c r="K2056" i="2"/>
  <c r="L2056" i="2" s="1"/>
  <c r="L2055" i="2"/>
  <c r="K2055" i="2"/>
  <c r="K2054" i="2"/>
  <c r="L2054" i="2" s="1"/>
  <c r="K2053" i="2"/>
  <c r="L2053" i="2" s="1"/>
  <c r="K2052" i="2"/>
  <c r="L2052" i="2" s="1"/>
  <c r="L2051" i="2"/>
  <c r="K2051" i="2"/>
  <c r="K2050" i="2"/>
  <c r="L2050" i="2" s="1"/>
  <c r="L2049" i="2"/>
  <c r="K2049" i="2"/>
  <c r="K2048" i="2"/>
  <c r="L2048" i="2" s="1"/>
  <c r="K2047" i="2"/>
  <c r="L2047" i="2" s="1"/>
  <c r="K2046" i="2"/>
  <c r="L2046" i="2" s="1"/>
  <c r="L2045" i="2"/>
  <c r="K2045" i="2"/>
  <c r="K2044" i="2"/>
  <c r="L2044" i="2" s="1"/>
  <c r="L2043" i="2"/>
  <c r="K2043" i="2"/>
  <c r="K2042" i="2"/>
  <c r="L2042" i="2" s="1"/>
  <c r="K2041" i="2"/>
  <c r="L2041" i="2" s="1"/>
  <c r="K2040" i="2"/>
  <c r="L2040" i="2" s="1"/>
  <c r="L2039" i="2"/>
  <c r="K2039" i="2"/>
  <c r="K2038" i="2"/>
  <c r="L2038" i="2" s="1"/>
  <c r="L2037" i="2"/>
  <c r="K2037" i="2"/>
  <c r="K2036" i="2"/>
  <c r="L2036" i="2" s="1"/>
  <c r="K2035" i="2"/>
  <c r="L2035" i="2" s="1"/>
  <c r="K2034" i="2"/>
  <c r="L2034" i="2" s="1"/>
  <c r="L2033" i="2"/>
  <c r="K2033" i="2"/>
  <c r="K2032" i="2"/>
  <c r="L2032" i="2" s="1"/>
  <c r="L2031" i="2"/>
  <c r="K2031" i="2"/>
  <c r="K2030" i="2"/>
  <c r="L2030" i="2" s="1"/>
  <c r="K2029" i="2"/>
  <c r="L2029" i="2" s="1"/>
  <c r="K2028" i="2"/>
  <c r="L2028" i="2" s="1"/>
  <c r="L2027" i="2"/>
  <c r="K2027" i="2"/>
  <c r="K2026" i="2"/>
  <c r="L2026" i="2" s="1"/>
  <c r="L2025" i="2"/>
  <c r="K2025" i="2"/>
  <c r="K2024" i="2"/>
  <c r="L2024" i="2" s="1"/>
  <c r="K2023" i="2"/>
  <c r="L2023" i="2" s="1"/>
  <c r="K2022" i="2"/>
  <c r="L2022" i="2" s="1"/>
  <c r="L2021" i="2"/>
  <c r="K2021" i="2"/>
  <c r="K2020" i="2"/>
  <c r="L2020" i="2" s="1"/>
  <c r="L2019" i="2"/>
  <c r="K2019" i="2"/>
  <c r="K2018" i="2"/>
  <c r="L2018" i="2" s="1"/>
  <c r="K2017" i="2"/>
  <c r="L2017" i="2" s="1"/>
  <c r="K2016" i="2"/>
  <c r="L2016" i="2" s="1"/>
  <c r="L2015" i="2"/>
  <c r="K2015" i="2"/>
  <c r="K2014" i="2"/>
  <c r="L2014" i="2" s="1"/>
  <c r="L2013" i="2"/>
  <c r="K2013" i="2"/>
  <c r="K2012" i="2"/>
  <c r="L2012" i="2" s="1"/>
  <c r="K2011" i="2"/>
  <c r="L2011" i="2" s="1"/>
  <c r="K2010" i="2"/>
  <c r="L2010" i="2" s="1"/>
  <c r="L2009" i="2"/>
  <c r="K2009" i="2"/>
  <c r="K2008" i="2"/>
  <c r="L2008" i="2" s="1"/>
  <c r="L2007" i="2"/>
  <c r="K2007" i="2"/>
  <c r="K2006" i="2"/>
  <c r="L2006" i="2" s="1"/>
  <c r="K2005" i="2"/>
  <c r="L2005" i="2" s="1"/>
  <c r="K2004" i="2"/>
  <c r="L2004" i="2" s="1"/>
  <c r="L2003" i="2"/>
  <c r="K2003" i="2"/>
  <c r="K2002" i="2"/>
  <c r="L2002" i="2" s="1"/>
  <c r="L2001" i="2"/>
  <c r="K2001" i="2"/>
  <c r="K2000" i="2"/>
  <c r="L2000" i="2" s="1"/>
  <c r="K1999" i="2"/>
  <c r="L1999" i="2" s="1"/>
  <c r="K1998" i="2"/>
  <c r="L1998" i="2" s="1"/>
  <c r="L1997" i="2"/>
  <c r="K1997" i="2"/>
  <c r="K1996" i="2"/>
  <c r="L1996" i="2" s="1"/>
  <c r="L1995" i="2"/>
  <c r="K1995" i="2"/>
  <c r="K1994" i="2"/>
  <c r="L1994" i="2" s="1"/>
  <c r="K1993" i="2"/>
  <c r="L1993" i="2" s="1"/>
  <c r="K1992" i="2"/>
  <c r="L1992" i="2" s="1"/>
  <c r="L1991" i="2"/>
  <c r="K1991" i="2"/>
  <c r="K1990" i="2"/>
  <c r="L1990" i="2" s="1"/>
  <c r="L1989" i="2"/>
  <c r="K1989" i="2"/>
  <c r="K1988" i="2"/>
  <c r="L1988" i="2" s="1"/>
  <c r="K1987" i="2"/>
  <c r="L1987" i="2" s="1"/>
  <c r="K1986" i="2"/>
  <c r="L1986" i="2" s="1"/>
  <c r="L1985" i="2"/>
  <c r="K1985" i="2"/>
  <c r="K1984" i="2"/>
  <c r="L1984" i="2" s="1"/>
  <c r="L1983" i="2"/>
  <c r="K1983" i="2"/>
  <c r="K1982" i="2"/>
  <c r="L1982" i="2" s="1"/>
  <c r="K1981" i="2"/>
  <c r="L1981" i="2" s="1"/>
  <c r="K1980" i="2"/>
  <c r="L1980" i="2" s="1"/>
  <c r="L1979" i="2"/>
  <c r="K1979" i="2"/>
  <c r="K1978" i="2"/>
  <c r="L1978" i="2" s="1"/>
  <c r="L1977" i="2"/>
  <c r="K1977" i="2"/>
  <c r="K1976" i="2"/>
  <c r="L1976" i="2" s="1"/>
  <c r="K1975" i="2"/>
  <c r="L1975" i="2" s="1"/>
  <c r="K1974" i="2"/>
  <c r="L1974" i="2" s="1"/>
  <c r="L1973" i="2"/>
  <c r="K1973" i="2"/>
  <c r="K1972" i="2"/>
  <c r="L1972" i="2" s="1"/>
  <c r="L1971" i="2"/>
  <c r="K1971" i="2"/>
  <c r="K1970" i="2"/>
  <c r="L1970" i="2" s="1"/>
  <c r="K1969" i="2"/>
  <c r="L1969" i="2" s="1"/>
  <c r="K1968" i="2"/>
  <c r="L1968" i="2" s="1"/>
  <c r="L1967" i="2"/>
  <c r="K1967" i="2"/>
  <c r="K1966" i="2"/>
  <c r="L1966" i="2" s="1"/>
  <c r="L1965" i="2"/>
  <c r="K1965" i="2"/>
  <c r="K1964" i="2"/>
  <c r="L1964" i="2" s="1"/>
  <c r="K1963" i="2"/>
  <c r="L1963" i="2" s="1"/>
  <c r="K1962" i="2"/>
  <c r="L1962" i="2" s="1"/>
  <c r="L1961" i="2"/>
  <c r="K1961" i="2"/>
  <c r="K1960" i="2"/>
  <c r="L1960" i="2" s="1"/>
  <c r="L1959" i="2"/>
  <c r="K1959" i="2"/>
  <c r="K1958" i="2"/>
  <c r="L1958" i="2" s="1"/>
  <c r="K1957" i="2"/>
  <c r="L1957" i="2" s="1"/>
  <c r="K1956" i="2"/>
  <c r="L1956" i="2" s="1"/>
  <c r="L1955" i="2"/>
  <c r="K1955" i="2"/>
  <c r="K1954" i="2"/>
  <c r="L1954" i="2" s="1"/>
  <c r="L1953" i="2"/>
  <c r="K1953" i="2"/>
  <c r="K1952" i="2"/>
  <c r="L1952" i="2" s="1"/>
  <c r="K1951" i="2"/>
  <c r="L1951" i="2" s="1"/>
  <c r="K1950" i="2"/>
  <c r="L1950" i="2" s="1"/>
  <c r="L1949" i="2"/>
  <c r="K1949" i="2"/>
  <c r="K1948" i="2"/>
  <c r="L1948" i="2" s="1"/>
  <c r="L1947" i="2"/>
  <c r="K1947" i="2"/>
  <c r="K1946" i="2"/>
  <c r="L1946" i="2" s="1"/>
  <c r="K1945" i="2"/>
  <c r="L1945" i="2" s="1"/>
  <c r="K1944" i="2"/>
  <c r="L1944" i="2" s="1"/>
  <c r="L1943" i="2"/>
  <c r="K1943" i="2"/>
  <c r="K1942" i="2"/>
  <c r="L1942" i="2" s="1"/>
  <c r="L1941" i="2"/>
  <c r="K1941" i="2"/>
  <c r="K1940" i="2"/>
  <c r="L1940" i="2" s="1"/>
  <c r="K1939" i="2"/>
  <c r="L1939" i="2" s="1"/>
  <c r="K1938" i="2"/>
  <c r="L1938" i="2" s="1"/>
  <c r="L1937" i="2"/>
  <c r="K1937" i="2"/>
  <c r="K1936" i="2"/>
  <c r="L1936" i="2" s="1"/>
  <c r="L1935" i="2"/>
  <c r="K1935" i="2"/>
  <c r="K1934" i="2"/>
  <c r="L1934" i="2" s="1"/>
  <c r="K1933" i="2"/>
  <c r="L1933" i="2" s="1"/>
  <c r="K1932" i="2"/>
  <c r="L1932" i="2" s="1"/>
  <c r="L1931" i="2"/>
  <c r="K1931" i="2"/>
  <c r="K1930" i="2"/>
  <c r="L1930" i="2" s="1"/>
  <c r="L1929" i="2"/>
  <c r="K1929" i="2"/>
  <c r="K1928" i="2"/>
  <c r="L1928" i="2" s="1"/>
  <c r="K1927" i="2"/>
  <c r="L1927" i="2" s="1"/>
  <c r="K1926" i="2"/>
  <c r="L1926" i="2" s="1"/>
  <c r="L1925" i="2"/>
  <c r="K1925" i="2"/>
  <c r="K1924" i="2"/>
  <c r="L1924" i="2" s="1"/>
  <c r="L1923" i="2"/>
  <c r="K1923" i="2"/>
  <c r="K1922" i="2"/>
  <c r="L1922" i="2" s="1"/>
  <c r="K1921" i="2"/>
  <c r="L1921" i="2" s="1"/>
  <c r="K1920" i="2"/>
  <c r="L1920" i="2" s="1"/>
  <c r="L1919" i="2"/>
  <c r="K1919" i="2"/>
  <c r="K1918" i="2"/>
  <c r="L1918" i="2" s="1"/>
  <c r="L1917" i="2"/>
  <c r="K1917" i="2"/>
  <c r="K1916" i="2"/>
  <c r="L1916" i="2" s="1"/>
  <c r="K1915" i="2"/>
  <c r="L1915" i="2" s="1"/>
  <c r="K1914" i="2"/>
  <c r="L1914" i="2" s="1"/>
  <c r="L1913" i="2"/>
  <c r="K1913" i="2"/>
  <c r="K1912" i="2"/>
  <c r="L1912" i="2" s="1"/>
  <c r="L1911" i="2"/>
  <c r="K1911" i="2"/>
  <c r="K1910" i="2"/>
  <c r="L1910" i="2" s="1"/>
  <c r="K1909" i="2"/>
  <c r="L1909" i="2" s="1"/>
  <c r="K1908" i="2"/>
  <c r="L1908" i="2" s="1"/>
  <c r="L1907" i="2"/>
  <c r="K1907" i="2"/>
  <c r="K1906" i="2"/>
  <c r="L1906" i="2" s="1"/>
  <c r="L1905" i="2"/>
  <c r="K1905" i="2"/>
  <c r="K1904" i="2"/>
  <c r="L1904" i="2" s="1"/>
  <c r="K1903" i="2"/>
  <c r="L1903" i="2" s="1"/>
  <c r="K1902" i="2"/>
  <c r="L1902" i="2" s="1"/>
  <c r="L1901" i="2"/>
  <c r="K1901" i="2"/>
  <c r="K1900" i="2"/>
  <c r="L1900" i="2" s="1"/>
  <c r="L1899" i="2"/>
  <c r="K1899" i="2"/>
  <c r="K1898" i="2"/>
  <c r="L1898" i="2" s="1"/>
  <c r="K1897" i="2"/>
  <c r="L1897" i="2" s="1"/>
  <c r="L1896" i="2"/>
  <c r="K1896" i="2"/>
  <c r="L1895" i="2"/>
  <c r="K1895" i="2"/>
  <c r="K1894" i="2"/>
  <c r="L1894" i="2" s="1"/>
  <c r="L1893" i="2"/>
  <c r="K1893" i="2"/>
  <c r="K1892" i="2"/>
  <c r="L1892" i="2" s="1"/>
  <c r="K1891" i="2"/>
  <c r="L1891" i="2" s="1"/>
  <c r="K1890" i="2"/>
  <c r="L1890" i="2" s="1"/>
  <c r="L1889" i="2"/>
  <c r="K1889" i="2"/>
  <c r="K1888" i="2"/>
  <c r="L1888" i="2" s="1"/>
  <c r="L1887" i="2"/>
  <c r="K1887" i="2"/>
  <c r="K1886" i="2"/>
  <c r="L1886" i="2" s="1"/>
  <c r="K1885" i="2"/>
  <c r="L1885" i="2" s="1"/>
  <c r="K1884" i="2"/>
  <c r="L1884" i="2" s="1"/>
  <c r="L1883" i="2"/>
  <c r="K1883" i="2"/>
  <c r="L1882" i="2"/>
  <c r="K1882" i="2"/>
  <c r="L1881" i="2"/>
  <c r="K1881" i="2"/>
  <c r="K1880" i="2"/>
  <c r="L1880" i="2" s="1"/>
  <c r="K1879" i="2"/>
  <c r="L1879" i="2" s="1"/>
  <c r="K1878" i="2"/>
  <c r="L1878" i="2" s="1"/>
  <c r="L1877" i="2"/>
  <c r="K1877" i="2"/>
  <c r="L1876" i="2"/>
  <c r="K1876" i="2"/>
  <c r="L1875" i="2"/>
  <c r="K1875" i="2"/>
  <c r="K1874" i="2"/>
  <c r="L1874" i="2" s="1"/>
  <c r="K1873" i="2"/>
  <c r="L1873" i="2" s="1"/>
  <c r="K1872" i="2"/>
  <c r="L1872" i="2" s="1"/>
  <c r="L1871" i="2"/>
  <c r="K1871" i="2"/>
  <c r="K1870" i="2"/>
  <c r="L1870" i="2" s="1"/>
  <c r="L1869" i="2"/>
  <c r="K1869" i="2"/>
  <c r="K1868" i="2"/>
  <c r="L1868" i="2" s="1"/>
  <c r="K1867" i="2"/>
  <c r="L1867" i="2" s="1"/>
  <c r="L1866" i="2"/>
  <c r="K1866" i="2"/>
  <c r="L1865" i="2"/>
  <c r="K1865" i="2"/>
  <c r="K1864" i="2"/>
  <c r="L1864" i="2" s="1"/>
  <c r="L1863" i="2"/>
  <c r="K1863" i="2"/>
  <c r="K1862" i="2"/>
  <c r="L1862" i="2" s="1"/>
  <c r="L1861" i="2"/>
  <c r="K1861" i="2"/>
  <c r="K1860" i="2"/>
  <c r="L1860" i="2" s="1"/>
  <c r="L1859" i="2"/>
  <c r="K1859" i="2"/>
  <c r="K1858" i="2"/>
  <c r="L1858" i="2" s="1"/>
  <c r="L1857" i="2"/>
  <c r="K1857" i="2"/>
  <c r="K1856" i="2"/>
  <c r="L1856" i="2" s="1"/>
  <c r="L1855" i="2"/>
  <c r="K1855" i="2"/>
  <c r="L1854" i="2"/>
  <c r="K1854" i="2"/>
  <c r="L1853" i="2"/>
  <c r="K1853" i="2"/>
  <c r="K1852" i="2"/>
  <c r="L1852" i="2" s="1"/>
  <c r="L1851" i="2"/>
  <c r="K1851" i="2"/>
  <c r="K1850" i="2"/>
  <c r="L1850" i="2" s="1"/>
  <c r="L1849" i="2"/>
  <c r="K1849" i="2"/>
  <c r="L1848" i="2"/>
  <c r="K1848" i="2"/>
  <c r="L1847" i="2"/>
  <c r="K1847" i="2"/>
  <c r="K1846" i="2"/>
  <c r="L1846" i="2" s="1"/>
  <c r="L1845" i="2"/>
  <c r="K1845" i="2"/>
  <c r="K1844" i="2"/>
  <c r="L1844" i="2" s="1"/>
  <c r="K1843" i="2"/>
  <c r="L1843" i="2" s="1"/>
  <c r="L1842" i="2"/>
  <c r="K1842" i="2"/>
  <c r="L1841" i="2"/>
  <c r="K1841" i="2"/>
  <c r="K1840" i="2"/>
  <c r="L1840" i="2" s="1"/>
  <c r="K1839" i="2"/>
  <c r="L1839" i="2" s="1"/>
  <c r="K1838" i="2"/>
  <c r="L1838" i="2" s="1"/>
  <c r="L1837" i="2"/>
  <c r="K1837" i="2"/>
  <c r="K1836" i="2"/>
  <c r="L1836" i="2" s="1"/>
  <c r="L1835" i="2"/>
  <c r="K1835" i="2"/>
  <c r="K1834" i="2"/>
  <c r="L1834" i="2" s="1"/>
  <c r="K1833" i="2"/>
  <c r="L1833" i="2" s="1"/>
  <c r="K1832" i="2"/>
  <c r="L1832" i="2" s="1"/>
  <c r="L1831" i="2"/>
  <c r="K1831" i="2"/>
  <c r="L1830" i="2"/>
  <c r="K1830" i="2"/>
  <c r="L1829" i="2"/>
  <c r="K1829" i="2"/>
  <c r="K1828" i="2"/>
  <c r="L1828" i="2" s="1"/>
  <c r="K1827" i="2"/>
  <c r="L1827" i="2" s="1"/>
  <c r="K1826" i="2"/>
  <c r="L1826" i="2" s="1"/>
  <c r="L1825" i="2"/>
  <c r="K1825" i="2"/>
  <c r="K1824" i="2"/>
  <c r="L1824" i="2" s="1"/>
  <c r="L1823" i="2"/>
  <c r="K1823" i="2"/>
  <c r="K1822" i="2"/>
  <c r="L1822" i="2" s="1"/>
  <c r="L1821" i="2"/>
  <c r="K1821" i="2"/>
  <c r="K1820" i="2"/>
  <c r="L1820" i="2" s="1"/>
  <c r="K1819" i="2"/>
  <c r="L1819" i="2" s="1"/>
  <c r="K1818" i="2"/>
  <c r="L1818" i="2" s="1"/>
  <c r="L1817" i="2"/>
  <c r="K1817" i="2"/>
  <c r="L1816" i="2"/>
  <c r="K1816" i="2"/>
  <c r="K1815" i="2"/>
  <c r="L1815" i="2" s="1"/>
  <c r="K1814" i="2"/>
  <c r="L1814" i="2" s="1"/>
  <c r="L1813" i="2"/>
  <c r="K1813" i="2"/>
  <c r="L1812" i="2"/>
  <c r="K1812" i="2"/>
  <c r="L1811" i="2"/>
  <c r="K1811" i="2"/>
  <c r="L1810" i="2"/>
  <c r="K1810" i="2"/>
  <c r="K1809" i="2"/>
  <c r="L1809" i="2" s="1"/>
  <c r="K1808" i="2"/>
  <c r="L1808" i="2" s="1"/>
  <c r="K1807" i="2"/>
  <c r="L1807" i="2" s="1"/>
  <c r="K1806" i="2"/>
  <c r="L1806" i="2" s="1"/>
  <c r="K1805" i="2"/>
  <c r="L1805" i="2" s="1"/>
  <c r="L1804" i="2"/>
  <c r="K1804" i="2"/>
  <c r="L1803" i="2"/>
  <c r="K1803" i="2"/>
  <c r="K1802" i="2"/>
  <c r="L1802" i="2" s="1"/>
  <c r="L1801" i="2"/>
  <c r="K1801" i="2"/>
  <c r="L1800" i="2"/>
  <c r="K1800" i="2"/>
  <c r="L1799" i="2"/>
  <c r="K1799" i="2"/>
  <c r="L1798" i="2"/>
  <c r="K1798" i="2"/>
  <c r="L1797" i="2"/>
  <c r="K1797" i="2"/>
  <c r="K1796" i="2"/>
  <c r="L1796" i="2" s="1"/>
  <c r="K1795" i="2"/>
  <c r="L1795" i="2" s="1"/>
  <c r="K1794" i="2"/>
  <c r="L1794" i="2" s="1"/>
  <c r="K1793" i="2"/>
  <c r="L1793" i="2" s="1"/>
  <c r="K1792" i="2"/>
  <c r="L1792" i="2" s="1"/>
  <c r="L1791" i="2"/>
  <c r="K1791" i="2"/>
  <c r="K1790" i="2"/>
  <c r="L1790" i="2" s="1"/>
  <c r="K1789" i="2"/>
  <c r="L1789" i="2" s="1"/>
  <c r="L1788" i="2"/>
  <c r="K1788" i="2"/>
  <c r="L1787" i="2"/>
  <c r="K1787" i="2"/>
  <c r="L1786" i="2"/>
  <c r="K1786" i="2"/>
  <c r="K1785" i="2"/>
  <c r="L1785" i="2" s="1"/>
  <c r="K1784" i="2"/>
  <c r="L1784" i="2" s="1"/>
  <c r="L1783" i="2"/>
  <c r="K1783" i="2"/>
  <c r="K1782" i="2"/>
  <c r="L1782" i="2" s="1"/>
  <c r="K1781" i="2"/>
  <c r="L1781" i="2" s="1"/>
  <c r="K1780" i="2"/>
  <c r="L1780" i="2" s="1"/>
  <c r="K1779" i="2"/>
  <c r="L1779" i="2" s="1"/>
  <c r="K1778" i="2"/>
  <c r="L1778" i="2" s="1"/>
  <c r="L1777" i="2"/>
  <c r="K1777" i="2"/>
  <c r="K1776" i="2"/>
  <c r="L1776" i="2" s="1"/>
  <c r="L1775" i="2"/>
  <c r="K1775" i="2"/>
  <c r="L1774" i="2"/>
  <c r="K1774" i="2"/>
  <c r="L1773" i="2"/>
  <c r="K1773" i="2"/>
  <c r="K1772" i="2"/>
  <c r="L1772" i="2" s="1"/>
  <c r="L1771" i="2"/>
  <c r="K1771" i="2"/>
  <c r="L1770" i="2"/>
  <c r="K1770" i="2"/>
  <c r="K1769" i="2"/>
  <c r="L1769" i="2" s="1"/>
  <c r="K1768" i="2"/>
  <c r="L1768" i="2" s="1"/>
  <c r="K1767" i="2"/>
  <c r="L1767" i="2" s="1"/>
  <c r="K1766" i="2"/>
  <c r="L1766" i="2" s="1"/>
  <c r="K1765" i="2"/>
  <c r="L1765" i="2" s="1"/>
  <c r="L1764" i="2"/>
  <c r="K1764" i="2"/>
  <c r="K1763" i="2"/>
  <c r="L1763" i="2" s="1"/>
  <c r="L1762" i="2"/>
  <c r="K1762" i="2"/>
  <c r="L1761" i="2"/>
  <c r="K1761" i="2"/>
  <c r="K1760" i="2"/>
  <c r="L1760" i="2" s="1"/>
  <c r="K1759" i="2"/>
  <c r="L1759" i="2" s="1"/>
  <c r="L1758" i="2"/>
  <c r="K1758" i="2"/>
  <c r="L1757" i="2"/>
  <c r="K1757" i="2"/>
  <c r="K1756" i="2"/>
  <c r="L1756" i="2" s="1"/>
  <c r="K1755" i="2"/>
  <c r="L1755" i="2" s="1"/>
  <c r="K1754" i="2"/>
  <c r="L1754" i="2" s="1"/>
  <c r="L1753" i="2"/>
  <c r="K1753" i="2"/>
  <c r="K1752" i="2"/>
  <c r="L1752" i="2" s="1"/>
  <c r="L1751" i="2"/>
  <c r="K1751" i="2"/>
  <c r="K1750" i="2"/>
  <c r="L1750" i="2" s="1"/>
  <c r="L1749" i="2"/>
  <c r="K1749" i="2"/>
  <c r="K1748" i="2"/>
  <c r="L1748" i="2" s="1"/>
  <c r="K1747" i="2"/>
  <c r="L1747" i="2" s="1"/>
  <c r="K1746" i="2"/>
  <c r="L1746" i="2" s="1"/>
  <c r="L1745" i="2"/>
  <c r="K1745" i="2"/>
  <c r="L1744" i="2"/>
  <c r="K1744" i="2"/>
  <c r="K1743" i="2"/>
  <c r="L1743" i="2" s="1"/>
  <c r="K1742" i="2"/>
  <c r="L1742" i="2" s="1"/>
  <c r="L1741" i="2"/>
  <c r="K1741" i="2"/>
  <c r="L1740" i="2"/>
  <c r="K1740" i="2"/>
  <c r="K1739" i="2"/>
  <c r="L1739" i="2" s="1"/>
  <c r="L1738" i="2"/>
  <c r="K1738" i="2"/>
  <c r="K1737" i="2"/>
  <c r="L1737" i="2" s="1"/>
  <c r="K1736" i="2"/>
  <c r="L1736" i="2" s="1"/>
  <c r="K1735" i="2"/>
  <c r="L1735" i="2" s="1"/>
  <c r="K1734" i="2"/>
  <c r="L1734" i="2" s="1"/>
  <c r="K1733" i="2"/>
  <c r="L1733" i="2" s="1"/>
  <c r="L1732" i="2"/>
  <c r="K1732" i="2"/>
  <c r="L1731" i="2"/>
  <c r="K1731" i="2"/>
  <c r="K1730" i="2"/>
  <c r="L1730" i="2" s="1"/>
  <c r="L1729" i="2"/>
  <c r="K1729" i="2"/>
  <c r="L1728" i="2"/>
  <c r="K1728" i="2"/>
  <c r="L1727" i="2"/>
  <c r="K1727" i="2"/>
  <c r="K1726" i="2"/>
  <c r="L1726" i="2" s="1"/>
  <c r="L1725" i="2"/>
  <c r="K1725" i="2"/>
  <c r="K1724" i="2"/>
  <c r="L1724" i="2" s="1"/>
  <c r="K1723" i="2"/>
  <c r="L1723" i="2" s="1"/>
  <c r="K1722" i="2"/>
  <c r="L1722" i="2" s="1"/>
  <c r="K1721" i="2"/>
  <c r="L1721" i="2" s="1"/>
  <c r="K1720" i="2"/>
  <c r="L1720" i="2" s="1"/>
  <c r="L1719" i="2"/>
  <c r="K1719" i="2"/>
  <c r="K1718" i="2"/>
  <c r="L1718" i="2" s="1"/>
  <c r="K1717" i="2"/>
  <c r="L1717" i="2" s="1"/>
  <c r="L1716" i="2"/>
  <c r="K1716" i="2"/>
  <c r="L1715" i="2"/>
  <c r="K1715" i="2"/>
  <c r="L1714" i="2"/>
  <c r="K1714" i="2"/>
  <c r="L1713" i="2"/>
  <c r="K1713" i="2"/>
  <c r="K1712" i="2"/>
  <c r="L1712" i="2" s="1"/>
  <c r="L1711" i="2"/>
  <c r="K1711" i="2"/>
  <c r="K1710" i="2"/>
  <c r="L1710" i="2" s="1"/>
  <c r="K1709" i="2"/>
  <c r="L1709" i="2" s="1"/>
  <c r="K1708" i="2"/>
  <c r="L1708" i="2" s="1"/>
  <c r="K1707" i="2"/>
  <c r="L1707" i="2" s="1"/>
  <c r="K1706" i="2"/>
  <c r="L1706" i="2" s="1"/>
  <c r="L1705" i="2"/>
  <c r="K1705" i="2"/>
  <c r="K1704" i="2"/>
  <c r="L1704" i="2" s="1"/>
  <c r="L1703" i="2"/>
  <c r="K1703" i="2"/>
  <c r="L1702" i="2"/>
  <c r="K1702" i="2"/>
  <c r="L1701" i="2"/>
  <c r="K1701" i="2"/>
  <c r="K1700" i="2"/>
  <c r="L1700" i="2" s="1"/>
  <c r="L1699" i="2"/>
  <c r="K1699" i="2"/>
  <c r="K1698" i="2"/>
  <c r="L1698" i="2" s="1"/>
  <c r="L1697" i="2"/>
  <c r="K1697" i="2"/>
  <c r="L1696" i="2"/>
  <c r="K1696" i="2"/>
  <c r="L1695" i="2"/>
  <c r="K1695" i="2"/>
  <c r="L1694" i="2"/>
  <c r="K1694" i="2"/>
  <c r="L1693" i="2"/>
  <c r="K1693" i="2"/>
  <c r="K1692" i="2"/>
  <c r="L1692" i="2" s="1"/>
  <c r="L1691" i="2"/>
  <c r="K1691" i="2"/>
  <c r="L1690" i="2"/>
  <c r="K1690" i="2"/>
  <c r="L1689" i="2"/>
  <c r="K1689" i="2"/>
  <c r="K1688" i="2"/>
  <c r="L1688" i="2" s="1"/>
  <c r="L1687" i="2"/>
  <c r="K1687" i="2"/>
  <c r="K1686" i="2"/>
  <c r="L1686" i="2" s="1"/>
  <c r="L1685" i="2"/>
  <c r="K1685" i="2"/>
  <c r="L1684" i="2"/>
  <c r="K1684" i="2"/>
  <c r="L1683" i="2"/>
  <c r="K1683" i="2"/>
  <c r="K1682" i="2"/>
  <c r="L1682" i="2" s="1"/>
  <c r="L1681" i="2"/>
  <c r="K1681" i="2"/>
  <c r="K1680" i="2"/>
  <c r="L1680" i="2" s="1"/>
  <c r="L1679" i="2"/>
  <c r="K1679" i="2"/>
  <c r="L1678" i="2"/>
  <c r="K1678" i="2"/>
  <c r="L1677" i="2"/>
  <c r="K1677" i="2"/>
  <c r="L1676" i="2"/>
  <c r="K1676" i="2"/>
  <c r="L1675" i="2"/>
  <c r="K1675" i="2"/>
  <c r="K1674" i="2"/>
  <c r="L1674" i="2" s="1"/>
  <c r="L1673" i="2"/>
  <c r="K1673" i="2"/>
  <c r="L1672" i="2"/>
  <c r="K1672" i="2"/>
  <c r="L1671" i="2"/>
  <c r="K1671" i="2"/>
  <c r="K1670" i="2"/>
  <c r="L1670" i="2" s="1"/>
  <c r="L1669" i="2"/>
  <c r="K1669" i="2"/>
  <c r="K1668" i="2"/>
  <c r="L1668" i="2" s="1"/>
  <c r="L1667" i="2"/>
  <c r="K1667" i="2"/>
  <c r="L1666" i="2"/>
  <c r="K1666" i="2"/>
  <c r="L1665" i="2"/>
  <c r="K1665" i="2"/>
  <c r="K1664" i="2"/>
  <c r="L1664" i="2" s="1"/>
  <c r="L1663" i="2"/>
  <c r="K1663" i="2"/>
  <c r="K1662" i="2"/>
  <c r="L1662" i="2" s="1"/>
  <c r="L1661" i="2"/>
  <c r="K1661" i="2"/>
  <c r="L1660" i="2"/>
  <c r="K1660" i="2"/>
  <c r="L1659" i="2"/>
  <c r="K1659" i="2"/>
  <c r="L1658" i="2"/>
  <c r="K1658" i="2"/>
  <c r="L1657" i="2"/>
  <c r="K1657" i="2"/>
  <c r="K1656" i="2"/>
  <c r="L1656" i="2" s="1"/>
  <c r="L1655" i="2"/>
  <c r="K1655" i="2"/>
  <c r="L1654" i="2"/>
  <c r="K1654" i="2"/>
  <c r="L1653" i="2"/>
  <c r="K1653" i="2"/>
  <c r="L1652" i="2"/>
  <c r="K1652" i="2"/>
  <c r="L1651" i="2"/>
  <c r="K1651" i="2"/>
  <c r="K1650" i="2"/>
  <c r="L1650" i="2" s="1"/>
  <c r="L1649" i="2"/>
  <c r="K1649" i="2"/>
  <c r="L1648" i="2"/>
  <c r="K1648" i="2"/>
  <c r="L1647" i="2"/>
  <c r="K1647" i="2"/>
  <c r="K1646" i="2"/>
  <c r="L1646" i="2" s="1"/>
  <c r="L1645" i="2"/>
  <c r="K1645" i="2"/>
  <c r="K1644" i="2"/>
  <c r="L1644" i="2" s="1"/>
  <c r="L1643" i="2"/>
  <c r="K1643" i="2"/>
  <c r="L1642" i="2"/>
  <c r="K1642" i="2"/>
  <c r="L1641" i="2"/>
  <c r="K1641" i="2"/>
  <c r="K1640" i="2"/>
  <c r="L1640" i="2" s="1"/>
  <c r="L1639" i="2"/>
  <c r="K1639" i="2"/>
  <c r="K1638" i="2"/>
  <c r="L1638" i="2" s="1"/>
  <c r="L1637" i="2"/>
  <c r="K1637" i="2"/>
  <c r="L1636" i="2"/>
  <c r="K1636" i="2"/>
  <c r="L1635" i="2"/>
  <c r="K1635" i="2"/>
  <c r="L1634" i="2"/>
  <c r="K1634" i="2"/>
  <c r="L1633" i="2"/>
  <c r="K1633" i="2"/>
  <c r="K1632" i="2"/>
  <c r="L1632" i="2" s="1"/>
  <c r="L1631" i="2"/>
  <c r="K1631" i="2"/>
  <c r="L1630" i="2"/>
  <c r="K1630" i="2"/>
  <c r="L1629" i="2"/>
  <c r="K1629" i="2"/>
  <c r="K1628" i="2"/>
  <c r="L1628" i="2" s="1"/>
  <c r="L1627" i="2"/>
  <c r="K1627" i="2"/>
  <c r="K1626" i="2"/>
  <c r="L1626" i="2" s="1"/>
  <c r="L1625" i="2"/>
  <c r="K1625" i="2"/>
  <c r="L1624" i="2"/>
  <c r="K1624" i="2"/>
  <c r="L1623" i="2"/>
  <c r="K1623" i="2"/>
  <c r="L1622" i="2"/>
  <c r="K1622" i="2"/>
  <c r="L1621" i="2"/>
  <c r="K1621" i="2"/>
  <c r="K1620" i="2"/>
  <c r="L1620" i="2" s="1"/>
  <c r="L1619" i="2"/>
  <c r="K1619" i="2"/>
  <c r="L1618" i="2"/>
  <c r="K1618" i="2"/>
  <c r="L1617" i="2"/>
  <c r="K1617" i="2"/>
  <c r="K1616" i="2"/>
  <c r="L1616" i="2" s="1"/>
  <c r="L1615" i="2"/>
  <c r="K1615" i="2"/>
  <c r="K1614" i="2"/>
  <c r="L1614" i="2" s="1"/>
  <c r="L1613" i="2"/>
  <c r="K1613" i="2"/>
  <c r="L1612" i="2"/>
  <c r="K1612" i="2"/>
  <c r="L1611" i="2"/>
  <c r="K1611" i="2"/>
  <c r="K1610" i="2"/>
  <c r="L1610" i="2" s="1"/>
  <c r="L1609" i="2"/>
  <c r="K1609" i="2"/>
  <c r="K1608" i="2"/>
  <c r="L1608" i="2" s="1"/>
  <c r="L1607" i="2"/>
  <c r="K1607" i="2"/>
  <c r="L1606" i="2"/>
  <c r="K1606" i="2"/>
  <c r="L1605" i="2"/>
  <c r="K1605" i="2"/>
  <c r="L1604" i="2"/>
  <c r="K1604" i="2"/>
  <c r="L1603" i="2"/>
  <c r="K1603" i="2"/>
  <c r="K1602" i="2"/>
  <c r="L1602" i="2" s="1"/>
  <c r="L1601" i="2"/>
  <c r="K1601" i="2"/>
  <c r="L1600" i="2"/>
  <c r="K1600" i="2"/>
  <c r="L1599" i="2"/>
  <c r="K1599" i="2"/>
  <c r="K1598" i="2"/>
  <c r="L1598" i="2" s="1"/>
  <c r="L1597" i="2"/>
  <c r="K1597" i="2"/>
  <c r="K1596" i="2"/>
  <c r="L1596" i="2" s="1"/>
  <c r="L1595" i="2"/>
  <c r="K1595" i="2"/>
  <c r="L1594" i="2"/>
  <c r="K1594" i="2"/>
  <c r="L1593" i="2"/>
  <c r="K1593" i="2"/>
  <c r="K1592" i="2"/>
  <c r="L1592" i="2" s="1"/>
  <c r="L1591" i="2"/>
  <c r="K1591" i="2"/>
  <c r="K1590" i="2"/>
  <c r="L1590" i="2" s="1"/>
  <c r="L1589" i="2"/>
  <c r="K1589" i="2"/>
  <c r="L1588" i="2"/>
  <c r="K1588" i="2"/>
  <c r="L1587" i="2"/>
  <c r="K1587" i="2"/>
  <c r="L1586" i="2"/>
  <c r="K1586" i="2"/>
  <c r="L1585" i="2"/>
  <c r="K1585" i="2"/>
  <c r="K1584" i="2"/>
  <c r="L1584" i="2" s="1"/>
  <c r="L1583" i="2"/>
  <c r="K1583" i="2"/>
  <c r="L1582" i="2"/>
  <c r="K1582" i="2"/>
  <c r="L1581" i="2"/>
  <c r="K1581" i="2"/>
  <c r="L1580" i="2"/>
  <c r="K1580" i="2"/>
  <c r="L1579" i="2"/>
  <c r="K1579" i="2"/>
  <c r="K1578" i="2"/>
  <c r="L1578" i="2" s="1"/>
  <c r="L1577" i="2"/>
  <c r="K1577" i="2"/>
  <c r="L1576" i="2"/>
  <c r="K1576" i="2"/>
  <c r="L1575" i="2"/>
  <c r="K1575" i="2"/>
  <c r="K1574" i="2"/>
  <c r="L1574" i="2" s="1"/>
  <c r="L1573" i="2"/>
  <c r="K1573" i="2"/>
  <c r="K1572" i="2"/>
  <c r="L1572" i="2" s="1"/>
  <c r="L1571" i="2"/>
  <c r="K1571" i="2"/>
  <c r="L1570" i="2"/>
  <c r="K1570" i="2"/>
  <c r="L1569" i="2"/>
  <c r="K1569" i="2"/>
  <c r="K1568" i="2"/>
  <c r="L1568" i="2" s="1"/>
  <c r="L1567" i="2"/>
  <c r="K1567" i="2"/>
  <c r="K1566" i="2"/>
  <c r="L1566" i="2" s="1"/>
  <c r="L1565" i="2"/>
  <c r="K1565" i="2"/>
  <c r="L1564" i="2"/>
  <c r="K1564" i="2"/>
  <c r="L1563" i="2"/>
  <c r="K1563" i="2"/>
  <c r="L1562" i="2"/>
  <c r="K1562" i="2"/>
  <c r="L1561" i="2"/>
  <c r="K1561" i="2"/>
  <c r="K1560" i="2"/>
  <c r="L1560" i="2" s="1"/>
  <c r="L1559" i="2"/>
  <c r="K1559" i="2"/>
  <c r="L1558" i="2"/>
  <c r="K1558" i="2"/>
  <c r="L1557" i="2"/>
  <c r="K1557" i="2"/>
  <c r="K1556" i="2"/>
  <c r="L1556" i="2" s="1"/>
  <c r="L1555" i="2"/>
  <c r="K1555" i="2"/>
  <c r="K1554" i="2"/>
  <c r="L1554" i="2" s="1"/>
  <c r="L1553" i="2"/>
  <c r="K1553" i="2"/>
  <c r="L1552" i="2"/>
  <c r="K1552" i="2"/>
  <c r="L1551" i="2"/>
  <c r="K1551" i="2"/>
  <c r="L1550" i="2"/>
  <c r="K1550" i="2"/>
  <c r="L1549" i="2"/>
  <c r="K1549" i="2"/>
  <c r="K1548" i="2"/>
  <c r="L1548" i="2" s="1"/>
  <c r="L1547" i="2"/>
  <c r="K1547" i="2"/>
  <c r="L1546" i="2"/>
  <c r="K1546" i="2"/>
  <c r="L1545" i="2"/>
  <c r="K1545" i="2"/>
  <c r="K1544" i="2"/>
  <c r="L1544" i="2" s="1"/>
  <c r="L1543" i="2"/>
  <c r="K1543" i="2"/>
  <c r="K1542" i="2"/>
  <c r="L1542" i="2" s="1"/>
  <c r="L1541" i="2"/>
  <c r="K1541" i="2"/>
  <c r="L1540" i="2"/>
  <c r="K1540" i="2"/>
  <c r="L1539" i="2"/>
  <c r="K1539" i="2"/>
  <c r="K1538" i="2"/>
  <c r="L1538" i="2" s="1"/>
  <c r="L1537" i="2"/>
  <c r="K1537" i="2"/>
  <c r="K1536" i="2"/>
  <c r="L1536" i="2" s="1"/>
  <c r="L1535" i="2"/>
  <c r="K1535" i="2"/>
  <c r="L1534" i="2"/>
  <c r="K1534" i="2"/>
  <c r="L1533" i="2"/>
  <c r="K1533" i="2"/>
  <c r="L1532" i="2"/>
  <c r="K1532" i="2"/>
  <c r="L1531" i="2"/>
  <c r="K1531" i="2"/>
  <c r="K1530" i="2"/>
  <c r="L1530" i="2" s="1"/>
  <c r="L1529" i="2"/>
  <c r="K1529" i="2"/>
  <c r="L1528" i="2"/>
  <c r="K1528" i="2"/>
  <c r="L1527" i="2"/>
  <c r="K1527" i="2"/>
  <c r="K1526" i="2"/>
  <c r="L1526" i="2" s="1"/>
  <c r="L1525" i="2"/>
  <c r="K1525" i="2"/>
  <c r="K1524" i="2"/>
  <c r="L1524" i="2" s="1"/>
  <c r="L1523" i="2"/>
  <c r="K1523" i="2"/>
  <c r="L1522" i="2"/>
  <c r="K1522" i="2"/>
  <c r="L1521" i="2"/>
  <c r="K1521" i="2"/>
  <c r="K1520" i="2"/>
  <c r="L1520" i="2" s="1"/>
  <c r="L1519" i="2"/>
  <c r="K1519" i="2"/>
  <c r="K1518" i="2"/>
  <c r="L1518" i="2" s="1"/>
  <c r="L1517" i="2"/>
  <c r="K1517" i="2"/>
  <c r="L1516" i="2"/>
  <c r="K1516" i="2"/>
  <c r="L1515" i="2"/>
  <c r="K1515" i="2"/>
  <c r="L1514" i="2"/>
  <c r="K1514" i="2"/>
  <c r="L1513" i="2"/>
  <c r="K1513" i="2"/>
  <c r="K1512" i="2"/>
  <c r="L1512" i="2" s="1"/>
  <c r="L1511" i="2"/>
  <c r="K1511" i="2"/>
  <c r="L1510" i="2"/>
  <c r="K1510" i="2"/>
  <c r="L1509" i="2"/>
  <c r="K1509" i="2"/>
  <c r="L1508" i="2"/>
  <c r="K1508" i="2"/>
  <c r="L1507" i="2"/>
  <c r="K1507" i="2"/>
  <c r="K1506" i="2"/>
  <c r="L1506" i="2" s="1"/>
  <c r="L1505" i="2"/>
  <c r="K1505" i="2"/>
  <c r="L1504" i="2"/>
  <c r="K1504" i="2"/>
  <c r="L1503" i="2"/>
  <c r="K1503" i="2"/>
  <c r="K1502" i="2"/>
  <c r="L1502" i="2" s="1"/>
  <c r="L1501" i="2"/>
  <c r="K1501" i="2"/>
  <c r="K1500" i="2"/>
  <c r="L1500" i="2" s="1"/>
  <c r="L1499" i="2"/>
  <c r="K1499" i="2"/>
  <c r="L1498" i="2"/>
  <c r="K1498" i="2"/>
  <c r="L1497" i="2"/>
  <c r="K1497" i="2"/>
  <c r="K1496" i="2"/>
  <c r="L1496" i="2" s="1"/>
  <c r="L1495" i="2"/>
  <c r="K1495" i="2"/>
  <c r="K1494" i="2"/>
  <c r="L1494" i="2" s="1"/>
  <c r="L1493" i="2"/>
  <c r="K1493" i="2"/>
  <c r="L1492" i="2"/>
  <c r="K1492" i="2"/>
  <c r="L1491" i="2"/>
  <c r="K1491" i="2"/>
  <c r="L1490" i="2"/>
  <c r="K1490" i="2"/>
  <c r="L1489" i="2"/>
  <c r="K1489" i="2"/>
  <c r="K1488" i="2"/>
  <c r="L1488" i="2" s="1"/>
  <c r="L1487" i="2"/>
  <c r="K1487" i="2"/>
  <c r="L1486" i="2"/>
  <c r="K1486" i="2"/>
  <c r="L1485" i="2"/>
  <c r="K1485" i="2"/>
  <c r="K1484" i="2"/>
  <c r="L1484" i="2" s="1"/>
  <c r="L1483" i="2"/>
  <c r="K1483" i="2"/>
  <c r="K1482" i="2"/>
  <c r="L1482" i="2" s="1"/>
  <c r="L1481" i="2"/>
  <c r="K1481" i="2"/>
  <c r="L1480" i="2"/>
  <c r="K1480" i="2"/>
  <c r="L1479" i="2"/>
  <c r="K1479" i="2"/>
  <c r="L1478" i="2"/>
  <c r="K1478" i="2"/>
  <c r="L1477" i="2"/>
  <c r="K1477" i="2"/>
  <c r="K1476" i="2"/>
  <c r="L1476" i="2" s="1"/>
  <c r="L1475" i="2"/>
  <c r="K1475" i="2"/>
  <c r="L1474" i="2"/>
  <c r="K1474" i="2"/>
  <c r="L1473" i="2"/>
  <c r="K1473" i="2"/>
  <c r="K1472" i="2"/>
  <c r="L1472" i="2" s="1"/>
  <c r="L1471" i="2"/>
  <c r="K1471" i="2"/>
  <c r="K1470" i="2"/>
  <c r="L1470" i="2" s="1"/>
  <c r="L1469" i="2"/>
  <c r="K1469" i="2"/>
  <c r="L1468" i="2"/>
  <c r="K1468" i="2"/>
  <c r="K1467" i="2"/>
  <c r="L1467" i="2" s="1"/>
  <c r="K1466" i="2"/>
  <c r="L1466" i="2" s="1"/>
  <c r="L1465" i="2"/>
  <c r="K1465" i="2"/>
  <c r="K1464" i="2"/>
  <c r="L1464" i="2" s="1"/>
  <c r="L1463" i="2"/>
  <c r="K1463" i="2"/>
  <c r="L1462" i="2"/>
  <c r="K1462" i="2"/>
  <c r="K1461" i="2"/>
  <c r="L1461" i="2" s="1"/>
  <c r="L1460" i="2"/>
  <c r="K1460" i="2"/>
  <c r="L1459" i="2"/>
  <c r="K1459" i="2"/>
  <c r="K1458" i="2"/>
  <c r="L1458" i="2" s="1"/>
  <c r="L1457" i="2"/>
  <c r="K1457" i="2"/>
  <c r="L1456" i="2"/>
  <c r="K1456" i="2"/>
  <c r="L1455" i="2"/>
  <c r="K1455" i="2"/>
  <c r="K1454" i="2"/>
  <c r="L1454" i="2" s="1"/>
  <c r="L1453" i="2"/>
  <c r="K1453" i="2"/>
  <c r="K1452" i="2"/>
  <c r="L1452" i="2" s="1"/>
  <c r="L1451" i="2"/>
  <c r="K1451" i="2"/>
  <c r="L1450" i="2"/>
  <c r="K1450" i="2"/>
  <c r="L1449" i="2"/>
  <c r="K1449" i="2"/>
  <c r="K1448" i="2"/>
  <c r="L1448" i="2" s="1"/>
  <c r="L1447" i="2"/>
  <c r="K1447" i="2"/>
  <c r="K1446" i="2"/>
  <c r="L1446" i="2" s="1"/>
  <c r="L1445" i="2"/>
  <c r="K1445" i="2"/>
  <c r="L1444" i="2"/>
  <c r="K1444" i="2"/>
  <c r="K1443" i="2"/>
  <c r="L1443" i="2" s="1"/>
  <c r="L1442" i="2"/>
  <c r="K1442" i="2"/>
  <c r="L1441" i="2"/>
  <c r="K1441" i="2"/>
  <c r="K1440" i="2"/>
  <c r="L1440" i="2" s="1"/>
  <c r="L1439" i="2"/>
  <c r="K1439" i="2"/>
  <c r="L1438" i="2"/>
  <c r="K1438" i="2"/>
  <c r="K1437" i="2"/>
  <c r="L1437" i="2" s="1"/>
  <c r="L1436" i="2"/>
  <c r="K1436" i="2"/>
  <c r="L1435" i="2"/>
  <c r="K1435" i="2"/>
  <c r="K1434" i="2"/>
  <c r="L1434" i="2" s="1"/>
  <c r="L1433" i="2"/>
  <c r="K1433" i="2"/>
  <c r="L1432" i="2"/>
  <c r="K1432" i="2"/>
  <c r="L1431" i="2"/>
  <c r="K1431" i="2"/>
  <c r="K1430" i="2"/>
  <c r="L1430" i="2" s="1"/>
  <c r="L1429" i="2"/>
  <c r="K1429" i="2"/>
  <c r="K1428" i="2"/>
  <c r="L1428" i="2" s="1"/>
  <c r="L1427" i="2"/>
  <c r="K1427" i="2"/>
  <c r="L1426" i="2"/>
  <c r="K1426" i="2"/>
  <c r="K1425" i="2"/>
  <c r="L1425" i="2" s="1"/>
  <c r="K1424" i="2"/>
  <c r="L1424" i="2" s="1"/>
  <c r="L1423" i="2"/>
  <c r="K1423" i="2"/>
  <c r="K1422" i="2"/>
  <c r="L1422" i="2" s="1"/>
  <c r="L1421" i="2"/>
  <c r="K1421" i="2"/>
  <c r="L1420" i="2"/>
  <c r="K1420" i="2"/>
  <c r="L1419" i="2"/>
  <c r="K1419" i="2"/>
  <c r="L1418" i="2"/>
  <c r="K1418" i="2"/>
  <c r="L1417" i="2"/>
  <c r="K1417" i="2"/>
  <c r="K1416" i="2"/>
  <c r="L1416" i="2" s="1"/>
  <c r="L1415" i="2"/>
  <c r="K1415" i="2"/>
  <c r="L1414" i="2"/>
  <c r="K1414" i="2"/>
  <c r="L1413" i="2"/>
  <c r="K1413" i="2"/>
  <c r="K1412" i="2"/>
  <c r="L1412" i="2" s="1"/>
  <c r="L1411" i="2"/>
  <c r="K1411" i="2"/>
  <c r="K1410" i="2"/>
  <c r="L1410" i="2" s="1"/>
  <c r="L1409" i="2"/>
  <c r="K1409" i="2"/>
  <c r="L1408" i="2"/>
  <c r="K1408" i="2"/>
  <c r="K1407" i="2"/>
  <c r="L1407" i="2" s="1"/>
  <c r="L1406" i="2"/>
  <c r="K1406" i="2"/>
  <c r="L1405" i="2"/>
  <c r="K1405" i="2"/>
  <c r="K1404" i="2"/>
  <c r="L1404" i="2" s="1"/>
  <c r="L1403" i="2"/>
  <c r="K1403" i="2"/>
  <c r="K1402" i="2"/>
  <c r="L1402" i="2" s="1"/>
  <c r="L1401" i="2"/>
  <c r="K1401" i="2"/>
  <c r="K1400" i="2"/>
  <c r="L1400" i="2" s="1"/>
  <c r="L1399" i="2"/>
  <c r="K1399" i="2"/>
  <c r="K1398" i="2"/>
  <c r="L1398" i="2" s="1"/>
  <c r="L1397" i="2"/>
  <c r="K1397" i="2"/>
  <c r="L1396" i="2"/>
  <c r="K1396" i="2"/>
  <c r="K1395" i="2"/>
  <c r="L1395" i="2" s="1"/>
  <c r="K1394" i="2"/>
  <c r="L1394" i="2" s="1"/>
  <c r="L1393" i="2"/>
  <c r="K1393" i="2"/>
  <c r="K1392" i="2"/>
  <c r="L1392" i="2" s="1"/>
  <c r="L1391" i="2"/>
  <c r="K1391" i="2"/>
  <c r="L1390" i="2"/>
  <c r="K1390" i="2"/>
  <c r="K1389" i="2"/>
  <c r="L1389" i="2" s="1"/>
  <c r="L1388" i="2"/>
  <c r="K1388" i="2"/>
  <c r="L1387" i="2"/>
  <c r="K1387" i="2"/>
  <c r="K1386" i="2"/>
  <c r="L1386" i="2" s="1"/>
  <c r="L1385" i="2"/>
  <c r="K1385" i="2"/>
  <c r="K1384" i="2"/>
  <c r="L1384" i="2" s="1"/>
  <c r="L1383" i="2"/>
  <c r="K1383" i="2"/>
  <c r="K1382" i="2"/>
  <c r="L1382" i="2" s="1"/>
  <c r="L1381" i="2"/>
  <c r="K1381" i="2"/>
  <c r="K1380" i="2"/>
  <c r="L1380" i="2" s="1"/>
  <c r="L1379" i="2"/>
  <c r="K1379" i="2"/>
  <c r="K1378" i="2"/>
  <c r="L1378" i="2" s="1"/>
  <c r="L1377" i="2"/>
  <c r="K1377" i="2"/>
  <c r="K1376" i="2"/>
  <c r="L1376" i="2" s="1"/>
  <c r="L1375" i="2"/>
  <c r="K1375" i="2"/>
  <c r="K1374" i="2"/>
  <c r="L1374" i="2" s="1"/>
  <c r="R1373" i="2"/>
  <c r="Q1373" i="2"/>
  <c r="P1373" i="2"/>
  <c r="K1373" i="2"/>
  <c r="L1373" i="2" s="1"/>
  <c r="R1372" i="2"/>
  <c r="Q1372" i="2"/>
  <c r="P1372" i="2"/>
  <c r="L1372" i="2"/>
  <c r="K1372" i="2"/>
  <c r="R1371" i="2"/>
  <c r="Q1371" i="2"/>
  <c r="P1371" i="2"/>
  <c r="K1371" i="2"/>
  <c r="L1371" i="2" s="1"/>
  <c r="R1370" i="2"/>
  <c r="Q1370" i="2"/>
  <c r="P1370" i="2"/>
  <c r="L1370" i="2"/>
  <c r="K1370" i="2"/>
  <c r="R1369" i="2"/>
  <c r="Q1369" i="2"/>
  <c r="P1369" i="2"/>
  <c r="K1369" i="2"/>
  <c r="L1369" i="2" s="1"/>
  <c r="R1368" i="2"/>
  <c r="Q1368" i="2"/>
  <c r="P1368" i="2"/>
  <c r="L1368" i="2"/>
  <c r="K1368" i="2"/>
  <c r="R1367" i="2"/>
  <c r="Q1367" i="2"/>
  <c r="P1367" i="2"/>
  <c r="L1367" i="2"/>
  <c r="K1367" i="2"/>
  <c r="R1366" i="2"/>
  <c r="Q1366" i="2"/>
  <c r="P1366" i="2"/>
  <c r="L1366" i="2"/>
  <c r="K1366" i="2"/>
  <c r="R1365" i="2"/>
  <c r="Q1365" i="2"/>
  <c r="P1365" i="2"/>
  <c r="L1365" i="2"/>
  <c r="K1365" i="2"/>
  <c r="R1364" i="2"/>
  <c r="Q1364" i="2"/>
  <c r="P1364" i="2"/>
  <c r="L1364" i="2"/>
  <c r="K1364" i="2"/>
  <c r="R1363" i="2"/>
  <c r="Q1363" i="2"/>
  <c r="P1363" i="2"/>
  <c r="K1363" i="2"/>
  <c r="L1363" i="2" s="1"/>
  <c r="R1362" i="2"/>
  <c r="Q1362" i="2"/>
  <c r="P1362" i="2"/>
  <c r="K1362" i="2"/>
  <c r="L1362" i="2" s="1"/>
  <c r="R1361" i="2"/>
  <c r="Q1361" i="2"/>
  <c r="P1361" i="2"/>
  <c r="L1361" i="2"/>
  <c r="K1361" i="2"/>
  <c r="R1360" i="2"/>
  <c r="Q1360" i="2"/>
  <c r="P1360" i="2"/>
  <c r="L1360" i="2"/>
  <c r="K1360" i="2"/>
  <c r="R1359" i="2"/>
  <c r="Q1359" i="2"/>
  <c r="P1359" i="2"/>
  <c r="K1359" i="2"/>
  <c r="L1359" i="2" s="1"/>
  <c r="R1358" i="2"/>
  <c r="Q1358" i="2"/>
  <c r="P1358" i="2"/>
  <c r="K1358" i="2"/>
  <c r="L1358" i="2" s="1"/>
  <c r="R1357" i="2"/>
  <c r="Q1357" i="2"/>
  <c r="P1357" i="2"/>
  <c r="K1357" i="2"/>
  <c r="L1357" i="2" s="1"/>
  <c r="R1356" i="2"/>
  <c r="Q1356" i="2"/>
  <c r="P1356" i="2"/>
  <c r="K1356" i="2"/>
  <c r="L1356" i="2" s="1"/>
  <c r="R1355" i="2"/>
  <c r="Q1355" i="2"/>
  <c r="P1355" i="2"/>
  <c r="L1355" i="2"/>
  <c r="K1355" i="2"/>
  <c r="R1354" i="2"/>
  <c r="Q1354" i="2"/>
  <c r="P1354" i="2"/>
  <c r="L1354" i="2"/>
  <c r="K1354" i="2"/>
  <c r="R1353" i="2"/>
  <c r="Q1353" i="2"/>
  <c r="P1353" i="2"/>
  <c r="K1353" i="2"/>
  <c r="L1353" i="2" s="1"/>
  <c r="R1352" i="2"/>
  <c r="Q1352" i="2"/>
  <c r="P1352" i="2"/>
  <c r="L1352" i="2"/>
  <c r="K1352" i="2"/>
  <c r="R1351" i="2"/>
  <c r="Q1351" i="2"/>
  <c r="P1351" i="2"/>
  <c r="L1351" i="2"/>
  <c r="K1351" i="2"/>
  <c r="R1350" i="2"/>
  <c r="Q1350" i="2"/>
  <c r="P1350" i="2"/>
  <c r="K1350" i="2"/>
  <c r="L1350" i="2" s="1"/>
  <c r="R1349" i="2"/>
  <c r="Q1349" i="2"/>
  <c r="P1349" i="2"/>
  <c r="K1349" i="2"/>
  <c r="L1349" i="2" s="1"/>
  <c r="R1348" i="2"/>
  <c r="Q1348" i="2"/>
  <c r="P1348" i="2"/>
  <c r="L1348" i="2"/>
  <c r="K1348" i="2"/>
  <c r="R1347" i="2"/>
  <c r="Q1347" i="2"/>
  <c r="P1347" i="2"/>
  <c r="L1347" i="2"/>
  <c r="K1347" i="2"/>
  <c r="R1346" i="2"/>
  <c r="Q1346" i="2"/>
  <c r="P1346" i="2"/>
  <c r="L1346" i="2"/>
  <c r="K1346" i="2"/>
  <c r="R1345" i="2"/>
  <c r="Q1345" i="2"/>
  <c r="P1345" i="2"/>
  <c r="K1345" i="2"/>
  <c r="L1345" i="2" s="1"/>
  <c r="R1344" i="2"/>
  <c r="Q1344" i="2"/>
  <c r="P1344" i="2"/>
  <c r="L1344" i="2"/>
  <c r="K1344" i="2"/>
  <c r="R1343" i="2"/>
  <c r="Q1343" i="2"/>
  <c r="P1343" i="2"/>
  <c r="L1343" i="2"/>
  <c r="K1343" i="2"/>
  <c r="R1342" i="2"/>
  <c r="Q1342" i="2"/>
  <c r="P1342" i="2"/>
  <c r="K1342" i="2"/>
  <c r="L1342" i="2" s="1"/>
  <c r="R1341" i="2"/>
  <c r="Q1341" i="2"/>
  <c r="P1341" i="2"/>
  <c r="K1341" i="2"/>
  <c r="L1341" i="2" s="1"/>
  <c r="R1340" i="2"/>
  <c r="Q1340" i="2"/>
  <c r="P1340" i="2"/>
  <c r="K1340" i="2"/>
  <c r="L1340" i="2" s="1"/>
  <c r="R1339" i="2"/>
  <c r="Q1339" i="2"/>
  <c r="P1339" i="2"/>
  <c r="K1339" i="2"/>
  <c r="L1339" i="2" s="1"/>
  <c r="R1338" i="2"/>
  <c r="Q1338" i="2"/>
  <c r="P1338" i="2"/>
  <c r="K1338" i="2"/>
  <c r="L1338" i="2" s="1"/>
  <c r="R1337" i="2"/>
  <c r="Q1337" i="2"/>
  <c r="P1337" i="2"/>
  <c r="K1337" i="2"/>
  <c r="L1337" i="2" s="1"/>
  <c r="R1336" i="2"/>
  <c r="Q1336" i="2"/>
  <c r="P1336" i="2"/>
  <c r="L1336" i="2"/>
  <c r="K1336" i="2"/>
  <c r="R1335" i="2"/>
  <c r="Q1335" i="2"/>
  <c r="P1335" i="2"/>
  <c r="K1335" i="2"/>
  <c r="L1335" i="2" s="1"/>
  <c r="R1334" i="2"/>
  <c r="Q1334" i="2"/>
  <c r="P1334" i="2"/>
  <c r="K1334" i="2"/>
  <c r="L1334" i="2" s="1"/>
  <c r="R1333" i="2"/>
  <c r="Q1333" i="2"/>
  <c r="P1333" i="2"/>
  <c r="L1333" i="2"/>
  <c r="K1333" i="2"/>
  <c r="R1332" i="2"/>
  <c r="Q1332" i="2"/>
  <c r="P1332" i="2"/>
  <c r="K1332" i="2"/>
  <c r="L1332" i="2" s="1"/>
  <c r="R1331" i="2"/>
  <c r="Q1331" i="2"/>
  <c r="P1331" i="2"/>
  <c r="L1331" i="2"/>
  <c r="K1331" i="2"/>
  <c r="R1330" i="2"/>
  <c r="Q1330" i="2"/>
  <c r="P1330" i="2"/>
  <c r="L1330" i="2"/>
  <c r="K1330" i="2"/>
  <c r="R1329" i="2"/>
  <c r="Q1329" i="2"/>
  <c r="P1329" i="2"/>
  <c r="L1329" i="2"/>
  <c r="K1329" i="2"/>
  <c r="R1328" i="2"/>
  <c r="Q1328" i="2"/>
  <c r="P1328" i="2"/>
  <c r="K1328" i="2"/>
  <c r="L1328" i="2" s="1"/>
  <c r="R1327" i="2"/>
  <c r="Q1327" i="2"/>
  <c r="P1327" i="2"/>
  <c r="L1327" i="2"/>
  <c r="K1327" i="2"/>
  <c r="R1326" i="2"/>
  <c r="Q1326" i="2"/>
  <c r="P1326" i="2"/>
  <c r="K1326" i="2"/>
  <c r="L1326" i="2" s="1"/>
  <c r="R1325" i="2"/>
  <c r="Q1325" i="2"/>
  <c r="P1325" i="2"/>
  <c r="L1325" i="2"/>
  <c r="K1325" i="2"/>
  <c r="R1324" i="2"/>
  <c r="Q1324" i="2"/>
  <c r="P1324" i="2"/>
  <c r="L1324" i="2"/>
  <c r="K1324" i="2"/>
  <c r="R1323" i="2"/>
  <c r="Q1323" i="2"/>
  <c r="P1323" i="2"/>
  <c r="K1323" i="2"/>
  <c r="L1323" i="2" s="1"/>
  <c r="R1322" i="2"/>
  <c r="Q1322" i="2"/>
  <c r="P1322" i="2"/>
  <c r="L1322" i="2"/>
  <c r="K1322" i="2"/>
  <c r="R1321" i="2"/>
  <c r="Q1321" i="2"/>
  <c r="P1321" i="2"/>
  <c r="L1321" i="2"/>
  <c r="K1321" i="2"/>
  <c r="R1320" i="2"/>
  <c r="Q1320" i="2"/>
  <c r="P1320" i="2"/>
  <c r="K1320" i="2"/>
  <c r="L1320" i="2" s="1"/>
  <c r="R1319" i="2"/>
  <c r="Q1319" i="2"/>
  <c r="P1319" i="2"/>
  <c r="L1319" i="2"/>
  <c r="K1319" i="2"/>
  <c r="R1318" i="2"/>
  <c r="Q1318" i="2"/>
  <c r="P1318" i="2"/>
  <c r="K1318" i="2"/>
  <c r="L1318" i="2" s="1"/>
  <c r="R1317" i="2"/>
  <c r="Q1317" i="2"/>
  <c r="P1317" i="2"/>
  <c r="K1317" i="2"/>
  <c r="L1317" i="2" s="1"/>
  <c r="R1316" i="2"/>
  <c r="Q1316" i="2"/>
  <c r="P1316" i="2"/>
  <c r="L1316" i="2"/>
  <c r="K1316" i="2"/>
  <c r="R1315" i="2"/>
  <c r="Q1315" i="2"/>
  <c r="P1315" i="2"/>
  <c r="L1315" i="2"/>
  <c r="K1315" i="2"/>
  <c r="R1314" i="2"/>
  <c r="Q1314" i="2"/>
  <c r="P1314" i="2"/>
  <c r="K1314" i="2"/>
  <c r="L1314" i="2" s="1"/>
  <c r="R1313" i="2"/>
  <c r="Q1313" i="2"/>
  <c r="P1313" i="2"/>
  <c r="K1313" i="2"/>
  <c r="L1313" i="2" s="1"/>
  <c r="R1312" i="2"/>
  <c r="Q1312" i="2"/>
  <c r="P1312" i="2"/>
  <c r="L1312" i="2"/>
  <c r="K1312" i="2"/>
  <c r="R1311" i="2"/>
  <c r="Q1311" i="2"/>
  <c r="P1311" i="2"/>
  <c r="L1311" i="2"/>
  <c r="K1311" i="2"/>
  <c r="R1310" i="2"/>
  <c r="Q1310" i="2"/>
  <c r="P1310" i="2"/>
  <c r="K1310" i="2"/>
  <c r="L1310" i="2" s="1"/>
  <c r="R1309" i="2"/>
  <c r="Q1309" i="2"/>
  <c r="P1309" i="2"/>
  <c r="L1309" i="2"/>
  <c r="K1309" i="2"/>
  <c r="R1308" i="2"/>
  <c r="Q1308" i="2"/>
  <c r="P1308" i="2"/>
  <c r="L1308" i="2"/>
  <c r="K1308" i="2"/>
  <c r="R1307" i="2"/>
  <c r="Q1307" i="2"/>
  <c r="P1307" i="2"/>
  <c r="K1307" i="2"/>
  <c r="L1307" i="2" s="1"/>
  <c r="R1306" i="2"/>
  <c r="Q1306" i="2"/>
  <c r="P1306" i="2"/>
  <c r="L1306" i="2"/>
  <c r="K1306" i="2"/>
  <c r="R1305" i="2"/>
  <c r="Q1305" i="2"/>
  <c r="P1305" i="2"/>
  <c r="K1305" i="2"/>
  <c r="L1305" i="2" s="1"/>
  <c r="R1304" i="2"/>
  <c r="Q1304" i="2"/>
  <c r="P1304" i="2"/>
  <c r="L1304" i="2"/>
  <c r="K1304" i="2"/>
  <c r="R1303" i="2"/>
  <c r="Q1303" i="2"/>
  <c r="P1303" i="2"/>
  <c r="L1303" i="2"/>
  <c r="K1303" i="2"/>
  <c r="R1302" i="2"/>
  <c r="Q1302" i="2"/>
  <c r="P1302" i="2"/>
  <c r="K1302" i="2"/>
  <c r="L1302" i="2" s="1"/>
  <c r="K1301" i="2"/>
  <c r="L1301" i="2" s="1"/>
  <c r="L1300" i="2"/>
  <c r="K1300" i="2"/>
  <c r="K1299" i="2"/>
  <c r="L1299" i="2" s="1"/>
  <c r="L1298" i="2"/>
  <c r="K1298" i="2"/>
  <c r="L1297" i="2"/>
  <c r="K1297" i="2"/>
  <c r="K1296" i="2"/>
  <c r="L1296" i="2" s="1"/>
  <c r="L1295" i="2"/>
  <c r="K1295" i="2"/>
  <c r="L1294" i="2"/>
  <c r="K1294" i="2"/>
  <c r="L1293" i="2"/>
  <c r="K1293" i="2"/>
  <c r="K1292" i="2"/>
  <c r="L1292" i="2" s="1"/>
  <c r="L1291" i="2"/>
  <c r="K1291" i="2"/>
  <c r="K1290" i="2"/>
  <c r="L1290" i="2" s="1"/>
  <c r="K1289" i="2"/>
  <c r="L1289" i="2" s="1"/>
  <c r="K1288" i="2"/>
  <c r="L1288" i="2" s="1"/>
  <c r="L1287" i="2"/>
  <c r="K1287" i="2"/>
  <c r="K1286" i="2"/>
  <c r="L1286" i="2" s="1"/>
  <c r="L1285" i="2"/>
  <c r="K1285" i="2"/>
  <c r="K1284" i="2"/>
  <c r="L1284" i="2" s="1"/>
  <c r="L1283" i="2"/>
  <c r="K1283" i="2"/>
  <c r="L1282" i="2"/>
  <c r="K1282" i="2"/>
  <c r="L1281" i="2"/>
  <c r="K1281" i="2"/>
  <c r="L1280" i="2"/>
  <c r="K1280" i="2"/>
  <c r="L1279" i="2"/>
  <c r="K1279" i="2"/>
  <c r="K1278" i="2"/>
  <c r="L1278" i="2" s="1"/>
  <c r="K1277" i="2"/>
  <c r="L1277" i="2" s="1"/>
  <c r="K1276" i="2"/>
  <c r="L1276" i="2" s="1"/>
  <c r="K1275" i="2"/>
  <c r="L1275" i="2" s="1"/>
  <c r="L1274" i="2"/>
  <c r="K1274" i="2"/>
  <c r="L1273" i="2"/>
  <c r="K1273" i="2"/>
  <c r="K1272" i="2"/>
  <c r="L1272" i="2" s="1"/>
  <c r="K1271" i="2"/>
  <c r="L1271" i="2" s="1"/>
  <c r="L1270" i="2"/>
  <c r="K1270" i="2"/>
  <c r="L1269" i="2"/>
  <c r="K1269" i="2"/>
  <c r="L1268" i="2"/>
  <c r="K1268" i="2"/>
  <c r="L1267" i="2"/>
  <c r="K1267" i="2"/>
  <c r="K1266" i="2"/>
  <c r="L1266" i="2" s="1"/>
  <c r="L1265" i="2"/>
  <c r="K1265" i="2"/>
  <c r="L1264" i="2"/>
  <c r="K1264" i="2"/>
  <c r="K1263" i="2"/>
  <c r="L1263" i="2" s="1"/>
  <c r="K1262" i="2"/>
  <c r="L1262" i="2" s="1"/>
  <c r="L1261" i="2"/>
  <c r="K1261" i="2"/>
  <c r="K1260" i="2"/>
  <c r="L1260" i="2" s="1"/>
  <c r="K1259" i="2"/>
  <c r="L1259" i="2" s="1"/>
  <c r="K1258" i="2"/>
  <c r="L1258" i="2" s="1"/>
  <c r="L1257" i="2"/>
  <c r="K1257" i="2"/>
  <c r="L1256" i="2"/>
  <c r="K1256" i="2"/>
  <c r="L1255" i="2"/>
  <c r="K1255" i="2"/>
  <c r="K1254" i="2"/>
  <c r="L1254" i="2" s="1"/>
  <c r="K1253" i="2"/>
  <c r="L1253" i="2" s="1"/>
  <c r="L1252" i="2"/>
  <c r="K1252" i="2"/>
  <c r="K1251" i="2"/>
  <c r="L1251" i="2" s="1"/>
  <c r="K1250" i="2"/>
  <c r="L1250" i="2" s="1"/>
  <c r="L1249" i="2"/>
  <c r="K1249" i="2"/>
  <c r="K1248" i="2"/>
  <c r="L1248" i="2" s="1"/>
  <c r="L1247" i="2"/>
  <c r="K1247" i="2"/>
  <c r="K1246" i="2"/>
  <c r="L1246" i="2" s="1"/>
  <c r="K1245" i="2"/>
  <c r="L1245" i="2" s="1"/>
  <c r="L1244" i="2"/>
  <c r="K1244" i="2"/>
  <c r="L1243" i="2"/>
  <c r="K1243" i="2"/>
  <c r="K1242" i="2"/>
  <c r="L1242" i="2" s="1"/>
  <c r="K1241" i="2"/>
  <c r="L1241" i="2" s="1"/>
  <c r="K1240" i="2"/>
  <c r="L1240" i="2" s="1"/>
  <c r="L1239" i="2"/>
  <c r="K1239" i="2"/>
  <c r="K1238" i="2"/>
  <c r="L1238" i="2" s="1"/>
  <c r="L1237" i="2"/>
  <c r="K1237" i="2"/>
  <c r="K1236" i="2"/>
  <c r="L1236" i="2" s="1"/>
  <c r="L1235" i="2"/>
  <c r="K1235" i="2"/>
  <c r="L1234" i="2"/>
  <c r="K1234" i="2"/>
  <c r="K1233" i="2"/>
  <c r="L1233" i="2" s="1"/>
  <c r="K1232" i="2"/>
  <c r="L1232" i="2" s="1"/>
  <c r="L1231" i="2"/>
  <c r="K1231" i="2"/>
  <c r="L1230" i="2"/>
  <c r="K1230" i="2"/>
  <c r="K1229" i="2"/>
  <c r="L1229" i="2" s="1"/>
  <c r="L1228" i="2"/>
  <c r="K1228" i="2"/>
  <c r="K1227" i="2"/>
  <c r="L1227" i="2" s="1"/>
  <c r="K1226" i="2"/>
  <c r="L1226" i="2" s="1"/>
  <c r="L1225" i="2"/>
  <c r="K1225" i="2"/>
  <c r="L1224" i="2"/>
  <c r="K1224" i="2"/>
  <c r="K1223" i="2"/>
  <c r="L1223" i="2" s="1"/>
  <c r="L1222" i="2"/>
  <c r="K1222" i="2"/>
  <c r="K1221" i="2"/>
  <c r="L1221" i="2" s="1"/>
  <c r="K1220" i="2"/>
  <c r="L1220" i="2" s="1"/>
  <c r="L1219" i="2"/>
  <c r="K1219" i="2"/>
  <c r="L1218" i="2"/>
  <c r="K1218" i="2"/>
  <c r="L1217" i="2"/>
  <c r="K1217" i="2"/>
  <c r="L1216" i="2"/>
  <c r="K1216" i="2"/>
  <c r="K1215" i="2"/>
  <c r="L1215" i="2" s="1"/>
  <c r="K1214" i="2"/>
  <c r="L1214" i="2" s="1"/>
  <c r="L1213" i="2"/>
  <c r="K1213" i="2"/>
  <c r="L1212" i="2"/>
  <c r="K1212" i="2"/>
  <c r="K1211" i="2"/>
  <c r="L1211" i="2" s="1"/>
  <c r="L1210" i="2"/>
  <c r="K1210" i="2"/>
  <c r="K1209" i="2"/>
  <c r="L1209" i="2" s="1"/>
  <c r="K1208" i="2"/>
  <c r="L1208" i="2" s="1"/>
  <c r="L1207" i="2"/>
  <c r="K1207" i="2"/>
  <c r="L1206" i="2"/>
  <c r="K1206" i="2"/>
  <c r="L1205" i="2"/>
  <c r="K1205" i="2"/>
  <c r="L1204" i="2"/>
  <c r="K1204" i="2"/>
  <c r="K1203" i="2"/>
  <c r="L1203" i="2" s="1"/>
  <c r="K1202" i="2"/>
  <c r="L1202" i="2" s="1"/>
  <c r="L1201" i="2"/>
  <c r="K1201" i="2"/>
  <c r="L1200" i="2"/>
  <c r="K1200" i="2"/>
  <c r="L1199" i="2"/>
  <c r="K1199" i="2"/>
  <c r="L1198" i="2"/>
  <c r="K1198" i="2"/>
  <c r="K1197" i="2"/>
  <c r="L1197" i="2" s="1"/>
  <c r="K1196" i="2"/>
  <c r="L1196" i="2" s="1"/>
  <c r="L1195" i="2"/>
  <c r="K1195" i="2"/>
  <c r="L1194" i="2"/>
  <c r="K1194" i="2"/>
  <c r="K1193" i="2"/>
  <c r="L1193" i="2" s="1"/>
  <c r="L1192" i="2"/>
  <c r="K1192" i="2"/>
  <c r="K1191" i="2"/>
  <c r="L1191" i="2" s="1"/>
  <c r="K1190" i="2"/>
  <c r="L1190" i="2" s="1"/>
  <c r="L1189" i="2"/>
  <c r="K1189" i="2"/>
  <c r="L1188" i="2"/>
  <c r="K1188" i="2"/>
  <c r="K1187" i="2"/>
  <c r="L1187" i="2" s="1"/>
  <c r="L1186" i="2"/>
  <c r="K1186" i="2"/>
  <c r="K1185" i="2"/>
  <c r="L1185" i="2" s="1"/>
  <c r="K1184" i="2"/>
  <c r="L1184" i="2" s="1"/>
  <c r="L1183" i="2"/>
  <c r="K1183" i="2"/>
  <c r="L1182" i="2"/>
  <c r="K1182" i="2"/>
  <c r="K1181" i="2"/>
  <c r="L1181" i="2" s="1"/>
  <c r="L1180" i="2"/>
  <c r="K1180" i="2"/>
  <c r="K1179" i="2"/>
  <c r="L1179" i="2" s="1"/>
  <c r="K1178" i="2"/>
  <c r="L1178" i="2" s="1"/>
  <c r="L1177" i="2"/>
  <c r="K1177" i="2"/>
  <c r="L1176" i="2"/>
  <c r="K1176" i="2"/>
  <c r="K1175" i="2"/>
  <c r="L1175" i="2" s="1"/>
  <c r="L1174" i="2"/>
  <c r="K1174" i="2"/>
  <c r="K1173" i="2"/>
  <c r="L1173" i="2" s="1"/>
  <c r="K1172" i="2"/>
  <c r="L1172" i="2" s="1"/>
  <c r="L1171" i="2"/>
  <c r="K1171" i="2"/>
  <c r="L1170" i="2"/>
  <c r="K1170" i="2"/>
  <c r="K1169" i="2"/>
  <c r="L1169" i="2" s="1"/>
  <c r="L1168" i="2"/>
  <c r="K1168" i="2"/>
  <c r="K1167" i="2"/>
  <c r="L1167" i="2" s="1"/>
  <c r="K1166" i="2"/>
  <c r="L1166" i="2" s="1"/>
  <c r="L1165" i="2"/>
  <c r="K1165" i="2"/>
  <c r="L1164" i="2"/>
  <c r="K1164" i="2"/>
  <c r="K1163" i="2"/>
  <c r="L1163" i="2" s="1"/>
  <c r="L1162" i="2"/>
  <c r="K1162" i="2"/>
  <c r="K1161" i="2"/>
  <c r="L1161" i="2" s="1"/>
  <c r="K1160" i="2"/>
  <c r="L1160" i="2" s="1"/>
  <c r="L1159" i="2"/>
  <c r="K1159" i="2"/>
  <c r="L1158" i="2"/>
  <c r="K1158" i="2"/>
  <c r="K1157" i="2"/>
  <c r="L1157" i="2" s="1"/>
  <c r="L1156" i="2"/>
  <c r="K1156" i="2"/>
  <c r="K1155" i="2"/>
  <c r="L1155" i="2" s="1"/>
  <c r="K1154" i="2"/>
  <c r="L1154" i="2" s="1"/>
  <c r="L1153" i="2"/>
  <c r="K1153" i="2"/>
  <c r="L1152" i="2"/>
  <c r="K1152" i="2"/>
  <c r="K1151" i="2"/>
  <c r="L1151" i="2" s="1"/>
  <c r="L1150" i="2"/>
  <c r="K1150" i="2"/>
  <c r="K1149" i="2"/>
  <c r="L1149" i="2" s="1"/>
  <c r="K1148" i="2"/>
  <c r="L1148" i="2" s="1"/>
  <c r="L1147" i="2"/>
  <c r="K1147" i="2"/>
  <c r="L1146" i="2"/>
  <c r="K1146" i="2"/>
  <c r="K1145" i="2"/>
  <c r="L1145" i="2" s="1"/>
  <c r="L1144" i="2"/>
  <c r="K1144" i="2"/>
  <c r="K1143" i="2"/>
  <c r="L1143" i="2" s="1"/>
  <c r="K1142" i="2"/>
  <c r="L1142" i="2" s="1"/>
  <c r="L1141" i="2"/>
  <c r="K1141" i="2"/>
  <c r="L1140" i="2"/>
  <c r="K1140" i="2"/>
  <c r="K1139" i="2"/>
  <c r="L1139" i="2" s="1"/>
  <c r="L1138" i="2"/>
  <c r="K1138" i="2"/>
  <c r="K1137" i="2"/>
  <c r="L1137" i="2" s="1"/>
  <c r="K1136" i="2"/>
  <c r="L1136" i="2" s="1"/>
  <c r="L1135" i="2"/>
  <c r="K1135" i="2"/>
  <c r="L1134" i="2"/>
  <c r="K1134" i="2"/>
  <c r="K1133" i="2"/>
  <c r="L1133" i="2" s="1"/>
  <c r="L1132" i="2"/>
  <c r="K1132" i="2"/>
  <c r="K1131" i="2"/>
  <c r="L1131" i="2" s="1"/>
  <c r="K1130" i="2"/>
  <c r="L1130" i="2" s="1"/>
  <c r="L1129" i="2"/>
  <c r="K1129" i="2"/>
  <c r="L1128" i="2"/>
  <c r="K1128" i="2"/>
  <c r="K1127" i="2"/>
  <c r="L1127" i="2" s="1"/>
  <c r="L1126" i="2"/>
  <c r="K1126" i="2"/>
  <c r="K1125" i="2"/>
  <c r="L1125" i="2" s="1"/>
  <c r="K1124" i="2"/>
  <c r="L1124" i="2" s="1"/>
  <c r="L1123" i="2"/>
  <c r="K1123" i="2"/>
  <c r="L1122" i="2"/>
  <c r="K1122" i="2"/>
  <c r="K1121" i="2"/>
  <c r="L1121" i="2" s="1"/>
  <c r="L1120" i="2"/>
  <c r="K1120" i="2"/>
  <c r="K1119" i="2"/>
  <c r="L1119" i="2" s="1"/>
  <c r="K1118" i="2"/>
  <c r="L1118" i="2" s="1"/>
  <c r="L1117" i="2"/>
  <c r="K1117" i="2"/>
  <c r="L1116" i="2"/>
  <c r="K1116" i="2"/>
  <c r="K1115" i="2"/>
  <c r="L1115" i="2" s="1"/>
  <c r="L1114" i="2"/>
  <c r="K1114" i="2"/>
  <c r="K1113" i="2"/>
  <c r="L1113" i="2" s="1"/>
  <c r="K1112" i="2"/>
  <c r="L1112" i="2" s="1"/>
  <c r="L1111" i="2"/>
  <c r="K1111" i="2"/>
  <c r="L1110" i="2"/>
  <c r="K1110" i="2"/>
  <c r="K1109" i="2"/>
  <c r="L1109" i="2" s="1"/>
  <c r="L1108" i="2"/>
  <c r="K1108" i="2"/>
  <c r="K1107" i="2"/>
  <c r="L1107" i="2" s="1"/>
  <c r="K1106" i="2"/>
  <c r="L1106" i="2" s="1"/>
  <c r="L1105" i="2"/>
  <c r="K1105" i="2"/>
  <c r="L1104" i="2"/>
  <c r="K1104" i="2"/>
  <c r="K1103" i="2"/>
  <c r="L1103" i="2" s="1"/>
  <c r="L1102" i="2"/>
  <c r="K1102" i="2"/>
  <c r="K1101" i="2"/>
  <c r="L1101" i="2" s="1"/>
  <c r="K1100" i="2"/>
  <c r="L1100" i="2" s="1"/>
  <c r="L1099" i="2"/>
  <c r="K1099" i="2"/>
  <c r="L1098" i="2"/>
  <c r="K1098" i="2"/>
  <c r="K1097" i="2"/>
  <c r="L1097" i="2" s="1"/>
  <c r="L1096" i="2"/>
  <c r="K1096" i="2"/>
  <c r="K1095" i="2"/>
  <c r="L1095" i="2" s="1"/>
  <c r="K1094" i="2"/>
  <c r="L1094" i="2" s="1"/>
  <c r="L1093" i="2"/>
  <c r="K1093" i="2"/>
  <c r="L1092" i="2"/>
  <c r="K1092" i="2"/>
  <c r="K1091" i="2"/>
  <c r="L1091" i="2" s="1"/>
  <c r="L1090" i="2"/>
  <c r="K1090" i="2"/>
  <c r="K1089" i="2"/>
  <c r="L1089" i="2" s="1"/>
  <c r="K1088" i="2"/>
  <c r="L1088" i="2" s="1"/>
  <c r="L1087" i="2"/>
  <c r="K1087" i="2"/>
  <c r="L1086" i="2"/>
  <c r="K1086" i="2"/>
  <c r="K1085" i="2"/>
  <c r="L1085" i="2" s="1"/>
  <c r="L1084" i="2"/>
  <c r="K1084" i="2"/>
  <c r="K1083" i="2"/>
  <c r="L1083" i="2" s="1"/>
  <c r="K1082" i="2"/>
  <c r="L1082" i="2" s="1"/>
  <c r="L1081" i="2"/>
  <c r="K1081" i="2"/>
  <c r="L1080" i="2"/>
  <c r="K1080" i="2"/>
  <c r="K1079" i="2"/>
  <c r="L1079" i="2" s="1"/>
  <c r="L1078" i="2"/>
  <c r="K1078" i="2"/>
  <c r="K1077" i="2"/>
  <c r="L1077" i="2" s="1"/>
  <c r="K1076" i="2"/>
  <c r="L1076" i="2" s="1"/>
  <c r="L1075" i="2"/>
  <c r="K1075" i="2"/>
  <c r="L1074" i="2"/>
  <c r="K1074" i="2"/>
  <c r="K1073" i="2"/>
  <c r="L1073" i="2" s="1"/>
  <c r="L1072" i="2"/>
  <c r="K1072" i="2"/>
  <c r="K1071" i="2"/>
  <c r="L1071" i="2" s="1"/>
  <c r="K1070" i="2"/>
  <c r="L1070" i="2" s="1"/>
  <c r="L1069" i="2"/>
  <c r="K1069" i="2"/>
  <c r="L1068" i="2"/>
  <c r="K1068" i="2"/>
  <c r="K1067" i="2"/>
  <c r="L1067" i="2" s="1"/>
  <c r="L1066" i="2"/>
  <c r="K1066" i="2"/>
  <c r="K1065" i="2"/>
  <c r="L1065" i="2" s="1"/>
  <c r="K1064" i="2"/>
  <c r="L1064" i="2" s="1"/>
  <c r="L1063" i="2"/>
  <c r="K1063" i="2"/>
  <c r="L1062" i="2"/>
  <c r="K1062" i="2"/>
  <c r="K1061" i="2"/>
  <c r="L1061" i="2" s="1"/>
  <c r="L1060" i="2"/>
  <c r="K1060" i="2"/>
  <c r="K1059" i="2"/>
  <c r="L1059" i="2" s="1"/>
  <c r="K1058" i="2"/>
  <c r="L1058" i="2" s="1"/>
  <c r="L1057" i="2"/>
  <c r="K1057" i="2"/>
  <c r="L1056" i="2"/>
  <c r="K1056" i="2"/>
  <c r="K1055" i="2"/>
  <c r="L1055" i="2" s="1"/>
  <c r="L1054" i="2"/>
  <c r="K1054" i="2"/>
  <c r="K1053" i="2"/>
  <c r="L1053" i="2" s="1"/>
  <c r="K1052" i="2"/>
  <c r="L1052" i="2" s="1"/>
  <c r="L1051" i="2"/>
  <c r="K1051" i="2"/>
  <c r="L1050" i="2"/>
  <c r="K1050" i="2"/>
  <c r="K1049" i="2"/>
  <c r="L1049" i="2" s="1"/>
  <c r="L1048" i="2"/>
  <c r="K1048" i="2"/>
  <c r="K1047" i="2"/>
  <c r="L1047" i="2" s="1"/>
  <c r="K1046" i="2"/>
  <c r="L1046" i="2" s="1"/>
  <c r="L1045" i="2"/>
  <c r="K1045" i="2"/>
  <c r="L1044" i="2"/>
  <c r="K1044" i="2"/>
  <c r="K1043" i="2"/>
  <c r="L1043" i="2" s="1"/>
  <c r="L1042" i="2"/>
  <c r="K1042" i="2"/>
  <c r="K1041" i="2"/>
  <c r="L1041" i="2" s="1"/>
  <c r="K1040" i="2"/>
  <c r="L1040" i="2" s="1"/>
  <c r="L1039" i="2"/>
  <c r="K1039" i="2"/>
  <c r="L1038" i="2"/>
  <c r="K1038" i="2"/>
  <c r="K1037" i="2"/>
  <c r="L1037" i="2" s="1"/>
  <c r="L1036" i="2"/>
  <c r="K1036" i="2"/>
  <c r="K1035" i="2"/>
  <c r="L1035" i="2" s="1"/>
  <c r="K1034" i="2"/>
  <c r="L1034" i="2" s="1"/>
  <c r="L1033" i="2"/>
  <c r="K1033" i="2"/>
  <c r="L1032" i="2"/>
  <c r="K1032" i="2"/>
  <c r="K1031" i="2"/>
  <c r="L1031" i="2" s="1"/>
  <c r="L1030" i="2"/>
  <c r="K1030" i="2"/>
  <c r="K1029" i="2"/>
  <c r="L1029" i="2" s="1"/>
  <c r="K1028" i="2"/>
  <c r="L1028" i="2" s="1"/>
  <c r="L1027" i="2"/>
  <c r="K1027" i="2"/>
  <c r="L1026" i="2"/>
  <c r="K1026" i="2"/>
  <c r="K1025" i="2"/>
  <c r="L1025" i="2" s="1"/>
  <c r="L1024" i="2"/>
  <c r="K1024" i="2"/>
  <c r="K1023" i="2"/>
  <c r="L1023" i="2" s="1"/>
  <c r="K1022" i="2"/>
  <c r="L1022" i="2" s="1"/>
  <c r="L1021" i="2"/>
  <c r="K1021" i="2"/>
  <c r="L1020" i="2"/>
  <c r="K1020" i="2"/>
  <c r="K1019" i="2"/>
  <c r="L1019" i="2" s="1"/>
  <c r="L1018" i="2"/>
  <c r="K1018" i="2"/>
  <c r="K1017" i="2"/>
  <c r="L1017" i="2" s="1"/>
  <c r="K1016" i="2"/>
  <c r="L1016" i="2" s="1"/>
  <c r="L1015" i="2"/>
  <c r="K1015" i="2"/>
  <c r="L1014" i="2"/>
  <c r="K1014" i="2"/>
  <c r="K1013" i="2"/>
  <c r="L1013" i="2" s="1"/>
  <c r="L1012" i="2"/>
  <c r="K1012" i="2"/>
  <c r="K1011" i="2"/>
  <c r="L1011" i="2" s="1"/>
  <c r="K1010" i="2"/>
  <c r="L1010" i="2" s="1"/>
  <c r="L1009" i="2"/>
  <c r="K1009" i="2"/>
  <c r="L1008" i="2"/>
  <c r="K1008" i="2"/>
  <c r="K1007" i="2"/>
  <c r="L1007" i="2" s="1"/>
  <c r="L1006" i="2"/>
  <c r="K1006" i="2"/>
  <c r="K1005" i="2"/>
  <c r="L1005" i="2" s="1"/>
  <c r="K1004" i="2"/>
  <c r="L1004" i="2" s="1"/>
  <c r="L1003" i="2"/>
  <c r="K1003" i="2"/>
  <c r="L1002" i="2"/>
  <c r="K1002" i="2"/>
  <c r="K1001" i="2"/>
  <c r="L1001" i="2" s="1"/>
  <c r="L1000" i="2"/>
  <c r="K1000" i="2"/>
  <c r="K999" i="2"/>
  <c r="L999" i="2" s="1"/>
  <c r="K998" i="2"/>
  <c r="L998" i="2" s="1"/>
  <c r="L997" i="2"/>
  <c r="K997" i="2"/>
  <c r="L996" i="2"/>
  <c r="K996" i="2"/>
  <c r="K995" i="2"/>
  <c r="L995" i="2" s="1"/>
  <c r="L994" i="2"/>
  <c r="K994" i="2"/>
  <c r="K993" i="2"/>
  <c r="L993" i="2" s="1"/>
  <c r="K992" i="2"/>
  <c r="L992" i="2" s="1"/>
  <c r="L991" i="2"/>
  <c r="K991" i="2"/>
  <c r="L990" i="2"/>
  <c r="K990" i="2"/>
  <c r="K989" i="2"/>
  <c r="L989" i="2" s="1"/>
  <c r="L988" i="2"/>
  <c r="K988" i="2"/>
  <c r="K987" i="2"/>
  <c r="L987" i="2" s="1"/>
  <c r="K986" i="2"/>
  <c r="L986" i="2" s="1"/>
  <c r="L985" i="2"/>
  <c r="K985" i="2"/>
  <c r="L984" i="2"/>
  <c r="K984" i="2"/>
  <c r="K983" i="2"/>
  <c r="L983" i="2" s="1"/>
  <c r="L982" i="2"/>
  <c r="K982" i="2"/>
  <c r="K981" i="2"/>
  <c r="L981" i="2" s="1"/>
  <c r="K980" i="2"/>
  <c r="L980" i="2" s="1"/>
  <c r="L979" i="2"/>
  <c r="K979" i="2"/>
  <c r="L978" i="2"/>
  <c r="K978" i="2"/>
  <c r="K977" i="2"/>
  <c r="L977" i="2" s="1"/>
  <c r="L976" i="2"/>
  <c r="K976" i="2"/>
  <c r="K975" i="2"/>
  <c r="L975" i="2" s="1"/>
  <c r="K974" i="2"/>
  <c r="L974" i="2" s="1"/>
  <c r="L973" i="2"/>
  <c r="K973" i="2"/>
  <c r="L972" i="2"/>
  <c r="K972" i="2"/>
  <c r="K971" i="2"/>
  <c r="L971" i="2" s="1"/>
  <c r="L970" i="2"/>
  <c r="K970" i="2"/>
  <c r="K969" i="2"/>
  <c r="L969" i="2" s="1"/>
  <c r="K968" i="2"/>
  <c r="L968" i="2" s="1"/>
  <c r="L967" i="2"/>
  <c r="K967" i="2"/>
  <c r="L966" i="2"/>
  <c r="K966" i="2"/>
  <c r="K965" i="2"/>
  <c r="L965" i="2" s="1"/>
  <c r="L964" i="2"/>
  <c r="K964" i="2"/>
  <c r="K963" i="2"/>
  <c r="L963" i="2" s="1"/>
  <c r="K962" i="2"/>
  <c r="L962" i="2" s="1"/>
  <c r="L961" i="2"/>
  <c r="K961" i="2"/>
  <c r="L960" i="2"/>
  <c r="K960" i="2"/>
  <c r="K959" i="2"/>
  <c r="L959" i="2" s="1"/>
  <c r="L958" i="2"/>
  <c r="K958" i="2"/>
  <c r="K957" i="2"/>
  <c r="L957" i="2" s="1"/>
  <c r="K956" i="2"/>
  <c r="L956" i="2" s="1"/>
  <c r="L955" i="2"/>
  <c r="K955" i="2"/>
  <c r="L954" i="2"/>
  <c r="K954" i="2"/>
  <c r="K953" i="2"/>
  <c r="L953" i="2" s="1"/>
  <c r="L952" i="2"/>
  <c r="K952" i="2"/>
  <c r="K951" i="2"/>
  <c r="L951" i="2" s="1"/>
  <c r="K950" i="2"/>
  <c r="L950" i="2" s="1"/>
  <c r="L949" i="2"/>
  <c r="K949" i="2"/>
  <c r="L948" i="2"/>
  <c r="K948" i="2"/>
  <c r="K947" i="2"/>
  <c r="L947" i="2" s="1"/>
  <c r="L946" i="2"/>
  <c r="K946" i="2"/>
  <c r="K945" i="2"/>
  <c r="L945" i="2" s="1"/>
  <c r="K944" i="2"/>
  <c r="L944" i="2" s="1"/>
  <c r="L943" i="2"/>
  <c r="K943" i="2"/>
  <c r="L942" i="2"/>
  <c r="K942" i="2"/>
  <c r="K941" i="2"/>
  <c r="L941" i="2" s="1"/>
  <c r="L940" i="2"/>
  <c r="K940" i="2"/>
  <c r="K939" i="2"/>
  <c r="L939" i="2" s="1"/>
  <c r="K938" i="2"/>
  <c r="L938" i="2" s="1"/>
  <c r="L937" i="2"/>
  <c r="K937" i="2"/>
  <c r="L936" i="2"/>
  <c r="K936" i="2"/>
  <c r="K935" i="2"/>
  <c r="L935" i="2" s="1"/>
  <c r="L934" i="2"/>
  <c r="K934" i="2"/>
  <c r="K933" i="2"/>
  <c r="L933" i="2" s="1"/>
  <c r="K932" i="2"/>
  <c r="L932" i="2" s="1"/>
  <c r="L931" i="2"/>
  <c r="K931" i="2"/>
  <c r="L930" i="2"/>
  <c r="K930" i="2"/>
  <c r="K929" i="2"/>
  <c r="L929" i="2" s="1"/>
  <c r="L928" i="2"/>
  <c r="K928" i="2"/>
  <c r="K927" i="2"/>
  <c r="L927" i="2" s="1"/>
  <c r="K926" i="2"/>
  <c r="L926" i="2" s="1"/>
  <c r="L925" i="2"/>
  <c r="K925" i="2"/>
  <c r="L924" i="2"/>
  <c r="K924" i="2"/>
  <c r="K923" i="2"/>
  <c r="L923" i="2" s="1"/>
  <c r="L922" i="2"/>
  <c r="K922" i="2"/>
  <c r="K921" i="2"/>
  <c r="L921" i="2" s="1"/>
  <c r="K920" i="2"/>
  <c r="L920" i="2" s="1"/>
  <c r="L919" i="2"/>
  <c r="K919" i="2"/>
  <c r="L918" i="2"/>
  <c r="K918" i="2"/>
  <c r="K917" i="2"/>
  <c r="L917" i="2" s="1"/>
  <c r="L916" i="2"/>
  <c r="K916" i="2"/>
  <c r="K915" i="2"/>
  <c r="L915" i="2" s="1"/>
  <c r="K914" i="2"/>
  <c r="L914" i="2" s="1"/>
  <c r="L913" i="2"/>
  <c r="K913" i="2"/>
  <c r="L912" i="2"/>
  <c r="K912" i="2"/>
  <c r="K911" i="2"/>
  <c r="L911" i="2" s="1"/>
  <c r="L910" i="2"/>
  <c r="K910" i="2"/>
  <c r="K909" i="2"/>
  <c r="L909" i="2" s="1"/>
  <c r="K908" i="2"/>
  <c r="L908" i="2" s="1"/>
  <c r="L907" i="2"/>
  <c r="K907" i="2"/>
  <c r="L906" i="2"/>
  <c r="K906" i="2"/>
  <c r="K905" i="2"/>
  <c r="L905" i="2" s="1"/>
  <c r="L904" i="2"/>
  <c r="K904" i="2"/>
  <c r="K903" i="2"/>
  <c r="L903" i="2" s="1"/>
  <c r="K902" i="2"/>
  <c r="L902" i="2" s="1"/>
  <c r="L901" i="2"/>
  <c r="K901" i="2"/>
  <c r="L900" i="2"/>
  <c r="K900" i="2"/>
  <c r="K899" i="2"/>
  <c r="L899" i="2" s="1"/>
  <c r="L898" i="2"/>
  <c r="K898" i="2"/>
  <c r="K897" i="2"/>
  <c r="L897" i="2" s="1"/>
  <c r="K896" i="2"/>
  <c r="L896" i="2" s="1"/>
  <c r="L895" i="2"/>
  <c r="K895" i="2"/>
  <c r="L894" i="2"/>
  <c r="K894" i="2"/>
  <c r="K893" i="2"/>
  <c r="L893" i="2" s="1"/>
  <c r="L892" i="2"/>
  <c r="K892" i="2"/>
  <c r="K891" i="2"/>
  <c r="L891" i="2" s="1"/>
  <c r="K890" i="2"/>
  <c r="L890" i="2" s="1"/>
  <c r="L889" i="2"/>
  <c r="K889" i="2"/>
  <c r="L888" i="2"/>
  <c r="K888" i="2"/>
  <c r="K887" i="2"/>
  <c r="L887" i="2" s="1"/>
  <c r="L886" i="2"/>
  <c r="K886" i="2"/>
  <c r="K885" i="2"/>
  <c r="L885" i="2" s="1"/>
  <c r="K884" i="2"/>
  <c r="L884" i="2" s="1"/>
  <c r="L883" i="2"/>
  <c r="K883" i="2"/>
  <c r="L882" i="2"/>
  <c r="K882" i="2"/>
  <c r="K881" i="2"/>
  <c r="L881" i="2" s="1"/>
  <c r="L880" i="2"/>
  <c r="K880" i="2"/>
  <c r="K879" i="2"/>
  <c r="L879" i="2" s="1"/>
  <c r="K878" i="2"/>
  <c r="L878" i="2" s="1"/>
  <c r="L877" i="2"/>
  <c r="K877" i="2"/>
  <c r="L876" i="2"/>
  <c r="K876" i="2"/>
  <c r="K875" i="2"/>
  <c r="L875" i="2" s="1"/>
  <c r="L874" i="2"/>
  <c r="K874" i="2"/>
  <c r="K873" i="2"/>
  <c r="L873" i="2" s="1"/>
  <c r="K872" i="2"/>
  <c r="L872" i="2" s="1"/>
  <c r="L871" i="2"/>
  <c r="K871" i="2"/>
  <c r="L870" i="2"/>
  <c r="K870" i="2"/>
  <c r="K869" i="2"/>
  <c r="L869" i="2" s="1"/>
  <c r="L868" i="2"/>
  <c r="K868" i="2"/>
  <c r="K867" i="2"/>
  <c r="L867" i="2" s="1"/>
  <c r="K866" i="2"/>
  <c r="L866" i="2" s="1"/>
  <c r="L865" i="2"/>
  <c r="K865" i="2"/>
  <c r="L864" i="2"/>
  <c r="K864" i="2"/>
  <c r="K863" i="2"/>
  <c r="L863" i="2" s="1"/>
  <c r="L862" i="2"/>
  <c r="K862" i="2"/>
  <c r="K861" i="2"/>
  <c r="L861" i="2" s="1"/>
  <c r="K860" i="2"/>
  <c r="L860" i="2" s="1"/>
  <c r="L859" i="2"/>
  <c r="K859" i="2"/>
  <c r="L858" i="2"/>
  <c r="K858" i="2"/>
  <c r="L857" i="2"/>
  <c r="K857" i="2"/>
  <c r="L856" i="2"/>
  <c r="K856" i="2"/>
  <c r="K855" i="2"/>
  <c r="L855" i="2" s="1"/>
  <c r="K854" i="2"/>
  <c r="L854" i="2" s="1"/>
  <c r="L853" i="2"/>
  <c r="K853" i="2"/>
  <c r="L852" i="2"/>
  <c r="K852" i="2"/>
  <c r="L851" i="2"/>
  <c r="K851" i="2"/>
  <c r="L850" i="2"/>
  <c r="K850" i="2"/>
  <c r="K849" i="2"/>
  <c r="L849" i="2" s="1"/>
  <c r="K848" i="2"/>
  <c r="L848" i="2" s="1"/>
  <c r="L847" i="2"/>
  <c r="K847" i="2"/>
  <c r="L846" i="2"/>
  <c r="K846" i="2"/>
  <c r="K845" i="2"/>
  <c r="L845" i="2" s="1"/>
  <c r="L844" i="2"/>
  <c r="K844" i="2"/>
  <c r="K843" i="2"/>
  <c r="L843" i="2" s="1"/>
  <c r="K842" i="2"/>
  <c r="L842" i="2" s="1"/>
  <c r="L841" i="2"/>
  <c r="K841" i="2"/>
  <c r="L840" i="2"/>
  <c r="K840" i="2"/>
  <c r="K839" i="2"/>
  <c r="L839" i="2" s="1"/>
  <c r="L838" i="2"/>
  <c r="K838" i="2"/>
  <c r="K837" i="2"/>
  <c r="L837" i="2" s="1"/>
  <c r="K836" i="2"/>
  <c r="L836" i="2" s="1"/>
  <c r="L835" i="2"/>
  <c r="K835" i="2"/>
  <c r="L834" i="2"/>
  <c r="K834" i="2"/>
  <c r="K833" i="2"/>
  <c r="L833" i="2" s="1"/>
  <c r="L832" i="2"/>
  <c r="K832" i="2"/>
  <c r="K831" i="2"/>
  <c r="L831" i="2" s="1"/>
  <c r="L830" i="2"/>
  <c r="K830" i="2"/>
  <c r="L829" i="2"/>
  <c r="K829" i="2"/>
  <c r="L828" i="2"/>
  <c r="K828" i="2"/>
  <c r="L827" i="2"/>
  <c r="K827" i="2"/>
  <c r="L826" i="2"/>
  <c r="K826" i="2"/>
  <c r="K825" i="2"/>
  <c r="L825" i="2" s="1"/>
  <c r="K824" i="2"/>
  <c r="L824" i="2" s="1"/>
  <c r="L823" i="2"/>
  <c r="K823" i="2"/>
  <c r="L822" i="2"/>
  <c r="K822" i="2"/>
  <c r="L821" i="2"/>
  <c r="K821" i="2"/>
  <c r="L820" i="2"/>
  <c r="K820" i="2"/>
  <c r="L819" i="2"/>
  <c r="K819" i="2"/>
  <c r="K818" i="2"/>
  <c r="L818" i="2" s="1"/>
  <c r="L817" i="2"/>
  <c r="K817" i="2"/>
  <c r="L816" i="2"/>
  <c r="K816" i="2"/>
  <c r="L815" i="2"/>
  <c r="K815" i="2"/>
  <c r="L814" i="2"/>
  <c r="K814" i="2"/>
  <c r="L813" i="2"/>
  <c r="K813" i="2"/>
  <c r="K812" i="2"/>
  <c r="L812" i="2" s="1"/>
  <c r="L811" i="2"/>
  <c r="K811" i="2"/>
  <c r="L810" i="2"/>
  <c r="K810" i="2"/>
  <c r="L809" i="2"/>
  <c r="K809" i="2"/>
  <c r="L808" i="2"/>
  <c r="K808" i="2"/>
  <c r="L807" i="2"/>
  <c r="K807" i="2"/>
  <c r="K806" i="2"/>
  <c r="L806" i="2" s="1"/>
  <c r="L805" i="2"/>
  <c r="K805" i="2"/>
  <c r="L804" i="2"/>
  <c r="K804" i="2"/>
  <c r="L803" i="2"/>
  <c r="K803" i="2"/>
  <c r="L802" i="2"/>
  <c r="K802" i="2"/>
  <c r="L801" i="2"/>
  <c r="K801" i="2"/>
  <c r="K800" i="2"/>
  <c r="L800" i="2" s="1"/>
  <c r="L799" i="2"/>
  <c r="K799" i="2"/>
  <c r="L798" i="2"/>
  <c r="K798" i="2"/>
  <c r="P797" i="2"/>
  <c r="L797" i="2"/>
  <c r="K797" i="2"/>
  <c r="P796" i="2"/>
  <c r="L796" i="2"/>
  <c r="K796" i="2"/>
  <c r="P795" i="2"/>
  <c r="L795" i="2"/>
  <c r="K795" i="2"/>
  <c r="P794" i="2"/>
  <c r="L794" i="2"/>
  <c r="K794" i="2"/>
  <c r="P793" i="2"/>
  <c r="L793" i="2"/>
  <c r="K793" i="2"/>
  <c r="P792" i="2"/>
  <c r="L792" i="2"/>
  <c r="K792" i="2"/>
  <c r="P791" i="2"/>
  <c r="L791" i="2"/>
  <c r="K791" i="2"/>
  <c r="P790" i="2"/>
  <c r="L790" i="2"/>
  <c r="K790" i="2"/>
  <c r="P789" i="2"/>
  <c r="L789" i="2"/>
  <c r="K789" i="2"/>
  <c r="P788" i="2"/>
  <c r="L788" i="2"/>
  <c r="K788" i="2"/>
  <c r="P787" i="2"/>
  <c r="L787" i="2"/>
  <c r="K787" i="2"/>
  <c r="P786" i="2"/>
  <c r="L786" i="2"/>
  <c r="K786" i="2"/>
  <c r="P785" i="2"/>
  <c r="L785" i="2"/>
  <c r="K785" i="2"/>
  <c r="P784" i="2"/>
  <c r="L784" i="2"/>
  <c r="K784" i="2"/>
  <c r="P783" i="2"/>
  <c r="L783" i="2"/>
  <c r="K783" i="2"/>
  <c r="P782" i="2"/>
  <c r="L782" i="2"/>
  <c r="K782" i="2"/>
  <c r="P781" i="2"/>
  <c r="L781" i="2"/>
  <c r="K781" i="2"/>
  <c r="P780" i="2"/>
  <c r="L780" i="2"/>
  <c r="K780" i="2"/>
  <c r="P779" i="2"/>
  <c r="L779" i="2"/>
  <c r="K779" i="2"/>
  <c r="P778" i="2"/>
  <c r="L778" i="2"/>
  <c r="K778" i="2"/>
  <c r="P777" i="2"/>
  <c r="L777" i="2"/>
  <c r="K777" i="2"/>
  <c r="P776" i="2"/>
  <c r="L776" i="2"/>
  <c r="K776" i="2"/>
  <c r="P775" i="2"/>
  <c r="L775" i="2"/>
  <c r="K775" i="2"/>
  <c r="P774" i="2"/>
  <c r="L774" i="2"/>
  <c r="K774" i="2"/>
  <c r="P773" i="2"/>
  <c r="L773" i="2"/>
  <c r="K773" i="2"/>
  <c r="P772" i="2"/>
  <c r="L772" i="2"/>
  <c r="K772" i="2"/>
  <c r="P771" i="2"/>
  <c r="L771" i="2"/>
  <c r="K771" i="2"/>
  <c r="P770" i="2"/>
  <c r="L770" i="2"/>
  <c r="K770" i="2"/>
  <c r="P769" i="2"/>
  <c r="L769" i="2"/>
  <c r="K769" i="2"/>
  <c r="P768" i="2"/>
  <c r="L768" i="2"/>
  <c r="K768" i="2"/>
  <c r="P767" i="2"/>
  <c r="L767" i="2"/>
  <c r="K767" i="2"/>
  <c r="P766" i="2"/>
  <c r="L766" i="2"/>
  <c r="K766" i="2"/>
  <c r="P765" i="2"/>
  <c r="L765" i="2"/>
  <c r="K765" i="2"/>
  <c r="P764" i="2"/>
  <c r="L764" i="2"/>
  <c r="K764" i="2"/>
  <c r="P763" i="2"/>
  <c r="L763" i="2"/>
  <c r="K763" i="2"/>
  <c r="P762" i="2"/>
  <c r="L762" i="2"/>
  <c r="K762" i="2"/>
  <c r="P761" i="2"/>
  <c r="L761" i="2"/>
  <c r="K761" i="2"/>
  <c r="P760" i="2"/>
  <c r="L760" i="2"/>
  <c r="K760" i="2"/>
  <c r="P759" i="2"/>
  <c r="L759" i="2"/>
  <c r="K759" i="2"/>
  <c r="P758" i="2"/>
  <c r="L758" i="2"/>
  <c r="K758" i="2"/>
  <c r="P757" i="2"/>
  <c r="L757" i="2"/>
  <c r="K757" i="2"/>
  <c r="P756" i="2"/>
  <c r="L756" i="2"/>
  <c r="K756" i="2"/>
  <c r="P755" i="2"/>
  <c r="L755" i="2"/>
  <c r="K755" i="2"/>
  <c r="P754" i="2"/>
  <c r="L754" i="2"/>
  <c r="K754" i="2"/>
  <c r="P753" i="2"/>
  <c r="L753" i="2"/>
  <c r="K753" i="2"/>
  <c r="P752" i="2"/>
  <c r="L752" i="2"/>
  <c r="K752" i="2"/>
  <c r="P751" i="2"/>
  <c r="L751" i="2"/>
  <c r="K751" i="2"/>
  <c r="P750" i="2"/>
  <c r="L750" i="2"/>
  <c r="K750" i="2"/>
  <c r="P749" i="2"/>
  <c r="L749" i="2"/>
  <c r="K749" i="2"/>
  <c r="P748" i="2"/>
  <c r="L748" i="2"/>
  <c r="K748" i="2"/>
  <c r="P747" i="2"/>
  <c r="L747" i="2"/>
  <c r="K747" i="2"/>
  <c r="P746" i="2"/>
  <c r="L746" i="2"/>
  <c r="K746" i="2"/>
  <c r="P745" i="2"/>
  <c r="L745" i="2"/>
  <c r="K745" i="2"/>
  <c r="P744" i="2"/>
  <c r="L744" i="2"/>
  <c r="K744" i="2"/>
  <c r="P743" i="2"/>
  <c r="L743" i="2"/>
  <c r="K743" i="2"/>
  <c r="P742" i="2"/>
  <c r="L742" i="2"/>
  <c r="K742" i="2"/>
  <c r="P741" i="2"/>
  <c r="L741" i="2"/>
  <c r="K741" i="2"/>
  <c r="P740" i="2"/>
  <c r="L740" i="2"/>
  <c r="K740" i="2"/>
  <c r="P739" i="2"/>
  <c r="L739" i="2"/>
  <c r="K739" i="2"/>
  <c r="P738" i="2"/>
  <c r="L738" i="2"/>
  <c r="K738" i="2"/>
  <c r="P737" i="2"/>
  <c r="L737" i="2"/>
  <c r="K737" i="2"/>
  <c r="P736" i="2"/>
  <c r="L736" i="2"/>
  <c r="K736" i="2"/>
  <c r="P735" i="2"/>
  <c r="L735" i="2"/>
  <c r="K735" i="2"/>
  <c r="P734" i="2"/>
  <c r="L734" i="2"/>
  <c r="K734" i="2"/>
  <c r="P733" i="2"/>
  <c r="K733" i="2"/>
  <c r="L733" i="2" s="1"/>
  <c r="P732" i="2"/>
  <c r="L732" i="2"/>
  <c r="K732" i="2"/>
  <c r="P731" i="2"/>
  <c r="L731" i="2"/>
  <c r="K731" i="2"/>
  <c r="P730" i="2"/>
  <c r="L730" i="2"/>
  <c r="K730" i="2"/>
  <c r="P729" i="2"/>
  <c r="K729" i="2"/>
  <c r="L729" i="2" s="1"/>
  <c r="P728" i="2"/>
  <c r="L728" i="2"/>
  <c r="K728" i="2"/>
  <c r="P727" i="2"/>
  <c r="L727" i="2"/>
  <c r="K727" i="2"/>
  <c r="P726" i="2"/>
  <c r="L726" i="2"/>
  <c r="K726" i="2"/>
  <c r="L725" i="2"/>
  <c r="K725" i="2"/>
  <c r="K724" i="2"/>
  <c r="L724" i="2" s="1"/>
  <c r="L723" i="2"/>
  <c r="K723" i="2"/>
  <c r="K722" i="2"/>
  <c r="L722" i="2" s="1"/>
  <c r="K721" i="2"/>
  <c r="L721" i="2" s="1"/>
  <c r="L720" i="2"/>
  <c r="K720" i="2"/>
  <c r="L719" i="2"/>
  <c r="K719" i="2"/>
  <c r="K718" i="2"/>
  <c r="L718" i="2" s="1"/>
  <c r="L717" i="2"/>
  <c r="K717" i="2"/>
  <c r="K716" i="2"/>
  <c r="L716" i="2" s="1"/>
  <c r="K715" i="2"/>
  <c r="L715" i="2" s="1"/>
  <c r="L714" i="2"/>
  <c r="K714" i="2"/>
  <c r="L713" i="2"/>
  <c r="K713" i="2"/>
  <c r="K712" i="2"/>
  <c r="L712" i="2" s="1"/>
  <c r="L711" i="2"/>
  <c r="K711" i="2"/>
  <c r="K710" i="2"/>
  <c r="L710" i="2" s="1"/>
  <c r="K709" i="2"/>
  <c r="L709" i="2" s="1"/>
  <c r="L708" i="2"/>
  <c r="K708" i="2"/>
  <c r="L707" i="2"/>
  <c r="K707" i="2"/>
  <c r="K706" i="2"/>
  <c r="L706" i="2" s="1"/>
  <c r="L705" i="2"/>
  <c r="K705" i="2"/>
  <c r="K704" i="2"/>
  <c r="L704" i="2" s="1"/>
  <c r="K703" i="2"/>
  <c r="L703" i="2" s="1"/>
  <c r="L702" i="2"/>
  <c r="K702" i="2"/>
  <c r="L701" i="2"/>
  <c r="K701" i="2"/>
  <c r="K700" i="2"/>
  <c r="L700" i="2" s="1"/>
  <c r="L699" i="2"/>
  <c r="K699" i="2"/>
  <c r="K698" i="2"/>
  <c r="L698" i="2" s="1"/>
  <c r="K697" i="2"/>
  <c r="L697" i="2" s="1"/>
  <c r="L696" i="2"/>
  <c r="K696" i="2"/>
  <c r="L695" i="2"/>
  <c r="K695" i="2"/>
  <c r="K694" i="2"/>
  <c r="L694" i="2" s="1"/>
  <c r="L693" i="2"/>
  <c r="K693" i="2"/>
  <c r="K692" i="2"/>
  <c r="L692" i="2" s="1"/>
  <c r="K691" i="2"/>
  <c r="L691" i="2" s="1"/>
  <c r="L690" i="2"/>
  <c r="K690" i="2"/>
  <c r="L689" i="2"/>
  <c r="K689" i="2"/>
  <c r="K688" i="2"/>
  <c r="L688" i="2" s="1"/>
  <c r="L687" i="2"/>
  <c r="K687" i="2"/>
  <c r="K686" i="2"/>
  <c r="L686" i="2" s="1"/>
  <c r="K685" i="2"/>
  <c r="L685" i="2" s="1"/>
  <c r="L684" i="2"/>
  <c r="K684" i="2"/>
  <c r="L683" i="2"/>
  <c r="K683" i="2"/>
  <c r="K682" i="2"/>
  <c r="L682" i="2" s="1"/>
  <c r="L681" i="2"/>
  <c r="K681" i="2"/>
  <c r="K680" i="2"/>
  <c r="L680" i="2" s="1"/>
  <c r="K679" i="2"/>
  <c r="L679" i="2" s="1"/>
  <c r="L678" i="2"/>
  <c r="K678" i="2"/>
  <c r="L677" i="2"/>
  <c r="K677" i="2"/>
  <c r="K676" i="2"/>
  <c r="L676" i="2" s="1"/>
  <c r="K675" i="2"/>
  <c r="L675" i="2" s="1"/>
  <c r="K674" i="2"/>
  <c r="L674" i="2" s="1"/>
  <c r="K673" i="2"/>
  <c r="L673" i="2" s="1"/>
  <c r="L672" i="2"/>
  <c r="K672" i="2"/>
  <c r="L671" i="2"/>
  <c r="K671" i="2"/>
  <c r="K670" i="2"/>
  <c r="L670" i="2" s="1"/>
  <c r="K669" i="2"/>
  <c r="L669" i="2" s="1"/>
  <c r="K668" i="2"/>
  <c r="L668" i="2" s="1"/>
  <c r="K667" i="2"/>
  <c r="L667" i="2" s="1"/>
  <c r="L666" i="2"/>
  <c r="K666" i="2"/>
  <c r="L665" i="2"/>
  <c r="K665" i="2"/>
  <c r="K664" i="2"/>
  <c r="L664" i="2" s="1"/>
  <c r="K663" i="2"/>
  <c r="L663" i="2" s="1"/>
  <c r="K662" i="2"/>
  <c r="L662" i="2" s="1"/>
  <c r="K661" i="2"/>
  <c r="L661" i="2" s="1"/>
  <c r="L660" i="2"/>
  <c r="K660" i="2"/>
  <c r="L659" i="2"/>
  <c r="K659" i="2"/>
  <c r="K658" i="2"/>
  <c r="L658" i="2" s="1"/>
  <c r="K657" i="2"/>
  <c r="L657" i="2" s="1"/>
  <c r="K656" i="2"/>
  <c r="L656" i="2" s="1"/>
  <c r="K655" i="2"/>
  <c r="L655" i="2" s="1"/>
  <c r="L654" i="2"/>
  <c r="K654" i="2"/>
  <c r="L653" i="2"/>
  <c r="K653" i="2"/>
  <c r="K652" i="2"/>
  <c r="L652" i="2" s="1"/>
  <c r="K651" i="2"/>
  <c r="L651" i="2" s="1"/>
  <c r="K650" i="2"/>
  <c r="L650" i="2" s="1"/>
  <c r="K649" i="2"/>
  <c r="L649" i="2" s="1"/>
  <c r="L648" i="2"/>
  <c r="K648" i="2"/>
  <c r="L647" i="2"/>
  <c r="K647" i="2"/>
  <c r="K646" i="2"/>
  <c r="L646" i="2" s="1"/>
  <c r="K645" i="2"/>
  <c r="L645" i="2" s="1"/>
  <c r="K644" i="2"/>
  <c r="L644" i="2" s="1"/>
  <c r="K643" i="2"/>
  <c r="L643" i="2" s="1"/>
  <c r="L642" i="2"/>
  <c r="K642" i="2"/>
  <c r="L641" i="2"/>
  <c r="K641" i="2"/>
  <c r="K640" i="2"/>
  <c r="L640" i="2" s="1"/>
  <c r="K639" i="2"/>
  <c r="L639" i="2" s="1"/>
  <c r="K638" i="2"/>
  <c r="L638" i="2" s="1"/>
  <c r="K637" i="2"/>
  <c r="L637" i="2" s="1"/>
  <c r="L636" i="2"/>
  <c r="K636" i="2"/>
  <c r="L635" i="2"/>
  <c r="K635" i="2"/>
  <c r="K634" i="2"/>
  <c r="L634" i="2" s="1"/>
  <c r="K633" i="2"/>
  <c r="L633" i="2" s="1"/>
  <c r="K632" i="2"/>
  <c r="L632" i="2" s="1"/>
  <c r="K631" i="2"/>
  <c r="L631" i="2" s="1"/>
  <c r="K630" i="2"/>
  <c r="L630" i="2" s="1"/>
  <c r="L629" i="2"/>
  <c r="K629" i="2"/>
  <c r="K628" i="2"/>
  <c r="L628" i="2" s="1"/>
  <c r="K627" i="2"/>
  <c r="L627" i="2" s="1"/>
  <c r="K626" i="2"/>
  <c r="L626" i="2" s="1"/>
  <c r="K625" i="2"/>
  <c r="L625" i="2" s="1"/>
  <c r="L624" i="2"/>
  <c r="K624" i="2"/>
  <c r="L623" i="2"/>
  <c r="K623" i="2"/>
  <c r="K622" i="2"/>
  <c r="L622" i="2" s="1"/>
  <c r="L621" i="2"/>
  <c r="K621" i="2"/>
  <c r="K620" i="2"/>
  <c r="L620" i="2" s="1"/>
  <c r="K619" i="2"/>
  <c r="L619" i="2" s="1"/>
  <c r="L618" i="2"/>
  <c r="K618" i="2"/>
  <c r="L617" i="2"/>
  <c r="K617" i="2"/>
  <c r="K616" i="2"/>
  <c r="L616" i="2" s="1"/>
  <c r="L615" i="2"/>
  <c r="K615" i="2"/>
  <c r="K614" i="2"/>
  <c r="L614" i="2" s="1"/>
  <c r="K613" i="2"/>
  <c r="L613" i="2" s="1"/>
  <c r="K612" i="2"/>
  <c r="L612" i="2" s="1"/>
  <c r="L611" i="2"/>
  <c r="K611" i="2"/>
  <c r="K610" i="2"/>
  <c r="L610" i="2" s="1"/>
  <c r="K609" i="2"/>
  <c r="L609" i="2" s="1"/>
  <c r="K608" i="2"/>
  <c r="L608" i="2" s="1"/>
  <c r="K607" i="2"/>
  <c r="L607" i="2" s="1"/>
  <c r="L606" i="2"/>
  <c r="K606" i="2"/>
  <c r="L605" i="2"/>
  <c r="K605" i="2"/>
  <c r="K604" i="2"/>
  <c r="L604" i="2" s="1"/>
  <c r="K603" i="2"/>
  <c r="L603" i="2" s="1"/>
  <c r="K602" i="2"/>
  <c r="L602" i="2" s="1"/>
  <c r="K601" i="2"/>
  <c r="L601" i="2" s="1"/>
  <c r="L600" i="2"/>
  <c r="K600" i="2"/>
  <c r="L599" i="2"/>
  <c r="K599" i="2"/>
  <c r="K598" i="2"/>
  <c r="L598" i="2" s="1"/>
  <c r="K597" i="2"/>
  <c r="L597" i="2" s="1"/>
  <c r="K596" i="2"/>
  <c r="L596" i="2" s="1"/>
  <c r="K595" i="2"/>
  <c r="L595" i="2" s="1"/>
  <c r="K594" i="2"/>
  <c r="L594" i="2" s="1"/>
  <c r="L593" i="2"/>
  <c r="K593" i="2"/>
  <c r="K592" i="2"/>
  <c r="L592" i="2" s="1"/>
  <c r="K591" i="2"/>
  <c r="L591" i="2" s="1"/>
  <c r="K590" i="2"/>
  <c r="L590" i="2" s="1"/>
  <c r="K589" i="2"/>
  <c r="L589" i="2" s="1"/>
  <c r="L588" i="2"/>
  <c r="K588" i="2"/>
  <c r="L587" i="2"/>
  <c r="K587" i="2"/>
  <c r="K586" i="2"/>
  <c r="L586" i="2" s="1"/>
  <c r="K585" i="2"/>
  <c r="L585" i="2" s="1"/>
  <c r="K584" i="2"/>
  <c r="L584" i="2" s="1"/>
  <c r="K583" i="2"/>
  <c r="L583" i="2" s="1"/>
  <c r="L582" i="2"/>
  <c r="K582" i="2"/>
  <c r="L581" i="2"/>
  <c r="K581" i="2"/>
  <c r="K580" i="2"/>
  <c r="L580" i="2" s="1"/>
  <c r="K579" i="2"/>
  <c r="L579" i="2" s="1"/>
  <c r="K578" i="2"/>
  <c r="L578" i="2" s="1"/>
  <c r="K577" i="2"/>
  <c r="L577" i="2" s="1"/>
  <c r="K576" i="2"/>
  <c r="L576" i="2" s="1"/>
  <c r="L575" i="2"/>
  <c r="K575" i="2"/>
  <c r="K574" i="2"/>
  <c r="L574" i="2" s="1"/>
  <c r="K573" i="2"/>
  <c r="L573" i="2" s="1"/>
  <c r="K572" i="2"/>
  <c r="L572" i="2" s="1"/>
  <c r="K571" i="2"/>
  <c r="L571" i="2" s="1"/>
  <c r="L570" i="2"/>
  <c r="K570" i="2"/>
  <c r="L569" i="2"/>
  <c r="K569" i="2"/>
  <c r="K568" i="2"/>
  <c r="L568" i="2" s="1"/>
  <c r="K567" i="2"/>
  <c r="L567" i="2" s="1"/>
  <c r="K566" i="2"/>
  <c r="L566" i="2" s="1"/>
  <c r="K565" i="2"/>
  <c r="L565" i="2" s="1"/>
  <c r="L564" i="2"/>
  <c r="K564" i="2"/>
  <c r="L563" i="2"/>
  <c r="K563" i="2"/>
  <c r="K562" i="2"/>
  <c r="L562" i="2" s="1"/>
  <c r="K561" i="2"/>
  <c r="L561" i="2" s="1"/>
  <c r="K560" i="2"/>
  <c r="L560" i="2" s="1"/>
  <c r="L559" i="2"/>
  <c r="K559" i="2"/>
  <c r="K558" i="2"/>
  <c r="L558" i="2" s="1"/>
  <c r="L557" i="2"/>
  <c r="K557" i="2"/>
  <c r="K556" i="2"/>
  <c r="L556" i="2" s="1"/>
  <c r="K555" i="2"/>
  <c r="L555" i="2" s="1"/>
  <c r="K554" i="2"/>
  <c r="L554" i="2" s="1"/>
  <c r="L553" i="2"/>
  <c r="K553" i="2"/>
  <c r="K552" i="2"/>
  <c r="L552" i="2" s="1"/>
  <c r="L551" i="2"/>
  <c r="K551" i="2"/>
  <c r="K550" i="2"/>
  <c r="L550" i="2" s="1"/>
  <c r="K549" i="2"/>
  <c r="L549" i="2" s="1"/>
  <c r="K548" i="2"/>
  <c r="L548" i="2" s="1"/>
  <c r="K547" i="2"/>
  <c r="L547" i="2" s="1"/>
  <c r="K546" i="2"/>
  <c r="L546" i="2" s="1"/>
  <c r="L545" i="2"/>
  <c r="K545" i="2"/>
  <c r="K544" i="2"/>
  <c r="L544" i="2" s="1"/>
  <c r="K543" i="2"/>
  <c r="L543" i="2" s="1"/>
  <c r="K542" i="2"/>
  <c r="L542" i="2" s="1"/>
  <c r="L541" i="2"/>
  <c r="K541" i="2"/>
  <c r="L540" i="2"/>
  <c r="K540" i="2"/>
  <c r="L539" i="2"/>
  <c r="K539" i="2"/>
  <c r="K538" i="2"/>
  <c r="L538" i="2" s="1"/>
  <c r="L537" i="2"/>
  <c r="K537" i="2"/>
  <c r="K536" i="2"/>
  <c r="L536" i="2" s="1"/>
  <c r="K535" i="2"/>
  <c r="L535" i="2" s="1"/>
  <c r="L534" i="2"/>
  <c r="K534" i="2"/>
  <c r="L533" i="2"/>
  <c r="K533" i="2"/>
  <c r="K532" i="2"/>
  <c r="L532" i="2" s="1"/>
  <c r="L531" i="2"/>
  <c r="K531" i="2"/>
  <c r="K530" i="2"/>
  <c r="L530" i="2" s="1"/>
  <c r="K529" i="2"/>
  <c r="L529" i="2" s="1"/>
  <c r="K528" i="2"/>
  <c r="L528" i="2" s="1"/>
  <c r="L527" i="2"/>
  <c r="K527" i="2"/>
  <c r="K526" i="2"/>
  <c r="L526" i="2" s="1"/>
  <c r="L525" i="2"/>
  <c r="K525" i="2"/>
  <c r="K524" i="2"/>
  <c r="L524" i="2" s="1"/>
  <c r="L523" i="2"/>
  <c r="K523" i="2"/>
  <c r="K522" i="2"/>
  <c r="L522" i="2" s="1"/>
  <c r="L521" i="2"/>
  <c r="K521" i="2"/>
  <c r="K520" i="2"/>
  <c r="L520" i="2" s="1"/>
  <c r="K519" i="2"/>
  <c r="L519" i="2" s="1"/>
  <c r="K518" i="2"/>
  <c r="L518" i="2" s="1"/>
  <c r="K517" i="2"/>
  <c r="L517" i="2" s="1"/>
  <c r="K516" i="2"/>
  <c r="L516" i="2" s="1"/>
  <c r="L515" i="2"/>
  <c r="K515" i="2"/>
  <c r="K514" i="2"/>
  <c r="L514" i="2" s="1"/>
  <c r="K513" i="2"/>
  <c r="L513" i="2" s="1"/>
  <c r="K512" i="2"/>
  <c r="L512" i="2" s="1"/>
  <c r="L511" i="2"/>
  <c r="K511" i="2"/>
  <c r="L510" i="2"/>
  <c r="K510" i="2"/>
  <c r="L509" i="2"/>
  <c r="K509" i="2"/>
  <c r="K508" i="2"/>
  <c r="L508" i="2" s="1"/>
  <c r="K507" i="2"/>
  <c r="L507" i="2" s="1"/>
  <c r="K506" i="2"/>
  <c r="L506" i="2" s="1"/>
  <c r="L505" i="2"/>
  <c r="K505" i="2"/>
  <c r="K504" i="2"/>
  <c r="L504" i="2" s="1"/>
  <c r="L503" i="2"/>
  <c r="K503" i="2"/>
  <c r="K502" i="2"/>
  <c r="L502" i="2" s="1"/>
  <c r="K501" i="2"/>
  <c r="L501" i="2" s="1"/>
  <c r="K500" i="2"/>
  <c r="L500" i="2" s="1"/>
  <c r="L499" i="2"/>
  <c r="K499" i="2"/>
  <c r="K498" i="2"/>
  <c r="L498" i="2" s="1"/>
  <c r="L497" i="2"/>
  <c r="K497" i="2"/>
  <c r="K496" i="2"/>
  <c r="L496" i="2" s="1"/>
  <c r="K495" i="2"/>
  <c r="L495" i="2" s="1"/>
  <c r="K494" i="2"/>
  <c r="L494" i="2" s="1"/>
  <c r="K493" i="2"/>
  <c r="L493" i="2" s="1"/>
  <c r="K492" i="2"/>
  <c r="L492" i="2" s="1"/>
  <c r="L491" i="2"/>
  <c r="K491" i="2"/>
  <c r="K490" i="2"/>
  <c r="L490" i="2" s="1"/>
  <c r="K489" i="2"/>
  <c r="L489" i="2" s="1"/>
  <c r="K488" i="2"/>
  <c r="L488" i="2" s="1"/>
  <c r="L487" i="2"/>
  <c r="K487" i="2"/>
  <c r="L486" i="2"/>
  <c r="K486" i="2"/>
  <c r="L485" i="2"/>
  <c r="K485" i="2"/>
  <c r="K484" i="2"/>
  <c r="L484" i="2" s="1"/>
  <c r="K483" i="2"/>
  <c r="L483" i="2" s="1"/>
  <c r="K482" i="2"/>
  <c r="L482" i="2" s="1"/>
  <c r="L481" i="2"/>
  <c r="K481" i="2"/>
  <c r="K480" i="2"/>
  <c r="L480" i="2" s="1"/>
  <c r="L479" i="2"/>
  <c r="K479" i="2"/>
  <c r="K478" i="2"/>
  <c r="L478" i="2" s="1"/>
  <c r="K477" i="2"/>
  <c r="L477" i="2" s="1"/>
  <c r="K476" i="2"/>
  <c r="L476" i="2" s="1"/>
  <c r="L475" i="2"/>
  <c r="K475" i="2"/>
  <c r="K474" i="2"/>
  <c r="L474" i="2" s="1"/>
  <c r="L473" i="2"/>
  <c r="K473" i="2"/>
  <c r="K472" i="2"/>
  <c r="L472" i="2" s="1"/>
  <c r="K471" i="2"/>
  <c r="L471" i="2" s="1"/>
  <c r="K470" i="2"/>
  <c r="L470" i="2" s="1"/>
  <c r="K469" i="2"/>
  <c r="L469" i="2" s="1"/>
  <c r="K468" i="2"/>
  <c r="L468" i="2" s="1"/>
  <c r="L467" i="2"/>
  <c r="K467" i="2"/>
  <c r="K466" i="2"/>
  <c r="L466" i="2" s="1"/>
  <c r="K465" i="2"/>
  <c r="L465" i="2" s="1"/>
  <c r="K464" i="2"/>
  <c r="L464" i="2" s="1"/>
  <c r="L463" i="2"/>
  <c r="K463" i="2"/>
  <c r="L462" i="2"/>
  <c r="K462" i="2"/>
  <c r="L461" i="2"/>
  <c r="K461" i="2"/>
  <c r="K460" i="2"/>
  <c r="L460" i="2" s="1"/>
  <c r="K459" i="2"/>
  <c r="L459" i="2" s="1"/>
  <c r="K458" i="2"/>
  <c r="L458" i="2" s="1"/>
  <c r="L457" i="2"/>
  <c r="K457" i="2"/>
  <c r="K456" i="2"/>
  <c r="L456" i="2" s="1"/>
  <c r="L455" i="2"/>
  <c r="K455" i="2"/>
  <c r="K454" i="2"/>
  <c r="L454" i="2" s="1"/>
  <c r="K453" i="2"/>
  <c r="L453" i="2" s="1"/>
  <c r="K452" i="2"/>
  <c r="L452" i="2" s="1"/>
  <c r="L451" i="2"/>
  <c r="K451" i="2"/>
  <c r="K450" i="2"/>
  <c r="L450" i="2" s="1"/>
  <c r="L449" i="2"/>
  <c r="K449" i="2"/>
  <c r="K448" i="2"/>
  <c r="L448" i="2" s="1"/>
  <c r="K447" i="2"/>
  <c r="L447" i="2" s="1"/>
  <c r="K446" i="2"/>
  <c r="L446" i="2" s="1"/>
  <c r="L445" i="2"/>
  <c r="K445" i="2"/>
  <c r="K444" i="2"/>
  <c r="L444" i="2" s="1"/>
  <c r="L443" i="2"/>
  <c r="K443" i="2"/>
  <c r="K442" i="2"/>
  <c r="L442" i="2" s="1"/>
  <c r="K441" i="2"/>
  <c r="L441" i="2" s="1"/>
  <c r="K440" i="2"/>
  <c r="L440" i="2" s="1"/>
  <c r="L439" i="2"/>
  <c r="K439" i="2"/>
  <c r="L438" i="2"/>
  <c r="K438" i="2"/>
  <c r="L437" i="2"/>
  <c r="K437" i="2"/>
  <c r="K436" i="2"/>
  <c r="L436" i="2" s="1"/>
  <c r="K435" i="2"/>
  <c r="L435" i="2" s="1"/>
  <c r="K434" i="2"/>
  <c r="L434" i="2" s="1"/>
  <c r="L433" i="2"/>
  <c r="K433" i="2"/>
  <c r="K432" i="2"/>
  <c r="L432" i="2" s="1"/>
  <c r="L431" i="2"/>
  <c r="K431" i="2"/>
  <c r="K430" i="2"/>
  <c r="L430" i="2" s="1"/>
  <c r="K429" i="2"/>
  <c r="L429" i="2" s="1"/>
  <c r="K428" i="2"/>
  <c r="L428" i="2" s="1"/>
  <c r="L427" i="2"/>
  <c r="K427" i="2"/>
  <c r="K426" i="2"/>
  <c r="L426" i="2" s="1"/>
  <c r="L425" i="2"/>
  <c r="K425" i="2"/>
  <c r="K424" i="2"/>
  <c r="L424" i="2" s="1"/>
  <c r="K423" i="2"/>
  <c r="L423" i="2" s="1"/>
  <c r="K422" i="2"/>
  <c r="L422" i="2" s="1"/>
  <c r="L421" i="2"/>
  <c r="K421" i="2"/>
  <c r="K420" i="2"/>
  <c r="L420" i="2" s="1"/>
  <c r="L419" i="2"/>
  <c r="K419" i="2"/>
  <c r="K418" i="2"/>
  <c r="L418" i="2" s="1"/>
  <c r="K417" i="2"/>
  <c r="L417" i="2" s="1"/>
  <c r="K416" i="2"/>
  <c r="L416" i="2" s="1"/>
  <c r="L415" i="2"/>
  <c r="K415" i="2"/>
  <c r="L414" i="2"/>
  <c r="K414" i="2"/>
  <c r="L413" i="2"/>
  <c r="K413" i="2"/>
  <c r="K412" i="2"/>
  <c r="L412" i="2" s="1"/>
  <c r="K411" i="2"/>
  <c r="L411" i="2" s="1"/>
  <c r="K410" i="2"/>
  <c r="L410" i="2" s="1"/>
  <c r="L409" i="2"/>
  <c r="K409" i="2"/>
  <c r="K408" i="2"/>
  <c r="L408" i="2" s="1"/>
  <c r="L407" i="2"/>
  <c r="K407" i="2"/>
  <c r="K406" i="2"/>
  <c r="L406" i="2" s="1"/>
  <c r="K405" i="2"/>
  <c r="L405" i="2" s="1"/>
  <c r="K404" i="2"/>
  <c r="L404" i="2" s="1"/>
  <c r="L403" i="2"/>
  <c r="K403" i="2"/>
  <c r="K402" i="2"/>
  <c r="L402" i="2" s="1"/>
  <c r="L401" i="2"/>
  <c r="K401" i="2"/>
  <c r="K400" i="2"/>
  <c r="L400" i="2" s="1"/>
  <c r="K399" i="2"/>
  <c r="L399" i="2" s="1"/>
  <c r="K398" i="2"/>
  <c r="L398" i="2" s="1"/>
  <c r="L397" i="2"/>
  <c r="K397" i="2"/>
  <c r="K396" i="2"/>
  <c r="L396" i="2" s="1"/>
  <c r="L395" i="2"/>
  <c r="K395" i="2"/>
  <c r="K394" i="2"/>
  <c r="L394" i="2" s="1"/>
  <c r="K393" i="2"/>
  <c r="L393" i="2" s="1"/>
  <c r="K392" i="2"/>
  <c r="L392" i="2" s="1"/>
  <c r="L391" i="2"/>
  <c r="K391" i="2"/>
  <c r="L390" i="2"/>
  <c r="K390" i="2"/>
  <c r="L389" i="2"/>
  <c r="K389" i="2"/>
  <c r="K388" i="2"/>
  <c r="L388" i="2" s="1"/>
  <c r="K387" i="2"/>
  <c r="L387" i="2" s="1"/>
  <c r="K386" i="2"/>
  <c r="L386" i="2" s="1"/>
  <c r="L385" i="2"/>
  <c r="K385" i="2"/>
  <c r="K384" i="2"/>
  <c r="L384" i="2" s="1"/>
  <c r="L383" i="2"/>
  <c r="K383" i="2"/>
  <c r="K382" i="2"/>
  <c r="L382" i="2" s="1"/>
  <c r="K381" i="2"/>
  <c r="L381" i="2" s="1"/>
  <c r="K380" i="2"/>
  <c r="L380" i="2" s="1"/>
  <c r="L379" i="2"/>
  <c r="K379" i="2"/>
  <c r="K378" i="2"/>
  <c r="L378" i="2" s="1"/>
  <c r="L377" i="2"/>
  <c r="K377" i="2"/>
  <c r="K376" i="2"/>
  <c r="L376" i="2" s="1"/>
  <c r="K375" i="2"/>
  <c r="L375" i="2" s="1"/>
  <c r="K374" i="2"/>
  <c r="L374" i="2" s="1"/>
  <c r="K373" i="2"/>
  <c r="L373" i="2" s="1"/>
  <c r="K372" i="2"/>
  <c r="L372" i="2" s="1"/>
  <c r="L371" i="2"/>
  <c r="K371" i="2"/>
  <c r="K370" i="2"/>
  <c r="L370" i="2" s="1"/>
  <c r="K369" i="2"/>
  <c r="L369" i="2" s="1"/>
  <c r="K368" i="2"/>
  <c r="L368" i="2" s="1"/>
  <c r="L367" i="2"/>
  <c r="K367" i="2"/>
  <c r="L366" i="2"/>
  <c r="K366" i="2"/>
  <c r="L365" i="2"/>
  <c r="K365" i="2"/>
  <c r="K364" i="2"/>
  <c r="L364" i="2" s="1"/>
  <c r="K363" i="2"/>
  <c r="L363" i="2" s="1"/>
  <c r="K362" i="2"/>
  <c r="L362" i="2" s="1"/>
  <c r="L361" i="2"/>
  <c r="K361" i="2"/>
  <c r="K360" i="2"/>
  <c r="L360" i="2" s="1"/>
  <c r="L359" i="2"/>
  <c r="K359" i="2"/>
  <c r="K358" i="2"/>
  <c r="L358" i="2" s="1"/>
  <c r="K357" i="2"/>
  <c r="L357" i="2" s="1"/>
  <c r="K356" i="2"/>
  <c r="L356" i="2" s="1"/>
  <c r="L355" i="2"/>
  <c r="K355" i="2"/>
  <c r="K354" i="2"/>
  <c r="L354" i="2" s="1"/>
  <c r="L353" i="2"/>
  <c r="K353" i="2"/>
  <c r="K352" i="2"/>
  <c r="L352" i="2" s="1"/>
  <c r="K351" i="2"/>
  <c r="L351" i="2" s="1"/>
  <c r="K350" i="2"/>
  <c r="L350" i="2" s="1"/>
  <c r="L349" i="2"/>
  <c r="K349" i="2"/>
  <c r="K348" i="2"/>
  <c r="L348" i="2" s="1"/>
  <c r="L347" i="2"/>
  <c r="K347" i="2"/>
  <c r="K346" i="2"/>
  <c r="L346" i="2" s="1"/>
  <c r="K345" i="2"/>
  <c r="L345" i="2" s="1"/>
  <c r="K344" i="2"/>
  <c r="L344" i="2" s="1"/>
  <c r="L343" i="2"/>
  <c r="K343" i="2"/>
  <c r="L342" i="2"/>
  <c r="K342" i="2"/>
  <c r="L341" i="2"/>
  <c r="K341" i="2"/>
  <c r="K340" i="2"/>
  <c r="L340" i="2" s="1"/>
  <c r="K339" i="2"/>
  <c r="L339" i="2" s="1"/>
  <c r="K338" i="2"/>
  <c r="L338" i="2" s="1"/>
  <c r="L337" i="2"/>
  <c r="K337" i="2"/>
  <c r="K336" i="2"/>
  <c r="L336" i="2" s="1"/>
  <c r="L335" i="2"/>
  <c r="K335" i="2"/>
  <c r="K334" i="2"/>
  <c r="L334" i="2" s="1"/>
  <c r="K333" i="2"/>
  <c r="L333" i="2" s="1"/>
  <c r="K332" i="2"/>
  <c r="L332" i="2" s="1"/>
  <c r="L331" i="2"/>
  <c r="K331" i="2"/>
  <c r="K330" i="2"/>
  <c r="L330" i="2" s="1"/>
  <c r="L329" i="2"/>
  <c r="K329" i="2"/>
  <c r="K328" i="2"/>
  <c r="L328" i="2" s="1"/>
  <c r="K327" i="2"/>
  <c r="L327" i="2" s="1"/>
  <c r="K326" i="2"/>
  <c r="L326" i="2" s="1"/>
  <c r="L325" i="2"/>
  <c r="K325" i="2"/>
  <c r="K324" i="2"/>
  <c r="L324" i="2" s="1"/>
  <c r="L323" i="2"/>
  <c r="K323" i="2"/>
  <c r="K322" i="2"/>
  <c r="L322" i="2" s="1"/>
  <c r="K321" i="2"/>
  <c r="L321" i="2" s="1"/>
  <c r="K320" i="2"/>
  <c r="L320" i="2" s="1"/>
  <c r="L319" i="2"/>
  <c r="K319" i="2"/>
  <c r="L318" i="2"/>
  <c r="K318" i="2"/>
  <c r="L317" i="2"/>
  <c r="K317" i="2"/>
  <c r="K316" i="2"/>
  <c r="L316" i="2" s="1"/>
  <c r="K315" i="2"/>
  <c r="L315" i="2" s="1"/>
  <c r="K314" i="2"/>
  <c r="L314" i="2" s="1"/>
  <c r="L313" i="2"/>
  <c r="K313" i="2"/>
  <c r="K312" i="2"/>
  <c r="L312" i="2" s="1"/>
  <c r="L311" i="2"/>
  <c r="K311" i="2"/>
  <c r="K310" i="2"/>
  <c r="L310" i="2" s="1"/>
  <c r="K309" i="2"/>
  <c r="L309" i="2" s="1"/>
  <c r="K308" i="2"/>
  <c r="L308" i="2" s="1"/>
  <c r="L307" i="2"/>
  <c r="K307" i="2"/>
  <c r="K306" i="2"/>
  <c r="L306" i="2" s="1"/>
  <c r="L305" i="2"/>
  <c r="K305" i="2"/>
  <c r="K304" i="2"/>
  <c r="L304" i="2" s="1"/>
  <c r="K303" i="2"/>
  <c r="L303" i="2" s="1"/>
  <c r="K302" i="2"/>
  <c r="L302" i="2" s="1"/>
  <c r="L301" i="2"/>
  <c r="K301" i="2"/>
  <c r="K300" i="2"/>
  <c r="L300" i="2" s="1"/>
  <c r="L299" i="2"/>
  <c r="K299" i="2"/>
  <c r="K298" i="2"/>
  <c r="L298" i="2" s="1"/>
  <c r="K297" i="2"/>
  <c r="L297" i="2" s="1"/>
  <c r="K296" i="2"/>
  <c r="L296" i="2" s="1"/>
  <c r="L295" i="2"/>
  <c r="K295" i="2"/>
  <c r="L294" i="2"/>
  <c r="K294" i="2"/>
  <c r="L293" i="2"/>
  <c r="K293" i="2"/>
  <c r="K292" i="2"/>
  <c r="L292" i="2" s="1"/>
  <c r="K291" i="2"/>
  <c r="L291" i="2" s="1"/>
  <c r="K290" i="2"/>
  <c r="L290" i="2" s="1"/>
  <c r="L289" i="2"/>
  <c r="K289" i="2"/>
  <c r="K288" i="2"/>
  <c r="L288" i="2" s="1"/>
  <c r="L287" i="2"/>
  <c r="K287" i="2"/>
  <c r="K286" i="2"/>
  <c r="L286" i="2" s="1"/>
  <c r="K285" i="2"/>
  <c r="L285" i="2" s="1"/>
  <c r="K284" i="2"/>
  <c r="L284" i="2" s="1"/>
  <c r="L283" i="2"/>
  <c r="K283" i="2"/>
  <c r="K282" i="2"/>
  <c r="L282" i="2" s="1"/>
  <c r="L281" i="2"/>
  <c r="K281" i="2"/>
  <c r="K280" i="2"/>
  <c r="L280" i="2" s="1"/>
  <c r="K279" i="2"/>
  <c r="L279" i="2" s="1"/>
  <c r="L278" i="2"/>
  <c r="K278" i="2"/>
  <c r="L277" i="2"/>
  <c r="K277" i="2"/>
  <c r="L276" i="2"/>
  <c r="K276" i="2"/>
  <c r="L275" i="2"/>
  <c r="K275" i="2"/>
  <c r="K274" i="2"/>
  <c r="L274" i="2" s="1"/>
  <c r="K273" i="2"/>
  <c r="L273" i="2" s="1"/>
  <c r="L272" i="2"/>
  <c r="K272" i="2"/>
  <c r="L271" i="2"/>
  <c r="K271" i="2"/>
  <c r="L270" i="2"/>
  <c r="K270" i="2"/>
  <c r="L269" i="2"/>
  <c r="K269" i="2"/>
  <c r="K268" i="2"/>
  <c r="L268" i="2" s="1"/>
  <c r="K267" i="2"/>
  <c r="L267" i="2" s="1"/>
  <c r="K266" i="2"/>
  <c r="L266" i="2" s="1"/>
  <c r="L265" i="2"/>
  <c r="K265" i="2"/>
  <c r="L264" i="2"/>
  <c r="K264" i="2"/>
  <c r="L263" i="2"/>
  <c r="K263" i="2"/>
  <c r="K262" i="2"/>
  <c r="L262" i="2" s="1"/>
  <c r="K261" i="2"/>
  <c r="L261" i="2" s="1"/>
  <c r="K260" i="2"/>
  <c r="L260" i="2" s="1"/>
  <c r="K259" i="2"/>
  <c r="L259" i="2" s="1"/>
  <c r="L258" i="2"/>
  <c r="K258" i="2"/>
  <c r="L257" i="2"/>
  <c r="K257" i="2"/>
  <c r="K256" i="2"/>
  <c r="L256" i="2" s="1"/>
  <c r="K255" i="2"/>
  <c r="L255" i="2" s="1"/>
  <c r="L254" i="2"/>
  <c r="K254" i="2"/>
  <c r="K253" i="2"/>
  <c r="L253" i="2" s="1"/>
  <c r="K252" i="2"/>
  <c r="L252" i="2" s="1"/>
  <c r="L251" i="2"/>
  <c r="K251" i="2"/>
  <c r="K250" i="2"/>
  <c r="L250" i="2" s="1"/>
  <c r="K249" i="2"/>
  <c r="L249" i="2" s="1"/>
  <c r="L248" i="2"/>
  <c r="K248" i="2"/>
  <c r="L247" i="2"/>
  <c r="K247" i="2"/>
  <c r="K246" i="2"/>
  <c r="L246" i="2" s="1"/>
  <c r="L245" i="2"/>
  <c r="K245" i="2"/>
  <c r="K244" i="2"/>
  <c r="L244" i="2" s="1"/>
  <c r="K243" i="2"/>
  <c r="L243" i="2" s="1"/>
  <c r="L242" i="2"/>
  <c r="K242" i="2"/>
  <c r="L241" i="2"/>
  <c r="K241" i="2"/>
  <c r="L240" i="2"/>
  <c r="K240" i="2"/>
  <c r="L239" i="2"/>
  <c r="K239" i="2"/>
  <c r="K238" i="2"/>
  <c r="L238" i="2" s="1"/>
  <c r="K237" i="2"/>
  <c r="L237" i="2" s="1"/>
  <c r="L236" i="2"/>
  <c r="K236" i="2"/>
  <c r="L235" i="2"/>
  <c r="K235" i="2"/>
  <c r="L234" i="2"/>
  <c r="K234" i="2"/>
  <c r="L233" i="2"/>
  <c r="K233" i="2"/>
  <c r="K232" i="2"/>
  <c r="L232" i="2" s="1"/>
  <c r="K231" i="2"/>
  <c r="L231" i="2" s="1"/>
  <c r="K230" i="2"/>
  <c r="L230" i="2" s="1"/>
  <c r="L229" i="2"/>
  <c r="K229" i="2"/>
  <c r="L228" i="2"/>
  <c r="K228" i="2"/>
  <c r="L227" i="2"/>
  <c r="K227" i="2"/>
  <c r="K226" i="2"/>
  <c r="L226" i="2" s="1"/>
  <c r="K225" i="2"/>
  <c r="L225" i="2" s="1"/>
  <c r="K224" i="2"/>
  <c r="L224" i="2" s="1"/>
  <c r="K223" i="2"/>
  <c r="L223" i="2" s="1"/>
  <c r="L222" i="2"/>
  <c r="K222" i="2"/>
  <c r="L221" i="2"/>
  <c r="K221" i="2"/>
  <c r="K220" i="2"/>
  <c r="L220" i="2" s="1"/>
  <c r="K219" i="2"/>
  <c r="L219" i="2" s="1"/>
  <c r="L218" i="2"/>
  <c r="K218" i="2"/>
  <c r="K217" i="2"/>
  <c r="L217" i="2" s="1"/>
  <c r="K216" i="2"/>
  <c r="L216" i="2" s="1"/>
  <c r="L215" i="2"/>
  <c r="K215" i="2"/>
  <c r="K214" i="2"/>
  <c r="L214" i="2" s="1"/>
  <c r="K213" i="2"/>
  <c r="L213" i="2" s="1"/>
  <c r="L212" i="2"/>
  <c r="K212" i="2"/>
  <c r="L211" i="2"/>
  <c r="K211" i="2"/>
  <c r="K210" i="2"/>
  <c r="L210" i="2" s="1"/>
  <c r="L209" i="2"/>
  <c r="K209" i="2"/>
  <c r="K208" i="2"/>
  <c r="L208" i="2" s="1"/>
  <c r="K207" i="2"/>
  <c r="L207" i="2" s="1"/>
  <c r="L206" i="2"/>
  <c r="K206" i="2"/>
  <c r="L205" i="2"/>
  <c r="K205" i="2"/>
  <c r="L204" i="2"/>
  <c r="K204" i="2"/>
  <c r="L203" i="2"/>
  <c r="K203" i="2"/>
  <c r="K202" i="2"/>
  <c r="L202" i="2" s="1"/>
  <c r="K201" i="2"/>
  <c r="L201" i="2" s="1"/>
  <c r="L200" i="2"/>
  <c r="K200" i="2"/>
  <c r="L199" i="2"/>
  <c r="K199" i="2"/>
  <c r="L198" i="2"/>
  <c r="K198" i="2"/>
  <c r="L197" i="2"/>
  <c r="K197" i="2"/>
  <c r="K196" i="2"/>
  <c r="L196" i="2" s="1"/>
  <c r="K195" i="2"/>
  <c r="L195" i="2" s="1"/>
  <c r="K194" i="2"/>
  <c r="L194" i="2" s="1"/>
  <c r="L193" i="2"/>
  <c r="K193" i="2"/>
  <c r="L192" i="2"/>
  <c r="K192" i="2"/>
  <c r="L191" i="2"/>
  <c r="K191" i="2"/>
  <c r="K190" i="2"/>
  <c r="L190" i="2" s="1"/>
  <c r="K189" i="2"/>
  <c r="L189" i="2" s="1"/>
  <c r="K188" i="2"/>
  <c r="L188" i="2" s="1"/>
  <c r="K187" i="2"/>
  <c r="L187" i="2" s="1"/>
  <c r="L186" i="2"/>
  <c r="K186" i="2"/>
  <c r="L185" i="2"/>
  <c r="K185" i="2"/>
  <c r="K184" i="2"/>
  <c r="L184" i="2" s="1"/>
  <c r="K183" i="2"/>
  <c r="L183" i="2" s="1"/>
  <c r="L182" i="2"/>
  <c r="K182" i="2"/>
  <c r="K181" i="2"/>
  <c r="L181" i="2" s="1"/>
  <c r="K180" i="2"/>
  <c r="L180" i="2" s="1"/>
  <c r="L179" i="2"/>
  <c r="K179" i="2"/>
  <c r="K178" i="2"/>
  <c r="L178" i="2" s="1"/>
  <c r="K177" i="2"/>
  <c r="L177" i="2" s="1"/>
  <c r="L176" i="2"/>
  <c r="K176" i="2"/>
  <c r="L175" i="2"/>
  <c r="K175" i="2"/>
  <c r="K174" i="2"/>
  <c r="L174" i="2" s="1"/>
  <c r="L173" i="2"/>
  <c r="K173" i="2"/>
  <c r="K172" i="2"/>
  <c r="L172" i="2" s="1"/>
  <c r="K171" i="2"/>
  <c r="L171" i="2" s="1"/>
  <c r="L170" i="2"/>
  <c r="K170" i="2"/>
  <c r="L169" i="2"/>
  <c r="K169" i="2"/>
  <c r="L168" i="2"/>
  <c r="K168" i="2"/>
  <c r="L167" i="2"/>
  <c r="K167" i="2"/>
  <c r="K166" i="2"/>
  <c r="L166" i="2" s="1"/>
  <c r="K165" i="2"/>
  <c r="L165" i="2" s="1"/>
  <c r="L164" i="2"/>
  <c r="K164" i="2"/>
  <c r="L163" i="2"/>
  <c r="K163" i="2"/>
  <c r="L162" i="2"/>
  <c r="K162" i="2"/>
  <c r="L161" i="2"/>
  <c r="K161" i="2"/>
  <c r="K160" i="2"/>
  <c r="L160" i="2" s="1"/>
  <c r="K159" i="2"/>
  <c r="L159" i="2" s="1"/>
  <c r="K158" i="2"/>
  <c r="L158" i="2" s="1"/>
  <c r="L157" i="2"/>
  <c r="K157" i="2"/>
  <c r="L156" i="2"/>
  <c r="K156" i="2"/>
  <c r="L155" i="2"/>
  <c r="K155" i="2"/>
  <c r="K154" i="2"/>
  <c r="L154" i="2" s="1"/>
  <c r="K153" i="2"/>
  <c r="L153" i="2" s="1"/>
  <c r="L152" i="2"/>
  <c r="K152" i="2"/>
  <c r="K151" i="2"/>
  <c r="L151" i="2" s="1"/>
  <c r="K150" i="2"/>
  <c r="L150" i="2" s="1"/>
  <c r="L149" i="2"/>
  <c r="K149" i="2"/>
  <c r="K148" i="2"/>
  <c r="L148" i="2" s="1"/>
  <c r="L147" i="2"/>
  <c r="K147" i="2"/>
  <c r="K146" i="2"/>
  <c r="L146" i="2" s="1"/>
  <c r="K145" i="2"/>
  <c r="L145" i="2" s="1"/>
  <c r="L144" i="2"/>
  <c r="K144" i="2"/>
  <c r="L143" i="2"/>
  <c r="K143" i="2"/>
  <c r="K142" i="2"/>
  <c r="L142" i="2" s="1"/>
  <c r="K141" i="2"/>
  <c r="L141" i="2" s="1"/>
  <c r="K140" i="2"/>
  <c r="L140" i="2" s="1"/>
  <c r="L139" i="2"/>
  <c r="K139" i="2"/>
  <c r="K138" i="2"/>
  <c r="L138" i="2" s="1"/>
  <c r="L137" i="2"/>
  <c r="K137" i="2"/>
  <c r="K136" i="2"/>
  <c r="L136" i="2" s="1"/>
  <c r="L135" i="2"/>
  <c r="K135" i="2"/>
  <c r="L134" i="2"/>
  <c r="K134" i="2"/>
  <c r="K133" i="2"/>
  <c r="L133" i="2" s="1"/>
  <c r="K132" i="2"/>
  <c r="L132" i="2" s="1"/>
  <c r="L131" i="2"/>
  <c r="K131" i="2"/>
  <c r="L130" i="2"/>
  <c r="K130" i="2"/>
  <c r="L129" i="2"/>
  <c r="K129" i="2"/>
  <c r="L128" i="2"/>
  <c r="K128" i="2"/>
  <c r="K127" i="2"/>
  <c r="L127" i="2" s="1"/>
  <c r="K126" i="2"/>
  <c r="L126" i="2" s="1"/>
  <c r="L125" i="2"/>
  <c r="K125" i="2"/>
  <c r="K124" i="2"/>
  <c r="L124" i="2" s="1"/>
  <c r="K123" i="2"/>
  <c r="L123" i="2" s="1"/>
  <c r="K122" i="2"/>
  <c r="L122" i="2" s="1"/>
  <c r="K121" i="2"/>
  <c r="L121" i="2" s="1"/>
  <c r="L120" i="2"/>
  <c r="K120" i="2"/>
  <c r="L119" i="2"/>
  <c r="K119" i="2"/>
  <c r="K118" i="2"/>
  <c r="L118" i="2" s="1"/>
  <c r="L117" i="2"/>
  <c r="K117" i="2"/>
  <c r="L116" i="2"/>
  <c r="K116" i="2"/>
  <c r="L115" i="2"/>
  <c r="K115" i="2"/>
  <c r="K114" i="2"/>
  <c r="L114" i="2" s="1"/>
  <c r="L113" i="2"/>
  <c r="K113" i="2"/>
  <c r="K112" i="2"/>
  <c r="L112" i="2" s="1"/>
  <c r="K111" i="2"/>
  <c r="L111" i="2" s="1"/>
  <c r="K110" i="2"/>
  <c r="L110" i="2" s="1"/>
  <c r="K109" i="2"/>
  <c r="L109" i="2" s="1"/>
  <c r="K108" i="2"/>
  <c r="L108" i="2" s="1"/>
  <c r="L107" i="2"/>
  <c r="K107" i="2"/>
  <c r="K106" i="2"/>
  <c r="L106" i="2" s="1"/>
  <c r="L105" i="2"/>
  <c r="K105" i="2"/>
  <c r="L104" i="2"/>
  <c r="K104" i="2"/>
  <c r="L103" i="2"/>
  <c r="K103" i="2"/>
  <c r="L102" i="2"/>
  <c r="K102" i="2"/>
  <c r="L101" i="2"/>
  <c r="K101" i="2"/>
  <c r="K100" i="2"/>
  <c r="L100" i="2" s="1"/>
  <c r="K99" i="2"/>
  <c r="L99" i="2" s="1"/>
  <c r="K98" i="2"/>
  <c r="L98" i="2" s="1"/>
  <c r="K97" i="2"/>
  <c r="L97" i="2" s="1"/>
  <c r="K96" i="2"/>
  <c r="L96" i="2" s="1"/>
  <c r="L95" i="2"/>
  <c r="K95" i="2"/>
  <c r="K94" i="2"/>
  <c r="L94" i="2" s="1"/>
  <c r="K93" i="2"/>
  <c r="L93" i="2" s="1"/>
  <c r="L92" i="2"/>
  <c r="K92" i="2"/>
  <c r="L91" i="2"/>
  <c r="K91" i="2"/>
  <c r="L90" i="2"/>
  <c r="K90" i="2"/>
  <c r="L89" i="2"/>
  <c r="K89" i="2"/>
  <c r="K88" i="2"/>
  <c r="L88" i="2" s="1"/>
  <c r="L87" i="2"/>
  <c r="K87" i="2"/>
  <c r="K86" i="2"/>
  <c r="L86" i="2" s="1"/>
  <c r="K85" i="2"/>
  <c r="L85" i="2" s="1"/>
  <c r="K84" i="2"/>
  <c r="L84" i="2" s="1"/>
  <c r="L83" i="2"/>
  <c r="K83" i="2"/>
  <c r="K82" i="2"/>
  <c r="L82" i="2" s="1"/>
  <c r="K81" i="2"/>
  <c r="L81" i="2" s="1"/>
  <c r="K80" i="2"/>
  <c r="L80" i="2" s="1"/>
  <c r="L79" i="2"/>
  <c r="K79" i="2"/>
  <c r="L78" i="2"/>
  <c r="K78" i="2"/>
  <c r="L77" i="2"/>
  <c r="K77" i="2"/>
  <c r="K76" i="2"/>
  <c r="L76" i="2" s="1"/>
  <c r="K75" i="2"/>
  <c r="L75" i="2" s="1"/>
  <c r="L74" i="2"/>
  <c r="K74" i="2"/>
  <c r="K73" i="2"/>
  <c r="L73" i="2" s="1"/>
  <c r="K72" i="2"/>
  <c r="L72" i="2" s="1"/>
  <c r="L71" i="2"/>
  <c r="K71" i="2"/>
  <c r="K70" i="2"/>
  <c r="L70" i="2" s="1"/>
  <c r="L69" i="2"/>
  <c r="K69" i="2"/>
  <c r="K68" i="2"/>
  <c r="L68" i="2" s="1"/>
  <c r="K67" i="2"/>
  <c r="L67" i="2" s="1"/>
  <c r="L66" i="2"/>
  <c r="K66" i="2"/>
  <c r="L65" i="2"/>
  <c r="K65" i="2"/>
  <c r="K64" i="2"/>
  <c r="L64" i="2" s="1"/>
  <c r="K63" i="2"/>
  <c r="L63" i="2" s="1"/>
  <c r="K62" i="2"/>
  <c r="L62" i="2" s="1"/>
  <c r="L61" i="2"/>
  <c r="K61" i="2"/>
  <c r="K60" i="2"/>
  <c r="L60" i="2" s="1"/>
  <c r="L59" i="2"/>
  <c r="K59" i="2"/>
  <c r="K58" i="2"/>
  <c r="L58" i="2" s="1"/>
  <c r="L57" i="2"/>
  <c r="K57" i="2"/>
  <c r="L56" i="2"/>
  <c r="K56" i="2"/>
  <c r="K55" i="2"/>
  <c r="L55" i="2" s="1"/>
  <c r="K54" i="2"/>
  <c r="L54" i="2" s="1"/>
  <c r="L53" i="2"/>
  <c r="K53" i="2"/>
  <c r="K52" i="2"/>
  <c r="L52" i="2" s="1"/>
  <c r="K51" i="2"/>
  <c r="L51" i="2" s="1"/>
  <c r="K50" i="2"/>
  <c r="L50" i="2" s="1"/>
  <c r="K49" i="2"/>
  <c r="L49" i="2" s="1"/>
  <c r="L48" i="2"/>
  <c r="K48" i="2"/>
  <c r="L47" i="2"/>
  <c r="K47" i="2"/>
  <c r="K46" i="2"/>
  <c r="L46" i="2" s="1"/>
  <c r="L45" i="2"/>
  <c r="K45" i="2"/>
  <c r="L44" i="2"/>
  <c r="K44" i="2"/>
  <c r="L43" i="2"/>
  <c r="K43" i="2"/>
  <c r="K42" i="2"/>
  <c r="L42" i="2" s="1"/>
  <c r="L41" i="2"/>
  <c r="K41" i="2"/>
  <c r="K40" i="2"/>
  <c r="L40" i="2" s="1"/>
  <c r="K39" i="2"/>
  <c r="L39" i="2" s="1"/>
  <c r="K38" i="2"/>
  <c r="L38" i="2" s="1"/>
  <c r="K37" i="2"/>
  <c r="L37" i="2" s="1"/>
  <c r="K36" i="2"/>
  <c r="L36" i="2" s="1"/>
  <c r="L35" i="2"/>
  <c r="K35" i="2"/>
  <c r="K34" i="2"/>
  <c r="L34" i="2" s="1"/>
  <c r="L33" i="2"/>
  <c r="K33" i="2"/>
  <c r="L32" i="2"/>
  <c r="K32" i="2"/>
  <c r="L31" i="2"/>
  <c r="K31" i="2"/>
  <c r="L30" i="2"/>
  <c r="K30" i="2"/>
  <c r="L29" i="2"/>
  <c r="K29" i="2"/>
  <c r="K28" i="2"/>
  <c r="L28" i="2" s="1"/>
  <c r="K27" i="2"/>
  <c r="L27" i="2" s="1"/>
  <c r="K26" i="2"/>
  <c r="L26" i="2" s="1"/>
  <c r="K25" i="2"/>
  <c r="L25" i="2" s="1"/>
  <c r="K24" i="2"/>
  <c r="L24" i="2" s="1"/>
  <c r="L23" i="2"/>
  <c r="K23" i="2"/>
  <c r="K22" i="2"/>
  <c r="L22" i="2" s="1"/>
  <c r="K21" i="2"/>
  <c r="L21" i="2" s="1"/>
  <c r="L20" i="2"/>
  <c r="K20" i="2"/>
  <c r="L19" i="2"/>
  <c r="K19" i="2"/>
  <c r="L18" i="2"/>
  <c r="K18" i="2"/>
  <c r="L17" i="2"/>
  <c r="K17" i="2"/>
  <c r="K16" i="2"/>
  <c r="L16" i="2" s="1"/>
  <c r="L15" i="2"/>
  <c r="K15" i="2"/>
  <c r="K14" i="2"/>
  <c r="L14" i="2" s="1"/>
  <c r="K13" i="2"/>
  <c r="L13" i="2" s="1"/>
  <c r="K12" i="2"/>
  <c r="L12" i="2" s="1"/>
  <c r="L11" i="2"/>
  <c r="K11" i="2"/>
  <c r="K10" i="2"/>
  <c r="L10" i="2" s="1"/>
  <c r="K9" i="2"/>
  <c r="L9" i="2" s="1"/>
  <c r="K8" i="2"/>
  <c r="L8" i="2" s="1"/>
  <c r="L7" i="2"/>
  <c r="K7" i="2"/>
  <c r="L6" i="2"/>
  <c r="K6" i="2"/>
  <c r="S3" i="3"/>
  <c r="M3" i="3"/>
  <c r="V3" i="3"/>
  <c r="P3" i="3"/>
</calcChain>
</file>

<file path=xl/sharedStrings.xml><?xml version="1.0" encoding="utf-8"?>
<sst xmlns="http://schemas.openxmlformats.org/spreadsheetml/2006/main" count="19587" uniqueCount="161">
  <si>
    <t>Interactive Excel Dashboard</t>
  </si>
  <si>
    <r>
      <rPr>
        <sz val="16"/>
        <color theme="1"/>
        <rFont val="Calibri"/>
        <family val="2"/>
      </rPr>
      <t>Get 10%</t>
    </r>
    <r>
      <rPr>
        <b/>
        <sz val="16"/>
        <color theme="1"/>
        <rFont val="Calibri"/>
        <family val="2"/>
      </rPr>
      <t xml:space="preserve"> OFF</t>
    </r>
    <r>
      <rPr>
        <sz val="16"/>
        <color theme="1"/>
        <rFont val="Calibri"/>
        <family val="2"/>
      </rPr>
      <t xml:space="preserve"> our Excel for Business &amp; Finance Course using coupon code </t>
    </r>
    <r>
      <rPr>
        <b/>
        <sz val="16"/>
        <color theme="1"/>
        <rFont val="Calibri"/>
        <family val="2"/>
      </rPr>
      <t>EMAIL10</t>
    </r>
  </si>
  <si>
    <t>Get Our Excel for Business &amp; Finance Course</t>
  </si>
  <si>
    <t>Made by Kenji Explains / Career Principles</t>
  </si>
  <si>
    <t>Note</t>
  </si>
  <si>
    <t>All content is copyright material of Kenji Explains / Career Principles</t>
  </si>
  <si>
    <t>This Excel model may not be reproduced or distributed by any means, including printing, 
screencapturing, or any other method without the prior permission of the publisher.</t>
  </si>
  <si>
    <t>Key American Coca-Cola Retailers</t>
  </si>
  <si>
    <t>Beverage Sales &amp; Operating Margin 2021</t>
  </si>
  <si>
    <t>Retailer</t>
  </si>
  <si>
    <t>Retailer ID</t>
  </si>
  <si>
    <t>Invoice Date</t>
  </si>
  <si>
    <t>Region</t>
  </si>
  <si>
    <t>State</t>
  </si>
  <si>
    <t>City</t>
  </si>
  <si>
    <t>Beverage Brand</t>
  </si>
  <si>
    <t>Price per Unit</t>
  </si>
  <si>
    <t>Units Sold</t>
  </si>
  <si>
    <t>Total Sales</t>
  </si>
  <si>
    <t>Operating Profit</t>
  </si>
  <si>
    <t>Operating Margin</t>
  </si>
  <si>
    <t>Sodapop</t>
  </si>
  <si>
    <t>Northeast</t>
  </si>
  <si>
    <t>New York</t>
  </si>
  <si>
    <t>Coca-Cola</t>
  </si>
  <si>
    <t>Diet Coke</t>
  </si>
  <si>
    <t>Sprite</t>
  </si>
  <si>
    <t>Fanta</t>
  </si>
  <si>
    <t>Powerade</t>
  </si>
  <si>
    <t>Dasani Water</t>
  </si>
  <si>
    <t>BevCo</t>
  </si>
  <si>
    <t>South</t>
  </si>
  <si>
    <t>Texas</t>
  </si>
  <si>
    <t>Houston</t>
  </si>
  <si>
    <t>FizzySip</t>
  </si>
  <si>
    <t>West</t>
  </si>
  <si>
    <t>California</t>
  </si>
  <si>
    <t>San Francisco</t>
  </si>
  <si>
    <t>DreamCo</t>
  </si>
  <si>
    <t>Los Angeles</t>
  </si>
  <si>
    <t>Midwest</t>
  </si>
  <si>
    <t>Illinois</t>
  </si>
  <si>
    <t>Chicago</t>
  </si>
  <si>
    <t>Dallas</t>
  </si>
  <si>
    <t>Pennsylvania</t>
  </si>
  <si>
    <t>Philadelphia</t>
  </si>
  <si>
    <t>x</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</si>
  <si>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</si>
  <si>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</si>
  <si>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</si>
  <si>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</si>
  <si>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</si>
  <si>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</si>
  <si>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</si>
  <si>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</si>
  <si>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</si>
  <si>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</si>
  <si>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</si>
  <si>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</si>
  <si>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</si>
  <si>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</si>
  <si>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</si>
  <si>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</si>
  <si>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</si>
  <si>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</si>
  <si>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</si>
  <si>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</si>
  <si>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</si>
  <si>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</si>
  <si>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</si>
  <si>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</si>
  <si>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</si>
  <si>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</si>
  <si>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</si>
  <si>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</si>
  <si>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</si>
  <si>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</si>
  <si>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</si>
  <si>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</si>
  <si>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</si>
  <si>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</si>
  <si>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</si>
  <si>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</si>
  <si>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</si>
  <si>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</si>
  <si>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</si>
  <si>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</si>
  <si>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</si>
  <si>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</si>
  <si>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</si>
  <si>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</si>
  <si>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</si>
  <si>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</si>
  <si>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</si>
  <si>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</si>
  <si>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</si>
  <si>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</si>
  <si>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</si>
  <si>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</si>
  <si>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</si>
  <si>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</si>
  <si>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</si>
  <si>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</si>
  <si>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</si>
  <si>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</si>
  <si>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</si>
  <si>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</si>
  <si>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</si>
  <si>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</si>
  <si>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</si>
  <si>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</si>
  <si>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</si>
  <si>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</si>
  <si>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</si>
  <si>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</si>
  <si>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</si>
  <si>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</si>
  <si>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</si>
  <si>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</si>
  <si>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</si>
  <si>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</si>
  <si>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</si>
  <si>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</si>
  <si>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</si>
  <si>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</si>
  <si>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</si>
  <si>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</si>
  <si>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</si>
  <si>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</si>
  <si>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</si>
  <si>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</si>
  <si>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</si>
  <si>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</si>
  <si>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</si>
  <si>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</si>
  <si>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</si>
  <si>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</si>
  <si>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</si>
  <si>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Key American Retailers</t>
  </si>
  <si>
    <t>Sum of Total Sales</t>
  </si>
  <si>
    <t>Sum of Units Sold</t>
  </si>
  <si>
    <t>Sum of Operating Profit</t>
  </si>
  <si>
    <t>Average of Operating Margin</t>
  </si>
  <si>
    <t>Total Units Sold</t>
  </si>
  <si>
    <t>Total Operating Profit</t>
  </si>
  <si>
    <t>Average Operation Profit</t>
  </si>
  <si>
    <t>Row Labels</t>
  </si>
  <si>
    <t>Grand Total</t>
  </si>
  <si>
    <t>Jan</t>
  </si>
  <si>
    <t>Feb</t>
  </si>
  <si>
    <t>Mar</t>
  </si>
  <si>
    <t>Apr</t>
  </si>
  <si>
    <t>May</t>
  </si>
  <si>
    <t>Jun</t>
  </si>
  <si>
    <t>Jul</t>
  </si>
  <si>
    <t>Aug</t>
  </si>
  <si>
    <t>Sep</t>
  </si>
  <si>
    <t>Oct</t>
  </si>
  <si>
    <t>Nov</t>
  </si>
  <si>
    <t>Dec</t>
  </si>
  <si>
    <t>Unit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</si>
</sst>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6" formatCode="&quot;$&quot;#,##0_);[Red]\(&quot;$&quot;#,##0\)"/>
    <numFmt numFmtId="8" formatCode="&quot;$&quot;#,##0.00_);[Red]\(&quot;$&quot;#,##0.00\)"/>
    <numFmt numFmtId="164" formatCode="&quot;$&quot;#,##0.0_);[Red]\(&quot;$&quot;#,##0.0\)"/>
    <numFmt numFmtId="165" formatCode="&quot;$&quot;#,##0"/>
    <numFmt numFmtId="166" formatCode="_-* #,##0_-;\-* #,##0_-;_-* &quot;-&quot;??_-;_-@"/>
    <numFmt numFmtId="167" formatCode="0.0%"/>
  </numFmts>
  <fonts count="25" x14ac:knownFonts="1">
    <font>
      <sz val="11"/>
      <color theme="1"/>
      <name val="Calibri"/>
      <scheme val="minor"/>
    </font>
    <font>
      <sz val="11"/>
      <color theme="1"/>
      <name val="Calibri"/>
      <family val="2"/>
    </font>
    <font>
      <b/>
      <sz val="50"/>
      <color theme="1"/>
      <name val="Calibri"/>
      <family val="2"/>
    </font>
    <font>
      <sz val="12"/>
      <color theme="1"/>
      <name val="Calibri"/>
      <family val="2"/>
    </font>
    <font>
      <sz val="16"/>
      <color theme="1"/>
      <name val="Calibri"/>
      <family val="2"/>
    </font>
    <font>
      <i/>
      <u/>
      <sz val="14"/>
      <color rgb="FF1155CC"/>
      <name val="Calibri"/>
      <family val="2"/>
    </font>
    <font>
      <b/>
      <sz val="11"/>
      <color theme="1"/>
      <name val="Calibri"/>
      <family val="2"/>
    </font>
    <font>
      <sz val="11"/>
      <color theme="1"/>
      <name val="Calibri"/>
      <family val="2"/>
      <scheme val="minor"/>
    </font>
    <font>
      <b/>
      <sz val="18"/>
      <color rgb="FF2A3E68"/>
      <name val="Calibri"/>
      <family val="2"/>
    </font>
    <font>
      <b/>
      <sz val="12"/>
      <color rgb="FF2A3E68"/>
      <name val="Calibri"/>
      <family val="2"/>
    </font>
    <font>
      <sz val="11"/>
      <color theme="0"/>
      <name val="Calibri"/>
      <family val="2"/>
    </font>
    <font>
      <b/>
      <sz val="39"/>
      <color theme="0"/>
      <name val="Calibri"/>
      <family val="2"/>
    </font>
    <font>
      <sz val="11"/>
      <name val="Calibri"/>
      <family val="2"/>
    </font>
    <font>
      <b/>
      <sz val="36"/>
      <color theme="0"/>
      <name val="Calibri"/>
      <family val="2"/>
    </font>
    <font>
      <b/>
      <sz val="14"/>
      <color theme="0"/>
      <name val="Calibri"/>
      <family val="2"/>
    </font>
    <font>
      <sz val="14"/>
      <color theme="0"/>
      <name val="Calibri"/>
      <family val="2"/>
    </font>
    <font>
      <sz val="18"/>
      <color theme="0"/>
      <name val="Calibri"/>
      <family val="2"/>
    </font>
    <font>
      <b/>
      <sz val="20"/>
      <color theme="0"/>
      <name val="Calibri"/>
      <family val="2"/>
    </font>
    <font>
      <b/>
      <sz val="18"/>
      <color theme="0"/>
      <name val="Calibri"/>
      <family val="2"/>
    </font>
    <font>
      <b/>
      <sz val="16"/>
      <color theme="1"/>
      <name val="Calibri"/>
      <family val="2"/>
    </font>
    <font>
      <u/>
      <sz val="11"/>
      <color theme="10"/>
      <name val="Calibri"/>
      <family val="2"/>
      <scheme val="minor"/>
    </font>
    <font>
      <u/>
      <sz val="20"/>
      <color theme="10"/>
      <name val="Calibri"/>
      <family val="2"/>
      <scheme val="minor"/>
    </font>
    <font>
      <b/>
      <sz val="14"/>
      <color theme="0"/>
      <name val="Calibri"/>
      <family val="2"/>
    </font>
    <font>
      <sz val="11"/>
      <color theme="5" tint="-0.499984740745262"/>
      <name val="Calibri"/>
      <family val="2"/>
    </font>
    <font>
      <sz val="11"/>
      <color theme="1"/>
      <name val="Calibri"/>
      <family val="2"/>
      <scheme val="minor"/>
    </font>
  </fonts>
  <fills count="9">
    <fill>
      <patternFill patternType="none"/>
    </fill>
    <fill>
      <patternFill patternType="gray125"/>
    </fill>
    <fill>
      <patternFill patternType="solid">
        <fgColor rgb="FFD9E2F3"/>
        <bgColor rgb="FFD9E2F3"/>
      </patternFill>
    </fill>
    <fill>
      <patternFill patternType="solid">
        <fgColor rgb="FFFEF2CB"/>
        <bgColor rgb="FFFEF2CB"/>
      </patternFill>
    </fill>
    <fill>
      <patternFill patternType="solid">
        <fgColor rgb="FF2A3E68"/>
        <bgColor rgb="FF2A3E68"/>
      </patternFill>
    </fill>
    <fill>
      <patternFill patternType="solid">
        <fgColor theme="0"/>
        <bgColor theme="0"/>
      </patternFill>
    </fill>
    <fill>
      <patternFill patternType="solid">
        <fgColor theme="7" tint="-0.499984740745262"/>
        <bgColor rgb="FF2A3E68"/>
      </patternFill>
    </fill>
    <fill>
      <patternFill patternType="solid">
        <fgColor theme="7" tint="-0.499984740745262"/>
        <bgColor indexed="64"/>
      </patternFill>
    </fill>
    <fill>
      <patternFill patternType="solid">
        <fgColor theme="5" tint="-0.249977111117893"/>
        <bgColor theme="0"/>
      </patternFill>
    </fill>
  </fills>
  <borders count="20">
    <border>
      <left/>
      <right/>
      <top/>
      <bottom/>
      <diagonal/>
    </border>
    <border>
      <left/>
      <right/>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style="thin">
        <color theme="1"/>
      </right>
      <top style="thin">
        <color theme="1"/>
      </top>
      <bottom style="thin">
        <color theme="1"/>
      </bottom>
      <diagonal/>
    </border>
    <border>
      <left/>
      <right/>
      <top/>
      <bottom style="thin">
        <color theme="1"/>
      </bottom>
      <diagonal/>
    </border>
    <border>
      <left style="thin">
        <color theme="1"/>
      </left>
      <right/>
      <top/>
      <bottom style="thin">
        <color theme="1"/>
      </bottom>
      <diagonal/>
    </border>
    <border>
      <left/>
      <right style="thin">
        <color theme="1"/>
      </right>
      <top/>
      <bottom style="thin">
        <color theme="1"/>
      </bottom>
      <diagonal/>
    </border>
    <border>
      <left/>
      <right/>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2">
    <xf numFmtId="0" fontId="0" fillId="0" borderId="0"/>
    <xf numFmtId="0" fontId="20" fillId="0" borderId="0" applyNumberFormat="0" applyFill="0" applyBorder="0" applyAlignment="0" applyProtection="0"/>
  </cellStyleXfs>
  <cellXfs count="66">
    <xf numFmtId="0" fontId="0" fillId="0" borderId="0" xfId="0"/>
    <xf numFmtId="0" fontId="1" fillId="2" borderId="1" xfId="0" applyFont="1" applyFill="1" applyBorder="1"/>
    <xf numFmtId="0" fontId="1" fillId="0" borderId="2" xfId="0" applyFont="1" applyBorder="1"/>
    <xf numFmtId="0" fontId="2" fillId="0" borderId="3" xfId="0" applyFont="1" applyBorder="1" applyAlignment="1">
      <alignment horizontal="center" vertical="center"/>
    </xf>
    <xf numFmtId="0" fontId="1" fillId="0" borderId="4" xfId="0" applyFont="1" applyBorder="1"/>
    <xf numFmtId="0" fontId="1" fillId="0" borderId="5" xfId="0" applyFont="1" applyBorder="1"/>
    <xf numFmtId="0" fontId="2" fillId="0" borderId="0" xfId="0" applyFont="1" applyAlignment="1">
      <alignment horizontal="center" vertical="center"/>
    </xf>
    <xf numFmtId="0" fontId="1" fillId="0" borderId="6" xfId="0" applyFont="1" applyBorder="1"/>
    <xf numFmtId="0" fontId="3" fillId="2" borderId="1" xfId="0" applyFont="1" applyFill="1" applyBorder="1"/>
    <xf numFmtId="0" fontId="3" fillId="0" borderId="5" xfId="0" applyFont="1" applyBorder="1"/>
    <xf numFmtId="0" fontId="4" fillId="0" borderId="0" xfId="0" applyFont="1"/>
    <xf numFmtId="0" fontId="3" fillId="0" borderId="6" xfId="0" applyFont="1" applyBorder="1"/>
    <xf numFmtId="0" fontId="1" fillId="2" borderId="1" xfId="0" applyFont="1" applyFill="1" applyBorder="1" applyAlignment="1">
      <alignment vertical="center"/>
    </xf>
    <xf numFmtId="0" fontId="1" fillId="0" borderId="5" xfId="0" applyFont="1" applyBorder="1" applyAlignment="1">
      <alignment vertical="center"/>
    </xf>
    <xf numFmtId="0" fontId="1" fillId="0" borderId="6" xfId="0" applyFont="1" applyBorder="1" applyAlignment="1">
      <alignment vertical="center"/>
    </xf>
    <xf numFmtId="0" fontId="5" fillId="0" borderId="0" xfId="0" applyFont="1"/>
    <xf numFmtId="0" fontId="6" fillId="0" borderId="8" xfId="0" applyFont="1" applyBorder="1"/>
    <xf numFmtId="0" fontId="7" fillId="0" borderId="0" xfId="0" applyFont="1"/>
    <xf numFmtId="0" fontId="1" fillId="0" borderId="0" xfId="0" applyFont="1" applyAlignment="1">
      <alignment vertical="top" wrapText="1"/>
    </xf>
    <xf numFmtId="0" fontId="1" fillId="0" borderId="9" xfId="0" applyFont="1" applyBorder="1"/>
    <xf numFmtId="0" fontId="1" fillId="0" borderId="8" xfId="0" applyFont="1" applyBorder="1"/>
    <xf numFmtId="0" fontId="1" fillId="0" borderId="10" xfId="0" applyFont="1" applyBorder="1"/>
    <xf numFmtId="0" fontId="1" fillId="0" borderId="0" xfId="0" applyFont="1"/>
    <xf numFmtId="0" fontId="8" fillId="0" borderId="11" xfId="0" applyFont="1" applyBorder="1"/>
    <xf numFmtId="0" fontId="1" fillId="0" borderId="11" xfId="0" applyFont="1" applyBorder="1"/>
    <xf numFmtId="0" fontId="9" fillId="0" borderId="0" xfId="0" applyFont="1"/>
    <xf numFmtId="0" fontId="10" fillId="4"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3" fontId="1" fillId="0" borderId="0" xfId="0" applyNumberFormat="1" applyFont="1"/>
    <xf numFmtId="9" fontId="1" fillId="0" borderId="0" xfId="0" applyNumberFormat="1" applyFont="1"/>
    <xf numFmtId="8" fontId="1" fillId="0" borderId="0" xfId="0" applyNumberFormat="1" applyFont="1"/>
    <xf numFmtId="10" fontId="1" fillId="0" borderId="0" xfId="0" applyNumberFormat="1" applyFont="1"/>
    <xf numFmtId="14" fontId="1" fillId="0" borderId="0" xfId="0" applyNumberFormat="1" applyFont="1"/>
    <xf numFmtId="164" fontId="1" fillId="0" borderId="0" xfId="0" applyNumberFormat="1" applyFont="1"/>
    <xf numFmtId="0" fontId="1" fillId="5" borderId="1" xfId="0" applyFont="1" applyFill="1" applyBorder="1"/>
    <xf numFmtId="0" fontId="21" fillId="3" borderId="7" xfId="1" applyFont="1" applyFill="1" applyBorder="1" applyAlignment="1">
      <alignment horizontal="center" vertical="center"/>
    </xf>
    <xf numFmtId="0" fontId="0" fillId="0" borderId="0" xfId="0" pivotButton="1"/>
    <xf numFmtId="0" fontId="0" fillId="0" borderId="0" xfId="0" applyAlignment="1">
      <alignment horizontal="left"/>
    </xf>
    <xf numFmtId="165" fontId="0" fillId="0" borderId="0" xfId="0" applyNumberFormat="1"/>
    <xf numFmtId="0" fontId="23" fillId="6" borderId="1" xfId="0" applyFont="1" applyFill="1" applyBorder="1"/>
    <xf numFmtId="0" fontId="10" fillId="6" borderId="1" xfId="0" applyFont="1" applyFill="1" applyBorder="1"/>
    <xf numFmtId="0" fontId="13" fillId="6" borderId="1" xfId="0" applyFont="1" applyFill="1" applyBorder="1" applyAlignment="1">
      <alignment vertical="center"/>
    </xf>
    <xf numFmtId="0" fontId="14" fillId="6" borderId="1" xfId="0" applyFont="1" applyFill="1" applyBorder="1"/>
    <xf numFmtId="0" fontId="15" fillId="6" borderId="1" xfId="0" applyFont="1" applyFill="1" applyBorder="1"/>
    <xf numFmtId="0" fontId="16" fillId="6" borderId="1" xfId="0" applyFont="1" applyFill="1" applyBorder="1" applyAlignment="1">
      <alignment vertical="top"/>
    </xf>
    <xf numFmtId="165" fontId="18" fillId="6" borderId="1" xfId="0" applyNumberFormat="1" applyFont="1" applyFill="1" applyBorder="1" applyAlignment="1">
      <alignment vertical="top"/>
    </xf>
    <xf numFmtId="0" fontId="1" fillId="6" borderId="1" xfId="0" applyFont="1" applyFill="1" applyBorder="1"/>
    <xf numFmtId="3" fontId="0" fillId="0" borderId="0" xfId="0" applyNumberFormat="1"/>
    <xf numFmtId="0" fontId="24" fillId="0" borderId="0" xfId="0" applyFont="1"/>
    <xf numFmtId="0" fontId="1" fillId="8" borderId="1" xfId="0" applyFont="1" applyFill="1" applyBorder="1"/>
    <xf numFmtId="0" fontId="22" fillId="6" borderId="15" xfId="0" applyFont="1" applyFill="1" applyBorder="1" applyAlignment="1">
      <alignment horizontal="center"/>
    </xf>
    <xf numFmtId="0" fontId="12" fillId="7" borderId="16" xfId="0" applyFont="1" applyFill="1" applyBorder="1"/>
    <xf numFmtId="167" fontId="17" fillId="6" borderId="15" xfId="0" applyNumberFormat="1" applyFont="1" applyFill="1" applyBorder="1" applyAlignment="1">
      <alignment horizontal="center" vertical="top"/>
    </xf>
    <xf numFmtId="0" fontId="11" fillId="6" borderId="12" xfId="0" applyFont="1" applyFill="1" applyBorder="1" applyAlignment="1">
      <alignment horizontal="center" vertical="center"/>
    </xf>
    <xf numFmtId="0" fontId="12" fillId="7" borderId="13" xfId="0" applyFont="1" applyFill="1" applyBorder="1"/>
    <xf numFmtId="0" fontId="12" fillId="7" borderId="14" xfId="0" applyFont="1" applyFill="1" applyBorder="1"/>
    <xf numFmtId="0" fontId="12" fillId="7" borderId="17" xfId="0" applyFont="1" applyFill="1" applyBorder="1"/>
    <xf numFmtId="0" fontId="12" fillId="7" borderId="18" xfId="0" applyFont="1" applyFill="1" applyBorder="1"/>
    <xf numFmtId="0" fontId="12" fillId="7" borderId="19" xfId="0" applyFont="1" applyFill="1" applyBorder="1"/>
    <xf numFmtId="165" fontId="17" fillId="6" borderId="15" xfId="0" applyNumberFormat="1" applyFont="1" applyFill="1" applyBorder="1" applyAlignment="1">
      <alignment horizontal="center" vertical="top"/>
    </xf>
    <xf numFmtId="166" fontId="17" fillId="6" borderId="15" xfId="0" applyNumberFormat="1" applyFont="1" applyFill="1" applyBorder="1" applyAlignment="1">
      <alignment horizontal="center" vertical="top"/>
    </xf>
  </cellXfs>
  <cellStyles count="2">
    <cellStyle name="Hyperlink" xfId="1" builtinId="8"/>
    <cellStyle name="Normal" xfId="0" builtinId="0"/>
  </cellStyles>
  <dxfs count="15">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0"/>
        <name val="Calibri"/>
        <scheme val="none"/>
      </font>
      <fill>
        <patternFill patternType="solid">
          <fgColor rgb="FF2A3E68"/>
          <bgColor rgb="FF2A3E68"/>
        </patternFill>
      </fill>
      <alignment horizontal="center" vertical="bottom" textRotation="0" wrapText="0" indent="0" justifyLastLine="0" shrinkToFit="0" readingOrder="0"/>
    </dxf>
    <dxf>
      <numFmt numFmtId="165"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customschemas.google.com/relationships/workbookmetadata" Target="metadata"/><Relationship Id="rId4" Type="http://schemas.openxmlformats.org/officeDocument/2006/relationships/worksheet" Target="worksheets/sheet4.xml"/><Relationship Id="rId9" Type="http://schemas.microsoft.com/office/2011/relationships/timelineCache" Target="timelineCaches/timeline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 Coca Cola.xlsx]Sheet1!PivotTable2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Sheet1!$B$6</c:f>
              <c:strCache>
                <c:ptCount val="1"/>
                <c:pt idx="0">
                  <c:v>Total</c:v>
                </c:pt>
              </c:strCache>
            </c:strRef>
          </c:tx>
          <c:spPr>
            <a:solidFill>
              <a:schemeClr val="accent1"/>
            </a:solidFill>
            <a:ln>
              <a:noFill/>
            </a:ln>
            <a:effectLst/>
          </c:spPr>
          <c:invertIfNegative val="0"/>
          <c:cat>
            <c:strRef>
              <c:f>Sheet1!$A$7:$A$19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Sheet1!$B$7:$B$19</c:f>
              <c:numCache>
                <c:formatCode>"$"#,##0</c:formatCode>
                <c:ptCount val="12"/>
                <c:pt idx="0">
                  <c:v>510750</c:v>
                </c:pt>
                <c:pt idx="1">
                  <c:v>484975</c:v>
                </c:pt>
                <c:pt idx="2">
                  <c:v>483530</c:v>
                </c:pt>
                <c:pt idx="3">
                  <c:v>494887.5</c:v>
                </c:pt>
                <c:pt idx="4">
                  <c:v>673572.5</c:v>
                </c:pt>
                <c:pt idx="5">
                  <c:v>903837.5</c:v>
                </c:pt>
                <c:pt idx="6">
                  <c:v>1041437.5</c:v>
                </c:pt>
                <c:pt idx="7">
                  <c:v>945275</c:v>
                </c:pt>
                <c:pt idx="8">
                  <c:v>681000</c:v>
                </c:pt>
                <c:pt idx="9">
                  <c:v>623375</c:v>
                </c:pt>
                <c:pt idx="10">
                  <c:v>795612.5</c:v>
                </c:pt>
                <c:pt idx="11">
                  <c:v>1045775</c:v>
                </c:pt>
              </c:numCache>
            </c:numRef>
          </c:val>
          <c:extLst>
            <c:ext xmlns:c16="http://schemas.microsoft.com/office/drawing/2014/chart" uri="{C3380CC4-5D6E-409C-BE32-E72D297353CC}">
              <c16:uniqueId val="{00000000-8715-2241-9504-04845EA64127}"/>
            </c:ext>
          </c:extLst>
        </c:ser>
        <c:dLbls>
          <c:showLegendKey val="0"/>
          <c:showVal val="0"/>
          <c:showCatName val="0"/>
          <c:showSerName val="0"/>
          <c:showPercent val="0"/>
          <c:showBubbleSize val="0"/>
        </c:dLbls>
        <c:gapWidth val="219"/>
        <c:overlap val="-27"/>
        <c:axId val="1406543584"/>
        <c:axId val="1406545312"/>
      </c:barChart>
      <c:catAx>
        <c:axId val="1406543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545312"/>
        <c:crosses val="autoZero"/>
        <c:auto val="1"/>
        <c:lblAlgn val="ctr"/>
        <c:lblOffset val="100"/>
        <c:noMultiLvlLbl val="0"/>
      </c:catAx>
      <c:valAx>
        <c:axId val="14065453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543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 Coca Cola.xlsx]Sheet1!PivotTable2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Monthly</a:t>
            </a:r>
            <a:r>
              <a:rPr lang="en-US" b="1" baseline="0"/>
              <a:t> Sales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Sheet1!$B$6</c:f>
              <c:strCache>
                <c:ptCount val="1"/>
                <c:pt idx="0">
                  <c:v>Total</c:v>
                </c:pt>
              </c:strCache>
            </c:strRef>
          </c:tx>
          <c:spPr>
            <a:solidFill>
              <a:schemeClr val="accent2">
                <a:lumMod val="50000"/>
              </a:schemeClr>
            </a:solidFill>
            <a:ln>
              <a:noFill/>
            </a:ln>
            <a:effectLst/>
          </c:spPr>
          <c:invertIfNegative val="0"/>
          <c:cat>
            <c:strRef>
              <c:f>Sheet1!$A$7:$A$19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Sheet1!$B$7:$B$19</c:f>
              <c:numCache>
                <c:formatCode>"$"#,##0</c:formatCode>
                <c:ptCount val="12"/>
                <c:pt idx="0">
                  <c:v>510750</c:v>
                </c:pt>
                <c:pt idx="1">
                  <c:v>484975</c:v>
                </c:pt>
                <c:pt idx="2">
                  <c:v>483530</c:v>
                </c:pt>
                <c:pt idx="3">
                  <c:v>494887.5</c:v>
                </c:pt>
                <c:pt idx="4">
                  <c:v>673572.5</c:v>
                </c:pt>
                <c:pt idx="5">
                  <c:v>903837.5</c:v>
                </c:pt>
                <c:pt idx="6">
                  <c:v>1041437.5</c:v>
                </c:pt>
                <c:pt idx="7">
                  <c:v>945275</c:v>
                </c:pt>
                <c:pt idx="8">
                  <c:v>681000</c:v>
                </c:pt>
                <c:pt idx="9">
                  <c:v>623375</c:v>
                </c:pt>
                <c:pt idx="10">
                  <c:v>795612.5</c:v>
                </c:pt>
                <c:pt idx="11">
                  <c:v>1045775</c:v>
                </c:pt>
              </c:numCache>
            </c:numRef>
          </c:val>
          <c:extLst>
            <c:ext xmlns:c16="http://schemas.microsoft.com/office/drawing/2014/chart" uri="{C3380CC4-5D6E-409C-BE32-E72D297353CC}">
              <c16:uniqueId val="{00000000-7A31-F14B-9CCC-3257ED4F66EA}"/>
            </c:ext>
          </c:extLst>
        </c:ser>
        <c:dLbls>
          <c:showLegendKey val="0"/>
          <c:showVal val="0"/>
          <c:showCatName val="0"/>
          <c:showSerName val="0"/>
          <c:showPercent val="0"/>
          <c:showBubbleSize val="0"/>
        </c:dLbls>
        <c:gapWidth val="40"/>
        <c:overlap val="-27"/>
        <c:axId val="1406543584"/>
        <c:axId val="1406545312"/>
      </c:barChart>
      <c:catAx>
        <c:axId val="1406543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545312"/>
        <c:crosses val="autoZero"/>
        <c:auto val="1"/>
        <c:lblAlgn val="ctr"/>
        <c:lblOffset val="100"/>
        <c:noMultiLvlLbl val="0"/>
      </c:catAx>
      <c:valAx>
        <c:axId val="1406545312"/>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54358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65B24E1F-5AC8-3048-B711-1FBB9403E4EB}">
          <cx:dataId val="0"/>
          <cx:layoutPr>
            <cx:geography cultureLanguage="en-US" cultureRegion="US" attribution="Powered by Bing">
              <cx:geoCache provider="{E9337A44-BEBE-4D9F-B70C-5C5E7DAFC167}">
                <cx:binary>1H1pc9u4lvZfSeXzSzdAgCRw6/atapDUQsm7s35hqW2H+77z188hJVsWo8SeaU/NKyVhuEE8xIOz
H0D/vm//dR8+bvIPbRTGxb/u2z8/umWZ/uuPP4p79zHaFGeRd58nRfKjPLtPoj+SHz+8+8c/HvJN
48XOHzLC9I97d5OXj+3H//wbvs15TNbJ/ab0kvi6esy7m8eiCsviN9eOXvpwn1RxOTR34Jv+/Pgp
9srHhw+35aZ8LD5+eIxLr+zuuvTxz48Hd3788Mf0+3569ocQyCurB2hL+JmCiKKqGuHjR/v4IUxi
Z3dZ4vwMYUaQzPH2uvr07ItNBO3fTNZI1ObhIX8sig+7/39qfvAmP131ikTfdoqeDLR/uh1f9o/D
Tv/Pvycn4PUnZ17gMu2r1y4B6ZEXG15R5t59if/8+KVL4ITz1CtbRA5u+m8iQuUz6GlVVrGy7XF2
iAhG2pmiYEoVhLY3PD17i8gbCDqOxXPDA+rhDb99fGUw/v8JzGNRfvjs5Y4Xe5unLvrn8BB2plJZ
0RiWt70/YRiGzlRMgJsQRuOHPD17B89byfoFSIfNp1B9PkmoPpUb96mX3gEhfkZkojGEdgw0QQhj
fKZqTJZldSrMXqHjOCRb6idIfLo7SSQuHpsP35I8eD80BnFGuEwwm8CgKWeqjBBlyk6zwPWtVtsy
yltIOQ7IvuUElIvTlGS3SVW6H/RNnoRe/J6ijJxxRDiV8V5UvdT9IMoYp4gBw2xF3YRd3k7XcZym
7Sdo3eonyUL/CyoHFD5oGzSA8aRSXuKkgUrimioDkNvr+JCT3kLRcYT2LSfYfP7rJLG5ccFw/LAs
wk388NRH/1zhUNAnMpO5wrZswicWm4YBP8aQSncKaWISvJWq4xgdtp7gdLM8SZyuHuO46MJ6866m
Gx3kmapysAye+eSAj7QzRhjjmrYzrAHHlxrprVQdx+mw9QSnq9Pkp7/Czd+b6D1VknymqWBfq4hv
IQJWeQkRU88YRYTI4JBuP4cQvYGg4+g8N5wA89f6JBnoMn90kvipb95BxIGpQJjKVKI+9/tLXLCM
wCkFS4FMdM/rhBzH46ndBI7Lm9OEw/WSdwQDnVGsKIRy7TiTABMhThQm7+w2/vTsrWV9+Qo1v0Bk
bDXFY3GSeAwegvWYF4/dU8+8A4ugMwxeP1fIzgqTD0WXRgevU4GA4Y6D6NOz9/7O6zQdx+bl+0wQ
urBOE6EkB5/H2ARJ+Y7qhWpnlKoEXJpdtBM440CMIWAtlRP5F5xz8UaqfoHSQespTsYJ4/S/4Jsq
ZwrhRFPIzhabRg/4GWYKxRreWXPAbS9ttS1Sb6Hrd1jt20/ROk3fdOtxvztX0TNKVEwVTduKtglW
IA/PZIIox+pE5r2VnuMYHbaeIHR7mvz0ZVO4kE4o39V4A6kHlplG8C5+MNFMW+NNJRDSnnimb6Pm
ODov206w+XKa3s5i02w870nO/HOLAXNIFSCmqWgnw8B2PtBGCghBWaNcJRO+eZ2S45g8tZvgsVie
pO65e2w3xfvBQTDofsIoeDFHwwOQCiXgeUJ4YOd7TsIDr5JzHJNdswkkd19PEpLzjRc/vh8kVDkj
FOIBCjmeylH5mYxB8yBgkvEz4ZNXyTkOya7ZBJJz8yQhuXisNw/vaENDxQDUC1DQ5uQom2Csnqng
nXJIUo83gFQ7sMxepec4KE/vMUHl4jRTnoPHtthEKWj7/D0ZhpypTFExeP9HQwNDKFqDVAH4qdvr
U7P5rWT9CqODt5pCdarBgr/zTRG8IwtBwgD0OlhkoPrHz8QgA03DoMwD1MzOMFCmLPQ6Rb8C6Knl
FJvTFG7nSVxu3jMnChECCC9DSlo7nmvDCIw2Cum4n2yyN5ByHJPnhhNIzu9OUt+ce0Ux/E3TdzSV
CYQ0ZTCV2c4O4JPADQNUFCgnoDKUFAyfSar6jUT9AqCXbzQF6fYkQdI3ofcjyd81vUa0M1kBaw0q
BbcYTN2Z0d/RZI1DKGD8HEq1t9F0HKKXbScI6X+dJELn3r3rOZv3zOHQM6ZRjUPp2rb7wX956W4y
5UyDaBvEcI6Xe7yFouPo7FtOsDk/TcfzfJN371tCAFWFHEwCcHMOMdFUSOVA7QdU6WwxmwRo3kLJ
LzB5focpJicaOPOK+yQuvPdlGBXyBAqBbPT2cwgOKB0N4gGKwnee0AScL28h6Tg6L5pO4PlyoiwD
OjSpcu9J5P/z6BmwDFE1hSF6PN/G5TOqaUSFPOgWvCMmwWsUHQdnMCa2LSfYnF+epKq5g2obqMp/
fEc/lChQpwH+C1V3nT/VNSoEdgiYC7/wQ99E0nF0XjSdwHN3cZLwXAbhxk3etcoG4sqMQCZ0FyRA
E0uNQ8Ehgkkf6CmhA1rpZQjnLRQdB2ffcoLN5eoksVmGUJKbeO8YhYYiNSxTSKYp+yK0AysNEp8U
6nCUZ1foEJu3UHQcm33LCTbL06yBWieVV3jvGh0g6IxDZAYxBVT9S1Q4htJCDHMK2A61SSD6TbQc
h+VF0wku69P0bJZJs3kas//cDID5BRD9VxWNHg/YcAKyDOIBGO2uT8yA16g5Dsq21QSP5YniET+8
M5fws8GFBD9/ZzZPnBoo4pQZ1G2ofKd/JsyyfJ2gX6Dy1HAKzGkq/uUD6P135BR6RhiHsDI97v9j
DBVq4MtoEEV7euq2NO1VQn4Bx5b+KRin6V/qCRjJ96V3X5VPnfMOwmtIxyhYgYjz0ZCZBmFPwoBZ
5EkG4I3UHMfloPEEHf3uJO2w801RbO7dqngsy/c0xuQzrMlEUVTo/5f6HvJoKgLMALitjAP/5qWF
/GZ6jiM0aT7B6Pw09cwsTHLvPTPRMjtThiyzTKYKBlx/phEqDz7M8JkEZt5AyXFcnhtOEJmdpoX8
+TGPIIH2NHTfQZ5RMMYUGf5M7GMQZCpMaecq2xXeTuTZGyg5jshzwwkin09Tjq1AiFT3Qfd+kEBW
ZggsyxCJORRhEO6XGUx1gjDAVoTRp4dulf5bSDmOyb7lBJTVt5NULsZjCJV/71mmATU04ERCHcaT
+pgIMJgbDXipFGZNb7GZsMtbKDqOzb7lBBvDPEls/sq9PnnPAgBCzyDdAo483mVcpsXMw+oBw0xO
yDePugUfss0bCDqOzHPDCTB/fT9NYML3rZlRKcS9oPAC7K2x29GkZgYr8hmklkHj84m2h6l9r1Tv
/AKQXbspHqcZqfwrDzZx8a71spBPHiqUyC8WqhkSMITDRDXI0YyfiRB7C0W/QOb5XabY3Jwkr+gJ
mMabh3f09Yd8MmcQQ6a7ehiQUi/9F4wgBUA1BumxQ/H1FlKOg7JvOQFFP82s2Lk3ZMXed/rZkPXi
GLjieME/Bxk3SDBQP4eovImW47C8aDrB5fw0o2JD5ez5Y+vdvye7wAwmGeoxMd0VZE7cF4zUM5ip
AdM72UTdv42a49C8bDvB5uL8JAXZ6r1VDANHnkIhLPgp42cixjjUADBYnw5WsNvayZM1hF6n5zgy
T+0mqKxuTxKV+WMCq6BtnkTKP3fzoRpTpRCWZE8zYSY2MiMwzZYSKKHdybmJknkDQcdxeW44AWb+
1/8NML9eV/B5zUVjU27McbHGF0sL/v7q+O6wjOSk6S7AeBS+bexx+QALOqpcBjieF4EcvuQgNPm8
zN9PbR43RfnnRwkyZWcIZrEzWGEQvgviaB8/NLDs3HAJnB+kDFY2qDAAGCy6eJjU/OdHmKmDMMzV
4fAHQgp80GBQJDNegqQpZIOGtOlQUgDB7OeFMq+SsIN1Kp67Y3f8Ia6iq8SLy+LPjxC1SLd3DW8H
ZQkQdh00KIT9YIzBPAe4fr+5gTmTcDP+f7iXiyDnWXNBsq9uqWtKJTJpFrdCoVcoEi965sjDCCQH
f/u04fqLp2UOQWnbwNPs8+5HWwv1c9IaSSjsayUWeSyUL0mwcs7JPLnzUkG/pqb36My9JZ1FlcgT
nenuuvmM162hLZFoE71xRS+ZZWIm4GY8g3iEVAxFaVNiYZEhwE0mYGQow/KQh8R2uMChElJ8rhXI
EWnWF1Y8bHhD2lBQSSus2nE1PS1lJkh8pxV9u5Sirg5FlSm5VeImt8Y93+GlcNqcGq6sYCOjcS/k
ygtW46bGvT+zKfqepXFrSU7TWgT3jR75aaKP52K7UQVWu9TIfM6NAPL0up1l9axnUSpKKYutccMK
1w5E3Ne+CSURjiAhiy0PJW4oPCVIrPG4LsrEGg9TVF/FLGtmgSMnlqp4vZ7g1NNJLmXWflM5SW51
mq/OnD65CKows8ZNlNt4nirOYn8qx14ail7DgYBO4gZu89RCIUqtSktD6JcqDcyy1RzhDY9UtEZe
xFmqa72dWFSqg1Co43Y8geI4tXpae7ob4k5vWG7PSV3PEppmFq1pakm+u9vjw954WOTrpMTyUim6
zIqIW4SicLXMGjfZsIdbKTUa5LWCSyi3bMRzS4tpFb44TmjIzbC1v2RhtigzJM9rHJRWlJel1Svo
HHmlPRtPlb2EQsFkopo2874xlBWWUwY/WO1npjocjafGzf4QZ/5XpfFDIWVlIsbXVYZO8Eun7fXx
zUdUWO6stSLy5uP7jm857tk1iWEQDp2AWJDOot6/3b+hHEjZ7rW1sslDgUj1kLpSYdpZkVusTWGQ
7l9+3MM0DBfADmYnVYUlIVJY456XJfW8pv2StZkz45ryebwWerazLFIiarmggFoh6a1XZZYbh/Bo
LpfOjFXJ5+0hYSS2urk8jATwb1Nr3BtHh6wgedHQQh/Pj6cAcaaXHMa8wwPookxuEyuzw6rXsVtK
ghW1preOpFklzxRBlTIwJDfzIkGqtrGaRoNdJ+4y0+tjR7Tcay0P563VUE0PkrhfQB1kuh3E9UDz
OIDrvrqOFLucvRivqa/BqB2JKpKEzQo7Px+pSUaSnjeKlyYWT1UgczhnFwQ4LumVRd3BoLEZiIoo
gZEzHo6bdriwP5zcEtI0EHnRSQZNAC/UwQh1oqAMhRLn2lzlyRxmDeTWeLUf9iaHsd3JgvPCM6hf
K0YRklgQYsvYHJuouNfMNKy+7r9+3CuhIHhRhfX2rtwtgOvaztdzCv3VFMD53bAZ98ZzXdqC+I5z
j+pB7dpiPNnjyhFKxkNze/nFnSV6lGopWvqDzAq6PrbGvZb6af513O2cGPfmuDtuMqZsXFAZZuFI
LBD7C2PrbH9y/23jPRKLsAhj5htjz8PCKLv+VmmDge3km8rNmmUGerbXgUdSy1EGEYWjjC+anopm
fDXNgfExvu+4kUkdzLmDVturVO1B3rndIPW2112ZmV5OviRdG5uqT9Z2p5nK8CXbe8e7xuMEy7tv
Hg/HC+O57de9aBNLVTTvmnCFc1mbEyTNWn9gsmNfsz8nN4T1upyXD1qRpAbhpe4Ow5Q1SmPiUNuM
R/5wCg3jNXR71RjPNRjG8Li330zPRS0oFVUh3lyC3ogkyYEeGNrFvfujG17+aNux2f5KMrbbH497
00cNFO7PORV1YdbFnHRyredI/pGANDPrQeESF5tam4YLKUZfqe0ppj9ovXHTDFov6xuhhZLcpvNa
RjBEnVIEfSJ1eu/ltUBlVxgNzSsQFLBhCrohfpTPyKCH9huk1S8Pxwuxlz0Oc7jMbngOShNfjwu/
1f1BzcVNGSGzbORKEKfKjWoY/ONGHhT0/vDFuUHr5UHWgrwKh2Gv2ciMKXRy3BTYqLpM1gulX/hN
Fs1kTpcsrJJZkJffoTvqJRila191w7mnaq2IQdOiqAaZXt/SSxoEwfaZNXC7pY0clNEkMNog0gRr
eWJ6sO6SyPPA7JRMW8SeV5pymTnCHvRlHRUNmGzDrotBMI0bsGoV4apOb7AumbVNZy/S+n7sG4VI
cbJI4rRfFvJFOPTI2EvqoO8Crbj0ee/PnaJQzKhRflQ+yVaVF4quZZuscJ1ZozkLHhTdgsdGhRPH
os4n1wfmLQYLqx3ME65VEdLr1L7xkjqbjeeG4QCJvHCRtz4QXEg9XzbyusGgQopMKwwwlq5h7u/n
EmzdrnMCy2tWSY4Dqy4ida447jJTHNnCEsHbTU+rS66owaIuuwUNEnaRsli4cn+XRXY987vIqpv0
xsNg4CRYyw1FakRux9q1T/NUl8sWG0hRImvcDMLW4lG7O9xe8LpaD8I40F3fjqxxsx0B466nBmAE
B02te24JSlaTLjRXk3VU9LmRu3Td2A3XNTmoRdkXy5o1zmXZKlgoTQD2sgx2q1ppl2oftvMUKTUo
1Aj/KFoUmfJgqo0bPGpp7u0OY1Ljea+yeZzQh7TFV3FIaitgUm2Ne5kftQK7bm64CTBhBG8QAlcB
Mi+OOQJh529PB9wtttcYiI5aycP5/tTYcPsdUVWDSVaoJReFkyh6MSihbNiEISO9Pu5W1K+E7dWl
odEKLCLU8AgaDXelAVgb403jXjtornFvf2G8b9ukb72H0JcLczynZRmfs5zO1DQGSTBsUB9T6L5h
FwY7FriPIwNsttIaz2kShctpvq47rCzHU+NF12kqa9xLpMDR6wzIC6vcEbDitpk3NlvGlXLV2iqd
wUgBlS67yzC3m3mjOgHSt+dKWJ+QObkpp2CZj6eUCEsGrEbsi3Jotb+wP2wuU7BwqcChWbeibkwm
GTAAcCe0OWb1RTh3/FlJVpibCjObL/Ejw9F5Y9gJaMd5Yah34QW4HTeSaXPZFUYd3XSRcNt56Zuw
I9urTAXz3Ojym6JZ597F4CX5hu9YXf25kjd1nQg3mIfMDGTTDT5T/xL786jQI2mV+JeaPy9l4Jm5
hlesLoRkA3+vY/8ia9dVu+59YXMjsleltGRcV5VrB4mGG463DKJl0CV63s5seK+ZasVrptMeNLZe
3veOkZnRj8zV83Jeubomfc8TocD735baUvF9HXWXXS6i4IucC+ILx3A/qY7I/saSoL5ey3eVa7qR
oFivROsLIuulNFMDQclcQzM1Wlap6XizoBQZvWSR8D/l/lWB/g7P0SwVa8VKN0z4F61IgUV1T+8t
Yim6/71bF4b/o5uRTZGI2kwM6UoBSRSL9juftzpbyg/4OjabZfAVGennzGBGu+C9cC/Jol6UIhbe
lWaqklCvwOnMBVoyIzrHi/RvDxzL8gI7okzNgIrQm9nSsmiEuia1kVYzDBZ2aSSSsI2/C0Eu46Uy
6+/UXqdmcC1dOI/dg/s5/ZGss3ULnr+em9HXWBEquNmfythQLuS74is1HstFv1pW3+0lUOXN+7mn
A8Fgh1jJlUXahTZPO9FREzlmkoDKMnpFkHkcmWr2tfQXnnvTOKacGXk+U7OFPYMKcBFG86jNBdd0
9bYPDVrq6IEm166rd9+cZCYhUyVG3xltJHiuN9WiBbfW11tN+BAcaK3SEX6h99hMcSlQ/j1frbVr
Dq8VL1U9vlVbi9UmN70lbgzJ/kL6ReLM+84ECdnD4PhUzXp77S74tWzE586s/V5yvXiQ144vosII
+MLxjLQ1utswMFQ+K9tFyc3GXvqFSNQbmoh4Q9IV6mffysjw5es4WKTJRTND96lkpr1puqBJh39e
LLq/tQcthpGoJ8oq0ISGVjaYwo1OLjEXwees01fKXS0JaYVnqZF8UR5c0IOFrxcwktb2jYMM7Vsd
652th995aUhkuEhXlC7q790dT9cyXaA12F7X4Xf8iEodIhPobx7roVVvEIzKbI0THayfeRwYqc6d
ZQg2iqq7rd4x4WHwlIX8JZ6XteGkQvus/l1fR1fsa7ZszyMk0kak8RrYX6qXzDaa21oVkS2qB0fP
HzmwDzZjVbcTo8VQ+jWjdA4UwteHDTj9Oj4nFrmOO71tTR4tGl94j+i82Uj34RU1Ex2ctDv5q/MQ
3GWeyBIIFuiqKHX7IviSfUlW6BqiA87MNauVkgr1IlmEnui/hkt68bm7UW6lBbnyH+NMaI5OMqEY
6Af88ohqtbPEzEoBgib/VM7ra3lBV2gZeCL/LLtGvQHvOFgWRiuoKX1Fia7NbKMUlVHdeY0AWYh1
8Ar8TtShkWGjdPUARDY4ENf192iZ50Lm8IqCegKtHQNk6heKrUA4t4ltwKsnZiTqWsjg/TZCFvKM
LeJr/i0w+OfWVI1+EXyP5ooppbrHLkkhUGFyHYSm4VhxoTeGSnVbJGtgN38GQbqFE0CQDMbhuvQE
FhD6sqJGAOfL/ry/8F2dtTNl3l7f2wtnDZ7nIl70wKhhoLOrcoGWDUiefEa56EECEh1xIRvZLfTp
sly1IggMOdFjGKnOwoN3qI0QGT6w9RX/miG9a0Xi6BmZ2aogMPJlkV1oC1vRGYzDuQ3hnbljBno2
978150n+CXwvX9Id+EY+U77gWk9g7EU6WTPDWWZrexZZ6mcKNM8lgRdtoF9qka6tsnSWLgjoFJ2C
VtcdCEfaeuWbj91lsOYbehV8cs6duft3jHXlog2jRt+rPxZnEPAZVSQBsRHVYbmA4JGFqJbPXWJf
YAaGTTl4KnYC/jodfKOqaYjwCrUyPZl9VX0GtvWCqo0sSJpWBoEImFUPTcY9Z3BIxr1GIWW82O5y
5CHTD+tVQAt/7g33hKN38+vWJMjAiilkcEpKxTeSStWDMilWTPvhJrEGDpXLK6t63vg5qiyJhLU1
7o0XiiL9LiVIhTgSywRvcmo5fT9zg0BeFhC5Yo2E9b6nICnH3RZB7LFQ0szQVFpQs3DB4GwyO9Ed
VreWm2phJKLY9UHuQgzCH49tDS5pJDS6IOgWas7BnEZxBKFQBqGica90B6dgf5xD0HHuuWil1jQ0
0jDvhIyj2ELDRvPAth339ucwr5t5lFdXNqoND8PgVzsAGNwT8HSzGKdG52NpbjuXDiQdLaaFYIOo
MV76bl7Mq8GWHjdloFxknYRnzRBd2G+cwRXcH8qNC71Uo8sxytYOXtu4l6cMRO7+JFULT2he7pry
4AWqcqUj2tPFGA4uh5DguKcO0WAvkNEicrkOa2zdhojYM8YhNJW2daB3KagJu0qzVY4wnlEC8rj6
3GZds2y8ZiYpLZ/vA0iIxZXeBerAjF4VCS8reyvqIRJDyhykOs/AXZfB8qxqz2iVimwPUePVOgNT
idf2neYUyHKjtgGbrcd3ac6yGeQAWgvyAK3FcUvmxGMLpx8Qz6nyJepSZtZhm/S6P8TraEBqodks
NVhSg6cyILff7M/VNeqWsr2OGxxZuM41MJWqpDM6mt2horjQwOshmq0u6iEQN4bohiyIrtQ1SL0h
nEyLIYq0DR7vg8myXH9XFA0Eq5RQISUtseKuXIHv64Jkzf7uyoADj0DSZJYU5EtdMAyeG2xQ5IsY
NZVZ5Co2x7DqCPC42R+yMvHgJcExRGCTj/DiwbWXOg2DY5RxRU+7homuYxDeyYag83YzxJCVNIeT
joONiLtgkmSlrUs9hgjdGGH1ZT+3tscMtREUC0JyYpf+2mUntlmc+yTtcs9xd7949nz4n7skgr9j
m/3J4QfT9kewTsT2l9Z+exckAYcK1WJ600DN83cBMTvqhgTYwcFP2bhf5Nu2P9z2i4tvTcapDLJn
z3mcn5Nx0yUCtim8sdUuHTcseY9USLNAVTUsgMOHpW126TiosGIMw2penMK6hRpUJO7zcbCOEYNg
Aax0DBOxt0m8p3wc1GUNs3zA8YfqIAaJvP9OPg5DLvdFioxCCRhMYYEfiIMlYKGGAhaIP8w6wW+S
uEGluOqKQ1xjodlle0nLGwXH+ULJ2m4GfOdeKLEvUtyTZeykrR6jzvRgLZJ5RRsohHjuvmNpsCHJ
tc8PbsnRht8PgCXSEYO1AQ/JCaBTUjmNlBVRZGZ0qZvOfPm+7rT0EsUbntqprrCoFFKdXjagF2D5
7N89/zAHt3s8VcdfkIDfkpAnOTjuq30BYQ66ylv7W8Lq6lZp7YVaFvGqQXZoNiqY3XVargul9ua/
fzYeunry7jBUYKzAhBU0VHYfvnvuNq5TBZiuAohLbRK7C+ZqR0TUVczwc0++k3xn1UciSLQeck/+
gxqFVpD40covaDknhZcLx0WuHjVFv3iFuCExOyUOq7AYA/wSCiyvNRL/IpXaZEHdISmnq9AuctMv
sm9KCJZTltl4FhWeJCoInQmHOoakxMyQvGgeVk5oBLV8G0LIcxkXImtaNvs9XfQwoTwiBtyAuQzL
5sEvHAz8+jLFC4K8iLTWoyu3tuncyezWKMoUGbHNf6AgcD5R5M+JHEqG39MGMhO1YoVZBD5kXnrz
YFH4VF6QAtz6MOtWXVdq4ATalQ5BQP8SYYvz2qBtld+SJJNFB0UTQnU8vGrU9kF1c/W6Sr6pWaFB
xJAuvL7LIKbtJN8hivRJ8mV6IwXpFTBZcM5xbKDSx9cq8mcQlYQcJe+uK8f+UcQ0v7YTKQGbkJGl
62vfJFX+guSYw8SV3w1vDAU3ExTBWGEqLFmLNVWDGTaHveVj165Cx6YrL0nQzLELaqgKLg2I+RWi
CG3wcNrM170EIhQszu8T2830/ykhGIPkwcDpwFATRnN8gkK36+hKYWVjVcgFf88mN30FgUK5vO36
YK6kXbGiNl2WZbQsmdTe/b4zfh45KpQiQJmEoiGocVWg5OHlyPHKNJfUpKKr2nZ/SOCmaXGvt1W3
hMryK+r5M8DoNfH2s7SFZ6rD8vTwP6iEyWhFtU+1Ug7piiBl0eaJYkiFfJs47CqxI2nmc9SvIsW/
kEvIGQW9do4gyJdnmHzOc+UV1pF/ljcq1Cpq42J4AASbDAZmE1z3EiarJCjXSdCQNSRtzlkI+WA/
5DeIdfeKJnlGFGueHnoN5P/r+Bz8Egis97FnEDfF52AOMVF0imI1rAtNroY3BMXKMukgUJrlgb0E
u2cdQXJxFiQgvHENHllRV6+Uesg/S24oXAE9BmFr2IEJAIdoQqpRtm01oKuGdskq7lP7Ms8dIpTW
jeatj0Rmc7ZOh7xxBlUWy7BQKtPu1O8kSbOboh/CeQjiDVUQz1ivEZ00eWAkqVsvq4ZA2FiWLsLC
MW3kckONcGSiKuhMqXO0WagRiIWpQSeUtADPmRf54vdjFUqAfuJbKMmCZaSG4QrVdIdvF4RcbaMg
hXETKNkC6gkiHQruGtHEVbLK6q+V0yZbow+sLKhNutqK9peVOlDX8/MzVVhRWcFQ9AOLvUz4o01Z
nuRaRlaewtubyHG6q9TLr3CaBYIrOZ/xiLlzNyRsNW6YrFP1Icji6BWljA91Dyh6WBwAZj5zChYK
hKmnlKRumYRZlkpWaQfSzMPoFqolwrkGEWsIJXntXG58iIUyBuEhRyLnclGAJixysmByUc156BiO
kzu3MXgLryht5VCiDrRBGbaGCCycNwzAwYZ7KUXSoIefQ8IatzIe6aoUaiZWSh+y0xEENB3eGXXl
RzrQdg5Tu4sVLisjjWx2OegVpwllCFBqCEIfRFo1imdDENRbKLVDZphnq8BW+DxPYBjHsaIt2oaZ
HKwyqGYpuNnK0NDvFCrkzl61uFLWbRY659zP8AXzIOTZlYwbLbWvkcNE6jBuxoVilXnqzAqfoXnr
IiTYYPcFLpR8REE7y/IkMsE8Coyu92TD9xMTSzVfUCdFV83Cw8lrlU8A4eFIg0J2VQMdDowLv2dI
YJ7hZHTHrPVpGxEIJTg4hFiI+gn14C4nngqB8Di6JK3dgNKuIDgklYXogXY9UVVfBwsNIud2HjSW
74MeyRAkgj2muAIlWQfVOF0AqX9VhGUnW17Z+DMwu75HNFr2ftDA2IGAqpuCo9f5KoGknnrdQp0O
hK8gXEelpDZwW+oQ2tCsmEGUpVGbi8zxHT1yahnABh/cpU6n59z2dQh6QMBwrN3wo7iDYPeQ0hqP
IX1OjIJDLBblBJRMqjE2s/tcJ33qLqWwrs0mJcnKc4knmJdzq2kXdtV0F3HTz6AQ5b/YO5MuSWEt
Sf+VPr2nDyAxLXrD6FPMkeOGk6PEIIQkEIJfX+bxquu9V73qfW8iIz2HiHCHq3vNPrsuruHGpmIJ
46VGe4BLaBuui3KkOPb0hLrRvcQL8RpF+gzK75dxHuz54NOrTKNX1DV+urdFeoRq27lqH7l546Ga
c8v9sMqU54o5jtunIUri3Bf0eUENfdq8RZZWHRxU0byd0f83qufmJgxMCHBYSTWQEebObrLbwvSc
y2zr8OqFGPmntS3UMdIC/jjaHuFNF2KColfh18Qf7xfwOhbEYkE8DuG3cfzeT/1XEp3GI+iqYF3G
MrGduxm6yeLY/C/SMnZeg+jHuqxjNZs+BIe3S7ierWxMMk6lS3wvX4Qll1pOiuR07ug5so/dSuIH
k0GudNJeJ22KccmSt40dGRT1tlbpsjTZ0caX/dg/9VO33VxPTsCE+NkX8Z/JpbY2PFPVCK4BOmTX
1TRY+zLhC3u2NoCGunYnMhr+fZj2J5pOJwGD8BXB9NJsBI38sr7Ggx1u7TgBMYraqVL9mKCN5+90
UMkLD1pdpAyNhxC62Vy8nLtUjWU3jX9NbNirZ9u/rR+21RYNorJ8hH+zLGhmo/F4mNjnYYYtLlFr
unXij0srIH4dafp1m+H79dOD6rfk2nI6N2hU12JokzuRYUnJ9l2/w/asMj03q9cWJDX7ayp4E0nu
Hr0oLogA13DM/lzGuKzPQTboYkm8oErnx1AdU+WP4AJwrZFS6hX9TIDXBvjpABdiSnErjVupGCys
jytcTwATRIsrNcNngWr/Zp02V3nI3xl0RCBEh3zeUvmIShaWMz+yhpF+KCLj75dsjYPSmJ8ebo1P
LfnWT9trNnTh7djQWRBM0s3MaX/dJvvgrWO9qV29GcIaRrf2eYmXst+Nh/IhgjKL/3RTulSRgDtk
PB4U2WDlWbDjasZkgzPX8zo+evay9+oHJc6ctMnmk2Hjj9b0OQpG9mgpVc/4AeEd9Do5t2H7g2bt
fl2E/OtRuz2wNfDhb5K08PGq5qA8uncW4QqbuosJuv0zbd902OGqWNfk93KLDstfZWhgfaRovGlC
9JOBdXLEQlxGfyJFrP5mW+A9jBHCYuOinmhic7EeP5k/bZdp3U0VDUQ2Q6e/dj52Rqnki5H6exe0
pZERf4olxCfWMvioaTY8tGwrALDBMTT4gk5CEQd9CLNNQQCANva4Ur03PgiXyheQATOf+8WUeP1N
Ku+zxjjcRFuiCj2aAoVA/hJoKfLBDLkIgvl5HtgdCxhuQnbtQ8hha4bH9OY73tZ4I6ez9Y7vPNpJ
1as9yQMvGc/K0rJV9rvmeb8K02STSQrMRhrwDLwrPKXxrUuD027ahz5z5oVkEOzTsI4XuxY00j1u
O2kqbRaMoTIM3qfkxJaEva8BBMZoFJ807d3NC4b2s6L0D/PdnqfHPmCMxndip5W8jPOc5iLess9r
NshH0qIigc2z5cR9eLsgTE5dQnOnxyMPWvXFoUPLgcDqk15hJgubvfNddbjfbENcQJ88HleOirRU
zjjQu9H+zm7Oh5wqqG/gIfmPncyG75apYgt6VgcUM7Vw0dkY5Z3tEjyrVuGf0/XWGpM+eMeDBm9R
fwxnEybjOlwWPGVa8zmH6SAbvU5JsYXHiH7x7TChzJ2j6pyhOr0MbY73sHFVINLoug/H87RoPGXh
ZGshOl35vXmP4zS5MpHCzhqy762I5as44O31S79V8bZtcGQcdFAa2HruXeU8FCdyDDghQvPn2A0r
p43Y89S2PAebHuVbpNZqks2GmaHknO6VjAeHiyR8YR7YvzjCLJGFLcetO0RVEi+0mqfxPfHceCPm
tlvtnTKp1jI3M9uv6zFjWpzds0nvKODMCm7a6DaH3qdMBxTMEECEhTE4VOuMMX7QOPN14lXjipoS
67Rwnicuzk/IU7gNaw46qA7VBvfJ7F/t2OmTE3RtoH9/88A/f2U7PYo2EDE850GUk/Lb03C0EMfu
w0VKN/N770OGAtn510EeKl8dVCMA2H+FIbxMvYjcwAS/LLEST6kBApAtswNtnt6sXfQL+vADXy5j
VdZG9Thrfh0NVSULtLx4UT0nbrp4HPML2avIP0gdS+6B0gJ3XIPfrzY+xOdtd5guyVLSzLNNdwR+
7Ya58IA95oCC3M3qvq+Wvtd4HdcIfZDE9E+h3wQq1TeVepfIufna2XAs9GG3C+qwP2EkzpI9wTxu
YRTKpRyDLH7SUqnCyr7Le8qX845VXtfQjo/Zqn+rkOzfO3ZvwMJG8917cPCA6NCvj6aNu7INhqzS
NnvsFYHQd8yycRNZ8nSB5IV3QYhx+IeARtyky2FHWWR2SE+tFK6yQoIwMaEuPbxFdt4TAX+PdP3D
DoQeTqHyourjK/aKr80cd10+RN9GFmy3vs38AkoeLY+wj278sF2Okze80fFCxEKLZdqjM+dTWrVr
PDw4nOANiU2G+z0FpzZ68E+g9G9H9idZUphnFmxYSr/bKf49zz3GXQp6ru2XEpjsz8FrO4wkgpeb
Z5+tWKI60w7Xf5jVsya6avVx84l9nOIVgwpdvoVedl7c1dtxfYtg/oNc9Xe8STvurjCO8tb1TeA6
nB0UevrGK2rF11UO/GQHeIK+ZLkJ4lcnHIAVvNtEqSb+PY6vdzHMccKbRLodU8pfNx2wZ0PxM03W
L5EZzokf13HnsnKWAtTbBGpj61iuD/PmcMtWJpm6Ypu/m3QegFGAm92FzZlyy3nMWFtrOpV6X0XR
8uCBKt0WtjcPXpi6kz/V0xosdfput4Dn2pHPKX7dA7xs27J/j9wQ1x135xSUZD5Gy47XWv7wxf5j
DfrTuge/osoGCvibP77ZfWPlnPa0oDM9Cf3ZW7uwEEMG/iUypNDR73CMpgJZk7HqA3Xk6zgAzPZ/
Sgp/Lc1Clcs5nPLZRY+75Qh2KLAs+zhEBZnNnE89KCQNu3TbJS04m16sr4ou2dcqIEvVEi8o07kY
/B2+PtAhrruhgk9zUy515dDHfW42pkvA6eh+41KaVcLcpuA9O/koe7pUi62TEESKdsvbOh9DPqrQ
nsss69ry/mZshQkMy+k2PrPFjrU93CmIQVkfdsbswaKKRzOGncWc9nDAIdtOEMWjoZo9jsuZbW1+
zCDlg37RhXJtGXSBV2Hok0u3oZcdedFn3ZLHx5MaHj0yfFsH/7vgIq1p7OJiWb2CRNOTBx97bYF2
2AwFHZNaiR4xrYF6r2VKA0RPuj+YeE904kulaTuVVtPPOBie0Yv+pkcsUZNwcrNkLtF3biWCLC+p
13UNOP6a6EjV06FexymYKuCbqhpSXqNDz90ynIUkAiUUVS7xT2DR/uwRRgwiwUQv8xdQazTPICVF
5M67Mi8ALxC++RzVQogV0EEir7S/E2BkeMNUcTk2I6tknpYC32gzMbKjjsWnbJ27sjdg1nFoZcDl
EtG0w++UR382F+HMIH5Sm71vdpe8d60CzqM4DoK+rYTgpIwZuyFepWqygLyxqVXgDtoXMQ+PXbq9
zmiCUT8Wipky+2U9lEqrIdPD9kHAweVx6v1yKi6Jjd7IBrDM39pPmya/ySzklawQzkUyllp1tlRh
7bKhamH5FoeU6Bwljh+zxCIP1p9kej5G7sCteVE5JBXz4mI7Jui7EZGAE6Itl/Ln6O1jviCRdRrC
34PdgIBIG+XjMYJeU1WwT+YmU5ZvS/DNhpEu4mW8gYPWIEXtaUoyiQzEnKDSOv7laBZlHtM2sgVY
UFaM1LyEIf5Pr535/Rs5Ry1+CuPHIJFsm3v47w5bD3TWjyIeMa0nL5PlwP9IJHI/GC9R/C3SAXBp
Kt3Tbk9tHwZgsCJR9JZ7+YZ3mshx6aZ4/ofH0DJR6QDjOIVYVVFBLymmCZSKn9136TKTU+fwbgoc
R32GTjkNcbqsJAN1hvwa+vxIgNDTdM1TlWDiYq80XnU+DwSY585DxADiW49kQi2CqBnG5AsJdOFU
Y5kOTuEk8iQG0xN9HcPlt5cNaE+Wy/0IC92+lszQqyHdWGDKQcjsCG6dRqqE+wtgqnW40I2fEsE+
T/78N2Aoz6ub0eRmGIcjRFLS8ZHhlGtDAQooi5+9ZZ9rArjmgDx9SuKDFaGfvW7dXI5msjdIoNsb
y2RQYbY4qjCDSkQOpcFbThKnz9BXgX8P3QSDKsieFW1Gv0Px9MF4ElvDLmhLDgj2FLAUyRXr/Hr1
Jq8c9xaYjUr2Otm6sHFS/YmwaPUhjuXNogxfgg6NdpkltW91nIe+jKuUuh6IYNo/fnw2OpCWnIln
svPj/M/HzUK33Dt2IAqx7DBRgRpDRI7947cfj2EomX08zThxZwL+DAjumDtjAVeNij/OhIA1XqTd
kdnZzsv9Mf3x2L7w33wS/CSdZo9b6J2YD0YhUZw9fnyI/uuzmLQ+Ij7gNB1LP5Et/kpBHZ/W2EF0
Gs2WnTnzbvB88NtkU7dhjnAJDcWcBfAJVBdWczfO38dazusMh38UoNjthjERnNuU2LRYvaEtQuF/
x1QMzhGBuzqbp2KI8RIGrOrE/NtMvcjToV8K09qXdAOfivknkXSoZ8+DvBKgh+F+cN0Nzm8/Ti74
kexk6jUa9gLS9oOONkAmS1+OMA9ROAUFduP9jiJ9Oyg34Eygj0U4ZoZofet79rSO3G+o5DX+2yeI
MqzoDkxz2A865jlc2qHuegBn2u7vRpEfO6ClEuPJ3/UIwSZThRvorjFygu4fmISIoFIXkEQhpOtE
nw09+Gsa2JsJCX9eAWQHHX/Y6NS4DoooMbG93Svltu8EJzdDWzv15IpMIiAv8CTnaMA0KA8jEMnL
0qub1+WWGuXnxzo9maM7Hmc2ygaHlGs6gpun7TvvNVqDEw23sMQQDSzJd9F1FMfvnUj+BvfiIQkX
fktT5Z307KEv2NvsKV7zKTL6xR+S7KTRWuSHCJK3AAGosmWBReJrEFcTiScTRTis2biderGLExCl
DBV7cU0yZehoZtyiXLGL3wX92SGY4XkpRYU+eG7xdmKNDq189iGV5S4B/Scyc2v7o0rC7YvgHith
b0Q3M4ElVeop6vrhJjWgEZXED9vc8ToN8S1PLAQgf6itidXz5Juk4m0avET8dRhTBWC0YwBUxGM6
B/ynnOslBWjbxV1SzioipRcutsLd8k16COGJcTny0SmvSPZRn2TyqU8WlPfNHQ/4WuMQyFo7nANs
7fTb2J/HkMprxOUvrbR5oqPsTodNAXDuOF3DCHyxTT4fYehgAAXiih+dN7MIbeUcu8iNXNCoDo1O
aYwJhcZXN011guF2oBl72Pbn8CD3wB3oXViSWQ5OaS06E7TgY1CyTaT31xnt/YKY01Uy+SWUCGN0
boxOSTJ4t1RNb9k+1JknVZ3GOP+XZRQ3KaCfMGRVF5exL3puf3hp2F1imb7uCODcAFx8QgI3uAYu
PPIYGt1lPrxP/s7la0DIGeN2WkoV0OJj+AylYufFxg9QitjzahgHx9aiUBOmGgH98AF5V/9hpH3w
YPxR5vBjs9oY/9jzjwc//s42RfYhfZsOdG9gv1449fnbtg2m7uABQ7BCC4DUMTqTSSwvNqPLGUfh
mEs3SlWukkY32TpSiZjseSboZHPr4ASQdYM6MrEmSd+D2QPn30PGOOSO7aJyrxTGn9O2xe9ZS7KT
0mIvE6nzGLJoM28qQ74UHji+dfha4eaf5x7j89iGBY8AEuM6fgXj9dV3X/utBbA4dqagZLgZ37d4
DbjEbeC8wmMtL8mE1hMFy8ccWoFfJR3uRny3KHKhKFnforNLO+C58VAIyX93ROJQ3cuQApBWLc1V
F021oFm56qcMA1mOiCAQMjXwXyRG5ubwvP3Sd3Gx8jg7pcYLLzRc47PPPs923S8fH3AfvR60/0W9
FJU0dQplF1LLcacz1w1RlI/PpLtr+PM9ljFBN8iRjgUIjKG/zAjYf5fEO/ryCM/KmELS5IfcLnb0
7gDe5QhMdwWbBlMOc/+25NEqvdKm9zCMDeAFOT8H1wakboZ+kpIbYEJx9VGafea5OuPBGenhJF+y
cTwbjSEk3OO3fYt/GZaA548/6mvwvikXNTaYXzYNlNKhXFcuck9dz6BJ2Zy3Bk8zsX2O/eoTxknU
L0MQVfDW/sKJQY9HFlPx9Y9Q1J0Taq7escGrQqtexiI6DwPUaMXk30gP3hXV/wQVbkbUle6nIW26
GSPfHpOtmVY9IqqSfZqPpHvpkjZPI/ZnpUhpyB3fsYu8vkJyCQelIbk/avYQxNOazyKbi97r0WVN
vcyFbMkJUywbgd4pVM587tr9wpWjGKvGBwhNQ+UvAs0hpIjcH7LPxHrhdRu9N6f9uwKSJx6LqyyB
uJ+yhcEny578AQJVNurvFrPkue8grAcjSpTFxd3vrc1XWq0uUvlh/KFeRwTbwx7M8TYoQC2QwfZw
v2DszOneH88kOHubMw1U/obF9HWGpVVEx6oqbwVYsiLxsXRZtfY+hQwS80Z48DGimZY9ehJ/98Yi
SJBdaT3yrcMbOjfeqB8WqgWA+KCEeds2fB4bWApYOSDmuArdL0hzHqY1SHox2lDoiwnDvJMe6rcP
kUiMCSRcdZd8nFgqPv9IhpA/cvdy8J2ejsF/Dti8NCBnDGzi9LETlJxlyFvkAVfgjdsKPlrDxg76
ag41qyCG2HzqRMkPX14t6GRvTTm6ugnnzRz/UVSsdZINLwRzNgafvhg9+SXGwVCzDVNPQMFmt99E
5m+VCrKtgDjAkHtBKkOiLhXH7LrKJaXb7xgyFTBTBqQzolm+2KFt62D+aSCGn+JsO0metdBfXxkF
Br+E7W8de38iRhAtatMRbLz63oHnyb0MzTUdYaWpBHNQx5OLr2Zao0B84oF488OUVSxuv20iPsre
plPtNFSCzYBrGFD2Gz3Bp1lEcgJAW2UT+dwy9i3TZCtmss/FFKes3PcuKGXWoSpgWuWdxJnYwkwl
IPc9ZUHKuLE6MLcbQ8LHZO8/L5zA8Rj0a6/XX4dbcCn+3Tp0Cwq2U9htYHOnOUGlqNMeoki3Vof/
9dAdJPxOAbYdGMpQutdHZrvKk3GZII59xQAfu+1XNt8lDjjSCI8ORa+VaDzJ0KZ3Rdz7DRxhnHij
A5wV7LcAEkUNjOxT5KaxROr3cxTrucRCBkxDEZrmbEb8oROxKocxfjk8+n33kbO4b5C5YMlHtcdU
VllIdAHdeSv3lqJYkPvl7f2N+t1HvEaNVbzTqIE4DckjuCrakgbmK2r8rn4DEcPtkZrffmvC0i1u
y5eez2W4BvUQQATaMI9nCJwWh4WQ4ae12o5PnpAv2ZE22BWwnMyy+Rc1W1XNdHfP1r/290YS4pfG
8dDBI4WqDSMOKy8aFvRvDiP8dZMlATtX7mi9L0iuoSeNs6EAWdOXKKtR4cWKXqJO4wpSx7eELcun
vuPRU8zt02oz9hIaZMQQZXwfixTGqm51fNtG1ITWm/sm9OAnbz6aeEF3e93Q24UJMkSrOAO0nG9G
NVMWfZrS9Ec8yvmU7slJDUvyNMsV4SLNa6SAe8T/MViIEONTYMan7rBXsRL3JmAZIk++vB/Ma6+c
TumNrhz9FS03krXNsdKsmRM0SrMwPSQngjk4xHQk5hDXoqqkiWHn71MHQjjF9bcGn8Z2c8gbDuU0
ADu2lL1FR/dn9QikHHlMD0K6x2hNt2YPiar8WfzCbg+MGL0xJ+KlP4BshTmbif85ZEdbLB0BxjyY
09x1xTqk9/UX7nlCw4WtDFBeaPZF3s2ONmTfiZNfxKYRkU82dkJX+iuU+GmkXUGQCwHL6DgMkn7J
VCE5T2DNBs8+m/1mSoQr0QEup2726sBWIx+6esroBHKBFmKasyKD1FS0nfRhBcMlsvhC7xGbfstk
/UWVPzRLGzxEMk5vpLMnZB7Gs07nuZBkLEYuSRMGiAyRCCc0PKS0NIgloJuY2WnCP8+nIR2LaWWk
2PzUQLNagwZczE/40UsBe/AlRS1uSDr2xR5ju4hvNPjDaekR1NkfxeghYYMEQqWhXnbRDIfL0RcW
iCYmmESFGgAvILvbobqtFM3P3gp0W1SFFcvUgqY3aNYue1115F9aRjhWu6RxBTC1MEo8TNHGmn0f
LmB1WGW9RORyWmFLwg8PuMBaBoZDt+V7UpMu/NZavHIccMSIWDo4g+Hso3IWaQdTFILuEC3jGQtd
srzNOXUaKiR6aCiCpenNqVUev5AK8Lw/ws/snUKOb1X54qMVkXBuCh9camWPAXpBYnccNTE5RxML
6tDXa2EP4FHZEc/XjPeIpC3nyeqvOhFTY+/eIPW3tIhapBa7XSH+RX66aPBPa3pc6LhjQleMlYvZ
G8XUeNMDds6kjiLZ1nF29rzBe2tVkw5RqbsEjiEFOxIniS6mP4k3FczNFLtaXFwCUaH55IH/jKMQ
Abp6wqv05E1oVYnG4Q16pqBcn7w16eCebRBbt6za4awtxqiCx9hDIvmCttB0PfICC/iKAKyZwnht
4vZEZLqe+wEDlYexiIWwxD1wSgW0cQwICe/qTmD4ZAmtQj1klxSC8TMgKuQXsBBJdoitb9Sr0wUd
XB+qtglUUMVfQyeCCvqMuFH4657rv2HKTnG6Zn7d6uivSqeg6lMgg0F3Ep1gcEC6+7FhQFJn2wUH
6CMCSg3FWPoUGQt/NDC3UGtdjDEDQrvONxvrB6uwloTI/UqtHB/VgfU65giwVyL04BuCJc/17mwZ
W3dPvxmOw2sPytaqT8mOWyX1xk+zv841bxGKCHxzPQwPSwkuo4xsdDyueObA0ywXhKR0MRur8yNL
j7LdGUy1bj2DizmxcDmRTIWYcBEpgiCBOOaM2bXXSMImFCtXMgbs6k7N57yHg7JrVvSBkNXeJ/vz
FvloOluTVumqbqAWFuwzOJ69eDIVwRRWhOEMsCFZpiIzVDzqOdgbu8dzrsPElUu/YAQlaXsZ7Oe+
iI0fPiXS60vX+qZOHAgSbhNkBhFPCylk993ByZktPJNU2FcGVPBNZOF10HjeVNC397U/xewQEvHs
lw5PX+Gz6MhnBOl7ll03l32Kjv5nsPIT+sIVR2//rx8+HrP//gcfj3mjr3AiEJen/uBVSI18+cid
fCw86pMIazM+Pv1nIkUlKRKeJt6KVU+6kUA0/3uG5OP3/3wwue9eUDi7RnTa+PQjbWJaXGd8gcku
kgTz94ZqkbeD3uHeY4eMmI5rK3FMDh/7oD6+PP/4dj4+9cUkzsge/CMH8xGG+fig7I744z9/n+z3
lFzc//rYtfSRhzmwJ0Nvu6ppJKPGC03z8Wf//Au+QmBwCWfE6u7RmY/vNmAHcnofn3584CECM8lq
b1Z1Pdr6GMHG0OHD/WnfcPuPAtGzjz1JsFXf1EBE/RHlyQawe3EMKfS+TuLjoS0lsjaMvlHRC1RQ
ZCbZMMhzB4V1gQh/iEaSvTvZFjarEuxHfES/P/75R+5rpqlugundUAL1xKE59jIgDx8A6f+P8Lzv
85///T//baHg/9mU+I8wTugDBf4vSP7/jvBgNd7/+Nxhw+K/vJvyv/zL/4zxJAnewfoOSWOHKN4i
mf5LjCfFOsWIUIDs0KpC/AUgoPdA2X2tnv+/YuLjveDTJANJG9/Jx/+M8WCxP5bFgsZPQD3SEIv3
/l9iPCGg3H/DdSOKZcDJfelfkgQBAkL/PaABNGEbpx5LRDYv6qESyj/CKlOEW/dkkkVfUSPGapwl
SOh1/QGDXZx37zZswfpo651TYAMrVANIRt16YJ3MNLRlRAU2BmysnuPkR9e3TyvynIA2XIsVGQxt
jZrbZuz5nm+sfeji67xDRdj9C3z/rNAs84oVB1zVbseX7UcM16jCzJyU63GCfrJhqplPmw/zRkuM
3XjHKegFiN8rhf7MyTOlHtI2uwc3Zdp+JIzfD76t7uOJFUHrrpaNx22DnnYkAzY1cPUkALTnIGeL
Ec4qHzBbjGFwxgIQ3kzt9ODJQN03VMVVEL6tYF5LMqy29ql9wPh3PLtYepXAxFMB3JEQbSFSBPuA
wr3MAG4JVgJE6KkamkoYyAzbAsYO2MgcujeEqNI66kptHUTgSXVFuN7fwxemX7fsTyD7u3LEfFDO
gMewNgwT0/ygN7eieUm8MlbQ1QIc6TkD1VUySBB4nbp669a+5hx7LkJQu/zY3Tux6atITWGwlvrs
IgSSwsg8YJcGQs1o/t9n4Bk3n3vvAdZv7Yv5HPPtJYJ7Z7e4VjGkKIRjJ61K2X05Qsx+GfRAH/jx
DBUc6rhds09+Mv+gU5vbeQcVQ3S9DDtIiyU93/+UjGzKF2hVbDLftz6TBVo8UC8CDpsf0Mel01vu
IzVVzyMMTOeCAglb+Dw8QPcdXzaGk2THVhesWRmvqW8fQut/7aQZbseO2FfooDhzEucAbGzeoeso
MUBhJ8FAg6a3B7ZLpdEKeiRemp6aGhE18GYGArPEBZ4vESRfXyXRfa2P+npgWF6m64JGEBcck6VK
/aUEzroVKhSF3EPWjIJ1yLL/WgR790MxA7/Sa7mx4SHUHJtBfPI6B+ENPPZLOGZPgC0QTN++Y0FS
Avex/6pmrp/0iJ033bGdPNKm+bAmedS5tFoRfqg8k9Xdf7B3ptuRIle0fiK8IIAA/kKOUqZSqbn0
hyWpqphngunp74ds37bbvu4XuMvLsrrlKmUmEHHOPnt/0RrSxyUVr+kxv2AouRtLgw0SuTkqIQYO
9cLA39ubs5o3TSYRxUxt3JMR2hZKvYo8L45RWKVbBf2GlYDHbKLdwIfMuCU8hS2QAGETtW7aS2yO
Z5Jae6PDrFNhXPcrSqO8cFyGg/Fj1lmIXcgLQd8ZflM7d71VNGcnGXYD1tJnrKkCslCLGVSgQuEF
8fV6+Zn2RQnfSfy03eYuDOcdNk6eRasr9iqnkSbPqvx5acdt5fbx22jfhzQKB29KkEKXztz2oXOI
B9Ik2VuaPpDESHw11pvBEckWUv2d06bNjnxq0M6vpTH9mrXB2ccDGWs5YQBuxc4xGngWqzbCXGIT
TwMspThHCsfvMazj3VaR9YLcYeRes5dhdGWp3nl6eO2GSyi6Zdt6MX9DfueU5G/MTJrk+QXSoMXk
a1jsaRNhOwg8GwdBnOgHvfvw5sUOjO5jmlSxcXRnM0f6h76sFygC6wHrdOeEau8MMUtZ2kUHzUXw
sqP2Swk9x4xgWfu8XY6N8MQpH4cZQGL4MDVe+ByT4WvyxyJuqi3l/sesYiZeNIY3XUmLRa79V11j
lYUCeklGHCG56VzMKBxupnh8wVcPtcl6CWXaEB1AGRvdY5LF7nWgIsxqwjbTsBSB67XRhoRnTfsc
23hx+xPy4i+Z/mbM8JIv0B2KGcKHnYlfoyr9sUDHnuU8+5qtPzlF0W3H7itKTJgQdpUBkyc5gAVr
hyMJM63z6ZYSW/y86oUmC1ZPfiZ1WzwyrExNtTAzRgtUuRVd5d5wFOKnNhOLSGqubktWMLSxYuBB
9AdtBXs0+ilzMBhm5jrzs29jDzxZbD0XtQ4hJwYn0KXHecmTmxCBw63IUZhaD1MPR11BQGQXi4jP
2FFn6q3nRj90bnMZSfxPGDsDLS2jzcAuGbahuCJYBtgRSp6CYrzpbA3bv721bTCGmicwSE3baKRX
sjPAb00Gl0QaEuxY+diCGQhwPmEuxyEpPWc4FL+9vH+jB8sCJ2+uHXOQI6yJBXeOm82XXL+zcoQ7
MbG89LAeYktgXexNd5PoKzczanGKkO4JPeT+JI9uGzvU73PlwZYzuXeSF/aCJggzVA1Ub+NuiHHR
tmxrY9Hcm1lHkowJFYZ7FDynfJuEFd/KWEPndpKj6kusAi2BrETW5+5QmlIj7sugI5bDnWMpdkjE
NdI4j0mnmTfVoGX3mtL5ko/FUUvlIa67g52ScunVI7OHZ9vynrKQGyXKXqFIuP7kjq+ewW1pTM1u
rMnTVQ5cuUYiCUbasqpXxyapl8PQHVlXm92sgTJYmotLR3XN3NsaDcBsnPbOG7E7VQsdNKeFNbt2
8Xbz4F0XU5uvoWqYac3LTzUDAkmmxt3xqL3X7fig+hkaUcT97zVDgJgeBdQcZFdC0ZOXMG8QsQRd
42ohvNijTWOaweRgeLupxhoMcP2rsi21a6bqV6Nmied6dplhQS2gAdsl9mjsqtG96bK5BAAQ/ygm
86lVbrbDD/4QUYAkOUq68jzFVJapnKrwfxf6MZzJDbcF+Te2o6TVyAbpWcCmMJyd4S1B+g6XiXaq
mX1ZRAdm6cVFb13IhghojYM3FQtXdtCHJuZjiZ+HChbKXIj3OEz2mBHZ4NMACOf0KtusJlhUPBmZ
82orfIDLFDCWIcN8MBHfANSUAqG9B0cUcUErAw/vlHzYjILeWj36qmKjZECbkZw1b2UzdjxAfGI6
aDoAVd4zJumNk7jyJKQldl40GhvpQGmKbPFS5NRdUuYfaa/3OD+Z5hEAQBypJLPw4aGY+5dcDQuz
1DjaVH24cZbmOMMsPkUTzd/iDM+NR6JuSVm5Omwr5wp103ecpT4zoet8zDqi/tTDxrwzS823Haz9
yCvpzTL3xyKJr4lRQzyq7Y96wMxstMs10Wq0twjvUfSGFsKK2LzLVnvCbWFtzDgMfQtQIN5KDT+d
E59RSTs/zpdrnqyIamauVwbsv7F74cmTg0/54B5byqegHZ30WCOC5G4KXDp8zdYbFSl2x6CtPFKt
5CfXmCiRWOuSMWx3RYdQh/mo3rqRXQVJNswItRP3V3uOQiffLc5nmtWjP415vQdzkmfiU9OQDAZR
j4Em9M8uEu+WqOSROcYFanRyaxSetSmWuvG1S6mzRBMdqoknlg8hPgJjza7YKn1Il7umiq+hhVe7
lwklJexXv/Rc2FpLS64HDAQKrV911nUuW7HRVRvMDWO2ttMfqmko73pqHyemRPdc9rERlxeOEhb3
1Gr2y9o1qAdbHw3CBO3VMe0Tcf1ziCeE6eekDjkKjD+GTYoZruvYZRdzM02ozKxITEEAC/4orOaV
kpfajpxoYA6VEZR1h58QAgvZBw+rV3ysLbN5ypAf/HJI1Zk4y+B3iNQ83XzezKD9mj8TedO0twb1
PDkGY8sS5nfiTuFu6Yv5dnXibSwT7XkyGeUvEyy6VCg4Or9ZY1JqclW828PRaYyb0FQvLcqPljoU
qZa4GyLXZEBuMepdKuEbdXucB/BnkwcBE4sC01DWVcfAgVZrCyjfGWpRrznZhYn3QmGtmvcG+ynW
7VodlhATqalFZK0YywZDOL5YibNfnPIMCZtZbl+Mb2Gdfg0u1WiaTZcuHn4pk0EQ40YQdIV9r9Ns
nGzFipIgUxVE/sxQGsdo/RH3XxVa3VGOyWdnDre6yz2a8QBs4lx8xvlJK2x+lVYlu3hsXmd7/iWa
7KFL9XqtWEu8ROLUnS3N3pdNeS4NnORVR3rcRo7D7+T6jh5/RpnCOJE270XXHl05s+/dtylRF1V/
0EVd5TC/jFq7I06ybIS4LRjj9drY72HwNn6yeA9MDPd2iKyLZTTWUxzaUc7k8EHW3oM9RR8u07jJ
a7et3fo5PrNNG32Emjpi9w9sy9hFtDcOVAqR5cIPDbXxhuoGoumNnjvHpMAZKwZQm1a8kZ08yDD+
9IznaVm2C93bMNU/iJYFhvSeLZgCPsbIyXsKZ++L6vOHM7CGWIyptPqHMM4ec5RWoimxtbh6Tm+A
+bJn+XPC+yUSt2VcvyTagB939Be3u8fbAiUzdx7sdNkAv2VcZYDViNOsAfsXkJKmpx6Ad+enNC+u
NTCqgVCigQ4FllAAQNSmiy3jUz229+ki3sq2OqTjCNcGx2HICq2F29zGr1BGdxVxHrKI2JxZFyY+
TW5HuXJKxbXSjRezaQ/Y5AkCZfZnNhBRqs6Lhrc9abInaCVn8MiX2dHuBemFTv5QdbXVsuoUuWHg
dNqmbq3tUtfJ6a1NynRnmPpTXKLTp6zKxjGshGTxti6M496bqkbVFquV405lW6FpFIWIYlP2bns2
9V5jf6rCO1H/iiCLJ+x/llrtsLuZEifDUFMbUCSaia2AQkDiKaK0k2l55wi1Lbr4y7Onax7Cewsh
8+nCubddvLT18JTgCW9wNH9fmjIpA9srdkV78GKadzBmmmge0yrKNsaY+Ui6TGZdxr5rIqQSN71n
HpjiBq4tXt1FjUHK2j6yI62fuTa6T21lgWaOn8L6DIX1w9H3SSlmPxyk9CsbGuHs3SsxvkRgh9C4
SXSkNUtQgAzyTFnxgnqRU0bRPWtxeJ/JYRelUPtgrNuPDzVsidtSM9QWH3TtqyK7zyYtOZoj9RSK
C8YsXT9hdt/r2OPwIbFo1DEVwEIfVTH1cblMuS6P0bDy4rqaRlnD9OkOe/Z+dROZ/TmJ9MukUADY
uPAQ18VZjtpjUokdFnKGH6FFLKjDSy248au8n7YZQeMyApaZMXYoPUZaWEErmCnUNgN2cXe3TE5+
6Rrn1SuG4VDRRcRyXPxJdT23hKeIbS53eRr6pCIOQjGE0/X4gwjIdbVLhjnpYw6MOZlRTag7oYxj
ZGHHKcaDO+me24ayII0FzXx8pnb8dAbzUyN80VLGpSO7hew9aI2NvMNRCE6TFs2fcuxpdfVZJ4N7
LKx6CBD4Rki0eCW97r6OYHf2q5NBpreTQ+4r7PTPVhvnJz25NG4Y+V5YVkHY209W5J7Z+u4HMwWL
qTt7Z9ae5KBdlDm+iA4JpupQq/Ta22kJAwM7Z1+slnf8to1vmrGFEQ99vFIH7sudaMkU4IbBaV1m
50R3MWlEBqFvgcuvjrftksQ3Wob3P8wYVjYjchP3nW2QaY9rAbmgooiuv6wBGNTUyk1a5fYRr/o2
FSYJ6awCIrOSwknqLM4p80QFMzXpn8okO4ZeugWi29/mKJ4b0q5w3Pb6SAArGeTiOx2IbplBGIQj
VhohiVO8GMhq488i7eogd7SV89Ueupplw0Dq3BbZeDKxOuHxELfCpuWopsc0hgjKcJ5Bbf9uuAJ+
LIXNmLd4F4DC2AZnTkR2f8tszdv2KnyLLIlrUCNnkumMebtus7SmcTDa8a5KMMBqTEkwqRL4bORv
4r51oJyGTtIe3mSf0S+MxIm1IojaVsHEx2vfeXQlI4yGW69d5E7U2lXlotzw/yazIWj8CtvZE5fK
DkKEdHeLfWBPdfB4CQSBoaNLoDjzCAhAhWE8mtn2YZ7kTRvn2A8KXOdWqKGjIG8Uxjw8TOpnZY4T
ZgssdRU5XdM1z42yXHzP+rjxrG5bCVz9dTGd+hqhMq+7uzFt752p2htIsf44DdOWc1Eyo/myCUPy
BKc/lwnPUUZDF1CJfjmh/atwjHI35iHwHddJb4daf2y97qBrdbexVHTf69HVTLS70B24qz2yndY6
VqXLoRacVGCAI8ITnN7XufWVEJLeuOlwSqrovBjhLhPt+oiaxYbJMln7ugKumGnHUjyF5H6XweEv
JvaJG+8uxzZLaKa/5pX5pAAE+si276WGt6Zw9Jt+cEy6MRkHka6dQ5PKRKt3iS6bQOJZ63QT3Esx
6IGzb8P+peoi9FgsXbXHQMXKhsASZhfggGw2OF8B7zGPbb2fmi6e5YIiJVNIELhZlj2C6iEcikPo
0HdoyZpPb4nMRbB+6gi3mQNvf4unABOowmo1eMEijk14yslx923z1WqW2IbcymvLdPVyuAGQ/8RN
1NUCPHZu76TR3ZtTbxyS1Aiw1FNbVFixx7j7x3dt1C7bceQkCC/UtBseFDpCep0NqBt58/2liHPy
5paQN2LmxBXcMfyk95I5ECaPeseaeaOiRO3wTnTH1BTNDbnXOwQZe1c1+CvqUo83SDPClyv50Vq/
mFHEsK8fgEfO5YrLNyOPUJ6LtQvs0MGaE5ig6/ET9TIcxqKY9+RtIMuvZ3p8fzf2FDXufMxrNrBc
xkdVXQuD+diWHNUt6Q5ake/f/k1gr61wI8vKA6Lr0rF//97vF/P9HZJ4xWXntfzx76hCN1Nai0O3
Ys6HAubqiO9nM7aLG4gY3QcZWtyUUvzjS1zStjJZIXMBC3CyIZnHBTl3rIV867gJ6L9mJTG6K+Ax
6dl/SmGfmkTnB51l3w5MUfc8efVNn3BeS1wTQDESZQXGSpP8/qJ4araj0D/++FfCdjl5pyQtLxSS
2h8/qGcOKfnjH+GvG5u5Z2n/4wdjxQADOh9ogprlLWq7Pa1kdfPHF7xlmLu+/3nl3DctCFTiLLjI
Ok7tKYTS9o7SoLFG/aaPRLZxi+bRycPiXBHaxo/DbjoiYIOAvy2cEiozLNhcHxa4CQa896EwN23P
RF+RNo6zY2WklA+qw/hLs5J6msbCk2l7doJrUbLxj7PSH/KwvUtqaqSUvRRy+4L3eByTk5NGi18s
iLxSZOE2HuSvReB3qMvhSE9gn9SMpb13i22NKqVNjyLCslJQ3aJCkk6y3KeRx3BjaKiKc1I8z2k3
7q15ZZCmxm1qmV+JYGOZAAPtsjl9MsK8Pmk1GEvDibes0TdzNK2bQJTQZ45iW4XqHvxLBwQ53hrV
3O5q7OOL28Ctncz00CMNBbUT3Symhyd4UhAkBoUNRukTEUH9AL6OyXo4/Gi04lmfOrElFbuyWdVY
XOkTTUzOtXPMQ0W71DoBi6TJPIgps+JLRREnok963/y+1gy8dSHWzCgPVAlerC3rn42oLp1+F1ni
0OAJaM15nzvonoX9khn94Get+avQ5OPqXQWhdpvnc06clyimZoWYGdOzaYrnrPFm37bxT7pHia+O
4Ulik4mcnrrZuUmzp0FAVo3M8RIq6wF+w3H00js9mXH4Vy+I8fT75TzRSpbPs8WKu8DZxG31Hhfe
/fpra9dgVFKQPZfg0uIk/VlWBNNQ8BnEzW9ho2+LELMRtMpH23JeLY0JzoAoS2TkrVSsrNXS/iSm
9tbzDm1M8D5sDnzCovuBAxVVTTy2cKUUeAOESgcjbfe6vrvAQm44Z1IuWIH6D2eI7j3cOXZl8ypj
PEnUE/1wl0YunZvlF7r9tGL/qoXHI6/zch/W+nND3mIQC11ion52Y095RZ+LAs5eKY61bmm3Xf8k
0ikkJg0vkB7wKJpkn4h2y9rILt8UrT8mxa8Mjj4Tk6HalLOfJlVL3BMjA10FRqx28U1jfqqF90Xk
EjZEjQZlqJHgDmdKXLRZ4qwbG+q+3qa7j1sUh71NGMB3NSzQZuYOhyZO5H2JilnZwPt0Zhkc9Vpu
OdpJBeXCWyiZ7K0fHYMi86MBKjWY2vtdUdGl4sLH96vsN02Om6iXpBjTPVNK6ywYwaVDrwWQrwCt
Gwi+YXNuJQSZ9Xq0WDd3bdx6OH27szG7r0QOP1grzU1ZmT+GqnXpZXnPDQeR5MP8hXGj9rV8G2EF
3vdjTrInbJ+klSEgzJLCxrxEJdmWcWzaHXpN5idkpznXZzhIp9Jv8j79nEuXWUh3TWT328kQQhdi
rXNRkRHmZIog8UgYZgwidK7ixpwiv4zN96V2uTyeiyXYOy1e8xAq8+dY4AnqQjTXCmB93QPAtvhm
/VGSOA3kaKDp5MEr13qRCQ8pxBUex+qldYyLNw/jDn/rSB5V2+fNC02WF5jM7oMot3B2jW169MKI
eDAtZVHYT0zU8RJHiL/e6NC5mRpqY7OFPIKnuBsonZNk0/zQ1YKDCX4C9wmXxG1vbad61TX7DjtS
vkFGSOPltRuao7DGS29Eu6SX/GYgUjgAFRZy2zgMMn5KY2KvrmzXMpXhnathW41mamOtYeHEhg6R
DWi52M+dRBgRivb9gJr9psVE40KQPzPuOePUtvK9oQTr7NJkL802Ye0+NJ4k0c3khtumNNUvUS3X
url3BM4o8NP+BGIX1Un94qAaBsFN+Lbe8G28bHEZbjUrOpqWdjN1FeKEsq5Z5my0Of3ohujgyWrH
S1s2SqLFeaN+P4coMRQLYmPP03Nc1W2A7+2hyPJTPXwSAGl9d+iPeHaOc0NeW65MNstgeMgZEGan
gsVWQPprF+Kt420IVh8yTJPoVFfpyHsz76+l0vyyJEOdm5fv3zv3Oaa7LIvXYOqudaqHuNMrX+BK
MBZKbksHJs5JNKFPgURFlM07ZeXPTjx5TF2jDjfB/Evz+n3lCnKhaCr+xEENbC/NNlUPHV5Bf9AJ
Z7ltefbK8EEa2cacx3ZfWB8eOq4vbfurZt3ChXTTtc1z2qT7DlaDXWp3pjfcAHJ6I2V0j8kNsR+h
KOpjVjCLoxjyeQX+vveu+9vNP/WKA/SYnT2VeB+6NN3opWNABmLq3uoHFlfOc2lRWCf9wAkn78i4
NIsuRAS335cstFrZfKRR8YCZ4tICEM5razn0Q5hvhsJZttQgp1iPbsCtPnHY9Gtd8ZlhmfWpLY/J
TKjY47XMEW6G1XZVY6WoGcP4GvIpNfmW6SvHGckt40Dw0UjGKq+fU+DcQ/Kg2/2XHlHjCDzV4xqN
GE5stPu8Hy46m4ERM7Kx5mNdIRMbC7okYbQiaAym7a1GGz8zEyNqs2917PtzJc5ukmxn3XprFn2d
XoW3VdhvStwJilwaXSKzFN0OnKb+karhtct6THxJcjFj2FN9mlzHvvzpuihImaXe3LzZdn332cwA
v5rypcwpC1Ty3Mjhh+VkmT+U05Vao9zRPzpsANgz8zH7iHtz5zGd8JFLfVW2nzbXM3QnwcNAKJ1s
rZsbGWbuxwgY2TWt9BPnNQgdCAazPvOShyDM2GnKFWKzBDaPUmVuVnKAXytOIijHhDvBbhvmlPUb
gj6h40Rn4NUzlzSyj77BERCyUTAWI9vSN2e9YF5s8cFgJ0gJEeJGHUX0o9PkTp+b27Kn8rFcdkos
JLcor5zyga/OiY/pZH2MQ0YiZX5yZ+MD0YwYyjjsNdy37Jfl1/p8hxU5qK6XQAKKOihEDwTTkk+W
7hyHeGD1WaEDozmfbIdJm9uSNJfCmVlK1SECJH/pVEYDKrSvquFvsbWXklVT7xrly4K6xW6tV6wB
AAIkXBlpzMcYyfi73Hf6n0KiTxHd50gOzVi35ks5hBQqDUsmPHWA51+axavoNIN0SBQs2rhZvILb
Zz3ubCA929oetg7jmPHnDtpNYyTPmSjVLqoym8bqXs/S5FYxKTGLdWy2MJEB6UDq6MlL5JseMxeI
wuk8QwPq9eFWdm62NZoOeDqB2bSsf80N6FohlmuZLnsnyQq/I4tR0Q6hKjAK6QHhOybHjyjnAwbv
AkXG3jhTSkygA2ufTYcS267FhD/gMCkOv0AG8ZkejPtKs1+bJRmPTVeg0hnMJ53ktRHLRVFE7oEa
6eBwsislEB6F2XnDeHNol9YLKLfIYxBN9CuTGbda88CwE3J1NyOuDgpG4KTL9wm5YrtUrCtcXGtX
avFDg3V6CzUt9EkvyCq6VHH3JpYUnMlkLhsNY1Ln4et3nWhvQETg01c3HtmIG6Y3BESXnwyDbuuO
rqLq7DsjHDgbzZ2euRVaNpN7YY+w4vLqqjnp86jnJbo1W21SspFhK96mE7kM7GHNhmKNI29K3jlL
1LHEOxTO6D5dl/Oo8Kz4c5NR5MGawongqd2Yls2hjo4LUBI/oiHUG5PxPJQv6kVrRCeQ996MMaSy
k3OObrVn5qwTlcse7Nr8rKMsPen20cuIh2f1VRnL7RRH5pGRWa8vXJKes9cmNqwiHTj1InKXo1Uv
pEZ0G5RGilcKNa9e0x1NDAXGm557ZKFRlA99NZ6aQciAGf5L31XFxrTfvPpL9pz6pXVQHXWRPBTJ
8lCayHQtM8u5i8YHzgNzK5DOaCKOhixWod5LlY+7fNF+t8vCSCnhVMp6mbygEsPRttVv4YETId69
t1L92dLe80z+4oSAYCxFeWuWOGfMITkt+F23XiRsyndzm4zlHRyoF8vmti5J32mIbenSbQo3L3ea
jOVOEXbgzLq7wZj0jTULxMG+38FxSbbo0a4vODvCX0xQVWouyXuzh3DVqG3SY6fmdR7ICTp5CJPC
28vJcjl/zdm70wvyDBqh1BzM7MNnKRjLFHX4OE7OmyGmF+SIZ1Vy2hNemHavFfJuKomJd/NPgEev
MleUNHjY6a9kEhQqBECmHaHRqX3mqtE3xohzV6oVfZJ396m0Yj+u2nLjZMOuB0LbeGj1kZt+LET/
hCreRk6HMkL1DtBvB/KKuXwdNhRU45mB+JkT4ORGbyJ5ZTbrmOUvWZLcz0KmHkpBPhlpP3HzHrrF
ubgJFvxiGYxgZss+yEVcyK9TaCF12uYuJugwjCKDMGN8jjMJpyyH3R+lB/a+aF8Zz8qzioAxMeaT
vCh3phb7bl7cp3YcU50NV68Uj4Pzs0sLmDBuDLEECbtXHBcShHVbQIADg9Dz3wXLEgca5fk+DJeT
qSvaXNF10LmsG8bdhyyR296D2UugnqitQVzV3Y40Yu20hQb3nCTKjwsTL7rVmhsIxLjfidOo8ndT
ZkS/FIcOEIj4JHlV+1mRyu2QGA8ElfvjNHL+TTfLN/XpEi08ZA3TJCRGxXHSvj3nyD09LVe5RgFo
abPx2bWbcyxksnddPNpLOW/s5jkJyUp5xfIoybbfJDy/FHw5QW1BgFJNwDfaXIktLpk9kDMma+XB
MPsxYL71uESh4GG92C3KuhEmH9IVyXEQw6XTbKbzk+JUmYmwYpxM82YhpeaVg/Og2eDGJKcWauYI
uIc7t6vKQIEwJEhuYVfMDwxzwm01j8PB1g6CFPE1i3hlpCRx6A3McKN6a+rTz2/38f83av+VUduG
FvT9Uf2dUPyfRu0P6AhlBJbu3/zdf/9j/zz73JB/w1tkyxVUb9rIEv/3sAU8eH9zTEmvZQj4wv80
aHt/08mruDinhTT4ilf8HwZty/6bbdmGiZVaOJZl8Or+eZjEP+jJ/+vc82/79b/y821Pusa3cRwy
hzC+Ofb/ws9HfWmU1il5zXRcwmWbzceux3XARACuQoEeYNoBmUtUFM8A/D8CsdZ12q2RU04YsjRA
w7xDmiv9rOXZ73/5JP8L61n8mUvOq/OAegCWxsPOB/Qn1nNkT1buxL11lYhCDQXSOfcY4PQA645J
blwrK3ywDXBDZZWSqAQbETjSMA4q6mC8kpfaZhEKOkxbP3bt9BQu6BY6RhrkkzG+qDCBK1hSfknG
hFX4+Rcvf4V7/+nD9TxT1xmR0RVy/fn5v3y4oCGzscX3dl08ZvgtFQ+pJWxymcOAscauAUAv9u7Z
thnU/cC82d/3Bv4D6cQnpnLJSUS4MHuXoXK15pc4NNztjWcPU0dSae6mLMJil4imPTIOehCOYB+N
DB9mOzisWndOhZZf/+I9/TsU2XJtzxHwrtcTPnhvxp/fkzCTqPQAB1+50fFidboTDK0T7fQREi4F
LhW+YZ8y7o9dnbkrFa8B22fE8wni87iHIPvsErW+dQoamhUJjRRLu6QCkWbWg1wFQmwXQNGi/i/I
4d/g+H+/HLx0nh2LJ4qnyvzT3VTWZaii2hNXA7OlLrX0gQgj/kQ8G0WCgyAaYgjtuNiSOcNunk/v
NYllnP025stDmhjelnxFwshxmXamqqiyshGLG8bhhrdwy8EKZ23AsT07QPlEW8YXV8NbjL+NpKzX
bfDKzUGakKwLK/xU3Bs0I1aMmOcKREajm6DQCm/bJAwTszGO8cVXHC081tXBMdnIKx2QVRWtvpz4
WofhhtKVKbzmGcdmju6SWHrn7y8ZIOBBAkGVseIAXZ0aokmOdqL1OwNtFbsI07yomt+9CjevOyav
g1apc6pZ+doMTfuOYw8YwIMRYkMdLt/fjdlwjzEN7IGpdQ+mWOe2TYiS7+3dhqAw4A5/lBknKuLq
b6fM2GqG1QMbajk4r9OZrWr1z1lOHmY4ivsywoEyuRag4fqAN/6v4PTiv92q8hvgTS5FN/98mAPj
H1NNTiyumlCnwVFMNN223YckrkDIWkfXEXejyfyzmrtnZGxzmxXuQoCC490WQTYX3WivCIsYeOdO
uTKuo7aJspbsMM5rtH/vjOzivf7FE7Zixf98m0qPpc9Bwhf877+vGlLTnRR6gXFdbC0g8RM/RJm8
mA5kTyHh4DWloHEKIcK5jlueASjdJFr22Hkf0OrFrdST39/w9NGFrLB2cJoVw2hsMDfNsfrL42H+
y6dM/sh0HbhLLAt/XqMHzyszOiLjCj6+we0F7GLO3pMxP8WqUoHrEq9MS/fGLS102TI7GVH6nGRu
f/zfn5u5HlLxp8/NBFzpWK7Oq7H/fG4EJ4z3bE1cJVUOJOMM69S+5nEqTxWB8FjX1Esx/ODce+sx
WbJzJOhe+lGIy/dHiWy+S+Yxv2vLFcA5qyAKNH3V7Jm4cQa9YW+SVDtxcbCOlOVhmArnKOBpI2RU
dyXB5TE0PI4uMbqAubR+0rQSSS3N39Is1v6emvt/noHwfd7Pn9+qqVuUFOtZJf+xkglLqzwgr/q1
m5IvS43ApV2GrlgSnE2e2g9zl/0GIHTVtAaKRjgBMpcmcjsJI5GYC1xc0KGzSycXr6aIviDPsmjT
Ho6utmk0ZsT/+9rI/9zIyX9Z657Bf5z/OGDEqFM90cxBXNuOZKYokgG7Pecpk4SvZ9gDrs0sqCF6
Qo0OYlc5oD6KNrWQR8RGZfa9AdhnC3nvy8Y0cDI42G9ju9W7pXOeIhvwyBJqZkfik5dxlcnRb0wm
kK8ScslBj82WA4li5GV+w0F1/4ew81pyVOm27hMRQeK5FfK+XFd33xDVDki8T3j6f6D+/qh9dhxz
o5CqpCoZlKxca84x0Vr7DrJU5LFbxl31ahBufu7BZp0RFpoYEk44Hp9xwHjnLh38jSeh6mkKDzs7
uGL2hmvtse/VBu8m1dzRHjXuTEbtPwzjgiKpxBMW7aMpe7hSUrwIPzLfckU3SRglbIcF2F7k6hI6
pnbM42ZjLS/KaIDd/e/vu7WsFf86UFyDrwT2Jtv0WVD+61oiCdXpvckXT75fEaDizsMzoLvyNLtN
s3c0Rz2DH2QEQn1xnqaZHRdCLqeccLxp7JBz3Qq3fWuBIRI7iy5y35sk1llwiqQeDQeJfCDycGRX
0Vs/tEFoesBj6x4qu9lDeOioDYvJeonoI28HKW+pRlPZ87QgK4zTzFDu4pVQ9OopXMSRFmBXgmPx
TbwA+DcDv7O2edwDR+E8SGPIrTa5nfoHg/3Q/3GE/ivM41HXuKZleZZOC9Gy9X+9U5oy+sEJLfFE
MsC7VTPW9fr4K7gCIJG1sNaeoyGiGxvGyUmen+yJGV+PWi+1VHVC7N+uzGq6FCaIqP/9M3T+XUU6
us2axsZBFzYBSf9+ZjnTdqkz12P3TxiDBMJ19227wHb2BvjAO0OOPisN8IRGDspaOMsosoZu4zkV
8p/l8K3MlN3i1DALNMghgXBGplM/6GcIc5fZWAQ0oZPtLDRIW6uDY5G2c7ru+ngCJrMHsak/j+b7
SFsOheEsaDs51h5MwodWZONBhKtCm8npyGzwHhYmSIU+HJoOHbQanZeFq91ul4PfdIpAHyozoMeM
Yz3uV13ix1sB4ysoLCC3ceSDqct1REpY6k0hpmuafsh06s+waKqMpZnao6RWN76kOQGSg2c2iJar
fBH7MyL1LcZnkdEytrXmjYlmaA0cOPu/1l/f+neuj8PnwBeKiC/LsNxHst4/S/vZS31681P0pKVj
ec012KGWlgFfKmI3KLWzbde/klB1+LEn78AY4OibRfzazVpzIC4hC2LMSapJr/bUM+Qz3HleY5Kn
bBT6AUsgnRX4w92W5k0LZOsHxn32NnIINxPzrWvZJtu+S1Mk1N86evPPaUjfb3D0S1/epZ/e9AFm
H2+Yvotl8zPpnV1O6xU3vm3HzyNNwZe8046piQPCkDgUC2ujiLaA+0P9S5pEfykmXhIUdWpVokV6
n9Rlzjjy1ANoJED92U0yZosQlRFf+Ht4RAGaHuLmYxpQDjaknd4wwM+VZQRt4aLBo+UMQHC5ZvRP
9H2P7kKIi5IwPENi2+ipSm92PW5yTLeIzhtkjMxjqwiQR2vj7608JQj+NZ79eQyfJian/blwRmBH
tXwXo9vspVEe4SiVmzkF0NZgqgnyDH4LtE0wxm5yi2LPX9WyGnaubN0df9YkkEe2624M2YwBCYPG
TUdNL+kWKYrea519nRohDj2S02BuyfR2FCKhWpvOPnOjDR5KhHzFHugvcxsP1ruQvbxOHmNKFfrO
xlT5T6ZM075oYl6nbV0VrHzN5tlktA6j5maiAQr0tBXrwRzNheaG9E/vyo0S3qIe+y2NMTvpY3sl
xlffOR6hKQ3NTWfW+idr5Ojh4812Ve7+ElIL/wLN57GGWKKjVxh88w5783trzh+FV8RbuQCVJlQF
nDMEKQjO3WrCrw0z4ntSjltQL9iFBQcE0twtmr1yj+cz29pl+8vKDOOgXEwBUAf1VxxbhxJy4ImP
LQk0D7GXP4m9aZsAd1sow5pi9lwt8oI0Q1EyOfeKr8peVQR6VQis4Iv5BczLsv+N7AN8c9PKSyam
mRO42dKdIzc1hO55zRp/PTO2OXjCI3WG4RvtDOzUIedbf5GkzO2YX0JsfX1C/JBueerJJcl4XRla
MBS8LGexO3sZ0nPioRD5JXFBR77EXznmKC6m3lkPIbuwaIY3LtLrmP0pCdy5qwzwptDrq89zDim5
yqhlLGOG0bq3IUXSRmS2W1OBsyA3oEtM59Q5DBxRAtL/TBs8r3PUgqNEUjGTrckwXs9OTVYRD29b
FVY73Leerr7g3+HA0PWC1oDmvSuN1z/M+2rRX+FTwW7XdUy252m8S+A1pLsmHW9SK1Hq9TkzBwB2
CEDI+bsiKDt2C4Qxj52PPkyTje3O+6RTzg1HSr3LFvlCaGs2Xei5ChwXLJjR+D8ReQYEsHxnFq/t
BtmGI2AsJCAuRz6UzHQ+mnPEWht3v9FJqau/XLgVc1HMy+WWvd0S6BKmu0FlvyayubAejN1BM8J7
Sbdaq2frtSwAwjZhhC/fhNPtN8NexM0XeEPGi4NBIYYvf030nUvvgUgLetUah+2PZIaUGmouuOI8
ZbLiM9atxIpiDKOraNSpst/iir1QOseILi0Ief7s3h+1DAL2W4tM/Rpi34viMN5H4F13UUr0Ea0M
6rsBdwsLgbOJW5wZiC2Q8YbuvS/V9xoGR1ar+MVKrU1oOy06mPmrHUP6yNEGrERfp+t6cMvX0bpV
0l2xfIkb61S87iu5bw0bvw0BEFu6/2vTyUkyIbRrJQbVYDnWfsedMA99E97RTceognvrTQjjTYtn
sis8GGVTYmPBJHy7Of7jKrt3bu+UwcSJ3WzN7BsNJdui6u9No1XwkB6/ARJ2Y1WeCTwHK0kM5qxv
ZsVa/fe2jiAuJOIxAGdVHutFIfm4iJV2MdzW3SqNt7Wv7eYfF40PSbayD25hcXwoVtmN6xm/oMng
fzSpi9A5LHxvdzomy4UbzdMxhC0HPhTtkUiCBzQlHodhZxj5QUbaBOJg+Pj74zg5xyj7dkhs+iM2
+R6GV9gd+yRHWmqREk5WZnvM0Xq6bOn3iULty2i6b4+Pi1igiGTE1B67LP7pAN4iRxMlQehD/DRK
fdqORfZGKuhbA1Z75w1YiaAaA+VfEp8RvnECignUMweRnNyCL8vcDKTfzNOLEbNQ50aeUQoRbKPs
w7CkZgOu+8/Fv27OzAfXs1bbK9dn7jpalQJUWnwB0wZddoG1PC4QLFV/rz1uNpNm7QdkGr5EIPpg
yHAuro6Pm49r0WiiPnrclgoQLjSlwHSLW6PEi8TQfICKwBQYQfyOOQ/cUmgYDdkOaGTSeYeu8FVY
9EGHqG/XQzrd9QTYl+Z1p6YGNuGK33oF2XdEf0ImpMOelpFS6qEr6+qZCCB8M0S4OfDt0f+vM+ZZ
3gjKNfNfu65JtpEbphvNyD5Gv90xGGXkbeGR6YfUWYdjtXUd1OFxxQArtidGNSUo4gyXCZo13ij6
Fcex0f/guf5g0LxONJevJ6FgK1g/hwZOabPgNNvUWkfIqVxKnDM25uJAPNQBxaUFyVbUe2zrwLS2
o4crtAPWTBkR9WT2DGdDZY+9OroDcJ2OnaTrOOxoZ0aVvYavPARIak+0hvZF5nFA5IiY6Aoy+U+X
C05fBz9CQ/v4kdTq4vi43+Pa42ef9/372P/x159/wY5pDnaDFgf//p95y5K6+vw31ZKE5E8KevTy
vB53Tx/3Meohg9njHqsJNvrfZ/x4XLVURYSm/gbgasybx38tWZ5mcOodnwiOib//5fPZf/6/vy8m
QiGdAgoR0aSt7YYYzaxQWwnx8EScm8m3jw2SV3a/pAx3mjLRCMwjfjpQvlg2wqQ/Pi7gLzdBL3UT
sUDHgg9i3ZiGLiiER9CTLwycTWDgJemoJ91JoS/7AzsOC+dGUBk/Y4i6h0SP7WOBReuYjraE/GBD
GtM6CMWexzf58evHRc8+6AgEJ0X6UlmBX5gJQ7Tl0ZwFbeL15InImXn3uN/jR4+Lx02ch9ZeW+z2
yx95/NzOvP9cq8BbIcaS/vrzAVTyyArYLWPunrw9+QKo3DWcvyjTjnbDyTPUsJwFTNEDL8fNIb8S
h/Fi50jOaD+VQPRsVC6Pq0WutTPOMi9hWVt+97gYHR1VuMQRfCwrijAoX2jTFhH644K4hP9ce9yM
JepzFyN8ig7z/98HHss/7/P5uMe9P28+rqmoJTq19ViCRh1MbO8aNBGM5SuRWqY3LzX7a9SNydZg
BkABlKv8+HlR1A7wvM/bpLH+89f/uvm4X7fI5j8fEU2xNwWft/+7h1AODPgnUhKOe3odf++dP/T4
jwfOpuJZfD6yTdJuZ3PKwUzPKm+E+/Ch2H/c+fNun/9UW1T8nzf/u/s9pmGfj/3HC3/85l8PGf1a
28zmxTerO9RXGo5/3yTVu6aogsffqcK57V5Ilc2P2D7yfP94Z8hPLPL9rLtofVx7//jMPj/Rx02/
MxYFAMJi3vrH9cePP+/6uPb4eBPgFzNNluUBwyC0KcCBMu9MCRNMN6j7Me9XmyUipmYj3i/LXDON
NgkOyxGgZkO2X9WyHvqPxcfBoY9EaWTjw5jfLiCppS3FE3Fc/7loWg/h4+ft0I6gcbexjW/dQdoA
f8x6/Onlj8bLGdU20OXBojjhnUJoj0kXP9oYPN7Vx+fSUPhujbp8rdjVHcKlgjGWD3ju3jJsDI83
8F9v/+Nn//iIqsdh+vdd/7yKt43DJun7714f/SRvmCmWnZSnqZzVau7Rqvq1WzwRpHVSIeqvDLnD
c5mSZrSq2HGBi/U0AmkSib3eCaGWq2WGaaVQo123jzdV17W7AURoUFJKog6fmwsjiIuqjfrdBggY
mmeveAqFHR1SfzpEeuQiY4H+3cfiB1RvC8e8/grEOzkYHR5WvTkBWn+qvcbY02j5AcyxtacrosJs
Y7EEc85jStQSu1EatXNJ+vh1bjSXEsF6lSNKUaf2fpQsVvBQJJbbcYg3GgCMQCX+97opxLXsR+CD
lhku5GgC1ytaY47+3Y89ZzsYEoWnJ77ZKRKfCSlUb+RaUEZddUtnJJd9MaIMC9W2GNnQa9b0kcwK
K9ZAvqikA6WDlFgzYTKoDXwHW3/KDj91jZUyS3Xwhfo5MwDejrnm78Koje46bit33S4h5TKawAeX
7gHNy68izKet3vY+2OcRP4fuP9dFlDy77VzvqkG+DTkxRwyHcX9MVYSCtvQ2Mifa3hhomJlijnZt
lBxGvgw30DQkQMTZsK2Tkghb/d1eiMKCGPcgyVW05m2/FpOHPKMpfhJHWFyGCvMKyLM9fdA7C1J9
AmEeH7Iku0rpDIfMSZ8gY+avPXG6lEXWD2VM+hekiDoMm1OpuS4RAXjIPWPa9Q6Elw7w6SGEGD1O
KadCWYOXJMsh4PP4ObuwM32wEglqoyJUKVYj+Scv6VOmJDwBfS2woNdYe445c6Bz3nvFF4/MD818
VW3jfWQRgX6R0Rt7VICEF2NSwYN2Th0WBSydKOdaNKJ2K1DSCv9clx4EAU1RZ4fzpi6H2zD19d4V
anpOQJPavY5M1+6fjE7RQjEnZpS5l55wurUcapKNHic6zXOvsxUir5MMMcHeCII0dn331JGAt+4H
yztnQ4VF2RUHq0wONdLhbT/RQ9Ttyls3YQopY5jskxq178AbUqgQKvXPWZz3Kz2Ph1Mifmga4n5t
YJyAqg2p6tyRLOPUWFEd1DZ3BJ6zQaSckVRXnyb2JiyBQWN7Ta7SF1+Y31DBskPfCkEw1WyXhH9y
YE0joJS8KU6icV/iCvhN/jEzcv7S+T+ManqekiJ8Eon13awtdY9UaIOdny6M8PKr7eL7pFYZDk2p
4FyV7ZdGNfYLTINLZjTy3OrqZ9HQo4oIDYB7kI9rTB3AsDFWzQzXX2GYbkadVMMiT5t90ZZfRtOr
DuxPlyh6rN4mKXpL0jjErEPF3MQpi+Y0iNnfGIbk2fEGA4y2tH02zW+yyprXVK1kaKh7aoIpiNon
L0eeVDpHLbEzWsVMRUXmUiJlRiDhvO2axNJ3DG1g5wwoD8kG0c9e7JS7MmN+UBdTdELBGhQ2pBuD
ogAuKjgrpCcEbvjviuy+s9XOaGmNfl7riOYA883Z2gwt80ThpfBTGnIvalyt4I5DUfQBYUhfp5Fn
zm4frkrTfYUT78JMyMKL5ha/p674Cht5y11QrBG4zuiur0616mF+iPjFaEDbQ/uBzTZXJtMWrWMW
/8Mn1vdaVN61jwF8wxX4Bqm7unYV2CkyloLKdJJjms35mbHrT0MvX8n1fO2iydtGlbvHN3ORefW1
1JqrY5P0ohMKovnqm96lcNmR0myk34Tw7Exa3791eRiF33yIr0ZYkGASa8ROHCq3F68JaYQuUR7l
YH0fyYiAWDA8d7b8Y6eSrMeMuYld0s0lq29gL/vaMqFeMWloDvn07CVYogblYCBxivllHOgwmgUf
ANGAoL/0VeZI7Q24/951z0YmjdcYrJNiHHC2cRKumDy4Qa4hfZ88IEtTpB/KuNkO9vQ+W3W7qSL0
l/ZQyE1Z1j5xBi/6EksSkUQRqFihpRu8nRayA5w0xLmSfhTIL0w0RBYXUMQvdr+2ur56MVqPlpZZ
3WIcbUj3RH/O5x/lODVPyOOfYBK8UMqh6md6oLJx+mq2KZ6z7NyaMn7xI+ILRCzrY902FTLCMX4D
aDc8uaC3YHQg/5md/gnLEMa95oeGQwXL2YztKOWgpRtJQKUcDQw0agqaIRrpASG3nTrOadiF8Ws/
JiUZ3YR+fho6qz8+fhKaUQMrsPidSj/bY3kDJ1Y6OxK9CdZEgTe31FAGlvg1GZ/ZpSrlLqn4P+Ac
q0skFQJhe+R7ASqB1nAq36bOWTURjofJy+UNWyD65BmY+LikL46quKnczo5NkjVoPc2gdYxT33Ji
wA/Xrqtu+uXY3XUCjbSKpuQD7q17iIpl2V54flMBAaWhqKT0avwtcARa9xOih77bz9RQdxc24dHU
S/ugsIJtgDZ1nHotwq5TZ+VZ1p9i6scvlS2Pqe6QNh5myXObRUBAkgimg5zvsZ9+mPFUXtqh0GHb
mPioUVUzBHRqaysXSzNjF7bylrurJ6AfysLx2dEVNZzDUDrjG60VDl+NdJ8GAXlpRoSjkepKrTR+
0JzXQXeyhffq0b9Y0kc8hAraV6m6NuNTVH3jX84HQPnddhLz19hprNWk42NJtQFD5kSES2jRMg15
Z4KqcN+6EuI1biiIEU0IzTJN34FZhkz0DDLPRgMZpzPRmtOZ7VYhmTZ6G5PAYmRfLew5w2hRwdJi
9cO6Wy/CZ+oB9ZrahYG4jAyscYwgitD9lA5PAuGmGyRetsea4O1oC9NcwW2sOx8M78RVd/sdb6SZ
5+M3syASxSGbJGqYzJXMmZ6UInm1JgXK9e8qGgCyFdkL4vx6PSTesG4Fyz8lDEfFNN/EbMqjz155
RM99m4Xdbkhz+YJ9nQCweU5eQ6e/RBEwrtqe5h3cj8ALrT1Z7L+SWmU7feDr2iEg2ki3vWpp15CB
QeRxi6tSt/5Q1WV73xjddWGjWVZ99ZthzrPdG/ovchZoJOOA5uxVbdLJXcN+NZ6qzH2L53z+iCMn
hLxEelALMg3WH/w0dPBEqxi1tvNd0hU0m/SyNsL8DLdfr4sfblVtyLIYj2Ei5hXhNhpttrA/z1Hs
nysnvwnHpa5HPbJJMqLN25SdRkMtfWYrThyy+6S1S+UVZvs+7GG0CO/pERfdLe0SfU6YsoF12JI9
jV0Q2nocWT1tYWxWcT4igJC4b0IyMr/5Ufbdi0l2sTOnPo+EbI2jik56h68BsbC+73DBBmNk3r0i
9+52Me7w9dO2GZMTI8E9rWz6Ktb8rfaJGKxZDFrGMWsBKQqEIhJktG3hse7NZ4lmJshsUJS11lIt
O2l2YFjFoxUDu4xiH/q6CnTwjIgS6BdbipDBt8p9AM8xUXSujhDJ9+6V8qdjaujfVJ7B0hOcUBbA
fKGGM6VCxzOozH3lql+1LW5q2lajw1oNFOhUp/4dFejNEDRbSDI9pGBrgaa26wQAxb2W5bdKpKek
rzBnY6MkFg8Lm2T6tmtHng5llUQT0Q2HWOTPEm/WwfcQyCvN+0PBY560poUl6FvzQYnx4HBuuxmO
f2iI09j1RJ/QwlUfTssAxtJwQtl6esut9qhUSNnktPM2aep0k3Yu3SXT5ktvdeSIOFdcmksu3Xe7
mtzfRUvIefktQfn87Ej9lvXmN5Lp/JvrV++Fn4pjZ1g5jr52ot4khbSW4DI00Z/KFFV9nCD1i0k+
ujg1O2BOLMgth/yKFot0Iv5mTgBBQMBp7YvXIav2phbmTNpm79jFRHZ4uvecsv5mE1TIrMTnLie0
c4gL851eDcZOWCBXUdv+oTf+TIYvb1bp8vGR2e5UIKnmSHwrx/BCedQeYSrvGhzu+KZRGzQki6Rn
kla+1dYo7liUSNKu62ptl+V8U3wSq8pswo2n0ceHLlOKztwB9btPHbj/1A6PpfXi1Jl1EV1H/lEk
SiLPh6dMQtkoneTihxk5faimtpmAVekLMkA9L9495JlRAsTSItt5y/oa0C9pGXLYWKKUjXU4Hqp1
sxTjqaauPwaT+U0vQeS5nEZz8ms9QNPXcWp/Cq8MLAbUZ8LB97rXzofeKUtMR6R+Rclc8JeThQRK
UvlcrtMoxziejH+QIe5iUfNYGLsoSDLmowbj6kRRU+rWqe6z33WE8xMZjk5xVKZH8qtoN+ZYAVbR
l9jTzkxpymukvmsVQk2PJuQdQbSEZYwy4nGRIna91Pn0PqZuv6fyy89zbu9zr2Z/VsTgSSRKpMzr
gtgiK4ftzWvrYVJPv7aNhVTSJ3grdKpwa6Eb2Ywje5DH2AlvzJEgMrBVYf3lP62BTDMP0EpOJT9U
6Zn7QblGbjrblX8u2I+QLk/+WMrJZp/63i8m/nsWg/5Ut+lTnabiFOEn2YZyOk2myweu29rF8kdi
X2vDWQulPVsjNlJc7Xttsn8YS7yO1Ip4P8alWLEnOmW2/ZUBn3fw0thHkKv/KudqRBtUaCCn8eL0
PZgzvjf7aihB0bRau4xWiP/FCGZIqycQ16IvVNKDt5oM7h2x6KvMz2uyLiawJR0340pZ6Ahgbmsu
uA/CIstNW5RDIBl87NgR42fiyxXQtslORalLMpvnu5PlMKfpI/cNsxsyh8qVgHW2QZ+A+moDd2/P
IMJ8t8tfuDM3BPuN547d2IE6/J1jpiXW9Lmjq4E92L9qFV2aTtfzbR/r6j7h5yGL3gk4TLHuRJb1
ZPvaif4C2AtZXDIslkWUm3tHJ7OJLSFJOJVPiRASHW3QeT0aUiMsJGup55F1bSPIL+vWSt5beooX
uylC2LodxnmDRKksdv1dDCwsQIc5EgVJnVmh+j3xxyYLfpg71dMe3BtqtwbYKiCKMci69hc8qPCi
quhuRMMtTkL/i+oEEuWChE3Ou8SbVB5ubHaLOsLAY2EJStLMyvc+QsGN6Wbo5Ox+w9S3JuSlrHdd
apL2OFX5RjMXFCQYT60zngkQ+12OzFijtlB4O+3+7BNVvbcZlBFCK/5o8G8ubpvDRm/qG3lnhOEm
yXHmKAXr5PX7wmF8ni7D7TjMxFUjdLItAcEx8kIIqecQKXV1LF1/vMezPDr0Z7R4vI2t81ZV2oWw
vWRruaJb9z64ECWmSyd9C/hD1F/cKLtpdaMHzrIhiWpbXvO5f5/7eOsO5AOPpFzkJFngh+2Nt5El
0Ycb+To0HYNfEEB1a9Tf/XzYNlb20zB8on5q46W2tWSfhqgoDB8iQW72+VPvUJGAhNnC/sFY488t
lTnpPYhP7sgvzUPY8G3IAF9RjGG97By5cek9BKh15Bot5bJlGPuEmEK3xY47usPFUJhf4VFv3JDY
FTIdLXpZDM7HBjgGqTTs1peiRAohjxHpG1vGl0zaqwYqA+JLAkSXUNnx1bQxuYaM+RkYhMZGSbwY
XXoMF++REXprCwv+TvaiZ4KBhaHtrIT5nf7hU0HZ4KouToqZN021Y28b8lmYDEPAe1rwgR+WBLiF
c6CD/uX7GhGRHUU/CA0ZGDM+RywX11gr/pA4F9gmW3IPyBMMIPBq04DgssUjGXhzpgcNW72AOYq2
HSAfR7IFMlyM8uxNkChiwPzlFK6IRJx3XvsG5NjfpF6iHRjBm6iZZnfVgcAlH5mZfZtb7jHtJsq0
tDe2XUnCmYisLd9oEnNhL1gLoDjUbkahGF3B+4uk3p/01FvZBEx7Syq5gsK5LLPjZFkBRLZqVw71
CxnJHiLwi8kIf4/OG05AYW3/9tf09ln6VNRN5U+3aWa70GiZ3M5F+D5VTQV8wgOvCg7rZo53zkbJ
WWvdr48WDLlRVmDHBgT5b2aZCWa4CILKoOPrNluKIeKgr9so7Xda8ztp7Ix26gjAbhh+2blz8sm+
wmCvo9TPRkzkyn6x20IL6tJGNlHDXnBKn3xN7MkpEOE9+GDARGn1h5f9ZNbJWw54at3SMgVz17CT
rMh+6ga6KOMi4YhD/Xsn8Nl6UaojuwXKn5uKYycunJvR68dksrZqbqBQIeJeO3MxA9kL673hlrT/
XCpr06yyZ4Ko3jzM9b4iCzeKErXB/IzIUx/yre6X1rbM7atq3Z6khaAAJl0SlWhX5u8eicVZ5PZa
CdlhGEQ9gRmVw80n50XmmgL1yBkuoVJZzwmI0roXaYBXhwJjQOPYVvYlTof8JNPwNhb61nNL+2Os
LsYcg+PL6SPlEvcJ8MpfqYYRO9exw3cN5N4+IflO9OXvhxg+VN4P0gLb9xW9KggSthfuYClweuML
f3NGDH8GWXRqhLFaQpa1qaZNa9gP4gcFV3LrZpj8ZqOyi+mV98FJaDZCftjKEnlqyrc5oNsc5GPf
XIAwn+1IFM/0bY1AQHxYU029dRLOC+Nm1AOJ7Z0RHH2zqqo51REeiZ7koE1DkulKtlm3meoWxYMH
I9Yg280JnWDSczRJsjyFQ68z2SbS3F0ojxMjCaS66EMKeLSyduw1quJ+3+rijLvUgmqWHhY/sDW9
TFlcHey4iba0lezg0XqUEQZarbsbqaJLrxFPa3XkBrAZPktH+zKEzF88NJ+nKK1ubbKIF30NozTT
02IU0XH0nytXuqfHRaYBNonb/DlzQxPlpvU7Zo+KcBj13GrUoMjLK1VyeS5SR72niYvuNN4UIsbe
UKT+a2X5L1CDx1NEQjh+7+VbndKMUxktrjTubijh2ptREb8X6iRAIRr0aLtqmGxcP/tT+4O+cauZ
E1lbXUyQ6CeGLN0B8D8FCcFYRxvNv0i1c5312Rtk5vSp+WEsgXhJmb5xdhbnYsLW29Q7SzPki46y
fmHnMbIR1nTxiVjX5rTdqTbzEHE0hMwvvQXRkEhAajPQ4WQ3JygMY+Yfutcke/2XirX4VA+s9qmp
vRTAeE5Gb8PnEv5lytMDbFsXyX1THzHAfU/qHidw3vCN8mARjx5d3gTIw0hR61qF2uNxoIcVG2aQ
QgGkYZPsJ0kWrx2LcI9CBLnQRJjXlHteMDgkh7EZcdZaWL/oral2o4i3hEC6z4U77UxocUSCiWte
pN+7eVHQDFX7XCzMvHEE/8Ve7VQRanCQBY1CkZTdiaS1XakM/UaU3hfegmpjzZTgkynuQJKSXcGE
MkDcnm9rT8K5KggGNKmId2h0m6NHhyVWJZI9xzhPmfZDG+HeAiGaty4G6W2VfOmiXO1J6JpWXQH8
HW3GJSxgqkTZ0J0zLyJLW/XkYqU//LJYJ56Rf0hW05WJfAXHT3Sp0m7ckJ4pt7aQrEZOUq4JmYQi
NArzqz3QHE6797TMwmPWaq8mGSrXNmLdci0R7upGEN7gz08NTOl7qP4UDOU3Q8zugpbPdHfiUN7U
QpKAYt/oVXsssYwhzdOR0ZCSiEa26C59QdrhYLN/MADHjoNN5kVmX8h5/JkTEXeAPaLdGPa/+Bmj
D9p1zVWNJGWFq5lm0AvnHB/MQO6eoICFLcw8DZfmfvCf6XunL5r2J5u6csfMEAThstUZq/Ss6IyA
J8xQ4kQJR5tM4rOTmjdpleXNF25+zdq3vzeMgeMCSXagJQj2HKtwT5qJYBWUlrVJLIs3mc3Za2KM
HCQiGs5mZ5Nf2INiAorn7h+GC2OkgjJadpSMisod4SWMpsgyrAdGVkakledxku/9kg2rC/1eMrBq
497Z/E30rkRDJ8rYP3aKvARUv1Lbu223ZKWz3nt2h8DWcXdGMsN30PE8xwnNOyXVnSQrCEXhUxML
deMZUKGDV8hGI9ukYak2aH53xG6wp8VJuEYd6l6cuf6YAShswSvaxzoSztZq0m/Rsp64blgEdac9
Re0g0adPao+OUVtTRrp7bOMbNtVPWWGOF+YG2q4eSdKpl7Fj1XLaH300e1YFkmOpWAvKYiQxclX1
nBxodnkrDf/FquhIEQTZedLBo4yK83AtWjRZ5ErKsCVNgSSFtkI2Nwz4zXhNaBK7Yef1NOQiJb4M
JduyevxJAzPdT9YUb8Mxh2pVNQDMEuT8ptGZIJjFqdJneWOfjAncTYirj21mEUUFUisHmdd0tnil
oQ//OaPHurfdcXoFFy6fIpasiLwECEPTy9ja3ENPPHRlAoLvUp4lYhPOxpnmAkYjqTEiKckfCJse
XQ4WmknExis4TXTS8pLTzKTSoM07etVvx0wtIFPucC0IfKYRt061xPlu4lF0HUiKvdmxMPXeSSyL
J2DOfq/zuWk1qSXV5FD8AToC2N3sjdKlf5eTAswehcBCG430Yp9MaBEyxDrCjJH3gX5GQBYUIolO
dscKuQUzTedakVu4ntlwnRvHeA/BkERO94UP6/+xdx5djmpp1v4r3+o5tQ4eBj0RICET3mZOWJEm
8N7z678H4t6KvFnVdVfPe6JACnnB4Zz33fvZT/FojfQrIAzqBJRThptYdwqwuJGmPA1q+U1T6hGq
6EHJAfxlOgugKrCZfxj5/bKGWEzNodB7+NumBJQofsiVsfCk3uhulzI/aiumlMQ7Z+vMpRmHeiWP
lt/JM7+eEoeccBT5WtGSszk/9hoC9LnMbAbIbIaDMiHQMsYvuqXyIe3AVUrVl1gpXTLtm4Qc9xD2
oUtToua02ZsuHcwQ5oURnbtSMHLIEGTyqPOsCPdIIXe0ietl9OImphoC1hblgha67QyYpMgpwXbj
uYdUdvsYIlY667Ar8uSZqVPtImaGRpU2wusNkrIClVbJGqSpFPkTUunpbGvTeJ7pFE2trsItTOur
BsHKgRDFb6YaFmehqPl52yr1qjiPqfwc1k21D9RyOYUaF9vWtKg4Q6WZWlLWwiChsA1569Dp6AQa
OQBHqiAbs+IQ5XRf3o/Yh+gk8zMXAznSU2JDYANB6Yp0kR9nwKdODfGf4C9L201FNF01tO83e1lB
e/VhSb4jxLohHtj40rJeiWz5SzWZ/T0B8tXZHMn+7mDTVoZkntV0NRXEFANbMqmUoRvv1OQrskT9
AaAWBEmii2LRCyc/l1Xbu3KpwA/v3ss4f42Y+R9oP1DVRb3OSXkx98xtT7TMmH/l8SkOp1dN5Axz
kUW6rKWyiMwTEs743FM4U54e4/pq0QhCQCmNunwkC6u2rOpgRcNjZCfKRYoYKSlDvfW8kQSt3g41
xbvc6TXURg7jRhirXqU7D5r2nMvTPfI8MsqS8nsSEwgoB5I7K7pMgqB+pQVW6bYd7l1bI048nlkY
WsO5oV10toP8UvVAyscKG69WMutWux67hl2e6Bk/hfjeT0yTDLejy031lLNDZy67TSc7NApUz1nd
x6twuSCMlHZg1q1s0BYmeah76LvJJsipnsSjKsEyIZHRrB77zKq90GKUKESA8ZzulJMUMxSTHvZS
O1Ewb2yZsuIIenpoUhCxOUm+fVrqd3FsAAS29WNyhQYyeFJbAqZJmp4c20CREpsZtdFifkMaXvtC
P4WSZFxRymLar0he3AL1JVCXeHp0UZw3DzmdF/ilBMUYFhlqCTXdRdc5D8ylj7Bq9EckCEVE4bke
fHUUwpfybxhdygP415uIguwOZwl8/NbwSL08pH1ifh/9tmy8cRn7+1JpbqxobNxGl0jI7ql/ApYw
AJgOKgBVW2amrcg39dBdJRq25bx8zSmpESCvmYwvQAOVyuz2Y8Aqz0Q0MduQmHw76/C9GOYEdN+e
UPTl2RVsm+9TQiRDGqRHdTafapkWSW3Cz5q0BLc4KQ9eV+kUVGlXMpNWXMOy5SsWKHdNIDenSm++
hKq4Vso2v+10hUTfMbxqLfmW2KiFQm0WuAyE8ykKMdSLQtAPo//E+m/VPI7XkmYKUkva+81P0Gny
IxLN8th1zIs0LXlImnLwl8J47jQzY2ltzrhUpB/6yJkij1LS7mfbxm4zYtOj6+QYmaxeiq57C5u6
O8cD0dgrYWXz5f0fEeVviShiddr/z9GVzz+bvCy6v+JQtsf8GVop/0OjdW2vGZQKTncVwMr4s+3+
+78kU/2HpvJrm4YmG/gdDV7pTyaK/g8hczNddVMAP4GW8icSRSEEk14O/9HxR654lf8FEuWvllld
sXVdtm2TN6ippoYd9K+WWUse+iVG0eyHhv3dWse1+G6RR1QyIfP5X76Y2w8j7v8r+vwWrGnX/vd/
/eZZ1zXLkFU+qcZYbsPrXTNBf7URBv1QK2oZBj5DQbpXLIDA5jCpDvKX2CNytRE/2lYcSaioBQvQ
wnqtpemY5ZzY4yH/mps5MNpS3zVjO7ojTPd0mkNXS1c4QBE/Udx/BKLOFN1Qz3EGkq5iJuP2DSZ1
LaWMOxGYkOjxpcQmPTLEedIwl3h/m9v//EHNf4kB5YPqhrBoVbLW4Of96weNmLBNYGdtfw41f+qo
YBPEhtQr1hlf6HfKTOj0WPmuiew9i2lVTg2WBCqMXVBUXlx1VJRzPxL5e67llywjPRAVG/O8RvfS
gtrMbBAur2B5YRCCTpnLLym59CeFcRXUg2Kpx8HASrmEgNSBYVNgRnOVVIQxI3DqS/VEflG5t83k
OUbkccqoL5EjXOQkb9AAhH8cuVlDWZV2Bu+UNglIc0KlR9g1uLxAcxLx/jrXBvFMYe1HlvxUxLOA
ZUL/yLITP7FgZNoq05DRjN9ZmfpFNVJI4geIWjV1yeqZl591Vt+mInw3UhqtSxo/VEQuKuM0OHws
xnAt/VLWiH8Ce3hDwZ44uZGNf2M4Nv9qOP7YKU2yX2WkaDpH6G87pWi0Ss0Ra/lRxPpFroPHRE2/
2sDDgVOuufPMOpqiB5GgJbo71II2YgP/0ND9FiEIONyOQhcmq1S1HDONBE0bg7BVRXGVeMQhWhAT
X1uvU2vQU9UUY8eii/yMhHw5utJNBWGjybpwb8138ssgMp31ZPyuJzazg5gUHmZz0S4p2e/rARXV
SAj6otnfMtrjJ7WpX7OouLDqZe0VYxWyVpCYnp5zpXpmunebl+x45pTu0plUATn92uqs9Nu53SPV
G8bjTB+Ngud1Qpm5VzoAkw6kLkQzLamUA9RT7oCVhV9RK2DwYSm9EzJ06GAGNRRhcrft2TW1DH1l
+m41KW5R/T632WP+5pjikPn09n/8TFA3bOhQFif+DRLxC12o1dS+n83R9mOVzFpwpWAwQ33eyywH
O2Wdjr7+5xf81yxfDmLLQoaKXR4Q0O+EDX2Q25yVi+2rE6xFw7hdrJju6HowGEX/Aqf9WiVHlCyr
/jWd2YPjkl/YLAm06AtyyeLwHclLWIf+0H/5z+/t3+2zsD8s9haUJvbvbB9FbtGbS5ntm0gl6EId
SLPPHc5K7Q4Vgw5Cjf4IOqu/+Q3+zcuubAVVNyGgKP+CmLEbRbGyUbJ8NFvvk2490iYU6BSSd0Cj
wRondEhb6/E/f1ZZ/BURs/30KN/pnePMVP/1HJWEsmKPHLi+6OBfxOFNOJJyHo3ZJajE4JhkE1Fu
SDtHewpakzQ5MtHrSRmc0hTvpKKcCSQeHFzvjP4RmgfqynXCIBPAGSAMLiN3wj7MtomKL6EsyBvJ
nArhspsZ+a3WxrGTzfFLQbBroRk4cfiqZzp2bmqUXs3rUuTBVAjUep9UxLw04tZQS3KVDcjKYAWP
QMlaIPGgxGB3lV/DGVuASe8VFcBU04lmVVOuriGr+d6Jp7RKiUDrxxskWMCTwZnslhpWMfofDIaM
wamZEsWElCKwCUWG8fA+IcOQA6xjSdwNSOMmz0pXfueuNzZHDbtlNi0XwvW8Uqyc/5mfraIAjo+d
2EYDRno2P6pD+dQDVIDA2wFUn+d7s+OcU0uoKoFSP1Io443ZfLmU+l4NbMsIgzg7wH/CyVYXmJ/2
wopSv6FAX/ZIoycNKV3W5H8DJJAVsG+/jQZIKWTOsaZiWoZt6+sJ+JfRICASi7l2M/mhrQy7kc5E
Mdz087KgzWxLhyQjPMYzK08q4yrWpKgzr/BnSRjjw+M8abY7eBk4BUg5BZx5S/iyhW4xywk5yhNO
RMxVHAT1zoiSEXxnH15KBVxk0sqOsq6FEGgzoEONwO8YaairC2qWyLy+s7ICQoyoaW5zWonWSLWC
eilLdN0LZNPBmA4buQyjfZTP71R9T6TuQvvU7W8ly4JovLfLkfTdQUZw0nYHOCE0WRaNhk+rO6T9
Pk4VbkLGLDqNxq7FL1gtD6qILple3Fu1BbV5alQCZiDvVrLyaq8sU6gOez0viNNBO+Z1CZ42awEU
2jPFCuWc3D0Zd6I876UCai9G3RfD0Cn0RPPBytWndim/EJhEUaHVX5oZhRPByQ/0QMHJksGMvdFN
AvNiZeSmGK0E962nDRPE7tCZd7wurBTTBq3RHLscEDUdgwc1qXxliD1LYMA30vGqmYHaWXxDuDh1
T3sGf0+sTT3cF7X+PmNIOOTUTooKGIpMJA1Rl7zvIIkAauHYNHV8RUYq71M7IRhpUXhsREZJoHB2
AqbJd+VmM4mMSCP59iizUui0j1LI5KuiZ4SQzAG2kjiKMb8xNbN2i42jrYN5zexU3lMtd2dqtbuF
aoW7esT60Bhu2raK98NCZAdNJrdOVMLATRt2KHKbHXkwEbu/hikzUZkCqqCd0xTBMHbpc1NAYwfL
DdQ8RtiVrTUrrYrcVM5fZx3d21RHzwTvPSR6jWekOiK4JEktnaEug/XJsSFktUp3GHmfqR8ijZ0B
PaxLm69nkjul7HZ+Lci1oq4Bb2627xAVw5aWhoewRdFHTfoJOABmKFm9o48vYe1Nz3KrAE7AvZjy
NJxKjAPt/Ge91q8NgS6tlSOJYUg9FIKzSz3VjIJKqBxERCGe9GC9jJ8KamOJDB9nLIUKlr56mhTg
3oudrVF+pbrLe/lg5krjA0FhDpFi3LAl1ugRaXBhCoqmmBlR5ogkNRivJVWpJVJv5gEmiiS95eVE
toG242xj7mKVwlAz5UTskSVCGsd9KPj980aIMyL1U8tSWxmYoWLu2FGFy/eA7B/UYGXeFwyxWlj4
bRw5WRLfJVbB8WSN961Ehlnfw4KlL3ZZGlL8DJmjmt6yP6fx4lAC/aJy2OwmONRVgGpBGpOrNME+
nOaHui6/NGrZIiImacvIZwlGYRXQ11Pf7O4ECOZHzWhzbEaOYzT2gDmC66yuHwpLP97tRzu6olpE
eJxUXCHR3xv0kiszAgEz/KzBsFC0DnxGtut2Aqldf+nq/tFula+pdoIPfKrnLU6egHKUqqQZNEXi
LOb4ghDK7buASTeGQNQyy4T9cinMhgQL4pvnvtxVUf7UZGhNiFd/Sy0qgcQtP2T2ElKnVh1DzY2d
WQ4o5xjqKWQpN12TwVkjcdujnBKS4SkfJAWZsDDg/2XZZSgComdyZ5zK5XpoQ1oFSvYlKfh2Iu25
EmN+yZu4xCdfoawYxxcbD/5OggB0V0l24ZtlC21Yru+00JD2JauDNIlgU9FSgAkSsG7cJeZMh10x
Ks7AHc8vxidrbFtWH8N9HdFi1jiYq1KhUal1T6Zd3JFRfZOqXeIWqIyTEUhmZ1lejXjXaRfziUoQ
xa0i18AGA0pcli2fAsxDi8DQ6iLyAm34Q+Db34L4sQFY4QDU2EeReleEQrDoQhGnHrpJ2yT8jyZu
+ClpjFOKaIdBISC4h/wkYnXwkw81/TpTW3HhqspUEvbBOD6hzNB3rYJdzl5Q5svHeCw53c7SIZ74
rXDIfZPirxzlrRckY+Lqtv3ct/bdJHOuDkEltVVz0FAhrIKwcHcnmjw8Gm1+SOvY9FY9u0t8d+NU
Q78XubgIi5Uf80icaj1mxkV9rWztC/VjpULeZ5WcN+OhP+sGbnA1/A6lDDPM91zD9JLXYEiZTT2h
AYlRqlaJW+njSQnaFyHZ34M89o2KNANoFs+pAcnbJDCetf4APWlK/V5or0MzP+YML8QfQBgzp2LX
mYixB9tNR5aRaXbqbfM9SQCx61bDGx3Kl9Fe40EMgOlFdF2q0WsQvlLAzwrEfAJInZOo9kGupmnX
RQpNKh47znEI57/ft/iD5inTYZ8xNRhlKMSoWhewflAxxxdyv5RdI1nJbkjADDTgqvymX56kPtuv
PkG/sGEBwcuhLMuY26XvOgoJRFPp6Muz/EIqNFmwQveUWpM9gbgXRkdOLUI0/MDWGWbP+7S+2GKV
HGphRpo42Pa6wpNSh0+RwnINDZucjF86Qtw4db4qoUzUCda/WNzn2Nc9yezAvkkLwmwiTXdFk+fA
/iQq2rFLIxJ742BNnl6R0QEu82eUiObUz29FZ9yOI6m6JlWEo1RNr50ZXrooOA3oYcHhRbRupKcZ
1fFxEigzxmpAgpoD49dwRHMayCiiardpBUavOGqNBK6BlWuLRtPQxUGs7AwWgM3HBWX1jmp5PmCI
ILrZBspRqii8rXTOnX6RqOtMgF2EYtdHPm5/mqCLnratz4twLVDkSdq7oh9IxTKD5TRY4WGGBHAA
QUxuWiaqE3YMY98t5TXWuOUU1bjQkzwGKYHtaf0u+5PVKSbGrulQ60g5LfscWjmQzKy73qLUUvIp
Guxg+6LpuhM55Zw5RkSUEVj1XZrIh15VripdXIk1vmdUYK93ylWi0PZL8yd2cU67Wkq8MNYd+CXM
RvSh2xFvla5S0jMYvX3dyukulNKffRPfjkuuYpkvfupyRp7lXRWz9ljm8DYgCIFpEpV6M7ody/ap
aFMIj/E5R97TjNMZy48LSvnN6o2v2slal58DFpA+L39Cx79ViOSQFYx7pWnadEXQo1or4dXgvE4G
Mxpi5lDnoV6nKaQbJWLh1EcxzIIG2MwAZtDFMJh2vMqCKJ78v/wr6z4kTqIH/Kj2hTeYLc9qyKtr
AN1SpxTacZCy4VRhZlrtzJt92iAMxtP78vkzfS7lh05b/RzmHKJSXMa04qzgtF0UYyaBWQESNo4B
+kR2WbSYBw2p2IEiTU03J0WgGucoquqmfEyIpWhXWMr2625b274SLzSB4zlgng3wKzps7u9PH7il
9ShaayMnedN28A09GgpmXB13llLmYD+wr8aN+IKbiTFjKJ4hzx+KtaAhkvQdhfIjCyZfy8ivsAv9
onThkw3+7zAbNu9X6ChYOLsVa96VDBHRmqnvhN3IwnUga4qDAPkuk7gYhY5TM3VzNCCDkih0T1eW
H4SyoeejhtklFqobxCMhygWrxEdRxfp+aXpSqFhOjkISnrFcGSBzEv5B9MXkjQbLk4Cvp+mSd9qv
jJe69HMaEhuXFB8AHt5Oh4UP9okYDo0p5slkedmsmSLTPCseaZ7pelpfS3/bIpG0a6cy0Nloeedv
msVtyb0MPDdar3mXkytUKViepvXl4kAF5zN7JJmzf1DC28pcUm4/1iL7Wi8L89o0r3YiS763Qfqu
QcxawzyNic+XNNeRkDBChhleShJpvbgT94mC+DwYuZOJwHIYyp1dcnZFYAkpnvEQ6e+KApSdClDx
HimKM3Ty4hIfTby0cht0AymmM1O4JK7erA4CRVP4yayZDgEUvpn1b7mB8DAelGNGifyixLBvM2tN
e95h11CcyFBG36Se2r1Bp6fNzh4zLZHh1msdk8gBjxRZkJo04zo6yro+uShOY0I2LVSz609pBfz6
Ce7A46RzjPdrWXEsI5uPNd11ZvMjMFZQwAhYUqanFwwUKoykfQGwdjBnKhy6KJ/lHqmuVgfUMNLx
3EAJcDM6Vc6IKrRUmTRRcy/wfJk0YCXeFKrn22kAWHbuZQ7u7eeJGGniKO4cI0i+dvwQ3rDA5hGc
yhIqg6Ne3iQ2hJFULCMN2/F+ocUNT5x+mp6q15Jq3QmdwkmMnGMH+vReivE2EbZOm4pvBftLhv8y
/hL38Z0UUOvd9rp0ipCVCZJFJmYnmGgcrr0vC/OHCJbFWggh9wxrDT3zXUDFkf6D2KFyecwS4n+S
9X+s2mp2qKOlYy/ipdRoXVKvlRgz1++aRvueVdSG7ACziBA/Y0lcQ76NBmQ+MykT21caJ+D21NhZ
C5VzyDGqFzEaXJ6tTN+Y25LVtwyY0fK1jovybWe0qLrZwb2xSx/yabpOkJZ4Q8laLo81a9eLTEFP
AOkszOWrrEr9gmLDTudE4S3s8Lup43fditsFxTgq2+MRfAj0Oyo8EhFQXons18+XnPkC2jtlojBc
Vojc5G7tD88pZaNcP/bdWGOrTr6GGlUYWboM5JHvmqQE1aPdwyFO95TvOR1HJv4rGY2hBGISo+re
Bj2NZr/ofDt4iBDuo5FdOGgJRmL5VQD1dvWkTFETsVJAI32U4/nYSPprSOuBVUHl1QVstTD9NqJc
PaY9Kr3MWt5zgc+QHViPKKxJ9gpADgAuBSyPC14E9/et3Ig7LM2HXKU6JxLKSgvJSdSFKFmw41G/
0J0iPW89mUxK3imv8DOP1iMOnGsM6HdtwG7LBKrNcgAGFeRGqSchfN3HFq0A1Zaoezkgdyamwe6J
vr5rW+ByUZm+i4WRFm2qylC5E1C03GDGv9NDm1egCbsU7EVeQ+KKbdx6mZuLlrqaVB3nlNAZAbGO
Qab9HgTB1VrFDdJLV8/30RC+iJyDejIUYr1JcLEH0u+qmllwSKq1EegRSkcWVETa/ayrlECtODrr
MnbKih6fn2gUSO1k9CXGFCeC8Uv9gVZbHg4tnXz0+GN8j1b0ramHE6dYNyC5iwX/xR5LfJocKOjw
mCVOLHNabQ7I4ZBuQtvPYQaUtd8IpXaBY6UYMMKqKo90Cl5irbsT7eiXVKRkZTUrWZgqTJYdYB0i
fo9no8uZjIUAL0fjSyNnNDqymURf05dz822wpO+ADzHJy5LmKMzgavVoyEwL4ySmFIWltWF9UynJ
S5WBoovn6aupj9KuHdLjgJ0ZcCnrmoKAJzsbIHAZMA5txdc75RHMBpL6GKx6do074q4vBU6SnOAc
G7NWkDW+DWTlXJfGN7nPXtFKXnLMph7C18RLMvZHU5DwJZaBc5H+KgdLuB/b+lqyNaB/c5ycc9LO
3TWIS+v6gZlwWp7xHgwno7v7EP7FOKCWHEqarv5E71VDyocm61FnjnCX/anQCQWG5l+uNzZlzboc
T1JbWlgQ5OagSuE9Yp3lJOfYy0x4Qc6wanpa0LSMJbWLE5KC6CLEqYzUmWQxADJQZbhuR8GNrCrl
Lu0trDe5WlwCGrILJC96dbiWKRaQsKmExJYBxBxxhc2SitIiTbEEcsaUkSSEymnb2i6wQNAx5dzt
ZR2xydtF0GcRa1yAUV2Uqh+3bf9YoM9R85/wFlAnbOBSJqH6EPZqfKmwjY11zpGXloqjURbxi4D+
JCVTlsbtsed0pJ+FzQuVnLV3QZGI0+eFblfxTtX6yYvKujhLWnPaWgP/J0r4O1GCZig08v9nUcJT
9xb9RZHw8YA/A1qE/Q8BXJnmliHr9HFoT/+hSJBl7R/CYMFFhAD9EIG44J+KBAVFgoIz3RC2sYao
UJP/Q5KgmgS4CAEaD0C7aa1qhf+FJEFBy/fX8r6wNHrDggaTodKZNdRVtfBLeZ+mbxyht5yvDJkq
XIannI7JutT7ZdMwe5CAGwfyY/P3O2gZznNyWxkT0mVdDUF8xQmBgLUkt9HER2aMNlpTfdz3pXYJ
qTEfilm6jUx5ZMEParoBeqgFmkWyw/I+lVJ8W6Cud+R5jg8tsuh92UiGI2kLBcIpNB21AWKDQQPz
FuvNMUq+RBKefTmh7o6Yza80uKnpOB0Uyrf73LRZQmgyqY01zaYcqBElQ4hTFLP5qFZuF+XNtilB
i10etk0tX7LhbC30l4ago4omVcYfD9jkZR9fxS9Psz3ql29pu9d2ozCsQ9wuLGyTaLUSrHRGwGLG
8Lpt0oLK9poWPer/xDZut6crkE2soeXb1d9u08aONKztxkwL/txk6EjBc66P3P61Pfzz6nbb58sU
2wO36/+y+Z9f/fPNbFthDLNzxlLMtKupTsICCLptDevVbevzH21KFeHz6rYVUkEh32u99+dDPp9m
e8h2NcqyyBEx9rB/d2caFFh3fn/Gj1u3h+shxVI8FLw/ZN/DUkcfb/a39/T5ettz/fZS21XAjtRP
FQ18wj8/D+ZUvv3tOrNqxSnWBPYPZmLxSU4ctYS9M15X79mKJTPy+pQhbPzAPn7ccYMvft7l4zm2
e283bv/+vPrLvz+Ajf0awv6xud3rt6fbrv7P/95e4pd3iTwPbakNxZmpBRFodKP+IFZu96xDCaiT
zbTOxSY50Khar4MS/+NO2923q4sUJafxfoNdbjd8PtNidDxou56tT79tfT4SwQy8wc/HWKigqcNQ
9m8i6UatKI91ckFNV//c7IOiOeWyUp+2/08Y66iY2qyMyKRzdDlV3YEaG/Ex0uCCesp1XT/KBQDY
wIL4WsTtxZwHaU8FECM9ganVguN/Z63cvo9NeaUe6nybzGVXSOLH5nYrfdCzloQUptf7bBfbA7f7
fV795Sm3G7d/b3f8fNx2G01n2uwJnO06XJAQ4Un/hokgcpegOS+r0EgUhKIaAMCZ0HVfUVowsm1F
u43YW25D+1bFwwdEJmvZ0Mbvp/E02vF00nCU+sXqRplpWGj1Y6ln9AA+8YurvD1vSTNd6Y/W+pm2
rc+L7bbCUCu3xD9CDjffB8EhBU66OmFgb9QXLakzzhOy4UdNrR7CaJwQanKRGTKNWETVsM9GenRh
y+yG+o9NMZM8yd6p1kphF9Ntjcc6drerOaGyWsenUIY+cbZiJD6uLqf0i1Q3HZLe2cph1UoeNpva
PoTEanZxTbRA/6yrw5tq9fI+b0PafgVcJ7ttUgccN2cIoQb7SV4egsxyjApnXF0v7ckWdXvSJfOP
rdZqNHQhPb4kxmgrbiIPjDMNnhWsma1DcFutoM1t8/PGeBD4PaMFcy4jwHaxMQk/r25boHrlvZpr
NHM4kLaLNIINaxbykToAE9vIYE4rhTe1wD5iNEblkqrJITDnFKdAbrUUuway1/pbhTCOjx1R/eve
uO1k22111sysVgiHz0xxlsoyO1DvbCG+4pjXG3tEBfTP69tWrfSUtGa7mX1LzVzJJCg5rcz1F1Yr
8LEsehDYrdcji39hXeZXGRGLFJrZaV4b9DWILozLvTVKsiMogZw+Nrvat/tWOUbLgh+l0U5hY9Xk
D9IECEMOwKiwyV2RrY+Luj+CJsDn1idQM5rWgmJHCT22mDyjyGO2jO6fJlm4l8DxTpDzqWDRymRG
Qxfhrk328wOkcTU6tg8TgJbDGj9OkEXhLM+ZL70j+glVaHOofpCgOekPFtfpLUkzVfiK6b6Cmi/8
uX/1vqvVdT2QS+HD6KaoNuBrxtIde0rr6SSVzqZPYny8XIfiltJdrf3og7cBy07uJI2jYiEsELi4
3fMYuY3kiegtVy/EnRTZyaIBaflZuI8Kl4WWUb5G8zFffiqKl+jYPqJTPJLpQO2Mtjs8ZRLEnIE6
+Kg9EamhwaZTzyyqzZ8GS2/9SSdxrPfInmmSq9J4jtRDjcQn8kjqzWeIOpciumpomgvfalDqe/AV
aLEtRKL2dEjVQ8vXSYWzZcChZZPFVzJh0/ZRshx1caT3CY6WqYBq6l9hT8mLxzMG8Lmo8RT7SDhS
f5mt+yI7jP0LQFpq+LdV98MYDjj5zmhu6ooU9YMen/DZmZNbAK+RKO6RA9+fuvwUpvcmxT0NWdF1
yBLT8lsUfpavvo1YkYryIPoTSgMlveTtcYBnKK7X+vOA7NLL1MdYfUbSlt/OdDaocdngp3bdu5I5
4rV5Btw3CV99Z1ksM1+7QY1Opm0G89EzKJMGOwJfYdUOz8kZfsR4E8au/NRdxa5qeSF+gYC+CzTp
42wcJ/VQRUe6Lnrzs4OxmZ3D8sqC1hX7ZbA3loulfEsW8AUMk9Rqlouw70rJBQJmNYdoOTXmbdqf
SfgYFo4LACW0mKiLl+Gz1l4RMbycoQnwfSfLTsDc4bMZOwlfIfN3lzFMYjedohPJEaHqIVLThsNS
nfV3jllN/xEtHow10tWs7iS/l81dkR6rxVHF+oXxPRHwRMzOib1TMf0ap6bkUbygb2sMO56s+1rS
pJwckj3KYo9RAn2KbjtFAv/TK9ZeGagXyEa+PLkkht/rEn2tRzs7LcKnE9IeKXIHcKFa/JnnbPFW
O0J3MceFKqFbIfFCvXtZ0nnnTV+nJwz6kPtsL9PvOuU4IowYhsvK6Ur204GPCV8QppLfd8dxOZNy
If9MvhoSb3XakdSuUG9R7ul/mySIP1JQ0gDyFVexeRO/EiWrLrTwTqtxD8DyF1vFXXIJwkMu31bY
kkR8v2BzXtA+ctQ2yRE6PchwuFR7ML/kgme5O45nJXQHHRwyVMIT2/IM6Bthw66TLknzraMdTJsq
kR9766bL8Jz5xKctRG38qOAFPEGA0T31mm5WQJI552YK1s0pCrxK249f0hV6f0iAl2BkzQ8si8pX
DO42AyehUoYrANLBIJcOSUQPzuU7v2ZnNq/sa/WcHwq/bD3i+SAmWv2OntkOPVuoOpNJCxkC+k5F
l909sXBSIcye+1ddfa17yvVe5/f3kPdJr2t83homGwQqFCWvm+rAewpaBEsXRaUDv7Od8Kl6QTWl
xQfVPpMqguhH7EvlAXYJTTKboVgeL8N4McQ++tbH1wvA+P4ovWX8XDUVZhrubXxN6apBqZ44aFte
8qv6FN1oj5LXLfdRvF9o4dZfVRUqiEsCHNJQ5nCeSFAKH9TsSp4ukoYD6xwSxVE9gXqoLc/EUZTd
UWKayG64Q/4jw94mzbqiA+53t/YLfTX7e/lsnjPk477mNQ9YgipgBHfLOdUokHvTC/Jgaz5QAIOx
O1gINBwYYsmrUMkbpkRD98L2AVqzYwSxQzMkRc3NLJij71JJj7pEA/ZRW07zfDeyKG3fbHHpgMwM
DlVBla6fBk10p8M2oYy50MV9eIShOy/0GwlW6pw4OfWZZ+Jn7h/C5H2cvwway4cW01P0kqO/wKmj
hDdDBNCLK2KvEl2WHTLrntDerIZLcjEmf2BkiU9QMeMazsFFls5teuAbAtPZWLsao9K0K2jSEhWB
DgRXFdvybvhhvfEub6LXWDvz7OmZBU1EpuSwg+sXPRpOfRjvqfDLirt0XkHRut8VrLNdtfZIZe++
yQRXHKIGubz7iPDAcIyT4kAj2iPQa9zvSM2rl2p2jdvUa47anZrulz16kTOW6MZTvwZ+t5ocHdNj
TzO9dHTEj4rh4Dl8TKjvP0CBwha4A0bLwRC9THDLA9+mmv+k3Vo/Kj+8Cq9+Ni8oBvXrhD4hvaMA
25dDNNUTVySPKKudft+6kxP4ucN3uiP3Yxft9fvvu5+V139v94Z7jMROuVWvC1+5nRkUmAA8aeN6
xBQvyQvaKxRKzYt+jwlchR+juVPlBY8IZfgbZVfcdSz37XA0iK44qKUb3AboUBRQ0nsrOZAApIP4
ocNrorVyItdmClW63bAPRw8+1C6PfFqY5df2UN3E3gSK9v+zdx7LkWtZsv0ilEGLaQCB0IqanMBI
JhNaa3z9WwBvFW/nq+q2nrdlWlhohsIRe7svFzd+fcd2KYfNO9l+5Y7rcK86nZ3wTSAeVN0uO5Oq
AoFTcj4Q5NgTKUZr0CfS8w7TXf9GSL1yhJGF8GcFpe9TfAIj3YWr+p2W/Rr7x03bpjfx0d/H8ImZ
ElaIx7zoTKc9f8QjzqvahDfzFb4nt0nPKBfAaeHH5FWvId7R3ApI8bHZaQUmyzb0eHy2kRPeaggg
FMb52MEBzr8zrhAfpQfZt7t7+ak+Z07mdlftiB+6u8YH3VYcfuxuiwSXD83WjsqxPnfXaudt3oR8
NR2nY3lWXLO0/a3ARStYnzi8U3Q8mB2OQ7eqHhqPOWPlTiwQxuyee6CEWrHTOWpu8NrstI43Pq7N
vbd/q9+HY3oeUNitzA2rjyMwpCPypsmt+RxjW1gnDnbiFSqEE+nnK+7i5KfEtVxIttdmp+PifYjP
xYPwEt5hhXuPHqxV9GCsxN/lU78GlbECcRKvmlf/WYen49BkQ71mMAQgtVzRzSZtzWXWeGYk46fD
Jwx8M8EOYvOLHTCNYn++TncVeFy72MVnYas5xlF7KBzD8ewMBnFmh67xKvDYxglOemVPrwgT7WEl
2IxQxKZh9HwVlC0gNSaXV9qC9sbfsCjZJQd+Dk/RQ3Psf8dnc9Mdy/eEVQ+Vrxfx90t6Du/Gtfc7
eM1+pVuRT4IxRjtoh/aEvxwuI+PnPRlfsu22b+JjeNNz2HZ88TUHVbh6EL8yhzuKgz0+0hEcVg/W
R/vWUPJex4fylm7Nd/Wxeh3PDIQMkOp79Rp9qnZ/nrPB7uNDfJAfAW1dkak9khdr86Fu5BOn9uQI
/IGPIrYZfdzaJhwlWGlHY6vb+T54mX90W+EZxRPDG90tRrjyjViu9gSWgyvpDd2kbXZhStyXX/xW
80dCF3bTIXLrx+ngM8Y0z2Bd8hOzU/y1/O6b5+hCej3/4WfkznBAHKlGDpbURt9D+gtzu8C+gbSM
PekXMLnmmds4mMLW0aWDyR6Fj0ZF2IXJ0tYRLzJnfEwf0b3g2VFsez1pPi7NOnXcoFNt6LA9Ch8i
QVYMo5o77KA1crRc9T2hJbuBL2Q8D7+qV+RdaGBdfu/ZQ8+S/BM/82jnT8JlcqGLbXH9tpG0raFe
P/XKS7wBhLULd8OaubgrXfLt9sJJOdGLWht36RcUea12AusX5HSEimTUoKW8xs+mgQfYDW7jHRDk
y3Rsx1t8qg4sKdDEcqyIr2gq1t3Wu36Ft56PerBppqIY6Fkq76ML9rfnYRkAl1ECNhqDSklgy2P+
5cMlo7+80j6w0PIfdzngoJBp8KMHd2EjWt5lDl1UtmrvzaXcWx+k7AiCjag7ts13zlWvwYt27C6Q
AHjV09GP7PqOQJC2orm/6u6NZ/GxuiCjJrYmvc3rgzfpo3zjJUaFE2pO+dWNx4mk11X3gZqCl4dY
kcGYgY0lQn8iFscZ12jDqtW4H9cf3ZYVHnvNO+VsOv4KN5ENXWRdXRhLmSbfpvQE9qJ+TC4Mecml
P/G5xlvRxmV6aP2VdJH3AUcoSyBbehN3CdyvI7SGHQc+GAhUxOvSybYDw42+sS4owM75tmkc7cF/
rtzCGalXrejy10/+9iNwkEdshoA5bbjBRlwhAbKjC697KNckjnK8DC67seeSGefD+DW9Nr2t/YKy
fzGZuyPXOmfPxUHfNYegtq07mYAhY91Ga6Y0+cpykDoMP9rHYaswPFc7MF2OcJDuIdNuWKHyzJsr
SoY71hT9lzm/e3/fHfLNtG2/OsaJbbqt7dKmUetG9+EtvmmHzO3v3Aqu0bPMTyBeDdCAHjuOzBvH
rPdEbZEvUP1SCJMP1+LT+D6+F1co43fpuTkCFz0bn6RRPRj30qWiA77z9pBOz8go1pETvX5EjnA3
HDoOZ2U7/9MHbC3Q7mz9SX5ProJGntyqR8eNdodG+4uYbFG8xiyhEE+tXszgxEwjPtXe0Wxc1sV7
RKZr0nIo7+7YL9wiVzqzzORXKz9a0irBBr3K+x0xJnt1Z01OFuHCXE/Gl4hgxfRvsT7yLRLxajw0
DxZO+T3kwhHQ1kN+Zz3zIj78DQv8CLTIovCKOxZWumwA5UzYHy1ltyWoIu8lfmDzyfd1OAZwFOnU
Cqg/4Tz4qxIlzSWq5brvapQptW7eRzd2IRShlnSM5WSpRP1cXM75Y2+uwLKo9lKFWl6PKaIVhRjq
9IZ0H/fTsAvw65dkMO1wjdlSUxs7CZ8HHp5DLbyh+YHT1rm0VDDyyOF2FHMUWxzV8ysPBfScRpwD
gPEvMjX5TZX4bIDnE7YuOnATUH1EcFRzKW85V9dQIiald+SBlkEdzVV9aVYnUgDCFLOcjRsRMEfQ
M1wmdb7LsA7JoUkF03z0zQqOmk8wbp9ld2BqNWRBcxLYNOsXR6W8Viq1wcWyuYjeFr1kEABXacb4
Q2p0qi8oXaOAFTV6KBpUxNixKE/tIU5OY6GzDJpfMVUtOgJiBJJSi+EL4CIINwPiSRl55lovhQs1
2i0oiYSBk9ek+ASPajk8e8OAL4B6U5vD1Rpjbo8sZ9uBgMI8VNHeLyXdpca71HWXc4CLadbhEjqk
HgyPSKH8vZyMYVvu5VlH+nNdARh3WwU+yMmxo6Qi9RVYgX+KSpeLy4lYULjqenZgSx10OcEhUKJj
m+ui5JDcmhYo4lKX/a7VyhOKHLkMOe0DXdiGRYIazSAGbZgrw+O/zmkk0H1ft9zwx8XlfsvDYjCK
BNBk4xvMVwrd9Vcs1l/igJBANRgA4pZDVWSeaaT8IDWyvMflnzQF72ugSLkfLWSOpQSsKkIhn3q7
vvUjR24VRiKVWnkxd3GGGnDEcg5P8WHKApxe03DNReivayQw5T4tW6M7SEp7aWE6uZ2gl/tJLsDH
U1WnRqo/Gditd9+Xlhss0TSc0Kdm/7crl8d9X17OdsPayozioEzUXDUGfBktCHogeO2rmmxVemPL
+eXq5SSjV7kH+4YXeb7rcvHn1rL2qLiS2vXH9d/PorRVNdk/N+l9dsOS3rg5FlgbqBhwnlHUTqFF
FxQY04iylsqmRzIbHy/HoEfQ215QO3lNgsprnmjVJrfU3c9tyzl/js0xQYYjWJgfoOgleY/LTctJ
idBostU6yRFjdWiH5jstD6J6jWdCWtqI898bkA9OSFjmp/q59vvy8oDlocuTRkbMNLyc/Xm+73su
V/48/Ocx30//590Hzc/cquru/3jI8gd7UMRIAqlp/zzNz/3+fGV/u/xvX9nPny4J8YUiGtF5/teb
/dur/9u7+z67PNL7+Yz/9pe+zy53+H6DVss+E8e8+v11LK/kP34my5sx8GT+9eX97S//vM8/3szy
t/6/V/DzJ6a3qVEfadO9opAj3G4e/IGb/HXyx3V/XFzu98d19ACoa/3xNNLStPq5+3Lu5z7LU+Sl
zg7s5z4/N/+76/78M8tT/PG03/cxlOmuod/mtvP7M5f8Kj8a8w0u0n0z9zWxTnIy3/rHRWPpcDI+
/3WLuXRRl7t/n13un1Nrkk0NMOu/eYrlHsvJz9N8/5WfV/MfH/fHC/uPT7Pc7+cvLc/3c90wd8H+
T3uUNcQC/0/aI4Wg5P9Oe/TwNbzX/0V89P2Iv8RHlvKPv0uPFIMn+6f4SNT/oSuybIhIiPDby/jP
/8KhKPo/VGsGh0iiYUkzKuVf4iNZ+4epaLjEVZEpy7RE/X8jPoJd8Ye3mLhZDUuYZeA6/tYf/Vfx
EW1LAXkkZlw1qjqY1d19iXONmQ7hem7obPQQ+cpecZf6XkXBezxmreXgOlh3I3eRk+KoeBOQSqBO
+JXuFC19r2q0zRDAcX5N9Jq6B3Q/Mf4jbB+aed830rHKNQfCPhbfDidJNlFJEChTxKJcHzWles/E
1hHYIjLbO0MoX3RKmEoo7aWI/XlbwF02E9do6+cpw/irwoSIC3TdXqndSqU+axVLkpwoADpiQ7gS
SuWatPBps3rawN10taGB1Nn4jo9SpRI+I8vyXaTLBgxEqj8UmmSDamqfhzhmSAKfDAAH1B+NUAKx
zGa1pXudiiG1aarwSNE3ghA+1JZOsruh0nOL0HWXPWBUAJ8b0Z8R/KlrevVbaUpuW6nH1qDmN8jB
Tjf4PGwFgt5eqmBUzKG6BOAe8l7gBcgU7YrOl09pOooHI6KsNV9ShxJ3znxOqoC0JaJ4MkFcnqeR
zznLQ2uD1ABTpazWR2RsA8t/mhTjMElo+C3hkmk5zhvynq85mR1EaFO/G5UISm0Dm0wrxas/kQVo
4sH5vtjmXnkdVbTyoUUK00gbTgvVB6OrAfPRsV5paRecutx79r1MuGDELdzWD8EVCKZ3WU6qmYtZ
yPl9p3yk1mBsQaQ1+D4TnZWgTysrS+VNgfNCXokVG3JMpNsoFCLVxkmsA0ypc0fRSJRxI1kKDqS/
KLbBz9tuhNg8kuhmHCt8hIEw0GHrBmPWEVdOwvM4IVrc61AZ4Rn+ARk/OB7QhQI5QURMfhDcEIv9
DUDtsb2vUTFvRh8leYvL+j6rNPUmieSw7QIVD7GI2PxRFN98ZfLulwuyVrlqn3dXA4iW1Ec6IXRz
hUII2cDChFfEDgaOXkcvUyFSIyBxlxwW5QXfzPjgKQ0c3rz7iHoqUMOkqrdO96Q9ClJ0pJ7Y20ML
A5v+/9kQfOGrBGjem0Nx7kpJXXUJ0Wbs10hpzFrtQdaVs4V/FvNyzxa9ku8HIR9/mWW683uAbqsc
uIsk6AFpFBziibWpYhW2mjnod0EfR2+SJwk4BHPzfozIfvFFI3DrnkBrM+umXRIRClDyPd8mL8MW
EZvamzn5u6KLvY+O/ABPGC7W0PSPtZFPAGZIOTdrpX6Jp3yd4Pq4gHegbt5XymYQNM+xxt5/imNT
paWWq2tzsPynFK4MdFVfdJdbIWFsJIRUdqQa5jaGmPNs1NLzGAv5tVap/Q9VHe9MwiZtra67X+m7
IBXeXTzVdNfMkhTdzsI5TL6kj0dmkwyheQwkObTVrC4eAr3d4AhQ18TfCesymroH06vYS9EWsGT1
pBaJ/54KlFkqX52u2JJGiNW0AWTSclYmB9uhLBRjP5gTEP/EGu5zoR/uM1nethqwiL7GZxjN1+P0
Q2cdjtJ6uYeBD2NbdZRBOxBCnZFStquM4aapTX/KAPH/XMV3GW98kfQZXUcxCez2WQThs8FOKayX
i1iZBtQHHq8q9Q9V3yXP6KouXh7XN21qY9pwkALj/k0vzenUQ6F/qLPkHGa1f1kuDT7YBjlI/G3M
MTGMA16UEnsryAb/OIax+JyKvmNWmvYwDn17rTTrSYPiaUB6u8slObk1ebbJetJxVX3UaAcm6Umd
edrCrJdS2sg1fZm1XjEo4cGTH1RZ6fd5aBpubnjafaHOdZfEK7/IrMB00R270oBDJ9Bbn5I4O2Vl
XRERZBFm2HXgX0Yv24Imf/JVob4XMik9tEyXmJhC0qeLAumprlx8sQt/maZ0MRNR+BzcVqKybvjj
s6BmGh5b1IvLRSfvAtWp2lLeVbVqvCT8qpJAip9Vy7IO5JYSGJ2m5ks/pweI/LyQPxVAqXU/f2nX
mKiqFwxEpJiGJdW0ovndCRxPsi5dij7tnnRBIXojhN5QdZ7mWgSFr1Rf8G6ZRHPDqiGSe40BRrwr
1SuwiYytH4dwmSF/aa0UcD/58WSTBcWTkfOlpEYTHgZoPF5eWJd+Qv0S+Ia/5yVHj4bGBj9IRmLo
rApYkA+uVMzbm9lR/VbF4L7sVcZqAk22BMwkRzlqjnFpdlc1xoC+MqP2udIENwpzFJFzYM9Q40Bm
a1/vijIMH+U5rScUeUfLrVQ7sY+zIkgnyPEimh3dqKarRlab5E/t4fu6+WLWRfm6SMUnr5iaE0zo
5rSc6zNeDwzlYN0McXcYDLk7LOcgqdKumgqI6oGHXoiEcPCeDE9iBYgEwx0kIlkuHAx2VDrJJ7km
6JiNuP6N80DaWF0LF0Ml/qMDyiKrerInu9F3JZPC1MSHwO8HsYqfWjY/fJrn5auik2AUh/42SMR2
h8vEHckz2Ag9XhoZ0+CxwDcoZU10lqlOVNdUaNKbwCiLdAYSh6B/SRMLIpVJYZOK+I7AfJWHLi4A
mYXife9hz5UiT6Ji5unkIhHhlsdU6pTy1begc/ps5IcOV7XWVx8MwjTJSsG6+KMKgSlvKRPH0alT
h3cVnIXaFpCTNeaHNtYJHxnvwy6pXLlDHaA0EEBjtFWGqja0Hz+NMXogWZQRlcASIZhdYMNN0uAc
1FX5m0guVBKV6JQ6mOe6ka5Cg81SkbtfyjBSAx8wgBlS6DbC7EpDP7g1I4NgBLV+makhYjSTUjCH
uQB/S7fH8k87Bl+8VXz6NYU3jtYnodGQLihrgIHZavTTtRVaT0opf0qpcGoMkTAmb7BbXPhFAC/Y
xB0DQzNK+i+jJcm+LFNSWEP90W/rpxgASA03f1O2schb/4qLWkd7QkelGZ41r/gkiQ533OQfWGoY
Si854ig6DRSlPghu/jSzPlyRWLA1+sa33EL9lP1qQ2gPMU4qiwRCsLseDfxK2uALdkfoHLYGVNvu
Qv9Tnkm5Ij48ON5NmXyGUfUyqZpDWRVBfdWy5kuPnpTsyx5JCO7c57wR72E73+WtZbl0cFVATb0O
+WB88mBAF6CMCl/berKw97vm4k3CviJ2jV8T5VHfnrrrUJs21VLguIFw1ynCO6iAm+iLu5qWfiTo
29HItzEj8cqUhwdgVr6dCwVSgRYrVdDOSI+JvN5hRQkbPHz/AHk7dSZTChwlKmEKIsazTP0TEm/g
mhT/e1Q2pYyJVoloU/QpR7aiH0vUur5aPuY0jhuLuV7Zh0V5IeWA9m5QH1k/xRtGNSPAHzdIw1nO
elLUVdJlKpQWHnZGC8fRJrCMS02si1IpxFJn3kEuOTcvu8MZu5L6Lxq6YYCu3auRlod8yj6zRiw2
tTA+iByPTlP1NCIMZZvK07EvZnJUyYFoiWguJZhumTWi7utFXn6c2Q2W1FXB11MF7f0Yp4dUhF2S
mSJaDwW7mkcNkZ86PnZTR8vrk1mXE3EABR6358xq1KLXqURUQHzDqqlN37bCaD1Z8sBCrnuqU4Xc
Qp5HkrRXishnpfUIzDRhu4zBV6lyjChC+dkVYb+q2zqy9Ucjtd5wlnxE5i9mgKtXVbxUHM+rElZ1
bf420/EDkwt2awjoYpZWdhC2V6zkPfOkjmJofO8U8wlwwVen919jWB7V4gtHIG7TPD2qWbDTar5y
LQk+Ay28Nf3cTdWKd4nq3tEIRqYvgO8ic1EXFm96xG+ZeWBjasM2D4ITC+YX0PbPfossQ9fPZObc
Enm85jkekzElBtVsTzlCXLUUDiyN5FVeBb8CSSmXH2CKXW+V5LWLKLhaTYV+qWL90E5IHTQCisQ1
BgCHRN4r9H8OyirjRzJpJLZTd++F/ipI0TUq1DdNDK8+868Oa3eVU7F3u7o9+rW6LTslWM+sMqRH
UZVeu84rNu2EKsin8g4f4uLrLUNWQO0QaJ3QzpAKJJ2F+abGFlXgafpC54oRMS4PtU6+UbSmd+PZ
LBqAIU16DNY3vNSJ3Gx0qbua5CTnSfXmWe0uF4zIVTvklkldu9kQntqS0nHTIFbUgW5IaokWtdTW
tZC/55mONNbAhZ7h6iUj0nIhi6G0a2ePmc7+WCIHgn31EBCI6SHlrYOrUXkPYV79jsdaWbWdAgU9
cT1VNT/9u+jebJV73crChzhXnj2Pqd2vC2F2MO87rU5dVln1TrP4SWVWO2zJFr6oZfMsBWpy7CuZ
EnJIFEjcrwcYTmzltpZAJ7WMxDshQZgJbljWCtVJlEC12+7Czk91/JHRxO+G0SktRC6zy1jSTY+Y
4EjbCAMiiFZFw9qE+Vozs4sRIwskAL0mMsE4xHxrB4F3WjfBblQ6f12I8PSFXnZKzSR9yqy3WHBB
/5A2KKkVJFORTr3J0G8rwvCmVwYomkQn3wQ93mSa6bbS4lfQ2fK+StnFZ7X4S2qIyCEbiKBxK4dT
pKjQrUgLT6SmfKnTym0qcz2y8b+Hxo1z19Pfaf/0tp8z9r1pmEjg6atzzjn7Zp0vf1Uq6CpI8LiB
3YZQSvelrMw7PZ1h+pXyJMo602WVgEOCQeA35gXW5G30GOCNRDzVrUCyWeSZB3LIeqZXHE7NHrU6
G/RiFB5rUOdCZ4VOZSGBJJfLrbT+RAzO72BUEqayMNsWceqvpVJlY+1bbt2qxb7Su2IfJThwGEv+
eXm5EibvcyxPJKnN1/cpvUa9BjP/5/2WmyMx3LMbKzfLQyv6mnlIMeKPp1xuFD1WhGRTHpenXK7q
y84ZSsSIk8lES4ou9HcDvQNhJQzL/aZWtF1f5ecI8kOT9V9BymK2GcUXCh6ncFcLqNhkocGu31xw
D+zgcdQrYH6rrNVftLD7iIvpy4jGr1JBSt+SM15byk7p+68pRp2Z58EDk9iBLJTSIqu6SVkraLKK
qV6Vv8YRmZOJeruQTjkROnb3a5qWbAFmgU6TjmVBGmWYZWSsA381Giuwa7OQGDnxN8TzSTfGf52b
EhAEXU/OqdySH9j2BBHONy4nQdOk7tRrj+BtBFRR4XsaJPpebJItybKI/gqccAOSi0FuUB/lVr8S
VZzHi73lW7m/iPiXy4vGv2i34OZvOX7FTR2lJQWrHJUn1aTRCoJ9rCfZWtFYnU1y+pzgxEOQSTev
nKRZEBG9TSZAoCWpUewU6bCcyP86ByhYZSnlcxAPaXwwOznewbwh0y66T2CfE+h6JgDxl6xTgxPv
G9l/SnofjWLqNKF0srTqM6i9RyMkxAW8ujycUx09ZnrsFXEtC7SwCSvroumkSH2+0lX56AvlmiDl
ldyiecy7TTiQdts6CemRHr8NNikQP+SDl2e+Dbh9naps9Y3w1hVKtx/bdaOTo2kJb6XkMzMY2Tkc
rF/FaO5CWuzzEoGuHHpfzwHce2sl7WDgNmrK20DKXJHhjQ5910IwLonCW+NBUTZjlvjlWsvRhrbB
mzSJJ6VsOEYmH5QkVE9RxMwSqSLxr1bpBATmyN5WafuzNSCmF+h5Tok71eqhc00dhBQd0aMqRpt0
qFCjlRLzvnyRyZGJfWiXQ4RDqiJDtmNDvRLCmLdp8AvOyuQBwCA60wS/Egy45GEcEZjBuXiWhG7j
CRH7i2FvyRfVqHpXTJoPMr9mDIKngUBMrnK0UwCErlSl+B0XI6JjAfiKWUMqavegt8lLy9j8DFZ+
Lhj4VwOrFs3MyXMAFJkUXbGrtXQ9mAW65PZYpt5jXuikKqjxJSJT086Ly6hm5qZSX0fPuxfA7tpM
Tfs8urYaYsOmLgw4UoHGulGCBNNs0mxifYmTo8/TZ4+oowGipZ2EARXWIHwo1E0L0hpxE7sAFhw4
WWqgndX9xHIfvAb6s0r3lRVW/8dAY/BWu8p3hPI1oOxgTmsAG8RKVvWnmhv7RgUMH4XRZ5QDY6Fw
S2VyRIfQn+j0vw1eW+2Vmh9n5ldrtS+2jR4EdlqoiOi84Nc4Ku05VFk9KqhDY6axxLSeo1iDjdm2
aFo7tjJzUzTrX8o5haBJvoDNPEtowKJ4+mys0lq1uMRdTUYhIHs9QoT7RK5kxxJbwVZJIddE4ZG+
mOWoAdK3sYWx1WIeDzcJodvEoFx85ONZM946vxB2UkMedU3yxzPo4T1hS+u+LXdiot7NkQO2aEhn
QlQgs5YhOuhO+10JykmQiDQso0sOFYIV+inxalj4yqhQQznXCfi8KYTrc1Wk8hl+T+FkBfYBEXuY
2+uMaBrq/a4Pjlbn+a9tkX9KOhEBtXAcyE72/CeTA1HpWIWYWA4K07vNcZ2Oz1JEl+p7usjPqhZh
QMjufVJN66Rnjo4PU0l8RmXcpxFS4iZ/j0uyLcQQWX6uoAlu4vY1UK1gU0zqhxfpqGzNEXualj8E
AdyRqfgdMFDIU/kbEyF8guaWiIw5xHcNNbEvefaBC/DDY1DAN/V7jiogfx4pg/E2RsVbC+yMccqB
AoLwL6f230k52YwEzxkxkBNAPfIrwa7R1pomkl6le0iHmJ7XHF2PudjfEtN8Q+MQ2nWIdg9aHtlc
VM3MYdha42ObNqbrj3T656WqV2S/G6HZiHIrrRRgQBVTQOtLF9WaECq1BM2MmZuTBDKGbAWjyT8x
9SEo9m+JhA5U+5SZwoCv2vyCXxXp3LJ608fsnE+gUwb/FnXTna6yKJuoFJOhbGrk+PXxVc17dFOh
cBlw4hDHQqKpegolcViFinFfRnpkV+NOQ5lDxdekOi299qJ1FwTAOM2Q5ErWhqIvT0hUUM6Bcgvt
PJn4tOOIegiosVVC3DgLngn65PwRt2mBcQQGCCZqlvKBKzfBp8C+zBmLnGUObyF4jSY0V1adoc6R
RhwO1qM8SKde50KG/6iaKkbPdNJ2WpJezfCzq7XxpIYzWEUTXpIweVVCc95aWY45xU+Vj4Sgf+zJ
vuNh4WU5kJqEn34BUM54TEMjB8KMUg6J0bo0r6VeKmDvgGbFAsEshogypK0EAuSHZ0PnTckea3YB
ADEVKabJmIwXElsojR5pj/Fc3YpAbno6vVbaMt2uTdCKH15QOFIcXMNe+iBmkkHeKq++hJlIrvv1
mBcclTIfYBVRwZ6326T+YkT1pSOQRwqCZNXy7e+6LJs1Z5RDhAFCB6R6FLC8QR/2xcjcYeuGXjke
trCS8CKtpLojPXoBBY6u/80a96lN7rW2y91wDmbq9Rx/C2/JUwhTo+3EvBKagtMO6Igq8g29SmVQ
iIH19bq4LnvTJTzgzi/4+0kLBrFoVSZUWf5ITaTBBLNHo+adNIhpfYJEtBaRZYM73jak365q8SAD
/gF2xEZ7NiGm7YjaWGVdWlN8EqHcdxJNNwCbpPq6QQItjhkdzJQsvU7Se9pHT3BIglUae9QZ5hGy
rF+FoYNDhGvX7IO1nnYSQF3WoYmZIvOueHkDOZmMo40zeMyt3ZBRd5dV0oMmjQC52iD4R7Jpe7l6
C/Wt0hCFItCT1nPMKpU2EwhhE0ibMPCvBgyadThCklH92Nw3gen2iSFByQoeqxYzYl1VbtVYz5NI
KlrffLalSZyQOo0cc/7FSKxbLVMlbZT7phyeC8U6dz69jKQUXqjYamLW4jTJs20qUKLUg5B5lgkt
DMePMBi3IbRFMIDV74kUzlXVsWelz4ddVg6BPzIR9Fa0pr5u7bzwg7K9wSE0UUwnd16RiS2imsK0
8WswxbWaGnxxQRyvJ9hfvmTcocLCpRDI+VNAfHPe8AK6QMRXX1FVnqx2LaW5fxQ002ktfuJSPnc3
O7/E8ojlUO00l7jCT5Y3j/7ELrfGV+O3mIdh4P0eguZzDixsQoO1qxVivpR0NpCeCxYwP0tN+yRZ
7J/a+jKka77eg+FTTxrz/iIAfnHajkZwDXI0qeJHYwLHgikz2rTq2dBLpKCiTJXWz6VjkKZsH0iM
fBILGdlu71trOmyonOt3AqVxFXTt3vC6UzaooUMkDh9cMHvCMK+ZfEtazz6dHhRyD0jEwvAgxgUx
EIx5Vs4GLcapSej1uyrTTgp8uMwDRazuyyzEDX2V51iK5BVCmMehj0c3LEWq8AEhgzg1M/Bg61xC
DZ/XX5lQaq5QK65KnV8qnqSGvrQeGhTzwvCjOAx12hGEKG6EYhNo0UVPY5mVifnV1iDyO/p6pCeu
hJnRAxOQFnRP9OWYukTJV3gjAM7GGYLGwsdwKlvP+sAnXvkdKMMRR3mD0KsK7EYhgoqO/bqujRsb
2gcSFd/lGCn42Jjkd5vNphGV1yolBtJrWhwdQ/VWJ9S3pLCNcN+qAC5b7EKjdNFoFGqeWOAPYeQD
8H+CLud2Q4Aint9kTDdlLXtM6SzZi21tYL0vKnJIw8TcFqgOxxYAXNoJGHT0X70q7ovWgJWHoA9S
kaQ7kS5JTldHv0paZnafYcFI2DbLVAKIFhYY2SkC8pdlOgJOR5vLGYT6TfMCgkEVFsYiyciWYYa2
VE1PpDaB4m5lkdhtwGJ6Zo5OKw6frcFVWipfzTaIbHNAvtanDoUxrh3uGq0FuxcgMwiIU7XqbVFh
2/N0s7ElqXLGVBEAOgmdTcn9bqwJYRulyXeKMmvWsqljLQzFWVTAYlJ79gzlpg5+gsuMKqEpmY5l
ZK+5j6OjfWojQrICYLfbhGzVg1IBnTJKlyBn1rYPRiEbTscAswdqcmZ4cEPa+vrZSziS6Twp28gQ
wCf5qkhmWqeAXGeSKfRqZP6RvkI2f3YwMNFamlvl4JgQw/dpAjJrPAY90CuiEZM1XP5djyKa0bDa
sZa+5S3NnqhHO63QbQiTYRfGFj26BMNBIk3byWQZouO7NOTJHqza2wAec7RIAQ0KHXulVoNrdm3O
BNOAWdPZkE+18JJXxj4svdgtCqcu84PoF1jffAoqSmVKawLI5X1HrOfKi1GsdrlV41AdP2TEEwRZ
dg7dM3wr6R2xaBCmBePktbjgfAB7NI1gvUf4n73wHiwLCw+TVzYivyzVGWgjIWQNYjeauZJN1d79
P8LOa7dxYFnXT0SgSTbTrbIsWc7xhvCMZ5hzsxmefn/U7LNnYbCAc2PYsiJFdlfVn+hjd70QwdZM
QWp16eX4u8JzT246i5jvEmChps8mrDF/HHQUvEExZoZT1Y7xzXRuOyt3n6NpMie2GRl0d6GFU7KR
6mTP633FGvsvgoNYqTEgHIlhRdxX/hBpvKk6JDFz7LHGGjb+sUxEZJRenNK6YQt9rD33qL0S1znV
w/ontWSFM1xDEIp01zyKYRuEeVOUB2fx3cdBh3xY9ii3Ihq0ssiRd5ZJDnhk5Jk/SiPC3bA27pqs
PcWe9+JPAsw9zLM7I107bb6r+UiHCLP9I20JBlS5BD9gHAI14pgRuAjlCKWyQHXdz2cSJLEZACUS
qrsv2gyowx4Rrnma3aFJ1p5WEeASHVNL7PWcxU+2X9rIOMp+T3SeePBD5LSOYb80QfWoY7XklMe0
nNp+SUIULHJGPwzoeNRmXa0xL9jOzPx3oivIPCzn+9y4SEOVe8478nyNC6QCmB9je8G5grkEPRzk
naQhrc74auL0xX9noH/KjdcBnzi7ot0bIsddWwFbj/hlDwiNVZe/ZiUqI2ZBIA79l6D5cmsYQtAb
HnDTRMOR8U3O9kjl6hfuVrpICkCj37TlA7+V9m6a6wZyC1K9qX7QU0Tqe4TVZFYoZMqV6+/wckHK
LvWuE1R7Fir9os29i5F5pyh1IEHZGaO1/gMTa2xSa8L+RBEyqLjFLviD6SCdiCLM2sW50upR8Cm/
XEsIeyAf8pLjxT7g5tf57sEriFQoAJeJDHc1pHeLSTbb7UkD0q3rTv9wK4nQRxJGYet31nbsIEvz
2+xQ4aVemqwKW/jbIuhvi70f6s3QxofQKDt6XurfrNf7IK+QiFLG9gktFUP5xi5xu87qckNPF6yD
TIZbM2PFdnrG6prBt+MG7M8kM1zsMvfYs4vTWCORwi1RrKGaHKTX/Y7MlDEXjqcVXrPEj2Ml4CKA
bxJUtEuoR7nzYvljSoa7wDFuLDPdhtMijk4w1q7IhJOMLeMhvQnn4WXi05DF+DklX8pR9TaHh7KN
hbWJXa/cybLMt9UkONX1sHxN6aPCuH1fwP8xzf4+RNdR8q3R7hdPmRzVqp7jnJg+L1oT8Py9xLSu
hFs940N8gDbx0QO/o31hIQqa7mvGf51KWngYBOYR0kyvqn4DVL0uOgpBdyeZ2q7CqH/1zPF2Mfbd
hRPjukEXYl1WWA0m+ZeLvz0rp3UKLIH7aUlFS+1Pfes/a3cfa9vdVelwP+H6gvMJOrEkPkCsQb7N
EJdcAQuVd9Z9Z+aQ0XxSAefCax76Rp4SDxeJQmW7xjPCm9y0npQ6aFAVgEKRsmmHbwBTLfIV6s9G
4QxYWekm6+p2TTLFRjLRwD6g+HR9D4OJZVvy45F1P7hJ2cfXfZ7u60KjXWfHdEb6SYKBcFEsul9A
cRjV2hCvIgTHmjldOWEtEJn2jTuCbA+AXbCW5NrVnHA8NStD2sl9e3K9hkkHaeBGTPhTpbtvqF00
UTlh4MRRqP1kIwcAvkI6aBn7KqHYNM3XWRjfbTRK/FyqYyuC7NE/+8/mGJenLvLR9qYu887oybV/
uXna3Vfp/BD1DZLdZBOO8XgZ0RWTOQpYglWlPTgZpoTI/0VzG86Fvq1U1+59G2P+xI/EqnEVwcFd
9eb4Qry7nfPY2s6PysnecT8N9zKdkNavuSIeHQasCO4z/Bc13tm0/qBhpXJu3YIFMpP+mjFTuxEe
9saR4x/H+i3r0OqECzFfOM2PqtNIGmq8CsL+XtX4I8McsHdkyiR47hjttlUIryJSLxQUyamrIxQf
clUa+SWcjOxo6mm6M730nEeqvQkTTEPcWdwxOGCanc77ttqkKERw+iRFQ+HARl8yIAFgQr/uMjIw
I2wklx/nKknD77gAYhubepu6wd5ww3wfgi9tBEGZfTOSiZMhniHDwSC9YjXYnAa+Ti/T5D6ZVWg/
YhV9DIZW7sfIfErAog4jXp6UpuFN5bgmObQY6QDs35h+cGt4GPuK0XwxmRA6Us+7LFy8U6CC31i2
/5WSJ7aeWpnvJqy5Iwe9e2VquhY142WBDwrmquUafld2CkTyas5dvAl9rItzGexjVprSNYrN1DIh
C2NFSvuIBjaXcNayHLl/GXRHeCCCpeQzh1KxLobS2IG9kxWQAAPx28QeJu67BtuqcDCJkMm/tNOY
d2avSQP+EQone83D/CHJ7R9O7m5VXRgMYzFubsMtiUG7Ph4eSVZaGLUKgd61+zU2oed+q1a9GQ3h
0Ilb7kIPZ5a8spx9w74s6vbbjQoK08DDB5kEh0FZ7JT6ZqjqeauJ9WGdopsq47chNVh9bah9RRDi
R07H+Z34qrzIJPmoK/blgnF1QtQNjh4Z2pmuOti+JKbTAFNpqK2Hauw3mCHYlE9TNH/aNMMjyl+3
TtH3VqAYiXoPrTbZBpn66CzU+yEjvDUV8q+hrXNisEpsL5TqNkHC0K4hLnvdD1O29bxdYXC+zkNP
AhtEkly0vFkLdxJyzEm1KtFYaO9Us9h4lZyZDos3QXW/8bR+FlGLQngZE0tiUfCbUM9FEqid6tyJ
mZNjb5y4xzCJxUmnWXgzOeQCp138UloO1qKVhDtrYcTQzka5EzErH1wSMmbt6atVxW+VjTVEKe++
aoXcu8Hs7HJwhzXEldcsoQQcsIvu0aYxZO9nLJmqixYNM15rxtS/Hp6F1vOh2aDun3KbW5qwc7I1
ENUxDqKRDyrjU1AQLycWecX1N+YpkDX//7f9h+nX9cHT8gx/n6amFELTHavyZKZlg7iZV7nep76K
Kq5/M8f3p/XfVwyzelG8L+8gmWL+dX3Af/z69/n//MdhsbH849+3+8+7+PMm/7wi+103b//zlghf
w43XyD4/ua3N+bG8x+ur/3kj11ezYrdCw/5/x6c2MkqI610b8jPaP8fvz5Nfb/37LNffhDe2XA+c
pMdAf14N8f1i0RkWo/VHCfVXJ3MVxvzVwVx/+6OT+Xuf9Cpc+nvP62//iJs6YsLGMJWH6+3/IfD5
8+Dr8/7zuH/+dBbvu9mMiGq4qrGS3jSpG6K7v2/kjyzr+lz/8WtFgrDY/n22si2jnTU6L9lVuKIz
Me38XtxxFfIlLz/SReoSLz/+ue3vn9ffSuWdickIdv/cfn389bbrk/z9c6YKpfcpFeOW//c6f+/3
z23XP/OrEufvff4+1/W2//aQQGGKYnZOvGYCsv/7gD8f9/r39W3hHEc08D9P8+dO/+1pr4/J5uAm
6Pp671auuiFiUG1MnDvpvvjTCxNgtOXHP3+KUWHJ/c+/B7FLZ5yEg2XiItr/fdD1kdcf/9yGlyAC
4RGv/L+v8M/L/H3sPy/13+5nkvMNAP5/7xZ+IfERN/P15usDZD2AAf7zpP/x/39e5Prnv/82gqI+
TGm//a+H4L+9r//6NNc7/n2v1/tcb4thkKFwt3/1CbZi8HyhEf6vtEwBfZiF3ar7CEf53Z/lYrBf
DafLw/k2tuqX62pQLVq2mPDQo7QzL2YHZ/pQbC0cohkp0rK5trFsYkRWmuaXQnWwB/1tibWnpXaW
35jWtZIW28X53sycPZ/5YmWMzsgMehYhJnNBnO6zUT83fcLI0WCk6SHrXo0d7L/ejXZ1qO86s7p1
ZjaOsKdm7orpfqr1twzDTYYlKaQ0Re8BDssMsFnoutNG+Hh9lZYI8bwS30E+Ppt1gNF9AymiGCvI
Ra2zmsi72VrEO+7Ity2qJl61Cb5p5VzHZxcW1G204DAVhv3DVFwKEy4AIDbeJm5pnQSlMCg6XvSZ
Ch9qDPtGMXkr7L7EA1HG1uLAvbJd2tXRe6M0obVRmQmFnULHIt92R5AClRgYuC5o9Tmmm4pehU7v
TlqmuwbzMbaEz4PlMo9B1ALRf36xZX4s6/oWlm69Tjr50Szm/tWU7yigkq3D3k6Fco4jEKk0ZuxG
x04ufXmc4p6srIweI2UMaIiqw3vAXAkbFCBUS8hcw7FzlH0I/Th+jsAQ59oa1kbod5uaxrzzp7tM
j787jwPj6+ADTB14VAdYH2fYfxA5cPXuJkwd/zJTnC0tiAG2U/qWNn5r9G8y/vCjE1QE4+z4+xA3
FKNWB2UBfxstbsLS5UhLxul1N8gttfErteS46xpRrXPVfXvJfUH+zcIL5LEuo+S9bRA0aRkRrJbB
oDLHxs4LSanVuOEA3xeH2mBAUPdxu/Nnc9hLle98OBpbi1iDdQSv8ZD5D2MStAe/402Pi8I7QgqA
8yhfdL2zY1JwwCBtDDx9AWzAtaQsOvvY+K3CYt604+1yBlmpq27zeP4FhE2Z3AEPNPJTGV54qaz+
Z1NY49ri8ltDAyQUaYIqF8fYokmRSvop7wxMQTAt2hDZdeMmh75ly8zYz5mA76xwd2IgC4Zjqbcw
ySDzu6QMlBCvpoJAFp/XcmGSbUpFpEJPEsRN2zvw6IxdEXXhw2RiftX4P+q8JPpORF+LBazyF28R
k7rMtG+ZJ8SnuETKFcTfxsJ8rcaYufY4vwcNERquPJjGL/LPIJ8kdnLEkL5YB6l4mFWIHcuUb8JY
P0+mjz4tOPc+1XdlMHnNNNlURvYzazBnmBsKYwaP9c7wX+OlgnbSIkQlVfYbqUtmIUZ1nrmk14Ma
GIqb5l00Mp0oQF978eU0krJn8vS2b5+6rHmBTJ9j/RNs3aD+MJW+gKGRIG2rXa70ayVCGyE2DnJt
KJa0PU2/YY54DkVVCH0KuCP14oMjMU/TjfnopvLVSBmKIltDT4zhTtEITC6IiPLNCCP9/mDaEC7z
fHqLyJQOo4ZIrqT6Tuf32cLFy4MdKpIY7N568Zv4RaM+OJWJMnfDKTB3wtXBlxp7f8O4apwg46X4
1a7c0Ppd5vCphfuRDs4FXuabzoOztLhbYQ63toB/p2aZbjWUFlV35xB+CKOpaZ/F+D8kSPoP0w+s
JnWYP2dl/2n2JbiQmu4xZd4MPZpBl0kiIgnWbgkQ1mBWYJY9A1aiqCPOiXVb9bDj0i/NQcJJDiIM
MotjPSLBQqZFeCE9Yiyo2T30Pl11sutdWzjhA2wUAk5C/H8WCNkdi41dElNUknwGB+99iPp8Ywb5
woxnHNF1xVvtmPbaUdMmH7NkE2GzsXFbwUBmBBGDZb/tjPzVTa0HPS7D6Tftgvo2SYaUEkJEYn1X
RvZdkH7eNaSxMHBdk5oUrXoPW8Chp1wrQnIkTIg0fg6qFU/RuwlLYSzgdQ5T9STS5tJ00xrThTMm
uL/sjoGVNfCGY2sXdEjvhLLa7Wi4zDVFjQUduGvlyo3tRfSt0XisTDaFgmhvt8ZbIF2cv9yIpKxj
C6rudR7ioby6FBmDLds7No371RGFUo3ynpyVYkNq+yE2PbxfQ6xu+iGE/+EPeHygxnGJ4CQZwtz2
dgqvfdDZxjXAbiD3TfAbynET2sZPvwHgC/W4txMbZGCAo4STHqg38S7z3lOF3FfS2jvzcJvF5QuB
QQSQ5hDRY+ghU5N/JA6nmVG9B6JKbzTWjz4W080jHOBnsplfpxkXRdl2z3E7/6xG982q4NUwGi7c
ZudG4+3sEwHHwNXsoLKarntb1dBoKsyXGK55G1d2xyyEoZK4+yExUJfAVPsAtf8MohwHuf48Eg+b
igGCa37oZP6RjZwTqep2Vk9tYOtzTLxsPqFzEy1Dray27nES2dgt12cGnXbxtIHIp3EMJlTPhWJf
TWuuzc9JjZ9RBybo5VBCfdLfVQLiW2Q/By95sZvxQzfzrxSQVkf2ftbJsZfFM/gqiJyoHmtUpX1i
gI4TpLrieDzJGUJKNSd6m+GPsSkQvMog+ur87hj1yHKWMJHSx1BiUN6vTnYYYrHDrnoFhaGUwE8C
uoWB41lTLmkji0ZIlQ9ZREiMCTFiiyhqP7rB8aPo0mVA5h+rEZgekVq0NiYcOuOEvdmwTk3e0y+H
ENqlZx0WHnVTh0TDeNlJOT9FgfBIDO89b+oo6rekzpqVmPLXoDVOrHxPSUu4Ud97HProYpKHUznW
XqXDYcS3tTt0jJA7DguLBFSJBMnVagAm/IwngMHeqy+Jv7AXVLcV3eRuxuCcVdVT3tuwGSxsjhKu
3sEPf+X5eFNlA+E8Y/sGK+RsBeq+97Hu7IeHWkWfxPkCgwSModIh//CCAP4BYk+iMxlqkTUxrWbO
jYxsB6xBKRtac6CiGbe+Lc5cknuJLP8YoEyuigvaANg2iIHQzHC59G+uYiw35/646qLqLk8ZkKDy
4WhK+Jx2ET0Tsf6rXoQrhcoHqNf9S8Ig/tDGoCoQejxUC2gM4J2XkT5B3cI2sw8/kcFsWHKtnVs0
O6/Tt3Yb4CRWY+qL9YSRJ2i+gNZtA14BEuoig53qRx42pLPDkN/mIHscRs9DQVDAstr0lhesOjTs
zFlAVosn+NQ15xxkJjjUK6drk0eltyp01TMbHJXkQ/Atxr4/m9jS4sTtHPxQPRtyopsL+k84v6tp
wtPJHPrPtgt2BAqBaiQT/4UylzOkaUFF8qrCbksYXDwUYQ2cwCYCPgPrg5BaZJgLav/oz/mbR1FP
mitU+RoeOLXxNHB5Vvhup8lZosfS0XA3BimnS5M8miw/m67nWguJOYWyco6S6jcuG4zHTeDyzCZY
3b9AOPlhjrBSiMSl9EYkFCZkTHnlbY9ZuUuxGDFk00F0oQQht8u5tZLslVr71XftGns/UuVma/zJ
VAqwBfftix+w1bjTJvP7r4iwmNRzH4woZTzuNlC3G66OYe22zG4dXYA2uXmGtTM1mJtLYmqS34RW
SnVyKrNdgbsbK3McXpxq2JqWM1JYGeytHn2w298jQwXsNbJ7m9k4mOsPRmLlHpjtDrMgUMw5xtuZ
L7wD3zb98gUG0Q865WZNVi60VxPE3+OkMX5bofWVVNkxdEEHk1idankpakGURwyZOC8oRGcngnCX
+esAUU46O7dtHzwXRv8LaMcO5DkhFxHK+2ZCKb1CarRVOrpPtZSQSJqPscVatZwfZxurHV1/NpI0
nzGANCaq+KWWUEaJAH/xl2SeRhBMniHKhyuLANyHyyGwEICcArwyH7RLPFbpfKU9eX96mNbE6Fo7
aU/PlkC8lHIFxhzhTCZYFRMV6EAoIVbOW9EjxqYLE2T8nMcbcJ+X3OMqLYqh2RYmx0kO8hKNxe2E
lHlpkizKse62y5w3A48BiYwMuqp+t7oTfvGuGIEBHONJVliAStoxFikyBYWPDnR69Rft7oCvcJax
sBn2yY67Dx3bPyzXmHahpZ/EFG4n4pfXU5Tn66SlInQCzv7KmIIthUnEFZJRUNlsFlD6qsz+bQNX
kMrS/wLUvq6beMM51nqyxEMCu34VN94mC8DujYCzxHOsL8f3fyXgS0gFq6NtDQc9WQHIg/nYOAHU
KTOAVGwjncsqZ3nANkkctYGAdRj9DGDcmtYmpEjPxI03gs+7NgMoPJA73lOzObahOhkQFJsK0l9H
KHaal7excG9022zmivp5UAEYPMEQGIMtkr90s6q6+cIo4L2W3xOUpJo8qw2AFTqxrn/wyuHD64af
Ca7VM6C2a5mf8DudTW3js17ODc5ILbK+eQAQ4OSp5ZPOvIceMHQ1pcWtRrFkgFGuqjT4SB34J/Cf
nkP12EsBEErrTq4s/lDCCzeASre5I8/SBPnMIkX05IhQQ3h3NV2HxlhiE4MKBHJ4sbTxIgJcoaN4
ekThpjdYGzwUYQAQnoZHWq13P3j0mbVDMim8VQmOvFYqpcCmwHQ9dEmpVW2mwbmBNrbSbb9XXgx/
CNVz/tKgAL0RKW66DdG8dWxvx5QwQuh23NVKsAi3XCbPN12E6NLs0PlFybwNerSnpbcdGvFu5BjX
t721D8dpX41Yo+sc0UtDIFCk1c+46TaTYx+pL9CEU2AMWKBSVdJ9DXciO1JJO0djYZ5o0uPMSmPJ
3rlb6n0D3UfwXpIWjyl8+j158Xus4u00IUgmOstep4EF6Wp6qySWkaG1z7EhWZW6xCYbVYubAu1J
slxLEPYQtHMT4q5NFlMLFyYgXr1dAg69A3dLF/KVm72MI7u3U0ForQdKDu2qdeB39QoQoIQkFNzI
6rsOSabM4vqionhnZ06C6HU81Zn1AyOIQxinPU0bfORG/UyG6SWDxbYzqgBzXq74Lbns9IYBl9Iw
YOo57UhaYaNKIrieqgH5ioBCK1x7m3Arc12vUkR2mzxkFpIk31WYn4UHp4kWDLPk0KlXc9Id4rFS
K586e9VW1veAJzNfrAl2vYf49unBZvHmkflJUBwzu/6uwIAwZM+/0xyp76CHXWPFlzmCqNrwY90t
+L2Y79o4OHj3I7spl+IFpfJXYoU7y9G46NdL6ByZdaxRptduC+29YhF2mloDJkezmJvb7Z1uJbwy
0D8P9CoLrL2xeF3F9XTOHcKQ8yU7OoHA6AI2r+p6eOUahQ1i1pBcBulu22ja87hVMffRhpzyI35/
L2hQjU0C+vcqLbgjQ4MpXfwdjG+Nb7/Bn3n2ip5qE9cVB57FugvDZAWpA0YSXEqcc20KXq5NOLtV
s29ad2d/CNdC/2G/jkWPsXDSPlYcvFU52A9Gnk0bJe13je+HGQ16M8PV4psJojMSgudodg/mwnuT
UdxRCmP7CmHEp4dFJYu+q7cL5nCoHrV1H8TRQ/2LhTfEqHVobIyP9QNxptHKbQmrSweyUaR4J/zD
Wk1WdXHy4XmEp7Cb4uQ+9fTZDuCR+WCyEhh2QxN4HpB5j5P9ZH5Bpf7yUC53ghMzc1692H2y3HKD
Pv82DuZ9ppCgEDnctVwtGOJBGjl0tnjvlfODSI9+zec6Iqoi91YwjEnZ/705sVfC0semv5Biddux
AASShNBWmR/h0rz6RnSeW7gaZnXOLEyODd39rJtx4Qq85n0DlyGGrjVgqCOEA1kk5GyhiunLKjjM
AjWVA4JchepHKfVDHfcz/gAOPU3/5OXyBMmiW+MdR00F1Z40ZYY9qYGxf5H+ogAwAWUs4rDT6meM
dXbqZDct2mKREXvgt8yp2rbeyNyMdmOyt6b6krlkhLdNfqzJKSFZGKvVyvnKzA7DSZDYwEm2aYb+
NlX2jzgsH9rE2fIWTn185+GG0M3DuTRwv8lcqBsJ9heD/RgqA3VG+HsujWdr0ayh2Hk2sk8Nx8GZ
sUCPRE3NZcHtLOqNrcyfHvkFVpA84YgTHasy+1bhcrDj/HMy9VtWIlUpbZTGXcVnTobLlA23VZo8
IaH4ooT4EgvN2av0zqmnz77GjtMXbORkAmfreCZEebY86M39dVI54g6rUGBPjGZFYt3AWmeaEH8G
SIIWTPVc5NEJFvRj4Q9y5QnjY46Gs2iCmzgoby2WcExR9qqqoBgMFqwatU2G5D3JW7n+3Tj1T8fO
f4R1jVW/VT0UBraM5MeibUEdEyL+cBvcFYctwZ9rl4lenpn1yc6LJ8iQq9KDQ1LCfpkGJEyxGb6l
KaxYp8f5ZR68UzJLG5gaMr1RRXu3KTGFX6t5TFeel+AfH+HmX5Vfrmw+oY7f6SL0twnnKVfIG2oH
b2v0GxLfiKog3Nxq07WHFeTWM8q1nc4XI8SYLtcz4eX21ulx+mHLM7ZOvvYtri5YlPrgaBjmC596
9JHYLR+qtoNHTPYI31iCem0qOs7i8tbOX3GQ2cR5dd/G6j3WcF+XU3CeGmtVUh7tIpcThVn+Bbnf
non4e+ipC5Pbu5BYVroEa2B1MrdOWhNRUDyp2PooRlfS6MWUtUO99wOiPKRiYyyTJ9gL7MOCoQzD
4/pAN/akpuK9VulPut/nwVfq6KEHIZYp3OAg8O7U57YOPygP+mMcU6KEDOrPhk8SAjyqNWT7DCsm
69AakrFeOtmUDE10LibjXHm1caHXfBsLZrtz7+3amrhbmBYDPT1EHAQ1TMZlTlpve1tWBgABT4CH
lfGTvnc19fpZJuS2jLNxqenKj1GRMcT08QpOBppGo93ZU2es6xTSfT05+6krzBvCz01Uhw2mpZlH
o+bHYl+E5n6aguboGD50/Cnw1yjAikdj6uDU4Myxv/7557awOKRcl8A3Gy9PMrjAtcVepRza+KLa
5zH2zeX47ktibQq737kemqommI6VV2QoDrxPlzmyiYB65dm9ceDz7GaTQrWXIZM+k5iUziVipu32
mgq9HdjDdMsAMlFP9Vh99QoLqMRl95mN4ShNHey98LdH1Nh6yoGGGubGc9cQZI1iE+pr/mH0E677
NqW9O5i/UANz0VBhF2H4w04ltjnYv25wVSLrkbAlAQWrdVmW/IZUoKVkiw1Im/7BC72fcWAhfsGp
mgxGIKLwaM/JWUgmViqw3oLs0kNFQCN82ywvlywIjO2aDQTRzyHwX32JI4ZfHiT6m7We0vMs3Mei
vqtTbBhg1jyVEQp3hEzHtpaMNL07NIyr1vO/29Hx2Axx8nLyh3SBDgKjYGw4ticpogEVhM0VEZTT
thfqptfwHpuIBIlqgrIG0Y3L2j6WWv4KhEP3hn8KPPEmi5mEumG/Mr2648yyyQiZEN5hIXXXpvp9
LDrKoTFF1mgXv4dk7m5VpvYR423h0CnbEQGznJTgAzbawFi8JxPJKdFvWFDpSbSLFoGGsyZMiuUx
fSqG19BGlqJ9erQ4gh5bIf0eFf74YwUzI0jpnUnlXeEhsycz3XzLAlbrTGFSlzFiwQ3K2ZvJSZIx
vnK1vNBjP7uieOsK4naNFoGBNrGgiAy8wnxrnyxUuBRGJl9iRNNOeg6TQ4ZU8DQZeyL8nXOwEiTN
Nca+s+FeRifD0B0uSNpZJxssbCd892tGkFgQ7b4JNeCKjnhUt3i8qZEezrBxWCLEbp25Li63s342
c9zWhd2gLMbpZ2UzsHLq7yxt7tugHA75tKiLcjQjFp6vheqh7gBMdTPDJ8/LvnqGfOw2lYHYlIlZ
XsXHKNVLAW19OC76V6aV2FszXLoXBZylwYLetkBP4WfDhAXhkkHtqs4IBxANIqiMctz0KEYeQmxe
MJlj2NkLI9jrizYWC5qir7HPdVpqfmAPVw/+kcTcknF/TwYCNmq7wI4yPDjaDeQ5zO/arH9oCkCg
zun4aobqxFz+NnLwVSDq/jzm0JEHxprUUvUx1Uho6Kb2cSOxHegTcauA3VGUsoh55CMlc3JbSnEX
1NLeSwKyd3qqjnOTItDIym1sSSz5IjaHKJLdaWDenvlIGtJsfHVLdKBCvYCa8f2XM2ZzTGTDBLvQ
vGKsTt+KvTf8whav6lLYeM42ZXJWHvhp0zK0r+3ROF1jkvMAs0AF3ZMG4j0Iym3pLPVnpZzTrI9O
xkqaJ9Vr6c42qXXktZuymm5kt2BCrTBWvVmg2/Kylro2d1ZVz1hNxpwWxiCtE3hjobjQaLNc57XI
kY15Juk+vlyXFi4RzlCjm+US7WpyCtzwLh95CdIEuSDylmQgKW1YdM0Zfe2bcjm2oalcXPYyODRc
9ptifG1dPjFW3D7x1wjMxshlWQOScX395hCkCxW8OPsMJUnSehCMUDijALr5VrZxhme8jSXCNuS1
zXra2Q1LqLlUWR5Yz9b1YYKnES79NO5kORfG1upluQcstmOn3AXQMOOYMM+++RKuVI+FFW51Or1h
x3CutadxTUgr+JRIK8oJiGjGQGBMZu5k/JaFwRFwoh+17fYbz+9vIjBUBoeBFbQYWDA2d+tvS+Uc
oim914tS1w/91zzW/gGdkt5GTV2vFBzUjdU0h748tSVnshOimuJCwpmlvpUTwR/VWFpHz0LZSVnh
cM7J2vweI+dLWL/1OH/3ZfOwpEQ7TnM/d664IT6ROXT4BXePR0uLDKz8OcRZajPWLJk5FY9rDPoy
gDG76KdIqN12sfERtKTx9mTLr1nvoBRIw9vms/8zziSYDrDXGmYstcZMLTJRsdLX7q2KtbIYcYtm
2z6mdjhhDS7ANmh9ZNlTzEbVuDNqY5/XyZMycrFr/XtLGhSGYnrVIwZVnWAqPLYvSoOIuAO6u6js
sAEKsNcZ85l3H93Gnfog7AwP+N+WTu59un2aYHZFrcc3adEO9OjVVnFgULMf2sqJ76IKVUJlAxtQ
qwwdfN5Kf2AeAac7vM36jNi+/nvwGejXKSN4HRnPiqFAZeXBKrJKl+GH/UIOMNPWXBVEvQ1fBq17
G3sTzmGJJOctfTBkjQmNg7uNN9d4WgfMr3EjJuxmwrq8q8tfwh5+KE18D4nIB5O1Z5+VFV6f+Q8U
5WRZOIhLDJ/O2PLaRz5RylmFrqitnXwf29h4zs0mM4gPE3gLtaF933RBelPBSyabDX8ktIBTHZw4
j8q12aC1idUwXGqkWbKFyDJinRX3X9NU3bHDplTB9gpRSYInagkPpCZRrerOKMuY+gdpfS/m+jvt
4IKoOH2yRBCu44bRa1w5OPQ1DE4Q0PV3pbtOCuMns/bh04gOoK/Q2I0luBKYbR7Ln56HP6gnaY3a
7tIsypzUFPM++h/2zmNJciTLsr9SUutBNgAFbemqhZvBuDNznhuIswAnCg58/RzAo8Izs0tmevYj
EgKBwUi4GZjqe/eeC9XuOpoXJtW3THHtw7IJn8p7Z1J5KBOLb1s794ALhl2GQJxoPX3GmyYbR3Eh
C1bduC4l12G/1O7jNiJfKFKf6jLs15qu20Tf7RwLz5gxuU9BFAKVqahpF3XWe5XPRCbrJ8ZChEEW
ci+H+r6zy2mrY0DyOmBKQ2IQzJHTnYMFIrecPLiIHSxKjYP3V6MTxxCOa6yFyp6ZV1J4oqrbq650
zmnOD5pP+FVLrbpq3Ka8SCKQlLwfAbzS0N6QfXxd+SNFfsqMOArf+laDSWrTlo9b7VFY0kbd8Xsp
c38bDhisC9BllX0N9p/MgclAToxy3i+VTUeLVUuVel0ALYsxbflWhzWcBOCqJecjk8DD/CugZJeB
xVyFaRk62BJerEL8SaGhh3bLkkHO8MklFxib7dxoorqVbUIZxoLEMdL/NLgvBWnDTABvpt/dxD6u
8cgU3brJM7I1U/BvUnN+2CaZK1nzODQozQwSG1b2iMIWhvyFENOHMRB3IKCzxj9siwN0ytJ3OUDS
UO2GsZ+C6j8fg2MvyocqQUzRcHDp9f2Q1Ee3QuGDT9NDZ/6gJXANyPV+N7oKn7zQQMu5ulj5un3S
g5IkjpidGFh7F8nPoYyHB23CwheUCt32gh/ANj7gBmzbUFnhFCGww3fidR+nhM7Sp9ZtnPzIyNHg
jdedoHtgGv5LeIMChasK0TyT1+rNWumqS8BjpK3l7X7s/OuypkFsU4tItAGpjs1nYoN6ynLzs5qG
SwO8AaPUdeiHRwzJOXkBBBVGab1JDHxayTw6o49ybcUhlu6kxrDZiZ00m70GManNhjtlnPDEowXS
S5PbQLSDS2EyeBefeiLAGcOKUIqG6JAp4WbA76ZLAngRPVVOeGzopVFze9WNpjmh/+Rq74wbpWlc
ErZI6zFCjpboNi3g8gVc64tqWxva3uqInkwAJHupVv6eWhHWugG7kq58Bmb7mhjJWwNRmaNf3/aS
/WJE/QofVLKxphpcLUXIOM48RYnpoAn8fHoBEsTAxUaFgY6tyc/coVlG+MQV9hA38QP7/2y/Vfgl
1wH1Asq0FP1rV8V3yLTKDD6HejjXuv1Zps2TM9Z3dCGgkMaEZSl2Q98Zd5n0mQ4Y2qzeoY+q4Lm2
DPBGaug6F202Sab8Kl1n2xfHUmpvmt+DWcrRic3drLwJEL6kDrCwvNx3g3XsyJAQ49bmDMpR72Vc
uH1LeRZt9KPScWLDsh62BaDm3sc9X33mdv3klgHVaNLlpbHRfO6cXNMJJ3B3mdFdDgAl8M72NE+8
1omQ1KlGuSHhlnY1+YvmbHPh4vNh6580NB0vnNzLAUnaOteM9zQLbjELhwcYQofBnBZD+WUJIIyB
e3ayAAUmucy2zWiqHrI5ogQp/LS5tdX6ITjVTSk3QS3P+MA81Sw4/RPjUDEpDRqpYJQHPZC5suEK
j5Es/gwhrmFaaPYiV/je4BQNiyoOw1smYVbgKWOPBSJ0j1Q2VkNNSLhjRoQn2vl9WFY3ohXrAagD
f0a07vHRrh2q5auKmp8FMPdC0i5fRSMMPVskp9iStwGs2wt9KOlYDTQxhiymWJVuZaMAKCmvm0nV
oDbP+S0KeLWEQVlZ74oc1EdLTTjKIe80Q+454XQZwa9e+aHMPbVsDoET7/1AJQIMxZEGgNGDX/MU
MVlMB/wuXc0QoAngwDHoBwDxEdDQkzFgBTdQorUy6q9WI68NtSHDMx29RmO8mza4QxhXK6s8LWBt
9zdNIN5K4xgIrppD1Nu0w364aBwKw4RY2bmf9ti8UvwypPNIB2U75MThVMlRMCkNA4YRQ6Bf2/Fw
HfZIqvsWtYe2L4M022iUB6zMuhl0zHCUp6ptKVXCJQVos0p/qgd4N5KCqUlOpdl08crNrat8Ene+
iM8G15SNY7fbpJq2bqkdfO7khhOvWiJODhbIpJj0K4EFLsYioctBrJFR8sgJGOyU6GJqeMZqk+0j
YpHHTiMcvWFUQrHRzcnrK5X0ZAzVhx93HwnBKj7htJo8p7JtOWlGrDDFM7r7j2gwP9uu8HxI50JN
y62qDPTLRkCGklm7Fb5RkqVhj4GM4hkB78V0H5r2Y2wPO1UXe0yZcq00+inqlRkvi0an5YZo1nht
Tz/QUntSJdC7qqtV5xobk0ThRu3fkKzfpMmbIWbAQbKnqHuLJUxn/xVPk++uK9AHWJ20B7eoUCO5
L2GL65xO50kBk3CB0K5FODuczMy5w2tFgTtzHtSqO7V+cb2g/P/jffjP4LO4KdIxKPL6n//F4/ei
HKsoCJu/PPznfZHx77/m9/x6zZ/f8c/L6L1Cef+j+T++avtZXL1mn/VfX/SnT+Z///nXrV+b1z89
8Ja8gtv2sxrPn3WbNstfwfeYX/k/ffJvn/+j1APN0Egj+I8//g8/3zl/hX/8/Y6JZ/i39Ss0tNc/
hR98vfFf4QfEGBiORuHLFaZpWA6f+Sv8wPiNGZwjDDrXtm6ZJBz8DD8wzN9cg2a47Tq6Ztu2MH6F
Hxj6b4Zj6pZtCVez1DkX4V9/4p925vfO/RsdrJsiypv6H3/XhK3+/W/l117ff/zj76YKENTU4QFr
lob30tRsnn9/PUd5ML/+f7lqnTe+D8MyJsdrDUO7RBzlUNfRaW4MkMXrABm6UtfPjgmvj8b8AZHO
85QpN+noI4iU6ogwCFkDDsiN3hF3qO3wPY2pQcUp6G8CYGd2NK19jNx+xYkxqTAeqfySbgDyrwgD
lAexsx1cyqvIjC7KIjvXVvssJiC0NLMvqja/Cod8K+U8IEQQrRYgdESlISVpEZ1p7ota2XeuWzzE
03TVG8O7U6JNws+2aecg8Xw8OIzc3SQ/mYnWkm5gXyYu0ciqnpyLJqJ8OeFG2eVIj1FY1OfExMdO
apTtlS2j9cbE5xhDFsBnctI6hsNRBMywh7ai5D8AEVJlH45RscnLDot3e0MiPRXAtOaGTXK5X/zo
Q14cYRq/aAzjoe0NNJ7Jo2JD+8oJhcC5YF8kAG0pSBUX+IitGQr3PmkGKoiegD6pn2WaHBzLvKPm
Qy2jbORFTAqFU4F1MzuutfkrXYGuQco6xnstJhZIF0z3kmLyFCaymkrqq9qvm4nGudlyQbYYHbWB
hQMRlq02PKpxB2VRQgnos0uTHMM04Veo6cMz+ehuAEvCk9LJkSwx5yY4LOPy3OQDPl3dWWltcppi
k9oj6sgLBQqUHIkBVMZoRiQmH0V6kwTmtRm0d0ZL0ASfgV+aG0yLCY6QB3Wti5JE6A5HJT20KxrK
2Soyh7cqS04KwmPa08TUutMZeFhpvauDddmXeCgbfgQITMN5HHIM613iuW9wZ49KSc2AUt69OUw3
8CTpgkUF2kZKUCqNZAfx614zkPcrCaEPGrDhMA0fMCs4u7BqLtEvlnjyuvvCMWrCcxEST2ay6UCP
I/aqN9TD0R/UNHjHWHvKUu5QlgBmHzjJyUJiutEwUBrDbR3m6c6swysBA4CarA/2oMufM6d8TkKC
xXP10bCTp3JmZCcd1WtSNzDw5+9jd6nOLa6MOWYyh3YZIGZp+zKzHjZlU9Cfs85ThvgwNFADlf2h
Yj6GmKmlmuzfWGYNenhOTIjWWmSeJ5u6sCx25sSdxKSD6cEXxc2PFHHA1CkakVx+L2orMhhw8hWz
+Y6LRTbnhO7HZ9QGUFOozjrNZ4uXlAoiY50JKNtqlNkD4PkNbXc8oLi7tIkxrHA7JpUdeGk7zNeI
2dE/iFu03njHVJpskSo+ZFcRtTyiG6nCPaNs0q7UXD2ISJ8Ove2THzyvfW9TJMMrrKKpkx+WBb0t
Msjmh/W8Nl+MvcFwnn8+GWNAkAxUcRygrv7XujKV5jprAV58PfeHj8vmOkwJdqnUjfYwkE6y48D8
epRU/EyeFsXjWujMKPTBR9cvM5uGvNmAJa9D+Ddt9G6rjKeRK8tqVwe4DcY0pHYQwnb03R0OHY3W
w+yzKt2C0eA0/FxjxoENHpr696blFXGlg36M7M3366P5TcvLRu4l68lkkKdANz7oc2BZSaJ8Ntn6
top0PN/LNnV+YnnJssiZ0+wDUD3zm77fubyKdhXvioox5+KmHZZtX5+EPJdnlg1dFJ/R1ePUqDi6
za64q8n22iQ5wSh9phzHcVv2aNQZm9qpXnO5ccRLXzwgzdSAC0QEdRa2vNFqn9ZOMxj4xzsYGmiD
+q6478exumz1UN9ZWn5lzSGSbUOIalXm0T4mW7cD4xQG0ytChXOUzK5UgNOlQms9wxgzyPhqynzj
NIwdrlml8PKusC58G7wT/QrnUNm63OlBgepYwQowy1XLEuJmXFJjBG/dhA3E5udBc5kgjyTZ+dNz
JcARm7ShBZW9SWH4OmB3uMIKsk90Sh0QgV5lrdk7JRf1LhuLN4PEh4vGlOEurDvnIaJ6lVl2smsi
xfJKxcn2ihO8yLH9zMGUny3VL270Duyv0zEzbNr7KW+jA4Kxm9ZH8GjR5YGKBCJ8DM9ZHPrAmIgo
L0Mr9mpbfe6aEDVFIJ1D4nLDrbV2HX605QwVCW8rjq5Nn+EWLkbQ1fgR4vWYt+h6giZZ29EFp3GJ
SDvIgr0xEIBp6f5xCd9EvQDEsaolTbf5RHOonIjO3Q+9o2a7JZBzWUyRf911dr9ZUkGHSIVpwaSK
OoVjtAjAOqLfsMtwFtp2pxGoMrMSaNNAWMzRPETW2hxo3VGv+RmzuTACYtgCPzcuj8dS1bclfkiU
RTB79IHwzWXRcAGGDswRWh2sepSHYQa/K0TmlgbhiMzmsAX+Wlu2fT+kWvqo5HBsARXgIJmjSsec
uztR3T2RD3qClIZif4TXZrU8S80SG5UOPC1rIoHqlA4YZaNon7bkNy4LrBOge5bVJReTZKsny+rg
MEfkYJqMCnRsNHtNBoR+zotIE+yYXw+1sM9WfoAVHUzdnCGpEMz4tRpqxEkuj+mMdEhDyncjoJ/M
950zjAVhlPPPkPpYVVDm2+Oun5xVE9rYz+YoVTfuzNWyX+n1cHFcMlfNEnKIJFB52cthPFEb0UuU
kdhnv/dyO/td63mxrC1PpGPyadLV8r59iIsZ8S/xsMu2SbbYskuSgZf9rsxRnMsimg+DZVuZ4QqD
S4+fEA8DXEkOCLwS6LOWVVCgrAZK/ezj3KLdp5Z7NXpjDtscfNU31gmaHCq08886/2TLomFW77U5
9NnvbcvvjQJZ28IRgw2jUpj8tVBUfuLvh8vasm2yXmQRN3un6VGULr/pcrgta0lWQTHzHWe1HG/f
i+9j8PtAREi0Vzmxtp2iEswRpM41tfiJySyXu+/gXFPpABcuj4mXoF0Qyc+eUvfha999naPIhdOL
ZZXpAJc2tGHfO84OFEiD/24fCiLt4x6287JvuuWc/Tpzv9YRfbzbsV57y4753kXLHvvLNjt30amn
c+9/3mPL2WpFJQyiZd8tj5dndAWQuQzVxyUj9+vkrX5l5n4l6Uadne0Z9l1EeQrfejllllMJX+vP
8+t7G17yrV3rM3WjqA61LxhHo9ax62Fba311MCpa08tzXy+YtxVBg2cEdQ3UWq6H4Inqg/1r7S/b
lEpC42XsfkG3fJrvjQ3x9ilK6iGcbfoRJfvlwtEx01nWcjekWehWvy9hx0v28fcezYAD/Nyj6FWs
XR0rX6fgckoWdRgSEhBoXCnNhBZY0gW7Cjfiz104Xbm9xAk0owyEZUP9nGKfZjqnpFXT59XqNKSM
PT/88sXPLyyFdpvHgOCXHZ1/cxKWU9Z3uOdfVNLn4CVSZeXOZ6VrGgwYlz39h8coAZC5paS/jZRb
uOIse3helPNeV5eNWdco6PriDUSrn5dn02X8sTxc1pbFsuuXbT4yaz+X7u77com3eU6zNQnG/Vrl
819yN6AZldS00yM/O2R0yA/WmEBRcJavMIgBgevXc3oAHGF5xaAxPtotq8tTjMN+vnd5GOgqPErd
Ut66sgzDN79Jsm0wf6VuTn5d1r4X/25bDg6GE3h+y9cim3+aZfUvLydfKveyKfyxbE+X91ELPJqm
iLYUdv71tn/33r9sS8LJWhP1xeH46z8mc+3V7s3eW15bDM3KqgsQrlXzofXz7ShHc34wQAN9Lbo5
bfh7G80HTjZdJbOp0u3t0KdHrAzZVljzvljeFuAMI6l6/pjlzcvGv3zM8vAP78EFinxMnPL5y4eV
eNJCosiXV3193NdrO7RJ7HF+DU10yXZ5fllY89/79WxHt0zNOFDodHJ7rnuOr1JTCUlvQtnva6sc
PXh9ebXDwd5QT7TrQxQ6DAvyfDvN56g2L4bl5l6KmOtuU2jJYbqDES0PSswoQS6jBNgc7EI/e6Ym
bkKd4IwYw8bfOGV/kuQqcYHTswtchH5+GhXSIbnI5Ifm12J5+Ifc1NhFszWEcbSO5gHV12K5bC+r
ZSM4hJyxwY+uNptetB+ZUVYefzfnzbyw59vC8tBY7ghxDmMbudXIBA9DLleejjA8fjZYQ/M3WDYt
X2hZYCC3tl2WbhvXHKBZzoMBqDDVIZpvjQ4WIvRQ3AKDeWyhcGNgqjffA8kzSzAp5yOUzIhrXziP
Usb5xrqs1U0WHqAzT/MF1EzVF5OGJqwkIrzrebGsaTgDDKRcu2a+9A7zS5e1ysLMqvnTjgRu/pD5
0p70OoegNl+xl8egGygqgbg0GlMtdtE8vLLni0KmmwZXSf+56aae4O0ZKIWWi0nOsobN9BCS55eJ
SfPi+Xs6sq4Oy5rki8GsaC9jaYa6p1/6AVH1yxdfFlYbtmsQOxDa50FFlqt8b3UeUBTM5dWVDBFb
OK2fwdthGteHygbFtbWdCAxQPXM+G0cluJEmWoPlwKENn4Pyy7meLqt+AwrywvBP0g2m/ZLjq1LP
GlfLajtfsMEhjDAV4p2Yx9z9PAhb1thH3Be+N6pdCPm4AqCQzF/ie5GRU7Wdanvzvcmcj6AmwNPX
IO2kSEF446Aot8unQTQhH3v+z74XMKd4g1Y/tVngeMsHpcu9a1nFQMwPb8QJ1MvOBK7FZOzod0G7
C5ECmPMYfFnI5VAz57SllOJ5orCDlyeQQzA5aOSrP++a5Whz3AzW3vLYzKHnXISNaNm54lXvdNot
wchgYD74lkVEjZDQnzz4QbFPejplzjkLw72YchntZZnjZwr64aBC9mey/+txFsh+l5SwpKsElGjc
EMjnEEZI7T+M0AXNW6MIM4ljEr6Uy+7gu2N3CHwWy8P/ti2mpe72NVLkU6fP3bYu669aQNQX0CwZ
51Aogp83EwU3Exkqq8ZS7jpnig8RGTHwiy2k+S45ggAzMUdNWBdHdYq8SnWmGy07j2pu7wy3XKel
vCvryTnGQ3E/AdXY1REy/UZYL7o2hiciDbGHT+pN26J8J9Sw9J1LhtvxZTuq4jggpNRimxMiCL0e
f6IXacYqdcSNSzX30YkMIiI6AIg1bLd4kHMVphEXnWof+oRCJTpG0mf96Tbxx2gnaxtLXE9iobD8
XS/n0UJvbqJAHdaTpVy2RMFAUYrlbrb6oOIS2PmHWuyNGtgecZug9ep8a8Bxu7Ck1e6btt25ATr+
QGJ6DuzpFEetQil4fOqxGKx6G18b4SeCIE8irnVyGPc0Fa+pbMljFQsk3fNam8jPWtCaM2VNQC8t
FAa5mVglyoBvkTontAwNRW1LLlcOz4zGkG0Cz/ARp6RGdJWmGYVPZuObLCaD0XBpaBrFjuCZACFx
dTV19jWXs/6ezqtDEzrNEELQnTFytd8GaZ9dJxA5Qh037zgG9dqMUSuScLmhRdaedCeHa162HY0t
PV4hfinWiuNcCnhGG1uiS8NJtcfxllIqvDVL5T51RbN1sOhoDYVUFMHvZoSr39V7j1Lrtk3pXy56
TnrXePoH18OU94GVOS9GDEpTX+J9FfcmXCiCB6N4Z5jjw6DqoSdj7Jl0ds1DGU6OF7ft7wXdM9y8
Wkpv1CYKVX2zaoq4efdRBuhQykmlwo9HAuXZCq3ZZV4bzYUren1TCZVKcBqfpaVVsGXCZuPXiAtz
c1Bva4ObZZ+n60kFspmNtdw43ClWCfI8YKt0wJBidBTBV4NEaE0kkWcoOlI2EylFoY5ik2TFBL4k
aC8shv4Is7N+X0405bMhuMAj8tHheUbZI5K5IK3En6oWkGrGsA+hWE5+GW7BGn31pRBoPFrJf1ya
2FbSUQuvBqVEzANRkmJ04ayblmZG5MjPZhY/JYJOcMIEE21MsW4TBLCVHnA3b2DQ6kO2jQTkySDX
tr4JcVMUqb4mWNATaKPWw9z1JtbsGqwFaUjw9qXT7Og44nhK5FsJGRcFjGjW/7979z/t3tHo+r91
71av4GWi/L/173jrz/6d7fxmkgpuW9bSa9O/s8sd8ZswbQepBl06RyfA/Ff7Tpi/zZ00k5BBYRk6
r/rVvhP6bypDN9M2TYu+mzCM/5f2nS5098/tO8O1TdVUDZsPtYQm1Lm994f2XRshUa0IK0Ve2ARb
ze/sUyTb+8ygJ2MPT1Xf1eeuxtVcDV23Dg3NPMXjsaMuShmTKItrO3OLjeH42RVAVR+G6tqd8GMV
inYQxCUS3uLjCMN+iAhmh+P+PY7pbSlTEq+tQYlWAv0Mcw9aH701FOvginjR+M5NVDgQuXgY/dRB
U0tcqja12EqtxjPHRGwbNSjWZkCNJK2cAIYsQsVaIyFYtQFFmnke7/QidTclBg4b7PjRNckkg3eE
PVfzNP7Qi6oJKTZRDN4XfnQgnmTAn9pLxiGBiwwj8pLRcDf+LKAJeuuqnnnFdZne2RoMgoy71U4m
0y5SumItI3w/6tBdCHIi9lnEtUcPhwc3ROqXpzFOFHOLljM6loM++xR7shvEALOAHOcgjl1kZ5Fx
5TcxwwaOl4PV5x/Ixmh2FGBTukLXtsRUIvJhKkkTBysxd45n9E0nqD7hY5PSuiKIgXx3KbZE6+x1
jqpjW9jaIe3FW1XjD3Gove61YI+zx7x3ZW14RST3uU42QZ6FGcBSf9f6enDQjC5Y+V4GXut16upT
Jh5QLbtHoRQMgv3+LNQ433FHozKqps4luOugsyMYWRl2scjkDlkb1/1oZPsa+gdeUm6JlCCZn7bK
MbHG9ID3OrqKO3fwVLd86Cwu8qIlp36KQvOUlsWIT8AjZcM/+XWFmtvHBCbCfoOauKLHqT3l5SRP
NG0fB4I0V8Ikw3P0VfvcJ0h9OhqNPhXCPU7oHqp8F3vjPKSxsC9QXzYf/ZYQSt0Xe3g7Z2OMxEYi
aXZkyb0sy29UtNdHdIsRqWO0BcbQmo7Y1iGUNeZtxUTnzA8Kh9QC+MX9u1TIqUbT1XhEPBHx0cVM
ZEoKpElSQNMiRX4TVB8aX5fmnGUTFBy72GBeykwrX2GYQJ31u/xWmYeOhloD26QD9hRG5q6PR5Om
MhSRwk6vbQudDsDNgOOeBAlHjpc0opWburu3AmQi4ZCdnRyXedvcGfQyDkC4EA4FBL1r1gksvQBg
2Js7aQv71kdmxNQz2Gt5sGsNWcEYAOgh8ILuw0nbM4enk+E4RJfWoCZss62PjTLdyqJLdsv4aPqI
ia854PInwTHL7mgsXOlpBC4/8D8yvBNr3VZV9msO0yfA3h1KoPpxZsGswHgZSwDyjqEPaxrE/U7R
EELRLNCU3+3RvZdRJa8Tf50xucLzsg97GEpj7JwY6/VeodUYRVsYywmhGGpmrBRumacxza+XSa4j
2utBH9JrDMJXtm0dC2uIj4Nw0CgGquoZkPVb4Lm4lWHOuWHZb8hyPvhDiaKoi4nFHPSKYOhhBT0R
z0Ue3lf6Y15ZFNGhu+WqFl0Fga3NBm0cWop9A0/ynkuQfdP37Y9wHq+QyYoUrMgKz8pG6zQDfDMy
2XCWwyQOVSZ6saxyPDUFEmdLXg1BBBGsgT+bzt2kMUKr2Datcmk47TkrJTOMiGhVp0cSDWNJeKgQ
BZ1rN+L30X/XSCom2ypxt2rYftQWmGuKhlsqSskuFjVpY0b1abdj6g19okGeUhi6x052s6bl7Rz7
SnlIY59ABQE8JWM4CfKbRn8xEqIcBsrNhOfNI2Gz80Lh/DBc/xEgabYqNaTXNKLADz0xmYquRifA
4APcnL97uOanJXZ1zM4y/8zSpn2o6NuBRVrHhmvuVAMUooGbXaNXPzj9qsFes680HY2lr0NGNpkC
dB0mlp6bQOjg+7HHTyKjom0tYS5VWjhBspVPMdRxCDZIw1Ve4+b5c5VUSPfQ6cM8GR5yW4UPQBbE
RW36hNfXmEvU/H1y5KEtNOSvef+eaQFy9aTZtxiuPHtkxFakqSc0G8dIqm019FoXrcDQFDHmw/Qx
44hH2rIRJyVl6HIEjFwIOr8RpP+LgDLEhj99N7jhXjqJfTIMZbghLphywrQfKjwNrU36XT5x4RCV
CX8q6DMu84jbJyMb8Wk9Qdl4GFHCeWZJeCO5pkQ192/mQA6IJZxh61p1hvNNvujB9OaEqX9bVXtr
MLpzTQzNmJi3uL7If4WqtnYbmuiGhf14LPgStRHdkinHJW7k1KwyvFPtpHh5YlwKfzDnDAjySZOA
XA3wBARfuLDRGwODtFt7U0oAgarCBDSn68aGYhSUubpz8vhtAmUCXQ7gBwUcpBEuUlKkobYcDwHh
nlfEEwJEwGmJ5xktbWbp+sHOmaKbeWx6YzhSbkPS6tvGiN6GKMNJVE+C8LmdToAiQhKIDXGfv1JF
Ww2NG++niWwCdOiMuc2Bo4QDLJVM3gu7dvdFeQNtPXgYMmWXDdKb6Pbu6gk4hm2Hl5DpAcELk4tP
82PMHO0+r3eQ1541uy/PWRc8FXJ6z4UPfbnhmMlGkl4Ks77GzJ9Cfo6jresrykFrqxfHSuROpkEP
QRAXvW/G+HFrGF2uPWV3mt6Ax4J/E3H93kjT12+AaTPScLRb17K8OFei5xElHwFtO0fXEw8ZBwiv
fPBJIgyaJ6Qdd06EHCTXwudO1+YZJ9DEuCXYz1ceuCzhLA2bJ1sLPkKjq4lDS+orO2orz2UEswqa
Qt1hci/W5HOndwibi7WTVs0afWG7VSU2/jisfSSL4+/62DRXWgSXzI1PVqAbr5QEyYRFEHxsLO3K
kZF6DBF0XlC3sl/N0Hn2S/81pIyyV43MuAcli0cnSO0TNDEDM0L11GGOvGgIaN84jgzOpkWQZxWG
GRySVPNoZWNOtIfkAJPnbNDEvxRdldNlV8qdFeyCyScFWpH9hYkg+C7xU0IyHU3bAwc1r+Oe38M0
CmvjVnq4Y8oIm7w3fhRBzKWRwF59/Awdlcxmu8QdEdLaJ9dskmWwJQWKqNMIGn01arQQyVizRxBW
Vn6mCQfBKywP7uhW927DQWy6onsfCmtVWhJXC55caoD1vgR5AGfpjp9qLlSQVNZSbtpYMPFPeMaC
oyPj1yiwLbRuTstOAdlfadS2hii8t+KbeZzVZSg8Ut/aonIx4TzLB+69G6sKkr0to5aMHvPclvWN
3u99ZP6/O75BzqM2uXeTXQsvxMd6GTFc5Vrd0C5mSowl+RNxQ0jJs1AIkBDo5eYDJ6kcQomKQEEx
DkzFzMWPuMZGFTaGhb5EvXFIFp3qJ6M3qw8KuC++XkbP6kxo7MaSGxzWgWTCyCpCCDJB8Tg48Rzs
U+orVYEwUGdxsUbITVDHTS6iS9/uh8+gLI6hEU4vYy3uFNt8qzGun3PR7UejveR6xBXEESmAE3my
eie61jgsKSnMkVT9s9nDDMgwq6/Q9oPVm7TqkyKFvAA4ZV07nXGcQnxwqvJD+G14lA5snFjF5aZY
AxHNtVV7mp0QQj9D2VIdMxa28egGwF8WRMqj0xoHxnHhundKlaxmBQ5Hn3yUDkySmvLWrvCBbxS1
J0sFoM84uS8gLi99yZ8f0zjemYj0h8h4pGPbrGwcbD2EGqofTrO2W7VFfpTkG6YJHyJH8GTp7TGv
kZ6oJVVCXY8elyYcU48JYWJH1M38nuWNvQEIOTTwBRUZr2WEfleCLYT+AzSEOVacTsdaDR9ztbCh
Jw0fiNVbynKEtKQSsix4tkdLnVmXQNkPbRD0Xwuuz/tQLW9RHquYbSggErfm2BxxME2viAcgHyCq
LgcdnoBfTtSk2qE/LIvejYZD1PUv2gzPNSItWAnVJH8QjSpwW6+ziFVKAstdkQeUkSWO/hIjzLTG
F0PFFqOZPPh9TMxIWQqKqfGTNk7JBl3OlVLb0VYjDHMVJoGBLoIWUU/sdWC3SKJDo2bGKS101u2I
QgnWR8/Y0hNZPw+brbdGorzI2tgmOwBDKSa3ezmgT6mdiDndhM9eJ0EjG22cPmN4K03b2iAndPYM
TyC6nIuu9exZsN0lp+YjhErG/CG+zswWX0rUuytfq4/FkAZ7XwFsNJCum0cqDUrL3QelEV5qih9u
8iSG5uXE145NuEAcxl6QxTZJrbZ72U3pY4EDAeOzEZ2TPt1qCDW7Fh9HHSbxWcvsbWlKrOGheqfE
ZBQTTJB4aU6ORwLbZx1N3YuCUhzySw5nNXCec53AgaLpjS34l7bnlKyh9x9iwt6bXjR3U+y6MDqc
Fyq9u7Hqwp2ap88kyLwYsbVtSu1k9+FbaLr5KsmMJ6W6DA0cJ43LRFSCD8KJUvNTTtdtM740iUti
CykYPR5gRypiHVj+AewdmkSVDEW12zMxOSZ5fDDSqxR/qp8VUAz1tWHSh+iZFVdh1+3ywe13raJv
57CXg889CwKOyXCXOeBFlcTWrpWE2oWWsgkGrKGQNRD4nyiGGweBr5V8ZPTFiBKVuie3Uy1pl/jk
V0ThY9I7r9Ygbjh3b/I2efJFaR1cIj6BwF4ZqB/XDOyXD/rf7J3HkuvIsmW/CNcQCMgptUiK1GIC
S3WgVUDj698Cq63q3bKe9LwnMPKITAog4OG+99rFhE2zKpNd5TPbx2q3k4y3mVZhkXKmVyPI5lBl
ruMQx9G66rDlEByREFTI6dcCRmcXRPsg9FI8156xB2zNVZqNW9LQdgxA7YPqPXId4MV1PbwqBhF7
bySP2pljogOD90R7HFtBanSrCF3kSh/bRxae+6iV1DgZRWTmGxjpFduRtezhhNATpreuCEkqFuOF
fjxeilpqjMeC4KiswN9rzY/WsulVHmiTrG01NoHq7A4j8T2JMxDVNhDbOX+QxCwCciI/h52VdTBl
ZR0QP1sHL2zl1uLnlSW5K2YAMEQXmBPGeU3z2h48ZoZrtbkY0LuJqOjHVaFRR1HLPImKGXruod4i
ywyzUxh8Uw0p6vogWpihtdUN67kffLnyOu0B13Us2gfhimSdND3CBAfnt5ue9YlskmDCiM3t9UW3
x3Ch2eEJx9cPeAEBHTs3NxqyQ51a2UhIvOxTkK0OYLxD0g5bsyvthT5H3vZRuGrF+Nvn7zWB3Y+G
8WtP3ks2EGqNZWnREwOCWAEoliR0GmbGBe7hSIaO05OiV+zblBC+cBDH2Gm+RCV2eUjJNDHVZvZ2
jQPx0QpQ2y2d9lZ/b+gBMgIi6Ylp6oIxRIwiZjH5dbAKY0iiUnyi2KSOqIgXrEfSWMArgPmohmVg
/EI+8E7ndvS8D4NOmYvtpM3aTX8TBQcY110EnzUGnspoNgVKqRl0a0JQRAOdyP7SDAQ0R3psbCwf
NXyUxXcGpf6yUTXIk7Rl1a5LhrprC+uLOQJRHy3x0w9pSAtt3gPQGeG8tI++FhBXEiMfLMg9vvT8
q9gqnjEdxevJLtGqWtOqxvK27KGDz/J5UDTwoQDhkjvqwpJbdS1Nd1JuIuTjhVxqYLQw1uAz4bTe
qRRd64SeO6+I6C1+K/a6zLSDXeR0uPTT4VI+h5jfetK/s1C9eJqpFmmYXmsvrdd19GGEJI7pFmjH
bEq2GISew4YFraAVMhlnrusNwWMHsjIAf3I6GEx0TL8iUFr1p1Aj5Axe8GrAbD11DALNMv/U4S5X
lf1YMadehimhOD5TJqx/A35JjMao1DFPekwoUEVzL8EBoC0c21przXRyHIv7QkHNAj+gYP8RmT9u
HP7QN4R0/zgEWbtOpOQLUm8gmt57e3Z47E3FNyeqcmPiY7J86z6c485Vl34WoTh1QwN6fkClTOZ6
Emp7p/FRPOc/rqr2MDryddpYB7RrS1L08jXM2nKR6Xa37Bp9bzZ+ecem6qjH2rWEfE235xKo+Cnq
ykc3hJvJCr+JqW8ojh64RpqgvIcs/msbGcldwn4NuuEMORXjK/5sdPo0mFA/aF+RL20UYuYGcjSa
3lanBOCsaYKdT5imqLINixpQTFNeVYMBxBtYcTszpGp9Rcj0PfXmbzzVzxn0sykY1rHbv9S+vcN1
9R35SYXIZDxpkfzShupxQrrYxYxkdPHgTP1K97o9AajvXcp4KyYfC2VTvmrJE2LwwlCwH35EA+7e
IMDL5Xtgo3ImOZLbUCv3XgToBqLos7St/Vgme4ilXE/Mk8rmvaisp55dABFYm5TFHG7Iru5MlPBY
o0Ntm2XI+8lK5s3uwpk0whcKajApZzAVCnQ39FZ0RyfoUJFD2yZ9gQ/Ca/TrB9JctzoE4kXjatUK
ETOpeeUXbeBruDezn6KSkD0UfFnw8DqkSIZQIxeVORKnVX01hnn0LZg9PfPZeMhfBguDRyOIAU+o
yxqdvmeR/o7mPgdFy+Bx3t3AwB+RsQloNX7/TjwtxjdB/Vjk7tou80s1lUdNXsk2RGjykvPei6S5
epxTARisirCvitAgUMWLIPENvCUbMyDGspH0cY2uZewOhNp2HAAkZoqrUKHpVy21dQixMw/ZBRHt
8gIDNiEo2LPofyCyhTuXLBv4YjRDhz+liUCsTLxngEwjJoHpPXQz4qR8Oe0htC3jhG6L14d/6lye
GwtlFTa2feu2a6MhgFWGuX6qit+RPpgN/CCSoUTn4Go7u32opgxJJANQehwg9JNxbYKMebHah9ob
gD67nb/HbXrykzpkV55uUnIT11oUXTJy37jYdD6TqCTGhaVXWIJ81bzfqk6XexF2ajn5wxf6y4+8
KkmPCI8O034wGDRVRAZ1cUT4QvP0CP4DxT4aGiDtOq6XyodTmdXRVlO0pcySq05rjaWhx1iaPO54
bs0eU4VknkeQ4he1X4x3GpeVkVbuKsoqerLCWtZOaUJbgjI0ZC2FJ0w+LY8/oc/2xFHMhBcvWmqc
+gjYib52Hbh0BuSKu4HohMFdTAYRANJCIJA5hyxyqYHaCOyvBbuFT7k/25b4zDGz+518dkMmBLAA
yP3W42M9CnD6jtXv4yLINylEa5ZrNedQkOQeGdQYgr6kNNdhTqWVd7Hc1Eb0MMUtw2nPhIwFdQay
OxBeFWhr3OOYha1yp2B2nq3L1H7rJZ7Gfipc7nKE61mh2Bj4h1d91z2NkBsWmvYwlRLsoUNLQnfI
fAjj2SLszYOdmVcEkxgS9rDlvmjujKFFZ9gkpGpZMBuln7+MdOFUEDyVHnAYhFSvSYMC1+rNS8ei
5YkKWpHtXfXKfBLhiIPeDaOTrYioiAIiqprOeijrWJGuYbJtSbovFQZPjY0m2KwD1p1ZElHM4LK6
fnRTnP5t4zkrZ5XCJmYzuSfXIVhihTMWZBT7i5JG/QYATrZwYd0satzmCylD72rmxH0JqrWRnOmG
8+COzF0AK42xS5qcGsV1/+TIwYhIBJQ/iXzdVfYurIpxHcWvatTKK+xeNFCchk0erNs0guSdkftI
iF7k6S8UuGrpgFND+R4SXmek322hEbxnPEMkq/aJxyYMjq286ASa1VZmc15LgOQEa2Rp9Zz5Tr2R
FklOFtYeaJLlSsv8z7KdUhqA4C262btTYnY2Un5s0rHfrroXuv2Qa9vfuB4Pg8x++gZYjQGnCerT
u2nnlykAbVqU26qTMK2Av+Y1rgzbyx8HMlg9UlMJkFwMdPXBaVEPfxhO/+jmtDA80evr0qKhEIBi
h0JUbdhVVGm1yMrBXpltz0cNaJeSC5yOHm1iE3OVGOqdcIgdTjQoxc0oFiNCWPXo09KJEK8snJgN
nE4wdtb795rvPNbSv1AW0PqfvDVtTBhTsVw5XONezZheTsjzvISGAnOIBwJfcJY49NJrPf0M+cfQ
OP5k44+FOcUhnHklSsZ+MiofDLQZXkzxbW6zMT6XmfpQfcMZm75blLv2MNyRxE4gM333WWlg2Q7O
ENldk3lvgAqKcubUZK/2wOQwTGxqLr36ndKObUrGLoV2l9wmentvDP0r08V1VsuVMpwDkXp/CD5A
yWz+ggQhabHkp/TBDonTKpKf0q9JAMp+iGkbAu++GO1hKcgdd7z+ztBtpq8Ea2edfa8s/IF1gvmQ
4Do7OFVR/VE7yRrv7wtVnrmBVXhuB+ek2QAlYJwiihHpU9c2b6XlH+afpawEyJ55pGLdNvKt8hTU
nHnkNBwE99bI7Ld+lB+D7FI5+RvInGsPu81rCXf1t/YEQRpyBt+k16crA/ORFfurema2Raw+cj2i
rzBYIhcDlQlIHchBcqOaeX+iT4qUTbY65XiSJUtllIlHd5yeojrHxIPeTcYk+3R3mQ3ksS+eU/OJ
T23FVbqPdLVumYeowSMQvL3M31dLsGScxRd+5VmHuFfY935Tf/QlXa0pJhLGbtlrD/0im2P7ZrZu
3+/kGMU4P2HDq4w7o0lvvZQKFsFY3dtp+1q5io+75g5gPBi2u9AaYhXs6Up40VpB4mWcDZpZAkSP
q/vau8+FfUbes1cAMmxSW1HvEIpRWS/RDLe39IPf5qdKzdaaRHsacig/Xn8fx3SqNMdjWBOqeEte
7MugDT9MFdET1c2NLCDb5EF3c5teeLcbCH4yU+YGtWauwgSGStmZl8oINnEbYt5k4BpWuLiG6IXe
c8hKqLqFYzTG0taNCwne5geNrWM6dsaKHIG118U73Qu2eW/sCnbJM+2I5dFsrwGuuIZzRBPjKTLF
NgKb28bhkxFTeGtyMzUgCuty5/vaxiKmFNTaFTcvQtuBqZIg29LH2Wu1jxCdNg2hByy7W+QzzG08
EoyKaJ1F+eN84jda/FmkdD24pxWQpcZi2SFJVNJ5S5PwqDTvnCbWum7cZwbtb31CSKg1HNlhs1xV
+qvoXQhd459cukj8s/p+5JJfCDvgy+n6OYcnP1J6oAM294auyJiEvWr6TwbdBziSdBOM8xBFZ1jI
n4yv32uQMyJumI0b2dbpv3MzX+WMPU2NSCIKF40V1W20r0nUP21mPo+G+1yH9N1pRvzkjf00Jjbw
EmNvN9ULc8wPgN8WrDqdUBdzqv8kFbGPxAElVnLPzHnfz7aqkUEr+govjy8wvrWierLDdsWQahN5
6ZehI5azJbjEaE2swjdtmB0p9KBkPpWmP6i0fs+46rW8vGvD+M0o+/e+0eAZQT4FLb4j0wq8V7eV
BbPvwFCbKuEGlGH8ziC0OjEhn/XetYNnQ4prwXciXfeH10oUWbgMa7UtsmedSZrN/RPN2zUenpgv
/fqje64C41ynyUeKJDlw4h2yuzsMj2fXRnOi5adJmkcly9+ow2qSdEdLa98kF5WNFtceIV5FzEwT
/T6to/c8Mw6pMujnscFtWUy4wF4tzbqz8HGjsCSSgxCyqDyHjrcjdx7aX9Nf5FReekMdmkmetUzQ
fuZ+CRW09pO7VvRPNJceFfeU2WUEkRmd+DitCVQ+kQq7toS+GF0uz8y4tiX7p4fc6rUFAVbYMZZ2
2xztYt59KbVOD/rkXKwRDnxnIX6BQhcu55PFN7KrH1yFrzYhPGQMJyXiSkK8aJyrlMgemlbw6fxM
gmD1SbZRKl8EFxMJHADvJwE5rZMjqaIWmHxSrhuycdKZbuQ8yrjfW6NEnECHPzDerDGX22ygBeSM
j449d2P6lk6aukydeYpH6NBa9SWHcBeochtm053PFLXGbZ8l9UfWRg8wJLwQUoB0nNfR/UAqux+s
4bvAjWmD1zg3dfIApm8anntRfUIS6VR914MVCM3x3WnFOku8l9DlkiPvKjXr5ns0opNJF5yxyLbU
ifDRDMopqYo9arpVBOIrcRxUog2TDXQxkC2OvUcvLmMYnRQnstS2fkKNxIqxtiVfUw9x1hkgZ6O5
MYDK5ZuKMovMl0ehjcGqc8Qz062TRwg76oADe5xdZKYvZsdlD1qOnz4dddoPJc7OXChOv5nGbl6p
eX9H/t4X7trzxs0gLnYFUiNV20DeD1P0ikPh0basjUcZwXSAdnm4LEpsHjG5WlpIg5oQa1uYf+bf
m4z2vS69Y1iFJzx+5JHM4Mb5F2ameARfjHkg9O6GoH0glOXAtgOqe/RsZMam6YoXBzH9dLIEoE5/
MGfFY7dNLfeohcyf5380ZNVr64BKCaNfow7BwmX2Eya/+zYkk3xJXB/Y4kcXSQly0lWSeV/G7M+V
0nrQp4k7ubea2MDBUInpDEMTre3pRU7tNrbqTanV2zpyl7ZJUwRybsJUvsRpjpAdG7l2wqsD4GDk
djD0O+V0Fw9HvK+be7+vL6PmnEb4qjBKtvEk9+Zb19LEHp+6KVoN0Yi/p0Vz+x7Mrcy++I1794tu
697OmYGGJJ4FzlflPTOi2QV++uub7skPfUIk7Grv6kSZ+/aDn8Xrvg33bk4HB0Y/v8AAb5Guxokl
ssySLS28ZTs6H8Q06yuLCXmaFgeR9HyUSUvIOnetpZM72sphrLqMGzgFHbIBJlCk2M94iiEz3ucl
M6iHN/Jn8iXTH3up1RfbbeScwIbBodh5hPH6qCZO1hjuGuqJA0Sdm6bx/8NbnsYSBMsnoWH5KkK/
FH03/5vBYpiWLW4f1V+YmxkP81/wlov6BXvzf/kv/0f2CQ3lP6ZtezpBJqjxJDLNv7Ethvkfi2vV
dnTxlyj0b92naf/HAOPCGFlSpFoAWv7WfZriP57HCM2RKEYd09a9/xfdp/BsXsB/YVssU/ISLMTt
hrRc3fiX7jOBR5r0rRddc//D1fEu5uSbH+wUzVPdj7sxDTCdtC94MHxSUJlrmiit3CH6CfSQ4K/I
ZLMz+1H+ObizucnHoDXQQSDqTV7/cifN7g8l4URURbqNHYtV62YhGZrS2YhBO6VBy+11PhROGwOO
ZVloirkGpNVpC0F0Zwi6N05tSJrDxCg4CJ1NnXT9uiTma9dKDCPS/I7Jp7hWUH82jfRechd35GQt
K5t4ahsmUtCP17aqovsEyzz5l2cxuO6dUcMqaRMFk1l+IbA6lP6kHQOzB+SikZAFChBT481Rc/Ni
/eOtsY3hpezBOlSFfZFdXm6t1DonnZ6wVFK2d3X94w/+tx5K+zCk7rguSra5EcjMA9oowfCBq1r5
7SYXvYVGj4PXDRLnzGefBepIw0hfqbkDG/ButPhw8wSxUSyYHGEduz29PcIZCiGvSf7yCeWBre0a
9FEMN4JjAuAVqjkwz7wTK1Lhs8PtPSA7sXdwoihy3GBa3t6czm+jG1mm665vonVQpE898sQ41FM8
CLT0x4LcHkMlDoSK0EKVYLABVyuhmZtEKHZocMUWOq0EoiLCFGusjuhIdHa96jWxaIPZn9XY+4CE
0W1u5TReaNiyg2pt2lm9o47+JA2C5jCB4BXaoE90tpjpxV56uPstArxvtqZ/fRP/fDtFlKA6Uu0f
CRJXR5ixw4cGIdgdyrVq8vZwOwyDqdZuYf3qDjGqjE3rA10BhZofq5k9Xwy3R/8cbl4zpsc+LhMS
JPj1h9vh9ob+9fTmN1MTrVJlCPQYGMkoo2fD2V8Pp8G49mmCjEwY76aHn/XmN7s9+ucpmET+wlHm
Djn08vZNF7Mz9vbon8PtZLg9ncaB5rlF7MztirxdjM7NKxbOlvjbH95cZH1svcmMBm49G8RuH90/
h3/+TIaOvqfHf/OM3Rxc6TTTX+Xs7RJ/u8nSqfdXbskYNvpv4xiqUV7tbBXLIsV8p07ol1u0SteM
A0oWhNk0eXNR/q/nKaTF2btY33gPs782RHQwrVX6GdC3OFCemBRulLIEroF1ccUErIXD7entYHgx
MjfwmAhG3mOR7QRt/bLLE6LGG7lyB3pHnjHbr4cRa6erFA+rnEZBPjRH1fuvbgHGsEAYgXpKO7hS
Po3ulG16Jn5gf+YXRd88iqi65wXv9gdiXglvB/n3o9tTry7E1iPrUjh8CeP8Hwy/NrZZTE/RIVyz
ysU+aYLiCIu/IDlQA0EIJI73zUHXtJEoLeKaJ3N4izLlIeANw4M5PfPJgh4KSNA5IHHqDl3otYeR
C37jh9ZbWTfMgx3zyY1n2O78mqv52w4zBloDQx4EOlxLt78AwZJVb45O6gAiaeRdoo+fxrGZuKL1
GqkPXYSKzWhvluu2q8/xNEDJRK8ltR5ofXcXBaDj5zvd0jD8n8gTKcjwUmwqNIKGrx5TV492QdK+
6Ga189weklLufcKTtciaye69TUuo1iHK9Ls+i9JNXvEvqggnzFRMq7ZHK13T1ipd0n7Q6L8PpIeK
IXkPzMLby4HGW834YDGUpAgZ86kwDBepwAoLJrI+ec+ohTNadW17jowi2BSxS8eTnOlF1EUAwnh3
CDlLgiJGO1jlRnchQBMN+pSxRHRk36FPZZqbWUF2apl56kY5HSNLW80ijv3YkLlQDQzVaoKeaYbi
K3Y8dButsaaJv8HkMcA97Y9T3LeH0oUlroYQBmwyvgyKgm+MCbl0w/wnYWY253B8a3pgHrCWOWvp
krAw1DWM3e7ed1HsGl73HIEN3pbxeNFil4762HebaACiVKZE9tlaeJEylkeHhi1pyS7IUgkUYiL+
PctsdBLJtrYAZcWG2UBbLI6a8iSTISDj1lBX2xppA8EP9POQEhmroL8gozPWlknACunEy4Ex8dId
pnjZWRRXSDbAsceuYA1n0KtMKTcSSiYb+OR3FJMOHXl8atPxkiq7f0pNaazhS26aQjprUp3kRh+n
xWjrwJuE0e6MmH0oEwkNIV16bSYLco6TD0cjT7TzMIb8ZwSOY2qf3VRLMaShXsz97HkoYfYnTiw2
ojA/Clrrm37SDqje2JjbcDDHlJ5dQ1DJxKhX05R2bu1Ex9jBnL3NSMHsCDZ47GNF153AyVWQeUsA
6OLklhYIUUEshaBO+kpttI2T4HVFsk03RkhqjOvKV5irYXssPLqoE2jzAgS7rkc/SRCiTsiAkqPU
P7UdAaojk+iO+/kOcBaonJzGDsJw2gi9s+rKSuxRI4+ssx4tV+yPvJgfxLDxAvGetiZItzanH1TX
Vyfz7/MSEF3KZ2rrxUfj1e8uGkl/8E59wTLlcN3CzVXkuQfnXobuzkgxgM6XaphwdYbEUTNya+/I
I7GeJ4eO2ciw2CC2gS1R+ZwAgoNVdGgVI3XbJG4m1WMkYjAr4dEtQVWGL4XtfadGzO1ED8QK55J2
Jh64zYp464xzspegi4RWFA5sOCzRzrRXjxHUuvMshhNd/x3kJhaR1Ec2lRL30OxDW7z2tW6sSs18
H2xsy46HdWd4bqIUmoxm/kmUY93n6kmN4V3pMUV2oA/tFc6SFXWpccgJD7JNIt9qCTrJt5JsXUJr
Zvt/NRLvkRd6jaKgXdZaX51iiWpiDPZ1Zv/Go3ybyoCmZKXfSZ28HVNn4BfIkh2zeW4FtWVnIy5u
MoK0VKZrp4x958JNo6Muqz9lwS2CQWG4KVJbY+gKdo5hDiWtUa0xQn4Nln+JNa/aMKk7Rf4Ur4su
tGk3iDuUCmeJehS2bXJvOHhMdCzzddc8mShH6pDOS6SOIXG+atZtBtjC9+gvxCIR9cSpgu9GuQxB
WPrZuLtk7VQlbLJuqF/7ZGpX5YUMShSbNtKw0RzFzq7TLS5H7eRa8tOyPug8+0flM6ayQtImEJKs
yXCB4IaUqncoZXQzaLCobohP++qARW8AYX1OjKkIj3sLA/Ka24ngjzSUs5H1NXTRObURIAEcxitQ
5u2uLfWjNiTQUvClrbFw/+RMPvd8EAwS40tp0XwuNXWdXHQP2pIGoHUC07y0SeDZJBrtf212evYo
ZlcyDbxDNzDclPSVDe7Yx1GAQ4/89sy9NIDdd1UzCF/45BEbucEHi5+2t2covI7hzcHCOqY6Kb+Y
gP0Z2RD2knaYNdcnt+e3RzfSzu1pX8fEImqUZHNZcztQm5Z/Pbo95ZZIMG7NlN4sKb+znPxukNkL
fRY83rAst8ONu/Ovp0U7gFIbcOxT70nuJsiMxkcpFeLNGIIi8oDo6LSOuyorJH83oErZBSm7JNjF
4C7VNjQRuhOMJwsdGDZSoXWVUHlVolSblpxysjnAWMyHafa+3w7xMFABu5RBu5xvKasyADamFa+M
OjJQuTD1Qv/eHNL5AIAh2UZhdKeYah8A7n0mgTaupQFGlwHt9vbHSkTk4RkdbH8G5wW6fzuYaEzP
h0gn/9JCscnpBRQCW+TPiO147d5M+iIqrX2HLWLGO/xzaOaqHDmeM2/rTv8ixWREmC49myZXgLid
rFTq6QZjMuib+bmX+iOWX+dyI8BAnJ/RIDP3QaZ6eYjnqvz2VMSUSMgc5soeC1mkL7FdVwfWrlBf
6hSGbb8lCGQ6E8R09GngPFqyePHTpNtxFxFcZTpQ+q464dwwn8wAZZt0r1pWcHIXQrvETvTThhIi
dk+Aw1i30JVpsS9w/NGRng/YAZjU2YgREDsctD7T10KxP5rwndNQ64S2DX39I8opn4T9HQVjuTbH
rlxm2I1J6uUUCSMC/8Y+sy+iG3cEsofrPLQ/W1jNzBj8QxpGwTn3SramGfKBBNU1dVsPi1IZnwNb
Lqevi4c7bg3lI2mry0xTr6KJgyfb1ZCzlejW2Y0zI7VyiwwJOznYBl4us/szpn5xakRDqFtaBrMd
BumRNMy1aWGlZvipLmEb4KiyCdkd9KLdqtg6cuahawhZMu1I5FyVBSiayMY/YmrhcDK88X5I6xMg
jjNfhLcrUiu+muJX1io5m8ghoEET6FQiCc5jOqzc4lGt2Nkmq51iU3skJVdlNF7iCeegsInVgN26
qothuM/aWd41VKeuz9j/c8KgANCYa1UGaHcHW6I+ZUctyBROHQAP2A7P3hjV57YY6FFGHffzIYpP
tR2SSNsrwGU0DbyA6LNlU03NqanltBtG80ovE5M9bn6opOxkspqXbkmo8R5LMKlNB5v6flnWOkru
pthD+NOfRgdpj5UaTGqK+qeCNbiJDTp+BOUiI4eoj/Q6Wo3IKDRCfq+957w5rnkN20Hsx4nBXW9Z
9zFyQMifw6fygg8tH+W1GavunJs0rJ1cO1m69MlsNX+iZkrJEdXJP5lnw1IH3T9awyqjatlSPpw7
kafH3Oqo59xlrjfFenRsxAxyJigkrFQxV9SynbWCdNOZSV+aqLmzxtY8x4Z21NtkJK0m+25wO2P6
x9cWunF8RsIdLBGpDfdJFeS7jpt0z4Fd83jnDMZBp6IgDA6g+qSweqj0bXRjtieQB5nfDfEqbLHz
tj0T9BDR8wqyi1zgRXA4ucpuG4aut8gqXk1EBZ+zzGzraUb2zsPJkaShdQLpxKDpgNo4fkWX6a+m
BOvHotQSBmKB/lDRpdnxY/N1BTuIuzxxk5pytiguiDCrCI1OhuRioKsII9+/AxHMfDkzD46o7xN9
6O8UlAky2nnEFsXAFxvrK9tW+TZlR423N4Y0mAVLwKiMjYrppIUBfeT0oYvjYCVmyQ0qdB1lWczU
v4OiWYzdxiyi9gRoA0YXMlWkjms/7ru1XnnARG3vYGYIGZOkDR9EMCxeq8Taek3xTQQAYvV5j0Ne
9qX1LgMg4JMuuudw8PUHPX9vG66vogjJL8j0M0J+GCK5SzCw+iLmpF6atmo2uafT4zeyad/XmbdA
DkZN1ov0UqeM5N0yTM5p/dXrQYo9S6o9yky0NlMwa6LcfaX4EWlc/PTiLu1cexnkobPMVNOhJlLF
WTetbdwhwQhV1RyLpvl0UiHvvJZIbq9V+AYFKswsBTJNr6PdWYUGm9IZN63poFPO7ZeEQJwd2UyP
yG7UWYQWIl5TEFLMGltP9UNg0dfQAqs/izhjez8m22FGxDa5YkKfESSlE6g3teG0alxxZVgdnFoS
KmRRZ9dQ6mfuRu81iZaH3B3uHdcTp6jgDJwzpdrSgsTcEMoymnQhlJNoizHF8OU43jMLTboXo7Fn
C/xdWiplUuENq8aG6OGToL3dT14Ot94BKFP0Bg6HsN2kczhvprvAoFkjOWPeEpPNruqaU1Qb4hIl
ntjGSQc82HRsJqfI64BDZCsv7BW8WXUZpr59mLupA1S02Plu7B7tMeJLJepdZGPJ6ItoPoeLbZB/
mb2uczl0uwAN6mEQX5QYMG7ysdjplrXIkJruJ9vFHNqC3sgTdAlaNGxzwMBe6qDp0Y1nk+q+rdhF
hppmn4R1CMus2o35+Bk7KVHjNpeS3aFxNGtEag1E6Gfi5j0LO52dnonStu4pr7tljxOAME509+i8
mQgb3p96igOiQZqGUjeMlghwGSVrKJn9ggKbgdxTRZTdOI3EUoVEWlsDmrQms801c/R6WRsUsIyr
yxW89fJQ9UpuerC4t1JMb5AZQOBtFi1ilSZ17VWoCoF+UT5XrNNmg0TIKlrwNXMmadUGqGf14q4L
ouDO6odjEsH18SnWm4a+NRrsYoUr8TQZlqDpQ5JKNAGEa9PvgWBH2CXdg9MYL6ltNDjrzaMXt80h
TBniZuhQHCct9y7alSfGfcMq7D/NfmI+mVasT+SosoxF2aWboLIFnnnyiDwbTcOl5gxR74gEX7Z3
xBakTqI+lx32oN72Qdm43fgYSAeFRNzvaEWZC8NzEHrXPqbkKA3PTPoYcppYcjy2rzj9ZpettmzL
7I/SY+JCXa//tFQJL7fM1lY1+11tnzjgwX+aADPQ1mS+nAB1OHk4r9cWoop2jhfTHXxVE+XPMoo8
dq3GIzupP8SQDndOjWKCHSP+2YJ4icagbWLIfT+RdDESVhEkGWFNLvQB2dDoaA0STUszGo5tq6Ek
JKBXCjd/Vro+XFq0Wbb52cRx+2q2MXe2CVpD49bfbpISz8Mqedbwju3I2bPwYRGwppvdfaWg0GtW
7rLCmP7WShS6wVLR/qzFA0HJlJeZdxd04euYetSIFapKAl8IAPaL6pjp4QK5sBbN9xn9xOaI++GQ
FusQBx6S8FS7CyydZEmvVrtM9LtSEHuczyesVMYqMYd1bpfE6ng1xMO8fNOR+dwVfYy4lFc/aE6x
bO3MWHW0zXZoRj6zoCyfRy7EqHNZZC1veMAeuZ1KLXiM/XzX1xbnWM78Q8TEm021W2wtlyRMr0F9
h/9jlbK1XWd6wOyYGw1aTEWgYk1QVNIT1YPYpjuGCt4Vt3lt5TfSOEXzb4FYETNLnriRFhTzrhwX
SYZhWjWWeJLM0KF61KhgGdawfahwHcQPhZ1765xfunS72tiFmPZEUhVnN/gf9s5jSW4sy7b/UnOk
QVyIO6iJA649PLScwMggCa01vr4XwHxJVlq96u55myU9XUR4uIC455y9174iNjPPmLVJOYHPfmxJ
stCUaNjJgS/Alq3pDcHiX+skJwBKbOS1SneMdEG6SJje0JjYD0Iqh77SGzRZebsTDZTbPhxjRkE2
YCer+NRNFkVa77R7nFv+1Vp4wYTRgmECCGRgpveGuUHAMpNrJfS+PGKLoV5DDoHTbu49e8DqFOZK
vl8/aC2EVaaRqK5U/gZhgHq2UdSThmn3nInmPNoJjJ6H1soufmTX9zjH3YGQukOEonqyPhQhKzd3
iieV1LqDGWDgiQO56Se9vSmyAXk7/IXZQpLG/J2OYtbN+o61Mg3SJnkT1TjjeZiNi59lcl9N2dc2
S+qNOhH1Lns1pR+ZMzkx8ktksbjwaa8yZa/jczEUO43UOlrfTCyPiV2qsOwZOuFy45yMT7X10xsr
E2ARkuLaAhA0eGf7cowoDM3gAfaQfZOrfFLDG8k0w8VJyAOzfKPaCqe1TqktKdIK5QHzs31eL5wa
+IZUCCdWDZHdmmWZ7MSwCHwClpDEjtR7UmXsGz2ykORoR6eLlFusae+m2UnsvdzCX/6OYaw+U9T3
NPA5FgyG9ZoRdHytOrW4xob+UAYEsMZRy7CfmnVrJ1hM9Gl4yJeLEcs6wVYPsqdSzce4JsbopbRl
dxZmUXkUD/pFsdvUncnLphcVI2qKtPhYIOL08lS7w3AyPqpzyLbOlN+LxtnYE+MBboovDh1SaR+V
LnZw32CMMBlY9nMd7SOHtavk2IWRx49PSTbfjg37b1GMX0VfRQeQ7s41DyqyraeItNYOv1Wo4V+P
u89hNMV9zGYoOSWTjV1uwlS9KkGhXal5j7NqU9RZCa7PmcV5ehSLL11qBIDVpa1u8qa7pUFYnYcg
muhvi+SMyOFGmjRu00l2N8RKYODjZEBpuknLxMsTsz6WGQfhLFXaG4lMMKbjdOe0bES4sROWmZeu
zqsbm9ZhZA46GDnjaTD1c1lXzl6JAxSWcIDIvWgZnlQyAWDW38520JMBGu+bBM+3kEV0zLKcPk0P
10UAQIiZrzbaJDYMMOVm4uDpjhkjnlYn+UwrctKryVrl+CHZr3vrRxTX39XYqvYyd76GE0y5ps+u
RYvMd4hJPapAv2zNer4ihwzdGaiYG9KcxiyfKvtpHEnVSjnVx5RNoMyNpeGGCSdSiKCubM0L9aB7
ycz60imWcTRs5s3zZJfY+tDeqOkQns20RfjYlW5ftLzWkWV66XRPpS+dCw3cp0DjXAI1m1lvpCHL
6ewjlpiiIYLVmkzUJtbAxtFRvU1mt89MervaXIFL08mQbSvnvh1pTw0mBkBFQU45NXg/8NTjy9Sa
70YwFue8srcBcVeHKMYBq3KSabrmNbeKd3UqiHWbhi9dx8rWGePt+j46pzL3xmy/IjJZwgWD9DBo
3XPoYHrF760wdrudMQuPItj1SjVzCCTuIwQwwRgsA3TciqcyOWs4ot6EyXlnqEW2U8zu54xvnfat
OMdfc79f9wV+90RsVb6jm0uzN1t6SeUyje0aAnB9mjBkULgz7ESX4RNCRtmlHAmwHa+IUi1XMze1
Fw3CT2RpA1glBl1D85DEKAkD3SA1zdOwv56EEOMpbmW6jUS0pB4H90FHwhTJj5G3Do9XuCprKIIr
69BTuwhpgpp9yQynoy2rHGR9G4P92gcLwnRYOmVqKu2NH5TSbSxSBsnRzLzKAGMXxzAf14swjcE3
tZg7lljvZoKnLkY27owp1tlPaiplU79nZ6k3vVW9mDOku05EwOSoZYozzo7AZeif4XFyaGNYWlme
J/YQG0DBMTU6HIIGyXYreNReAKty5syrz5D46YM+azH2rwB3CQ41Tn9+BQkTqbhwKUGgVy3vZL1Y
2azp0uT7dZ9i6PEumYrnv82hfYNV0oK3NEd/OK3vfL1WLADMXzfXa3aJ0boGroji3GYVvKAv12vO
X9fWm+HygRW6/jTj9w4raIoo81NYEX26nczQPw3LBQAXSnxDMb1+McCvFyZnr+NcF4yDGHfOBHhD
jV6ulimTz/VivTnrLEbjuJAbQcBV7yTTmfQMlXUAH8by2ualp0k/f5FhYABCpJBwdKarztCYaQUL
3tioqfuccN+U6ps2GRhVlqYpPq/mlKz9UtYgzUna5ksn4xBLwYJ3RVt4Wq8lyzVSW8xd05KMuTzI
IHE8hvYLDJ7uVETxnxdt2QMd6FPQmMu0fJXLkBV8ygjNoPtGYvVsVV97h6ZZbpGgi/YSocxfF/gj
Lp0OJLEPE1QjJmhQa+0IMxzUttKIk4NClMpPCu4o7ghN03b/JxD7n/ABdaEb/5EPeEuz9V/lYesv
/CkPc9Q/TE1IFdmVbaLANBB6LZ7Pf/5DccQfjmbrPEoNqqsojn/Jw9CA2UR3SZhDFv8zjb/kYYbz
hyERlDnMTy3N1ogJ+1+kegme6HdxmLAlKwXdNG3CJTRdOIt47DcooD8oVDrUR0cA1x6txenWh7jK
iBQUUhaYX/Hpu7Hz1em1B9JkCIeQeFz6xsGt4eTMT0XvtkPgb2vRH6tg2pSrB4aQrF3i9HdpkVGW
YANH72UTmuWAQpH1PZAyTtK9AzR1YGA/Q4DyDPzy5N3K4xxzhtcTF1oM+Y3qOyme4dYmaGzTPOXF
Pp1mwnE0nRCuRj9pDdP33+R9fwaf/R50pv+bjwT3CZBAk9KT/Hi+lt8/Etk5ta8NUhxnBY13oEeG
G6TKlQDoCdahsrdyXd+wEvS3LA6vagCvaE4+FFh9XlxmXk1P99CWEgi2ZPUWBxdZqj2wBlpoCeQa
p2dZHkjrjdZqefzPr53h2t8pj6hU0MEIxIXqipwEKPn7q/dDPS2tDtyfD+o6A+OKqSS7z0ZLJQ1d
Fvtp1m7z4TWPgOlNZSU3lQ0HXdTOaxErw16r8cGOQWq5Ax0IBOEMnBEJdm2yBazGeXAhnjYkdWUc
rsrS9gxdqTZLOGoRhMi8zZQWOF3YLJ73mj7fR1pFoJNSf8+Ic9+UfgskIkq3pHBx0gtehT7fAPDp
6bE7b3ofPNtlK9wi0o4EOeMrs45aEkdny7kLQhbsTdmR7yuT55meIhhwMDfHTCEGMXLmRTa7ZaBH
i4BmWxKFrjoLLHurLKD/nAggqRzCvvk9dwhvHUWrt02gLDYNcH1W+00PcVyli/In9qcjTDWavXp2
SIX1Wg0wbrWGwLMiiTeW8lLCXHF7XflsOzp/WNjN25DgL1vHvqr2Mtu0/mJz6NRLNbC1DGG/oIhs
GDjWU67D7anHrHRbnkTB6+BGnbgXWf5JVDCWoKHf23Gewp/RviTT09gnrJhH8cWBVgMbkXN+i+DS
OQu1FJu57nzq8uacZA4guPh9ni1AUJh1i1pAkxZEWEZZc0MoGAoMErmRZOpgo/MvczIhvjYz1Z3n
ysPYiTELlBpm65IyZhy3eHk7Aiw8knLPBAHNRNeQEW3GFoo2ENC3ut9V7hKH6WtwdqvuPlEeHcNJ
DhgotjJGvTkvhVM/njKYCj5+IzOcMRfPYheCWlUs4GZZixbCV/t8R/19Hzgspadyes/657qfKmr3
HNya+Kjb5qud0jMVHQMQDFt9m39r4uheD/FPaRh666RV+Rz7V6sq32mGKMKnGrInSj0FxITTecQh
n6ER54ylxJsdRYhS9JsKK5iLOn0fTX6+oRcUbEot2NulhrNjpkApCmciUW06qmG1AypG7dLfUrrs
WVxclrhhvEOoZIgSSOpPW7/HCXnqZPbcaH7Kwn38omjmtiJMNDFgKtR8LQ6mqGKeNiN5BOSLMG1A
QU51k3pK2B3NLIdfTDnDmObVSeynNIlO+H4ucUnKB82ODMJEoDLDtVCzTLd9VDzEVvOl0Jv3MO33
Ikh3JnvSJg+7j9Y5GDmxRoUNiyJ3Do1GpGEiWc+qSkzTxefAaj3NBWo/O/3a4DP1eS01wJ1cGF8U
CMiu3nLAt5d5+Cjvot58i/k+tTgE2Ridkyre0wJ9xrJ2qvrgzjbNT9/kDeTii5iGem9rCSM1/8GJ
y5tYAutUF6CJYj6k6DJbAYJA08k0DHyL+i3r91mgfc/Z8zZOONInEekzI6UdxjH8D5btsw9F+HTn
ot4YI/FKjQoK1i5or6YQ7BKeo2Xm1FsTzr7UuC1yyyuQb/DM9xMR4dGY3MfWdJWGcqApgB0T0AaV
WbBlecnhWm6LoblOUWLgDyjQvRX6sfG7Y1yHDav3r7qZXZQ8fJRTW7vWND6X9HS92TfxRA/q3c+/
i1yRlOVi15LCEszxF6IRvWX/nppFEcauRATE0U/9Leb3rYZfZBbBe4+ZdzP343ey55hl+j0fklES
1XtHTPz98kDM6C8ZZtQxmCxa/yGwUpBVVBsR8Em8Uh/OaFwChwrkaMNi3flV/zYfJ0I4qSURvpX+
HvzTuMX65tKsa+hpknmvlta+oDkM4aLGnBCa1a6zwicfEsgBlDpwWQ6ZIdwjt9GCnSaGW6b5x7zV
Xg0TtmadehhrrpZdvAaypi9uvrULn8WZReVZX1Sb6OcqGi9zlNNKlPU27wI3JMLbs3PGHWXnCEzT
9lNT92TCaeS703Q5DpJxESt4xzULJGil8WIQI5mmaD7GXAdHJozbtKxfwLXcWXTiGC3ZL1rDcj5p
voURBi3ZGd8WEmbRovLIuUJMNAKZDPP68tAkq4dSyEsuHc6BCOey0PjQR9RepA56cQ3ERS46FaEM
NCjwC8Kt2pD6TKTa3P8Yje7eiqQL7eOrpY7qiY7bwIAF8OoQLSkuI6k5Rl/u9Mm8DWCtMSnMjhgj
n+DMDBvg9BxfOPdMGu850T6zCoOk4ReIoXvC7wzzPRlx64Lo/FIq/iuYADiNnST9s6CuDtS9IQCr
+upNZsO10HVT2fSYwDGi5DgcJ3FT6sl+mJxHLIqA4u23zJnkpstk6H3EZfRlyuZtZy1KIBYicUtV
o+gQfMRIjHTU5ls0V1fhkFUyM76pytZCpMMbVI2AoB+mRBs8umHULpWTtQlVYpHIx4HaWxrtLUQI
QKeZLG8siFnntgm+zYy5q5ExOu+B3iwbPAmx2NGRUtDS8yCKYSK3iu+RWsJ+0QrMcEZDZF28lOXH
NgBQkcGjIFrhCe9ucAHpYI9pjybLvlPFwJcthm8zRPWFI7DXJ/2ZiCxCApSg4+CyzPjtp8HiDBo4
J73tryNWurA8WYvVzVd4tRy3/Ln9QhubbiubxM3OTOObwe9el9qTY3FmkVJ6GVrxiO3Vs9ukxaRN
DozPiGr5PpjBv4E7+DYr7MRZqL4NNuQftH1QqO3XQMseM3xybOjaFpHwm13rzAlJ4mxF+q3Pe9Ur
WW23kYkdSFZnmSp3Q9d/CE6I7oxSdPDzZ4soHLdPKYqrqnhBYeMNRnoNMSt1k/WgEGkQl/UMcxKl
HCbvbnzC52XiOMOZ58/yiKar4bc2c2A+r++O06MrSGvP0ik9Ln/WsAScJPnoxNb3JoZvPY02ndPo
vucdWgSbDglyKFrqU3WryJoXLgZyUF3bT+WmrZ1oN0qZ3nX915nRBTiRrtkTVSZhkUMiIU7cbIZj
C5MNEJBluKgx7o0C3Q6Hekal2woR4gB4bK5smkWDdkD9N7pGislAN7Hj5kOE3qKOTkhzKoiHSnxQ
SEDZyLrYlZYgVpL0C1FmjJLlcJfauo6TN4Z+k4NhKXXjRAeIeIwsRb3al5dEpE9a6/SoLahgEmF8
Is3RzkM2biZwKPs5yp51pWOtoEQpLHTnKU5CC4IrZLq2o+2WqI9a5+YLoxQA6L4rAnZ/bTiyLiGS
Ipff0Ur7W4ivECBiPvhkGKLLpM+MgBpok+yH1P1+jdC1Ux9yOtUbLYjuqyxhKiTxtJc5ioc+A4cH
eGZDPPAYNI6npIw2/drwSsfCoI8Iequi8M3SQT1WtnJOBYOaqSdtJg+EZ6V+Rgu3ekT8mXio30n9
DcNzl+oKymB2D6UCxGLNVkEPMyQMYU3rRByYeUWDTqYdcCb0y8Wa4Pnr5npNm8AyLP3N9cFBSZB6
0c3x1gd//oJxl9bzyMoIBdavp1ivkVbS7+xeYXSDBq8YVKJ5K4AYurEPg9miyW5rs9tHi1ZviU5U
9ICp3bLB/C18dL0Ja/0uj+N+t2rfx555/Ga9mqg+9YVfwpx03lclfB4aPkjVodySU6ccS107ZrUC
T922qz3qanG0a4lVBrUprdD80WZO1sWT/yQQBxeLtH59mvXa+ieC1Ta03pkuYU6O0Eav8TkwBUgY
4fNYDSOjTOX7qoZL1AT2sbcJ4sD3Q6Nay4+YBlCayQ6veujM11guFZNhlntDaQ7Yr+Yzm0x4Wyta
eDs6YFKUiQTZqmoAQyEidgOtia+hj0BwxIPslQEcQHQOj8PISWH0Wx0wEWKTGns+CSgZq7m0gi4C
o88T0DcWS495b+padNIzeNGBqHR3Qu3o2hmMlwi8B10q5aZAacq6fcjdJolVpPPK1uqLD9YjxVEE
MgJYUb+0GcyVqEdGkzLI0rLqRm2NGXkciweHWUA4T3KnaKWJ5YC/35hjcBl6853+wudczwkDA1ap
Te2fmPemSMyOUWaWdIdL8RBqMYTWDiiROUcXq+H4kOOv3bYwrLGumunHzAkJH4TDlKPHVLUcZ4XT
G9sqqO+hEddnWmj2Fs3hIxOd8WbAm4qIf2p2DPy1s0WrI4TDequNEbV6bh6p8QU6LT++byXu4oBd
hqVG/rVvL3OiSAhrnMAaJcvPWG4XznnQPBNQBgBBwfmqEcnq+mGfvtl2cF/4BtKOJB53RdQHT0y8
fxgVx++hKV0sQO1RDlDbJ3CbCCrGvT3Y8w2biOM5egsGfAiCg6X3rDFt5zwQU3aGDifN+GFqmehQ
cr/RhaHcK+UERRFOyMJjTrrgq0mswLEsxNd0tMNz4pN6PVpN5ZVtFF9bIP5XxRgEPe+x9jrdOk1z
NT0plqJ5Sd5ztEz1B4DrzlOgNPlR6bvMLXQE8lVj3Y1Tjfo/Kece4Sor1jx29Eu5XPSquJsGs3dD
CfHPnFv9ObKtu6QcMhK5xhu0teWdlP51iLX04Bhtcw7G4Tm1sc+yLvfn2b5zvJw4q4daM+QlSuHd
EKcSUpo8TBO277hGazGU4i2ySNBUiWHeDabhHMMxaImXCPRtLjmrqtWbz2rE4yRmHBszlse0h+2V
1eW1rIBliSwQRytFB2cad8GQqAel6UBwyrQ9pI0OV/VJa2g8zMK6scifv8XN2WCy0Iv92AcnNOjA
7jP/W9sn5QPgSS/Oe3u/AINW58ARzPB7X4+4w9u9gobkiOT7bPRqcTbZcuvGAm5oPGdRfwpD5kX2
gOYQLvCrP2vJgw0+B0d/cx4gwFRqFnmlzQbR46pgORecA7oyNiawhAla7g9Xc6Rf4ljjfTRpcleY
CLkqkQBfn6njNbOE2NLoxoY4TeXsi3PbY1Ts6hJkdAekJ23D22503mEEvPSSlcw410QyT/V9zZYb
VgFkTYI45g63tRYijexDuJPTzOJIgDhiDPphREX/gBMRVl5yqonZuofOd/WNrN+SMppTgCAVghlk
5ApztIl3Z2CxFvPLzNxlJ+Msh/GR4vMiQBQ1GXJBZRMUU3sWQ9KdN0WU1/dmlN2hIpcaZn0x7q2p
QSnQGZAGxhxWtTLdsp6OARzkDvTW/Zygf1PVkuCmPFW2gT2RFz/rpzolX0jNdLmPWmldTWvgKFPn
0x6YJPhbK382lYGoOE29qV+rWomeOigyCV2OBeeNoJQFYwapWQ0AsMwBgLVcoMPXof7arM7bGh0W
dM7Ey4xG32IGyOAoOt+CBRuKTqs6jzgcbBMUdInygV7prgwcWmsWMA+ZQbUzASohWnbHNJaHUkUl
haHxgjO31mNyOACVB+3gMxNznbY8ZwUy7TltznrRqPf0LDdOw8aJgAihO/HZUp4Y08rTei2KLiUw
8JNSKTal0XJ1rC+UwP4pD0PlFEBkGaY+O8SSdERfpZekQLsx3VTJO3daRlSMLBRUxtUPKG/w61VF
P8X0izeaKrttlEzMhjVcQqefV6MSrysLmvQE2gx+k+rf6mlqeLMztaw/2Nc6sj+HES2TWESjbQYv
flVHA3aDxsd8kAoDupWJYHq9mBr5Mna0OpK2QHArIjIweqTof15NCuLcVHAfagb3Zlou1mtw42fq
QOSQP2+3UwrVI04zL1l8jqJmNrNey9cMeFofqHbHwKDegZq7/EgXBY5bjLG1YPAQllm4AvQY07Fa
1BhClvv8deny62GLc/82aJIPDvOWayZMGH89uD7BevG3+37dVNXFQDnUse7WATXor1+pbNazQa4i
E/zrxayP4l/iV367qpW0bM2QqeOv3/7th9Y7HcVCU9FU4EL+9g7Wh//2J6SjlZTAYe2uD4RLFmyr
jzYubD6Sf/cb/+6+X0+qjey5UauCm2R75EAYbJjvpgRpLnHZioXesilgLK8PVwJRnz5I3mRcPwBc
V5cAGGguy4XtR92J5imzufW2s9wJbZ/WnY9Qq5ygbG2sLOs9q+84i07KY5o7T2iFCrwAbAHsV5+S
ls/WJBND3bKJY2tfNoU2WPytyKfQ9OvpIyS/U+aP1V4xsnA6p01NU2A1KCzG7VioH2M+H+t++BZm
xYCBzLUCn5T68pRnzDRZWHCCnAgrSmzMS2xFmyhlnW72zyIB3Fon5WMU2T/CoryVZuUFhrwrtOCL
VQCO0PrkSif2R43MvY/uqhFCzNhFtlda0ZGy+62PQJgwKnC1zPhqNdCPaPi0G7VWvmBuYq+zAzee
y4NSjZ+weYBflqQihUrH8DRw+OstaKxC+eFbLICl9pgP4jlOBqb72BE6kLjrBCGHBbhJ0+HTwI8U
FFRGll6+1gtbjE4uGsTbTO0PaHF6lQ6QWg9oubE/iBzLjzHCU0wIjA32uhZ86Mt7VhhXNIvvwTnb
P3FeIX9t8FrWf3E37sbFlxkE+aOS5OdhlEu+xCapbOSc4lY3uxe0n0ZIMz2tXvrJfDCLJtkUQuzb
SPnWOEL1ZIMGdrFxavNzwrD2oAlsUojEL21NTo5Sn1LWbkniJwgXfLhockJyZPXX3v+Bh5xlEVYb
bG4UyD4wzMYybqrASHEzAADkoCbQCRL3JsiDg/p0cmT6PC5UqAoinXOuWWwBw3SkJ+lDyApxnc0x
yRUxy/9AqR7a6nlKpuGHTmkKTI7I7I9JGXbV6B+1zkeSPKD8kjdtToAnKnuW51fViZ+EJtWNXchH
wM/xdFOZws3b/qZyzIMVTZ5sP/phiYEalM9BVhfMZMm+CJBGxS+lHr+OfljThAUH7ZTxmZF3tpXD
AJQ5jB7IqMD3bZVfCyPjJTdy23Mg2eM8hQLfGdEOK7G5Y+sZNoNeaTyNnDyAL8oy8kJNyhAiQ56z
EaU5HgwA4InjaEjbWcgHSyFjFYXvVdm3WoGdPesgC5uDsWQohmD9XJhB4HhiPsByyOk/TdSCVOon
p5fu9CAV/Dvl7Hyzu/RW2GJJ1/MTEqEyNkb/Xq8RU2V5guCCFaxjWNPWNv3nqEDYrzYvFGVHagnU
iz3fnVAlsG5h3mHrx8Q2whP06/lMTvr3ItolYfJIyNgPZ1CrbV+QFZEQNm7MJK37Uv9o1AWW2xBj
mcCyFnRUXZ2kg9m2qk2sitGz6d/rr3B+aEpmNo2glKgHEzPXRh0XuOhYJCgwkCgwfxpFR8bHjKJr
SY0BsPc2SfXYjZhHTLqmMx9BmSOZGPMPTG3JTl/2tdLKKFpOaNKuyz8Y8pGbsnSlwQnCtuX8qpj1
Exs8RxorZNOq2x49hAMZj5ZdldJlqGdOjgU+QIFx2R3VxS4ZW24RLhTktPCigaSGdoYIWOvBNWNU
wNnMtlkhBBeoHRPgRsjmBDGmwYS+echpFL83tHvOTZGEu3lRkJLePXpF0kjGt1j4nOStpj0C2r82
XaOuHv3UBkMs0tukmWk3KW/ZaDOgGtivLJuGnfWhF9Ln9fJBkrPF/MvMrlQrC2jksRcT9Er5WdMP
4dvQPpw9BFp96xNhh5n9e8scsk6ShwhLiD1gJ/PhjS0DaaZd1aZpw3bvWOm+HqpoC42n2NjI2twB
c4hL1meCBQZ1qW0S8jkN8dFAmO5htSYpp13efkswGkldQHINk06evU/Rp+1CQT04YoexqU/cxlTv
WkUZtkiDPvUqbPaxPgXbSj02DNLqFOIRKSzM/MQPBC1HtJhns1dux6Vh3y57ZN4dc8Cnnt5BFMn9
cBNK5VMP4ws41M966afrWEqYftTF+caRi5mEKK7SUKK9DXsZEsvR16dPMkwxAvakzGkvfUTrpp2i
d3/8MSpT6SY5Tvuivg4a413i+4Afb4gu6q+q9SOhZbArS0YHdGTcJY0uJKHgQOVUu6jEkO8jgSGX
OMxQf9KDxRZqvkcaU+M4+TRSHXNwOtMRjEvCG4Lhfq6dz4RjaKmYz3ainbOZvUHX9Fsl64EzaOi7
G6C17N+w5RteE0l4Xq6g5fNz6zZOss618kZunLGFjLfUSXgWXFYQcbV+FQKLVVq6vqzhOlQTGwTY
/10mlQeH3XKTla3mtgAaixxo5mjIxGuVQ6p8r+H60zdgsoMtGgRmhtU2G6uXJL1NCzmDgBr0Df5y
wyj1m67DqjqW+Fy7q6pi7Si7aZsbiDBVgPYI5Gu3mlkc6OTrrgP//8M2/XfYJg2a0fpR/X+wTZhi
muW/soz+RZzz8/f+nzjH+UNThcbQXNg4qDCP/iXOkdoflsCep+nkeOYFAZH//Adhnaqq0giE6aSS
DS3tX6oc9Q+0GLZG/ANkTGhL/ytVjs56BplGkU6gpo7f/vkPk0w0uirLK7MMQwrV/JsIJbKjykzK
Jln6FdFBDu1HJ6wrlaF016goxDyeVPoZEl/iMKrLcRRP2GDaUD3UOlW+KDkM2NMdgsT2LOUMPQ3T
oaWUX3C3JjQNu+9j5hOehWwRwfIi/w+GH+RP5pdmAv5nE6pjB8mMBzxWNwaHvIDAC7tGRKr0VyN+
Q366S3SdjsBIZ1qt7RToLJrP1vhR6+m8A19O3Z6lZ/OuC8AdqmXzkVX4acausndT3FH/AZbrPoOQ
E03riEcrH6lyI+bNRsAZCqv4jlJxPnB63o9dmTBMWOfnEexvrZDs/WQSzDSddzE8Vqn46TVRzORu
xC/mCvIs6edGHLpSdcLfG3wqtSZPgmHSU9sa0aGt/PfQiKOrxJl/tf0g8lpNjTx79KdLDIV+W/c9
qpkog95uiGjLyFLf1rGibBtJoo20GcMzqgMuG9m8uKoJt6YRctbq0ANPaXvDkvZmkkjDzaS/gXJR
H4qk3Gd+xIQinB8dC7GwDpv/0VG/jn1xRInVf6+JE5sb/30gZwLCN5QuRfO7/RRXGMUHxqnRvBuK
Bj7uSPAiALuXnE6Ih5fySStpYGA84YmQFVT0id3C731cm/3ZGYbxbrb5QksjRMgE9xB4Cxz5WUmZ
XKD7qHliwwF4HxX1F2OJhlp+emrDq1nM8jxGD5mfnomjqk5U/w5W9/EOoIzpOiqHzcGP4N1LpvsG
KZkE0CRkoOv13jF4k4jfTpA88LiQGbgDOPXZh2Z8bpcLNRz+vGhCBLq/bq6Prj+33vfvbq4P+CJW
92joL+stxbJMRD7YyGh4owX/299Yn48wNR5Zr84Zwa9VYD38+rvryxAQVwD0Q+E1mgzmzr+80PU5
kQ1MuLpJZvzPL2/93fU3RELqDIgcms7Le/71wHoziAN6qOvV317fz59U5hfTwsMdBMmE+PevH/zt
6vqD65+Zm3Kr+CbVuU5Fi5lKvawXrDBITJ0RV6PowmESYOgSfSa9fsEjkfua7FCcP+XZxVqCkX5d
KJNILraect9iFqfZVXvMmZPLOAhth7cYBdn7+uPrvZ2DuMVwdCDV4G3MoXmFb1HQG9OD2jPiqjlM
/SVUoGKMBRMByaakqZly8dtBuazXiJt0tjMn6qWj0J5TezwNkihFWiADpAo8D0lB9w6wxWKOIXPZ
uCjLhTQj/ULlE+gY/5oufcUBauzXx/VWtw5201+IA57OrJ75qC2YxX05iEsQWAI9P9dY0PhAiKgs
oGs1rFfXAKhZj81LkCs9+Ek+w1/32WG3NTo02uPyE1Ptf9YScUOaGDiAButcZrl1DgfSrXASkZ28
fO4kaxrgg0tsX6GBKCKGSIEpqmxMxr2L9Wf9qfVCtVLt503WmjHN2ORNtyA/TzHcOIqcvZHJhPoD
bdtsQ9RxpHludP5NanXAkkV6BIm0vsg/E38BelVxtiPRtEQ5kLzkTPb3dTWQ41HBW55gEG/VTiUY
di4w6ln2eJlQauxpizxljJ8vxXIxxjoyPq2WWDX4Cb2+G+hHnzOO9Iui+xreRYOwPMVv0Rj1hXnE
4HAMpzwkS5qLHorTCUAYpAVT2yL89pzGqDY5M7dtH9FBsyJ4rEb+YRlqepn9vTrQfqgbs94NOSIo
BdDQRaUuuzTkyxzn0j8RYfvn/fMQVBtVOJQ6y4/Fy5a/XvtakSYlnYLY2OOgOOEuCljcG4vzLpcD
wOqk1G9zQahViYXUVQFvaxEWhb6v04sveSX03eJDry+uUaqMmkSOTFymERsTqfIHUbQWaDsJPjqn
Y74xcB3vS8N8WTes2lDGBciN8NzBdVWJIruZG2h5aPPAIC83BZKI3SRoHPTqlN3gZyYHwS6Y0Nbk
Oy6tqygO7rFd39VAD7eF7fgUUSxbkwBEtxGX6fG/2Duz9Ua1LOu+yv8C5E/f3AqhzpbtcBcO3/A5
Ovpu0/P0Ndg+eeTjOpVZeV83ChAIK5AEe68155jopFosugyF6UVrt8xS9pVh5F8TBfC9Eaa3zPq0
g77WMJnaKtkmXmmN07xQ9lyfnLGW+5EAMQX8Vg2aziDPWdplx1WxLpfen7ysyxemKlPk9z0/7S5X
dT4ecnV7Kr78FUfvnE2dMHeRGy8v+HDo98WyyJ/aUIevc3kn8u/JP79QbCZiTnZ2bULfPryJD/uL
ElSXHpHCEKlal9PvxiwhH9zVWHFZzfQURslfn5NbewJt9qYZ57m71xWNCmwIuL6MnBujbwIFy3dQ
hWtchv29KaPvFIyarYo0lvLaWu4dzj2ekW02JPAwlxfLVIOJ83rMKRMC2sI5zUBQ306puTd1bTiI
ELHYGmCQDTpWHQQiaIzJJ2nzfD5iCP2K8uJo05FN2mVrLmQl6jF2EgIv7gebqVg533faSGYtsErs
0vGtgnu+z4hxtAy6RxXqP4MauRLZY2BHheabbkWzQkN0VeQWjOuQtheVSayuWw1DdNqODNLc5pjj
zVXNwYY5xOEr22I23tSBBQ96LEmBBIPp7AonKCAlnR298fyma8FKE9cRfo2HHlIFtO2DXcGfHvE1
Btni3mC73CHaw7RVKK9FjRaByaLnR/CsmzjT6Q7D5q5agL7ukPTXfcGtlgvhRlVBG2hkF/KxHxXh
9vAuW+9Y8eh7zkISTBWC2ovXIQoxleCnj3ECiENP0LjrDXgQI0qBj7vGMbZw3pi4iQM6mji3Flzy
LiULeqtAFpN2/JprjMBCKBR+Rpa2wucgkjY9hEjb4CVFiM4sSoxjHHMSxvytHtpjRvpdHyEZzIyf
qHriXaE+2BoYi8isz7NiqMQStC/A4cOtHWIfSsgeyQgDO4U5FJJaZFQTFcXzsUA91rozET4B/JnC
y2u0DNFVrEIuG/l6Mhaz75AvFtdlJl7LZybJxJHn9X5UKrx9av/S2sRfeZPzfXRILdCnmkxY7Iq1
PSGSbpeNO5bjVh8VBhUTojQV2AUYgledoKmtd3bc8a520Lmj3JJAA+ow2WEYsTznKRVGt/u6LOEv
sDUHB88bsRhYhZPePuJYOnDGjLMo4VKoV9oykFbB17FDfbgdR49JQ06BvyLgKLfqk1mp4omWYuzR
Quqq344pqBOGvXo145ohApjZebJF7HmgOE7JvOiuvZSg7bqPManmYBc5gwZ1qa60s42XDNvBEKTY
J8PR1O0FAaTxOi3z/MWmWSfiTJyTke+Sa4cHgg/IioLIhX5NRWMxPBQkcg4QGKCWMXxeqABYoccn
Za7XZO/Jo0QeNOZk+WkablyQjPs1vxtVPsZcy60ImikUQlLLaJtF03U2UrWiP4SfmH89d4dz4Ulr
nGfEk/ykKDAPQjUOPeEHcW8nJ4cYN6t0ztGMlAbPm9C7HKxhdUtYLQllw6EtsQjiDjF3RZT2EHEx
t2UBXnhG2TlibUM9DOjXnz2re7KN5G2y6XZMeRZtCWA29nl/06AfJEyCy4q1Kl1LN45AleTKdp4t
h2hV7wn54TNaSuRCuK2CSKwUwk1mE2jiLcAzGIUhlDMMPyyYA7ZRZF6l2a2tZYB0YbHgjaVwS4XS
J566YnKE0dSLXsI+V1E7TC9jA2DeHbsbpJrudT/V39yuvLVUVw06mtCY+wi+QVaivE30+3cl9TPw
afq2QDyPcIr2gNUUZDd4ow+lQiXZM3u2ckcJ9LhKfL2GYaB7nJ9+noPZSJW9l4tkp6oxVjB3FQaE
7Xkd4pDgjPw9JyjDyTukoq19ggqMj2EFmsAq3Pa1cl6sbRJy2c+UYQfAVkHehDva9tyrqh+COnf4
Piq2S2CuBfBFIyirjMBBrWqIycEy+uZGJewlxfUOFtcQJdUTBlJInjWVoXxJL6gOhQdy/LceOiG5
eIXYzjQ4NmbWrNyAFMIT4mYkrE2sa/uyzYsdHlWck3waqTVSgUrqn5F1nXbfXQPmlTnZOHyT6ZUZ
K8XKgdiyEqM6gupKW4d24WEhSN43Q0rDqTGchZP6OnbCrUIiz1ahkH3Werq3nj0cO29RUXuO9/Hi
fCsHSrSJ6SLrX694kkbcNekLPKcuyMP85DJ+WiJiqdCexcQEQjuPIZzhlcXXK1wHt6n5M+pXiFr4
0HLSN9FdYZfhVThHJBRG5u+YEsZG75L+YKQ9Jg37xJUKtbz3zSDtXOQx03SFFCBM5id8b0yQYy7N
zTdRclMyu+53vbL+Ck40clbiReJ1Ohrr4zlWgDQuefIonI6ZBVEUxrCCbNXiR6hxB/QMlfikst80
FHcPYzn4lesiELO+RJ5yNDJja+ao2ZH9bysJ5p9BNRetiWqvVG/4FlwbbnGrJi4AiewMTyga+7O6
ndYkKEg/m0h0OLe5nKjmt0jPn8GHHhabkruH4T7NI1yig70vbZwfQ3lfM/MkOBzEhFVX25qWVpS5
u1TTyMtywjSYS/vVLOi1VYN3SLFAbbz4h55W1bY3x873muQqdGDJq61HpmjlN7A6xt6+a1tE7gqa
J5GCmQEMWO/u4JQagQtGqHTVL1nJzw/sLDGEZfszL6MDgmZ6Z5P1w15i9d5UfhHddujbyLufVi7G
wmzInrAbk5dZWwO1fAYWLpwqPWLkX0RvZc/XCxncgC4W0yVTnAqOgF6bwDvx7M66KLZLnfwaG/Ob
jZeGEjuX8bQOswD3PTX98CqvqGvlkc6HqIA9cHG5cmMsad5y2a2t6q3DQu5XeJ7wccTfnMR6M8qE
dImJwpZulI9kJtJjeKqL5We81ASQmjOxCrb7stirRT9WSM9YbqsK03ccIadj2oAcaHrtygI2tTun
h7ajjDDdJ4BRtaj8YZeksKR4yGuOqhxmtXztGiXbWh3tS6T7gDDEzeCmyZFAhWVbZKiIcZAstBAF
xvKsei2p0ZRqdj+P5asCoxV5UI1uc8ZNMguLSlz05KYFVqJ1yKVDMV9bMtFeS5md5uvcd7EgSxIl
i6oj2puauyMU64z1RKXpoFQ7z0IKadvNzouSnZeFXD+oz3tVhgS2Xb5W5VJvoD5xjtSWzLDau51x
ubS5ZVwNDmIlg8g+c6Rx0JBEhtIJhxWavDuPwE56k5bRCaIh0E6PHVnb7tKkQVHEX/se0akpzIey
V5/nWNBNpK3Ypf1ZyyvjKjJOlqGOx9dsDbHybMFpFqbFGPSKlKryakKcCNqmefEcbqqF5fxSuupX
hGaDPg0kzjpOoJniogjiQq92eXhTIf2+Rd1R+wo9IbsymX3GbnI03aNZu+7BjbIVkJkuGwa83bX4
kraLiiU+BVrvVssdEMubrhlxPzQu2bb1Yl81dfx0MECs1ja5tLlxVMb0LjEjLVALD90LMj9Sb619
RakDXAetBe6TIePr8KAjFb0dDYO8a+x+hbAfsH381mmAb6YksriwzRPE2GRYcx1awGd+lWnfYwZN
fThlAdoua5c2Dl1kJqW7TWJOy7mPSM7m14/SjHhahf/6nE77sXe+ZiEq1UxHxdAvhAZnxrWGeKBw
LetULQLKTDEmR1czzoCmn8qqMeiQuTSmvTzeOnbxTbHmh444cu60jRrQBPtGMdw+EuSZQlbJ9B89
lZmtpS/ICQz9eZybK4F4c6sJA1+GeptDxdjMZNHpwHC9tOemqERn8Mo3QzuQJKMIBtYWGbRG3Vzr
9KH7NeU6WtD5TjYegmpGyJmlfA+bu0GP71XPLLZuqnO7mrpHOoq2Vg4nsyX/uV1perrG2dcViySy
Xl2ZvUxeJnh9CqYCSqVfW4LLNJQbfBTMcELLvnFaKoFjnd4iwHGoArd+Fll3lN6vrKI7azFvh0HV
mfO09uxv9dgkJqtzv85TS28VMlTtjfdZbT43BgSIvCMwplSy+1zrESLWZPrmgZaQ6RO/gooY/AQB
1TZLmz2c3JDSBgCK8T5JQxdRQXxWIU5cLX1qbzc1tqdT6+7nTN9hNC+PvbOaWjTmMbawjmRxpzd9
XwJXw4O3Xi3qemY2Z4TGoaXKH+/GQX/xoob2/FjEQW3oN0jfgJCu3nCzilwoLPrPetWIMgkiZori
fy0YJS8WpMf6KCYO58T1lUJo56EIa5Stlvc8ULv+ascdYjDDXXyabmBwyp9G/gDiCwhrFLn7zqV5
qtdJMAvHJT0rN5Eb/yrqfryGm4fFjLDutJ62qlNYgVu7TL5EngQIIVANT2Wxo7t8mApuijbafKqJ
lLC6g0udPGDWY/sZY2KwmhZdPA+0MEHmIb59zFjGCT9T5g+xPjB0uY0c85yliOb4JlvHcBrJBBvu
hNu6ADHw4+We8uh4UbsFlsxkuj1WUcHYFTfj1B3HlOQq9DpuhZBvMMOCW6t+DZET5mxrInBrhcYM
Wse2Z1IijdzF2TOtJGo3+o1TMT8kJZZFQeKxsbLF8X0z+Fi8U9ND80J7q+4H7oWB12eTD4NqoSDT
PaYtbuUWdSrOWJ025yCO9BpoU6xGvMhRiF3qd82cPmq2Qd5G091PToLGbxhHgB82tTgNVwXvdXAg
xRCyU2JsOQ19W+6cZGYQXCKRQHOtakaNDRWqQuRZyB0SswjmseYWWKeNP1ugMb0FQO4azpnnKuYL
65ej6slVPUbfwOS6K5mli80U1K/12uUV1w9C37QMrnXiOG9zVOcgn0CfYXI59AIzHfVmP2pT01+1
GaqZo0hcHKY2KCLokh6GyX4ks0zZaj3gvrpTSa3m0k/s2bcomhiqlO5zFIqec1xSrSE8yjd6Js8q
eOesrxu47TGO8eXI+I3mkao2wHteDUrWWvtMm7YhKq6tzkuizHxEL9kcM5sVyndBkUJTJ+O61ZoG
J4bvQAp3wUTeK9Cn1+o/JMCppgw4h5QhzF/eEj3PbVdsi3gi11BBRKkb41tF8sguVtPnpbmJ0i46
w3Kv7lBqYQdlbB6U4rk0qBpUeDsmR8l3nUkYZa5y/1hZ7SCzXAC/arjH8vJoILIJpo5hKUapr61B
DXhBoLBky0+mgoulIzejaUSU5heMrSimtJT7/B38zcDqwHUCpcBI5NlfzCb9jSf4Fk/bI8oZhwxG
Wh5aBxufX2XKhGsIjLc2nIq90gCothMmpIthC1w/yWPOzOwImOAe3tSpdCYARvpZqGGKGbAEcwxe
M02eKRoVO5qTz1RFK9R43T3QLtunHrmdmS/6ZW6eRjxZ6FQ2GbYfsX7V8DVpI13vygi9XZLnftor
gHdiUooVFB0GUmRi4eadh/sz8Gip7lXQliMpwqi2UatgE/LtePmN5ANpv2Lyw3dVv/kRRmTHxeOD
O4yki0w/raWf9vGsnCA/v4QkXAVlBbYlNmAHtaH3u+ihLaLxfl2MXDtw2wSdnLfADKKB+O6JEMtV
Rk5gRo09OiJFbb07urNyhyGN9G/w7210Ldz6EbV2ssNkOQF91ChFZ19U1Xwc1wRErW0LavbO10bP
aEKaZLUWWiCznpLlu2aCsZsaSN7C0xixMVWMhKnj3MO4Ydrp9Qww3tGw3Y1jdYszmfTK0HNghEYx
1eP8RSAuCOIaEDw3W8JVdKq21FgUvyEL8FD0BGGrRXhC03w0hMPQGvl5ZP60FOdR5P0tUawWfvXp
rSQUEeOd25Bt5jtp154pT26VqM0PSvEwtN8hjI5XjWG8YvAO6oneq5aggjfgsh7t6SdjzPTBsek2
Wv1wtbio2NG0bzjdTMqRsqDKzCyLSVvSM3ymCrbp8qFdu6K/Fnx/jm1aNzrmXaNpWyov5Z3u0XiO
TWWGuwjSB4ygX7uDiy+30g5Wyn8/J2k7i4iq10T+s8togeNZDRFMQyma+5DGFcPLjcPFE4cWIs6c
C9pW6RTqklGJ1akqdtkSnVV7FsdKMD7URndfu9GeHxC6obGHF50kRyUudzhskgNiLr4azfw0d23o
06/Pd7Nwj13SpCdzSLdeAWtorNxmH/e8Y7T1xAiUGpkRyrnFd8TwugBm1l7PJcVD7EfV3qF0fDJW
2ENrfK1w1GJeteg/2GJNp+AKQXu8J1yjU8Y7BYXMgV8MVYMu+wIDlXvmSN5fP8Lwawtl16QaRC3D
6/aV5t11ufrNhjLoa3G1G4bKuzbspzzxZoxi6/QodcHIkBfO9WlfqOUbM6szYBx9UdzbsfEwndUh
ZUHlFe+IOA9UCvazWxjY7VriWqEgTEBnofTYw66KVbRV5c1Q/kxm2HfWeNTXILjWwGQ0EIw7eOaP
xO5xpVcPRo5zcVYpkiuMZ8OoC2oFfZgCb9xvLEg3ClUGBekN1MGWoDqhtUDYYZhSBKJurt65VEv3
peJhQrVGBvW5cU5M+9FxBEjDDpb0TGJtPSyojJMcfCmh0t50bYeUO4feqrZGrX0p3RkgXQ6KhADX
Y5KDl3abcovfl4i2BAe6Cl5LGRiiT0lgJOWXJdPf6E3pG+eoV/O0K4SJvjZb87JHLCKJ+l3EXnTP
tfm3E2Odp3IaB2mKQjNnohQI7ZhAKrpLiuq6gndAxkt5jc+Z8EelOGpLJg66MdzR+W/p4oDGSFNy
xtUQevVMztBxaDJ+i6V3VqfhKzaLLlhwmK4BcmQyIp6jkh4/MxIxtjpfal1d7dt5clxaSqqz8hoS
zQzcc3ghg2GvqMN4l7RmDsG3I+JBRYqFTwWxlHD6feXGC5grWFG0B/o9d3HKn+305vBNoCFx6NR4
4PvRoncwATbb+rVljAg6AUb1a59I4rQkWMsimTLjOo7d7QLaEuvq5Tn5EjdSEDTKfeT6Ze/Lcwld
bH+xUHLKF5PLkqD7XNJ8p7j6w4fDvP/Vvz2km2NzUOdW377vJI/O3ZAm9OUPvb8StMYVpoGUUdrI
nDIMD4OMxfr0/t6Pg9P9WvVUb/fhsEL0V8yZkv3nI8v19x3l/6R1rbd4DIdAHjqm9MSpWE/k+wtX
L6HcT544+VxclDGBgeHsy9XLGVUtDW+MoV0lQnkKCTCh20itMknr1xx+/TZW7WqLuAYIbD/ATckV
Zi5w+o0J+giKGm66uqZti4FJMWPmLze2YasQFnXvmBrp3lZNjH8dlbB56Z9QbuILJ7BRi34w5Y82
MQnDOJ37MYCewGUe2f3o0b7HNq6EPUnJMxZHuyyfvB78r4GeBWNaPnwf8lJFYFJ0vtVnqzKOlsmM
NZPwRsJeomutnK+GJv2xtjBwsK9jhfpcG8tb1uLbJ5TretQJjkZLsmGI4Vikyyo3RjFxvV9AnRpp
NKJ+7wio4X4yFuGdanBBTR0UAgZ5rcyPIlAEKA35wUKQu7VJqKFX1PtLZV01qXcSTVwEiYFuOLH3
Pb14qK7xeUqWwbdtEGt1oV+NXfF9EZzeihaXgcgPqAeWGqN96koYb1FGu8bhS0uOy3TkxnZQandP
IQ2ytT2/GdTy5lF5QaejELw+XSPNQTSILAn8+xr3hccqQwkbx8bOaudvyHKYOXQ7YtMiBF7pzsS5
AIVT0DI36+eCfN9qNKbt0Mw/R/CMTBBNLtwGkII04h6o9V0Bk/IljnRSRRne1lzJtsOASbD62pO9
s0wo020t0HU18fE1WWg3e5zKGnwiV9BAT5OFqAHP3eML4njZVRgm2pbIJLDghGb4PVEh2yFnuoFL
BOoqUNYNARMvzagjQTezxzFkXGEjg6bZ823JdcxpBeRvVXwna6fPv8/c1AIFiceuKxXYLfZ4jSWe
PBfroaHE2Uwi2ukOXfliKW+4jAUemm56NIripwU2ELvxiMENv9RtCOZlWKpgau3n0aj8iYxqvwQ/
vuvmHVtpM3m44r2+uu0W77ld6pOVdW/FlNwtM11LM+6/qVMPuljLsUB2jrOTmie7xuT3QX34d1Sp
VbD3V0GfDazYgLBlMFRC18f2D6CtODTxGvUUp+aZpksxYB91MjoLiZbf5SrqjoQ8aKtuSKAuSJUF
XBzu3IiqcNGveba4F4W+p4ei+T0+1CutULwv5oRLL3aKWyJ+gsppH7gURP/mjWtrPOTnNw5gBUCZ
axk2df+/vnHQHcKeqdEeaQRnR4w4yDUo520mh85ZD39x24L6qSFK31ppnJxmAx39vz55Ern16T1Q
/7ANbZVCuozy/voekgYd+hTDTUGsMd/WuX7MQNBgEh8031schcCI0d2FzA6UhiFDT0z07RKX9bd/
/T4MtJ+fzwVSUdPDHqy6mm1/gmtl1TwTjulEx74mbSR2hXnsO9rzKhfBsU1fhiWqcDnaj5obNWcg
fNOBwCF/qM1jHbbKefC65poB/QZ34niOEMxwv8q5o2vxGJgRl2kUodo5dEgINq2T242EYiit7tcO
/XCh0JMuCeAIAGS92e5AGDs5IJlXOdfyAV27g4RpefnX/239v393Hd0zTM1xNBcCvbNu//Dd7dXO
jbshjojo1At/bOsqSL1sDrTI2dWW7sfmIq6HZmRuOYA51utjMZX09/OFYft0XRbRmhEzmgfNKoZj
aJIPOESxtxF1SOAwmMZDr48PfVgZ/wct/PW/ghYamsGH9P//SQbcfk61vfk1/r/zryn58Vd04fvL
/lBHa6qB3tm0LWCeqm2bKr+6P9CF2Dj/oVoGvwSVTrOj22z6p0jaWV+kmg6vcpDW6fxGWoxfq35a
+4ehe5rNVxiCIeDD/0gk7X5G3amex7DEcslssTRsdeanYNsmNcmkjMr0mnQBP0LXQUOj7kkyySfE
X/SHNhKCGuteo/o2cj5AbVxKFdwgcdI2QRNbP8wCjoFhQWAn07SNIYXKh7V5egqBH3E1nl/BDRID
WhMTRG4DUxa5WLreAKZ+fbYPS/G+Xa5mTgjoGczWe5O00jFF1EZz1xQ9IR5rRqd8oHrAhF4u1tS+
IB38hB76MWfX+WvsLgKYKJg1YBXhmvMoszxlymslERRyEbga9K3CmfExrKPzP4ebl1W5BKvEj8N5
ObyjSFctmLEKtC4PFplv+960ri6w36ld2aVr+idAfGW3JO21fKoO6dHQxKWmOMzoh0i649GWCN+h
qiiZt2IXDoweEJyaOGTlosOP/phN91YtEEga7coQW9Om5INcTVfmsZYov4Xi9uNVlJQdfHtn2M6W
kuIeJHchj8mEsMKQLuLwsyvmOwVFBGkMNN1bDyVd3N+KVI12czvs3ZJij4NzELssfvx8GqDkpHss
9uoBOsVjz2WYGcFqfCFJZXaaALhKdIdts+nE1YLI5spcl/DeV/tB097CLAscrDWBAGG4MzLs6grK
QGx21CrJXUoxYB2jNXBKfjaQrJ9ycLjhci5181l+ftGyYC5rTVd0d2Y12luNFgTDXbol9LBnWIiq
/auryjawV1srErX+JJfQwv+xdHnOqEcE+Jd1uc9l9fI6+ZzqIV7ZNDlE/7nHCPrnAf/NYT5vloeN
dAAcAOJ5j+/bM9pFiOouf9OSb+6yfvl7//lzosaNnpW0EeVr5UMhiI29rF6eo0+87BULIoKzk89e
Tsv7Kbisf9osV6cyJfy0Rw0jV+NRqwEbkbG1/lyS9fclH8o/V0ENM169rMvNokwzogjWneSW950u
rzSTZY+DLPbBCpLd8DeH/fTc5c9jaObvfdosVy/7XN5N2QHUUpBVb+UucsPf7Xc5HiAtbycyKBx/
vqvLSy/PXf5vl+eyVr8Vtk0wmzwnGGeeADNEu5ikr3eQT43RTMXnxSVSAFyi7/RpUXfJeVPm6Dbt
NW2n202rBqpGn552I/GeKxHocrRPq/JYmZMRDy63wLDEvy13R+5qHghBeP97f/c6+dz7i+Vx5Bt5
P8JlXS7JPT89VxUTg1QB8WOkOYjI59UMRtCOp87GHp8wrVbf10Gb4P+Vmz4sWjO5g3m+XkY/b6r7
Ayh7kn0oHwBx5WIxl6NH1Arl7Ha95tPULU9C3hI+7BTJXeU28n2K02VXudrbSPnnzLqRSXn5n3F5
MjOvJa8PCTtp27tlbr/I5y6JelY7oTu6rMsXX1bl3vJhTPrmPYQvpsi+8UrdQlHI2SnIpD3JJflg
Vd7gN+6CxOayoaMpm8Au3/QarR+u0B8f/u65LuO6S2BMv54TqXOWS1KGLJcymXItt0QM1Gtz0PYT
7S9KfrbZn2bXRa1XJjefd35/nXwWQiY/vW5BnaPn8SFdSePyoR9C3n0dQUeOneZkrzc3+QBii4vi
uio3aCRj5pu6+qqKaTiqStye5IPuqJTRy1R3ac1HL2APsce2RPsifwPQoZJINkH42JgaHgXC/Mha
7Ln8jSt1/PIgn4Ob+10tJ+RSKyRDJmANawwWMW/oyZCrthHc8qwFkiCX0i6kK1rVx7l3rdO4PmhT
N+/t3j7FajGqSFx0sYvM5V6EFQFrKZJF+ZnLz3deP+Q8hKRIUR7efy+/O3j5i1N+teQRZb7Q0AVX
bxtbJrAwugXrKZInJjTdg6mVzj5cVPPk9R7tn3UptsQfS7PdE+fWU6kiWoKQTxkDqS8mPmxGgNUJ
fzFkiBiK4Giq6dadsZvoUwvZ3lzGB04UUeXg5pl6OLiXLWEsgYc6KEiQs2xIM+wC+gngpJbEO+VE
vwaJu0IgXUxMeolgdsK7K4aIkCg5esOfz29tXQf3+c8n5brcIh+oPDHOq/VcBygKtfR9/bL9w07y
IHI9zxV7p+vd+f3v0HQhNjkkamxRDNgFuDYmpQPJC+eeiEsGNu8PE1r4sB6NA3HotoYIS1+3ywdj
HXnJpdZYgSJyXb7ysk+nrNyQT7tf9hF2g7+YRpV/yeZcegLSaS9CvOBbRrO+Xoe7f7udRDoVnKKb
bj/tI/f+Xzwnd3n/K/IlGOl+Rl4kgsufk0uX/+owEcRjzgXe2/VEyLN1+e9+WpX/UQB81vKlW+9C
lwdtvQldVqP19hWutx6tC3eGmGy+sOutpZJ3s8uOcmlycu5rl9dcNr8fNqF2ffj0pNOuZ/XTn5X7
/I/P2Yzh6eAY0HKRVesryEQ+vENLPi/KdUk2+ds9W8vio/yft3846OddP6y/L37409MKiLEUVBPy
0P9tu9x1SSrSMbWfH/7G3y/+/V+6vOls1h5nrybHWlJdJLxFLl52+XAIueXzunzyw8vft394OyjV
AA0UJxw1IJD+fMj/XCLsLDCxYh7kxsvzl30dUyV+cclfL0+FZkcsoJXTk5OLckufu9r7n6jmojwV
NO0YuUKAWv1nsydOyLPEKUvNnizZdVE+KTcj8WM2fNlTLsWEpBFBiVQkvWy2+3WyLLd/OBwxKO1J
H+uatNx1UW5//0tyPRXLI7JidMp972nB5eVy6cMxL29JHl1u5uO+VzTyvLRiIi1c6M/yt3L5RchV
M0IQhoNPXm3ISSb2d/0Vyr3UAhB9mDAK4XZKirjkP8ZyBASbdTWm/fPBpTDve+gTfWdqTG5Fntad
0qr744Fq8kqaXteLJbNUXy56v0RvQR4lf5mb2koDMtfhGTqm+nRZLaZdmsIuc8v9vIaGtG78yrCH
CsJMrojb9r9mIlhDbuQ5RTvq/NHW0h6ioiJyp6d9B2bxKgEKvOs0Exy46VHW5jeccZjKuwIxgUZq
/d/J6fvlQc7wl0TE1A+5zcAsxU3bUyzMIga4qyQMxyBxRJ3jQ+sGvqv2exx6Tzn/F4TSV63Zrdr4
4cQXRhNFHrg2/RHoIqnIbi9zV1mKkLPYYrKgV0oq0EgAjqxC/R/P4N/xDEiRgybwrwt2p1+i/TX/
BWfw/rI/CnaO8Q9PZQ6FuQG7CeU3ytd/FOwc6x8ABUywzfjIKKD/Wa4zqclhS3DIAPF0xzFMAkD+
Wa5z/7GiDFTG4jqFNlWz/5OkEU131iyRv1TxVQsxnKutVUEHUfKnep3eiLIwekscEDb6Au3Oeekw
NpCNGvupEKPfRkgxS4AFQVPEj4qww62SFMxViCHrs5C8La+776MGnUuXZtdlO9Z+MpLjmYm83TAg
9vyU/LFdO6HUcftVJT9hL0jUG1FN1k6bF3SEFpkSKmCFxrNBrL6kYyGuvBbeYVWYIQ9rE60bip0J
xZ90CyK7vIT0tOYt1NLvwq3SL62pZ4HZOjdlsYzXcN+e9Qpf9KiAUc6hem1b+ABYpBRlF4+KuUcl
fMeFp7txh/zRrZfzbMEmQNCNnJP2mKKquHWIUo0zjBl4IH7Tctli4OtJHkUrP9GKRwfVEaJKFmnY
7qOJPNDEIzC0NH+gT35taLnsK5XAlQZoFNkU1REFjgvdBQf7nNFoKo0NIr/UPwuUXJVupOeU3h+W
KtHiwK3gE09IZuYqUo7CLB/TRXN2aA6I/TQASJvNsvXInNqLaHyae1EcynHvhmO510eOXNs5WPMi
KQmqhpdTVeppUKKXqAYnBBPtUdg0oWPnsWpSBFJwkIuY+gnCPVj6yd4ms77ozVXSoXl+XS1dkA60
wjR6cMqIybDscapo2I4VwfA8njU0Jx5PcxK3YjDBHEXlsG1a/dVcMfMq+ske0T6NSRaaLgXs0/Vo
FskcpZIDVrLYOWuDLw+zq9ywv3VeX+5xM1VjV91XmDg2SjGA6hGI+4Yo25iFOm9kS3AE2BCkobJS
ZoG3eylHKVAKE0jd3nXdfFB1Tofw1vgwwNH+YKK5E8+qMvGhxMe5433SqnW3k2ceAGk+lzHTJGvh
optiEyN8Tjx02CrGJDxrsKPW1MXrcdRwjs/6SNUTI7ChQb7KCN3SCT5UJoe7zcDpHeBVO9M9Ean2
DugmsQAZM1jmssagoSgZ+WlgTdwnRCxTA0D4Eh6ypXG3PXLxeHnWgSkCLcv3fIenHVOV0A83KhPb
EyzGDiV8c0R856cTfeGIUM0dEO65hCMHWCXZAp2E6N+TiTAayi35CS8lhgrTda5y6P8+6Qw3hoWN
0oJaMU7E+mQe+DLS0PnOD+N3234BhDw89MpXCyvq+qEuJ7RRfKi2sk9xq1xPJJfjGY1f+jZVTsZI
jIiYI/toGgyvcAPs41Svnhsn2zlRa+8nVGb0xvgI7AaOb6WJh4ivArndau3TzdppeO6/6CGADYFG
yi66L5Xo6a/qSMsms4WcUnTLOc8zly6+uhWCzMBQKLT9YQElGfA0mlUgP4jJqfnyFIE5wCJRAHIf
RFFfKzi54wErXG7AqJsLkQRdb2PA9Q4G/FPb1V+1zvoiDC4kicgf5nGJrnkrjh/dzYUCiN8tW7JU
IhTqcIM0h9C0sMds5/KRblXGEkR2e9sUmMQGrBSmSX0EqazgMwyd2l8QROcR2M5kwiNOFgwGvMTj
skgLBNtsua/N+svkjADn19LRUOTfsbvb0FzTn1WUATCLmkfAa7DNrJwcZZWPNxUwtfgUesJAMubP
5aTsAFoNitYfzN+YZhL6r3zOrrcc5kkDSICK2qLQdY2kDqofqL+d6wwPxDggVDZq6BDCNLZ55T4r
mDOCBSAfBiR0b8qvTM2eomV2QVMPRwP8C3FLlP2oC+Db/+VW5aEOS+tKVxlXxcn3/2LvTJbbZras
+0S4gSbRTUkQBEn1kmXJE4RkSeh7JLqn/xdg32vXF1F/VM1rwiBpNZYEZOY5Z++1lVVRjsE+6PHx
42BgLq1X2XvbUb2P4EaGBLOnrQxc0HiGzZobqNWz26pnbCRi4pCHqahooDh+RtJw3trFwVo/aIow
3kxlGUQLfESnySEqm5qHyGD2TBSrB5AAoLp/6IaORSuWzMRnCmRs+k+OLKG0GPOVa3AplNVBOQGY
6lnjhIM8sJHXmebeoEbGCTGGqUe/JfRlSUBnlUD5yquu88Yk+kyVOpByXVSTjygerqO6GZhgoePg
GHro4KeCpyzwVFuJ3HUTXq1BKAeUkyxbSgnovIpuMtUgNoSML99KnK/EJsvAqvThuJTWK7l31hVZ
k7oP8LSGUxaqN/QQjoYowBMXBs3FlUERJrSeJHmDfkF7+k6fkz0KHSWI2vo+s0V9C8k9uSK45Rh3
BV46nYYUc/l7qJTDaeQfr5iHnwutze7brrZ3KbuKUinNkTNreD/0ayQLUaymnWT4PZ2PSTHOkaKH
19BnpmMj9a9FB7ARYu3zSx3fl5403TUEdIqejKWp5/ZkpFJywSXgvh0JcW56VZH7IAM118sAHEav
7iemKsVQkqW67luSBDMs7jcCVOhKTFEOc8NaR36Cgnc8riwCFkDPGmjOd2H8zm6P43z9clMxPE7t
24DoczegM905AzTHRW0yX5JTTGpW8uCi4jtH8lrOEeJFF2aEksTfuqbFDt5DLYtU+krbzUgC/W6o
0VuBMziQJDl5phPBORVLIIaJCSH9YWvSXnM9co9W7oIqmtBPt896pxD27aod5kmw3C1LjcqX5SqG
Pp1MNxIybKBZ4U9muDBTyJDeG6NDA2rsMHgKzHT8PneFnaqBMSQPveJ4liFBSNpHYdGt6seEIE7X
fFt054ltCP/LBrpzRvI1QeYdHFGCnoZDARRTkV5TjjqFjvbFxgx1a6aXPCt+a8mbItWCuWPalPS9
Dgy/fTUMjBg2q20W1ij0CflhBDbsl1l7L8LsewVl6yrkWLhuZUZc9mcdNys5iZj7x8bGWdmRIJKj
vFL1Y2lY4VmLUW2OfemFlPw7J1H8JH3tEmiNZTpRVMn4yRXdDekGGGgI8NkTXYeePqSjvFQokfNa
fK+VIQWTCu87wUd1mpzbdunb60oz/TnWz2qMTJxFjrOJsi6dK7xGlwcg9cC48Icjw5vVC3thsk+t
CM4FBSoAEos/qIRtqVqIewSh6ic2RaJOqqS6bTsdRx+18MPs9D+dBQgWmog7zUz9FlnNQ1E+wm9H
vq8nJHxhN4IFjuZVMrBmby7YGx/KxeBXlPVuAGbHOEa9n6houQoQYne1IJY7yhZWVHIoRFt7uhWO
T60DUz1rjA/yw5fHDC7K1KmPkjTVLhqwqvCAb+rbPM3pzWh3w5OYEFax4Q4BgIv8YKn64kcAeo51
CyaMbFPPxBT52Iu6vFfA5eH70j0oERprYMIvoimNUwjoGsqMyqZthk9sidWNCEPVJ3+wOcTmZGP6
0u0TZkkMJoD9sC339smgYL7um+UVm6l7QDAIfIt4kAfOyju3KMwn1ZzNJwaxvlpq3f2vt1wiiKBM
l5d5JmIn7sUTVnzOZE014PcsVYKTGp0qXZkPRi6JZ4376ZumcPtqeZii9eRHiCfx05yRwsfEH1t6
TyRH8xO8PozuSS/BDtSkrQLbhckGTdzcpYO9XGXdOYGRwO0KI3ZUM09iaUhQ+CLHPjl2tRBKsji7
q8aJnQdNg3+GX+hbnufEzBjtvEe/7E86WVF2dmvLMdwri3KuQT/jqSbEvDMt0Ipj/2Qw/nSbrnu2
JmJR2uxE7PpwGCUyyAVpEpFbyTMQzjYQ+oiHVWliXFfs0GT6abuk0r6PsJVEPDZH1KMYC2X1YgFH
PhAT7TGQ0YNeP+L2izEsTEx28LS5l7JYuxbamiVTfiPrYzpm+PiiOg5MiUoNod5O47gQlK0ubyg4
7stI+oVms+nhS/Ukmx2+gB18nuGQ1tImS8IRmCYmBgCD/YRiCNxb0tpkeNEfMUmMaFG0nxtde89Z
KLxCgBSCpg4ywhIXyX3Tl+jcI7ysPspy4fAb0TCQLEv6kkg8n20lMcXV/ZorqSq7CZf+PMneS0dc
5oitP9IfnbUQQ1Mv9m7gYnayFsXzk2W63cUGP+z16wllUOqrVrfhYrnNbbOURzM23zmc94DrXXQl
E9Fu7vjeZbVxz3JzaRuEuZk+GnsLrgHo5Ki9opqaNBIYc0M3goG4pX1hUVfa2VcRj2B7LG4Bq8ke
VYLoiLs5OZxNdtCcKI4N5xMQxZOqUk0W3QQVpakDR3F8pRjvJxzswYRIekKSmsTMgsRLZIprI0q6
42AhWu1xGmvg9/BEqExByvTRjLUXp+YvUmSZdRgKG1ZXhPpxiK7LBWltOOSPYTVcKW34w7EoVpKp
exzKsPW6uf+I2HeX0Xb2Pd2vPcj1F6ehQM1qKzosE/zNLo4xEA/2j7keqGInXZ6YaizQbqI7S8HO
4ObFCDoks9DcUkWoOcgryGA1P13UkeGUyiv0t140Kvapc/w8igwyBep1G9SR0jorTCL5qqPK17tl
ODYJjN8GOm0df9gwVo941sizcfQpSC0xBDb/Y0QVbN0hqBmipEp1B1SfMk2g/TXJJT3AFgMfKMNv
RETZ+yFrTxNuHSqo0b20E14qGeNZZ5N4GhbnGKrQnh2MS0E4FN5Yu/XFjWrsqkV/O1bi1dFJj0ti
/UZUlR3Q5rtFEqOcuq6/DlUw/ozDbU8InfhHF+nmuFi3zUTRB4jkjePBz8zWscFTP7gAy0g7Cuyl
vqh29xRlCdaoxGkh6CikSWcQACIyZ3eLUJ7N0lSOIzfXDscR0ls9ZscvUF6LFqo77MBDmmkskl2u
r84fIA11kh01+KkHS4OemNq9fb3o+jWTr+zKbN8tFLgXBLLXRoP7OCVqqYQgdVPqqMA5HTYnN2F9
kM3inOQoJ4/W0kjsDEdqp0GPqXPKy/prLJ7XMfvRiSuSvL4YbaNiGx40zpPUUO6U2grSVmruUel+
04TReBywPsu0fl+UKTuxAFvgKUacQgOnMMiBeBdTetmFqz6ZzU8UmGCaF1kGRUPiHDBgDgn859SS
tInOao+DBBBLISMW5nukQ7/qJRBIMmugvoyGDteZrRzhNDtzKIxLKbq7SMfG1LT5awUpZyYcSWmr
ygc5pDsPs+ysQKh2dchX7lAdTySgxcj6iXfZDcsKChCcs5eI7jt4kEbMu7m75EQQ7TmFaSptwihm
OOMlw9h7DWwzO+/c4+LGEeeUEiROp11D/tDub7p5OlK4PrNzfQ0zP4KbufeNYdGfVuUu7bi5wwjf
jQEG30P5HHSVaxz6kTxPRRWPRRvi8sXHcVzUGF/l9D2PVfUo++moaXTQSJPgwLB8Ch1QS2IlP0IO
4Dh+XQSZ89vQY6nBEFx792kV/jAHHClOiYmWARNBAh38CGMRPwfqcJnK9mBYdbdX43ehFdpOZ0rq
yTWryqkg+Btd4i89R0NKv0NF8rk/yFvTlo89jGKyV9IAFgREPNFhytPMuwVIMVF+gqTAJgXoTi0j
ORrsiE4J0W8XAN3tH4uttq/ZCm0z92FFuntuoZpflJ9xT1uqi35oBl8APkCJnwiY1VhH5GQvd3Y5
kKACbn8ZqF4t3aI4iEgrxiJEWUI7CzGUeygnU6zItm6vLRyajE7djxPcT/JV35eYklmH3MNhJr2U
FkTWQpJ3QX+NNlodPs3mghc2Kb5vVVzawNhWjJuQzey4RISeENGVC37PWynhoO6Pck6McfOtb1UI
95XtHsZogmt3P+q0bZRKglLPIaSMDL27hUF3ivuX00R7FL1F4jJHmzpduIqa8EJ5Zvphz+2L499Y
e2gEnKI3p1VT2GUdVCrYcvgs46Fr8PZYBZiXrhfvqTJQ3pOLIWJq5FKHMeEUJzt/JL70pZ0xLTAs
dfdlg7GKzMtobVXOA66ESSWZaCks0hAyxcvwphOPAw4kEs3T7CBklmlxF87w9ogLWSekBRieOrzN
KZyuB+LPITJHP8dcxuewyx+FnPOLnqb3PbYArCz6VdvBdOkpvDGXcrmVE00XN4vnB1Qw3yVkEXrk
M2b5+tJBRL0AAolxIjejLzV5DkPsynGBrk/U02OyOIeRawQwfXkFYWnXYn++/N8E438kOdadFZ/8
/5tgvLdvXfb2X+YXvz7p9/zCNf9laALqMjWlpZriLxwzmGYExwj/DdvRbOChqIp/C47FqlI2dIcg
Qdda7RV/BMcogv+tgL77NYjo/vH67yBwJhb8AH9PLBA3mzir8FXa8PsJM/9HOnpuSIUA1Xi4KgfR
T+x3Tdheb1OwTYG7Pfvz8L9/b5uvuQ74YOoVpsj/7ZfmsKL44NJkK7w1NMnfvlcF4+X3Zw7CIPjW
TsRcF6c2zO/DfKwuOcyDPXSJI6hLtuOxfYrH58oh1rbkEHcYDD7d0bTXQtFPfC2WXTOX57Jsvxdn
gRsmZZawE29SKuWBIQHHFAvOmhyOKhvfYoCfHt36KXTil1rCo2pB1sDA+UaxDR2pkXdm7XDQWtPB
x7aaz2E5XOfp8OyU7SnPW+vaTWkS9m5qUuTgvjRaJiYhZ5ua2BUNFymWvmiFfTzD7n4bR5Y0EU6h
RzzTnp3ZPpsqcqRMV14LCz8icGzthPx3N5PxqrE0FhwuSr7PTtJoxUkFsQZtxDXE2WqfVQKumGPL
WxVGst8noK6AHO0FTnHGDajNSOJKHblnJ6JwqctnPaUCs0x5EsrwNYpYcEYtHzM1hVsoXemFGWwu
k14l2Sc7/NvP0ZpuZTvnjHwsr6L1EkzlgLc6UJJdbSq0ssbyhpA1KlmaKTC7QJHNHyH7iz84mGgE
And/MaMrhmrPLsiTfWVh4h7ap9KykEdQfYAu7K/nBDLAWOV3bdwg2WYbLEpUSob7fUi1R+IdTV+I
+tjZxf1SO69D1WDlQqhMUQmfqpXDRIwm82cFMdiUKddE6J2MhgIbif/PIWnmwzhxHSTMpbF9AOam
ObDPrWcVzxVED5XkC5Vwb2mzQcV2hYsv9RQ7Kjnd3aCtvupyQC2pYBqU1e6yJ9Y7W5NTgVI0qvs2
gEYEmxrr/tqLaQld8TT1ZzUMJPGab4oNFzBX103Dcnc4AZsrpmiFh468x6RLCoTMM/56ZOTUhWt5
pZMqXNLUU4j4bhf6FufClBfbICcG8vdJJiPWu9GpDpFVPZeVTX9Vr0k9HobRrzmnW4XB1khDvwGw
oi/mwzSD2SR9Hnp/LPAVztwCU3uuGwKTLaR3XG0Vs7oKzX9hqelB1eObgu71TqNBqlmAzPivQrVr
7Pe8Ld7xsXuVYNsahP2Q9vknld28j02S4UAOWeaM2lW8lTb7PGIH8zDoNJFHsgjn5SMdJmKj+3sx
GDooucqbyKS614hv0KP8BxElKGOn9yUfXmOqgMDMlmpX9+WbU8/kd/eCeB3jm4Nafy9H/laK3piH
tL8o7vuk1Y/r+goBQbj80QgBGsprtxmngMHF3gnxNyoo6o7lFNaXPky+rKx4YHk8LAwGj5WMKpqs
HFYsqwfcptOKA89mPEGTeGphgKIuR7C9iuV+Pdj41ArxPSk4D6WJfpe21n3WK4w0wrhhTrRABZAO
Ni79yLwtuSMa+YjRkN6hpV7Q5kmisARZsNwTdjoRmlQ6JvSZ69TInuiu/ky5uwhNp/fPX0x74Ay1
M4guhCIkLg2GjyX5TirhsGMAvezSZsyhvuSXvMBenpwj8vKYbaAcU6k8rtJlPPKzfCzRQGVdTDTI
Qy4NvQlkI/ZRP901yBp3DJ7swOZQsrezb5Q0ZODateElrnkd2c673ajjVWsGk5OlgRoyCUst56FK
nNxnCAx9v7EPplxw2Bu3KgcZGkoWufUZGX2KSbaWWLr5nqqhvA1Brqu9V6ucAi09fRUuCtraKEAv
zASsYFtN+9nElIW/uXBgfzk4PrXlsy4IAxrkeOyYGh50IX7U4bTv5HU7H9JmDZUVWe3VlBqcmEzS
nZHa0o5JWg0iAonEWNLJWjHa5EFDIkKWBuGPsjXpLCjvUhAZtdQAcnWBLDUPE6aCA6P02nHvShpS
DITPOWAq4gGKeGcTvaHRGSXPviDlFTAMZZSvL3HvGRI/65yG/nprTQtkoZyu1yFLPyBpnUJTnNuF
JC3NAtInK+WzGYcXFiTeBcPgSu2qiquPuhpv2Qyu2sihXIpZdEkmuAfkTHu/gh06g6UcvxIdsU9Z
tJ+xFRfEOVO/6v3XHM5yRVQ/pX1XB4NsvEqLFr+3+q906hnyOY7XO7a4Ssz6peRYmtlJzraXSCia
NKBQmzOYDZ2vpWdqVMbg3LIh4pA9oA+m3a40EFIglbNwmbeMpSxmo2ZBayqurmOhvY+T/tDO81UP
Q/AUD3NJ4rXfR/RGXD1/1nqhncvMGI596bLUJvOdQz50o2KlDYmO3ZtYtck0In01LBj7EAI2jyEd
VDStTs2NPHpGZkIt7ieCe4pPNym7tXvP2UHX9uoiLm7GvUxn7bUn1IWhp/EWNmRFowvbR7b8ql06
RrqAYtlby9XSJfdz8ezokXZmA7IFHR1bzaNDNltfJpGjPmawXT3og0fEFL8m037gSzLSyVj0RhW2
mkr8FlBUSKmNcjXI+KLW4MgRgLiByDCfV/qRD8ZfTqDLxekfxppTRtXRW8I1tS9yNwfpENI5kniD
CaC8kbNL5LOmfTaDe3DXRsto1S8EFTDoS8svXFv7blSbY8+RDu5AQz+9B8PadTOojWG8zAkBMszo
dqId0CnrLRlqCkkLnUbfp4GhaLGwIXe4JFHFlAHtCWOng85/eG9kwx3nyG5nTmQDuSUoIua9w6Fj
ANU701vYh4BmCW/wB2P8jM4M8WyIrpnrVYvyStmTHKfOlhfOCqTp5aJmsyeNDMcozYJJ0NfKmnct
X494Th8gRMiuUOyuI4fbmRHwfgEIT89ZhQZEgKsk28ATAPwYD/WBAQpo7tV+3/HHYmzVgbsRNYFN
MNhyA6QHv790nzrNp5QsGJtOwU4I7mEtQ7YxazHpYySPDg1hN8JQ0mNvFxUOq3qnIdneSUvlAppS
hllG8WmDAbiaGEqmfaCOyUfJX7JZ9JnzVTGebFTi/pi7NBXWsI3Rbg3fMWnymYrObUSE1NwAUR4X
dtY6sqFtZMTM8X1JAYDvP3eND02AXuhY5h4gIYAsk3qvdAYhnk3cM3PSaP2k8UMJTfnKVGrdrxC6
0W2X11wDnEHyE0ymjIQfgB51OXww1P5YUvW9a+3HMJ4AVQlmNJmUP5qYqnHTwrcp/rOZ/f1gmvM3
pQaXZZXFdN2GxpMLNd2ryIfbIz0yw+FDTO4BE/fKzFk6gAw8UEYf2cNAbyfVhXign3ofmbeuvbJs
jR4hjPJE/HF9b9K/C82T02hwH8u29CNC6ZutR6KxkS9RjYzEAa2wGJG86uAcWSlUrKazWw/BBTHg
COPJ3ypuzVIF1WvTa55Hmnztwpk+WpThSZnM26ptb7I8jgJaJVUAPNjFcLB2Nio/jsElbeHAaWUJ
cAmoFm0l1s4W0hjSlTRu3qqR+yzmZGNYsbFPS0QvGurrKxXCkj9kzSepIM2lS43msj3D7XdrmKp2
0hXyEyt7XC3k48xpgUZMVI3fFZQPxzGbr4QpzZvY5sY2kz6Y01meRrZNrJJ5eUzVQTlwSL+Zisw4
2c56bLddJmQGRzkdXM1eIWRx1mhJpgM50yM5bil6TWAuA70EmziJcE6CLlzuZ3RGwZSFiFJUG2dE
byCDahak/Db0Chi7LuSME30x9blwjLsUOMGkMXHP9Cg+6KmNF5OM9lk1LrKe0usmdEhsZsfQqisk
Verd1MR7Q5vjK7mqjBK4zSoTrwCp1VMDbupS1M2jSTjxopY2GYkPneosd4tKkH2zFI3vlEUIIasC
/IEBF9Z5aPujs6RnaSmPGDHgW1BZ+OUApyxXte+9fgAwKnbtUIw3o15Wt+V4FYXMFxaHw2m1emn+
MtSsxpt/vOdk+U/yTdfMVxvPkjOwLUYypO2ntCiOtndVpLaMksagrsvpbE3heFZzmGVMO//9eihA
K63ETgNhIW7QYmYIW0ZfqbpQrsGK6M7bA73AeRUo6ZeoMd6S3lizvFb18obed13wmojj0KX+et03
bxFwkMPmnvllnBHstThYY6/9h8uGPrIC4yaQYoqHCwu5CVcq26P9GnHhrQ5WxH7YwranQwEzUWrd
9y0SQawevT8P4yrC3V4yL7xvBEkUskM4JNdYAWtZbVrrl9seVBZ2ChCS3/7z1q9v0CJ30oZY8f7k
LYSKilx3+8J/3nRBUVW6Oh//+LQ4a4GD2TxarRstp0i7KqqcuyFeLTVur//7abiahcmmnJhVK7eb
k4TCQ1kOfYc/YaJ/sHl8mHMU/LqUhRKVdOO9BnGIil+l3mDK0p+r0IRKJmPpxRq/+u1BWX8ci4mx
GeuosDgxhiBxstXKxBQSzfn6bCqMRTskCrPoKcLMh4FiM+dsz2rVHEi5nOwXyQrO1JWENsskxLXC
sF0FM8BJciPVYHMPxQZ266wkgW23vYZq0Zw5nyyBoRioclBM0+XkO67P4DHIgG6yJ8l1P3frw/Ys
b3txID7mdVg/NFS9vi/iM/q33xff9ixxEn7uYSrnvZbmGY1zfuSIs4522H5w/kj8iC4jd/R5SLXW
n3NzK0nXnOqAdCuEZ5p1jLK4Yc7Og7m6bJBXNecRjeOoRswL17eWxa48wLbUwGu09Kok3+wmwLBx
kfzHv1OKuiUiQn6Yjtr7yBTuf6VhbEEZf4VcbK/nOE28zKXjvpnR3I21tPn6ttfbw/ZyWfVoZlvS
9ZQFZXiyFmLqIsn4KUJ/u3AUSoZDHBYvcWyho2/Xn2D7gbafZXoAQpKdm804BCsLW+IfP02qM2xZ
3WFNs3RnW7G7M5Nbwq4ckbKUkB8vRtrPCFF/q+zzVV+fcaN4bZVqu3L1K24Pm3p/ezZvLug/r7c3
1e1NVPjjAfru25/Ps9RMXYjn4uv0Ui/al+3pn89eOqM4dernVK9OxS08+NdT0bg5qzjax+3NdIjR
B7UJ6/yfjxw6XGzT+rA92z5wQBmxp3szI+PhkmBmeahNqwi2V/CiuIjW912jfWlkvyKDeNVmtNoO
KHTK3bgQxl4rJfDvioa5wXH212eY67N/vMT3cHQtVpXRoUjd/fnyhtHRcRf1SpXid7v9Wl2HX//2
cntg1N3/9fIfHxITbxAMJSu6ud6LtJmwkVVaqB6UqGX6SMOTMlsUtwQvw7LXIHzQ7ccYtMHfbRKw
fj9tZv06sVPLd6e7CnUzA2xABuG2OLnruuRsT2njMt9r2BP66l7Z/pob5+qvp5sp3mmppJN4OMJv
YJFkC+excksRZKAts9VWaFiDc6gV9TtbH1Sf//z3t5fJ+hHbs+0hrpvXZZTGQXdXL/FqGxlYsriG
//M6JJnp6EjluP1kzerl256ROXSYBj0JaBO3nm4yedve3x7MDnUEBL3SG6OZCo8w83hdX7iB4jbY
niJkw5Rlk7mVdxgsC3zXiGx4tr2copYKtGC6eu5zUGHacBpWB+f2YLDrszZtjk5NuSH05Z8X4XpN
WuhaISbwhzPpv/naKO7+ur63p31CKzQbkT9sL4l/y465pl3++rjtykYdeaOZiuH/dfFvH/PnezQa
DqCyqNcka75vEkfcTwQdJAd0jb//g9undFZtLegabKRY6rh46WaUTTcD+Wpiiddn/3iZrP9gZJW9
/7+JzP9kImMY6hpe+d9PZJ4+y/Kz6z4//x7J/P6s3yMZhxhM07ZVin9BG+LvkYyrMq0xgVnpvycy
2n9GMob1L8vRVMsR+mYcWXlN/zaViH+R92ABdnUxPxG6Jf43Ixqd2M3/OqLB0eK6UKkEYGMLIozD
9OdvNhH6aEOJR7M8xZqtoHzG/qutD6NAYdirz1DkMFgZOhfuojpAJZsqRwnGm9u/bA8oaJEU9NvZ
YTtYrD7sP/+8/cO0vldKINSTzMOdbfdU/Zhet5Xg16q4vf711DHak059S6ZDaAU5xpJttPPHRbW9
lInK5EfKdPbhVt3+kwozhiTNHrZ3txWJxY9uGYBnsotMpfWtJpFnHCanRlikG00RrhRnzULB0tcU
UC5NK0ayfRk5ukwF64qmwijfLSFMaTRskGqt8pIsFDEMa2Y6lTgBqU/RRERvWL7JhJvqb63GQKXP
7J/KrSHU12JGBDLrGN1iBOBoVMMgVgTAOCk6v67z214d7hiOZId8Hqv9THQl+g66qhLFIzT7fTzQ
npDEJ6h6lASmaAHKQIHue9t3EbB5tINe6ta4zFME/M6heySq5dqO8uSiGPIe4ecxET2pAUdKtcXX
x28ZSnufEIAdIkuxU8fa12ktq1b+1I095QKiOEyDOjABzKdaUdxDK8z2nY1MCx2N6TvuoxNp5K3T
9t2TqYV5QaeagaFvhqnhzap7Na/iE61wlIDU0/RA8Gy9rzgl+mNLYpFC/kHfH9NKXb4p8cPYp6/5
VDLQYVwtcjpToUpsPKdtn3Hc6OHf2qfx0uxGB4MOqzbyJ/ORUHARqEmLeiK5zUIpfPStyi5KUAto
eYf4hK4YeXwYwuspEEL7AobIvCPRIY9jMDKytrnXMw6gLYVprvT7mXlepNoENBQjnMJZF16paXgL
lOUB7mfrx12JOdFRCDByL1EPoXdqk4Jh2fSqJzWiLjBj6NYcoGOh9T6uX8Wa4a5PL2XY9EGdYC4A
Ff+DgJzE1zjCbzfK8tjlVeHN+nSnloCHqXuFFxO4hNZe/Ix6a6ZBZGdejm58H6b1qUxKxJhFe+wk
redet86ayI5YERknqOMDp6kJUVNI5lXjwDaK5kPRsUnFkOeszMmCaCDBpLfaszokvtmOp8Ua93UL
Mz1RYBaH966enUwH9TLEtD2I/Uc9Gd5zCXh9Xqr7vif/nJAvrJM694+m+nWrz6fYWIAfMoYMa4Dk
wMD3dtI9lO0oCTAgamTKUHSb2CSVjhuxD0piqHdQL0A+VzSB60a7KFH21GJHoijSLkixGyE+El0y
J8rWVjzphBqsWGIAVbbOhCAyAnzeuToQKskxOaiJZaDsrmKvBAy/U4h3N2Z6NJNNhEX7MnD8uqyO
nfU8s8Hhs1JcNAIcYeRxEuilhtmediOkbAQd4HYpFQ+dEh2TxQ1yJDCkhLWgP3PX5wLCAAMyd55f
OvREnP8NenDrf6wpK4H0P+q9JcawVoinQrN+gLiqfc1PCD0am+KH1RHHUAKx27khvjPDH68Nw/6U
pk3mm8NJoIYA7wld0HfPuu/kMRWBbQy4JsaFFWqt80v1ErqrLKVgOOpeayu9YQbaP8BTRghJ36eq
j7FLaxd4TUrkF3wMe9Q+mvkUceLH8mDutdpgtlKCjxbcGjHdiyYuoX7yTSqiBpZhVI4xyk0vVK9V
erp7BnmkE6viIzdZU9GrymS6m4akv5lzMe+HtuVY5z6Gkxs9d7ZJSuecTMGilaeWa0yVs+UvORrj
WFcaalUSkoeUqAmmkoRBut44qD/1dUZZqNFbpKzZxrCV4XGGxAc5BXkRYfwwR6Fy1GNWzkG19jUe
CI/Ir2jNGhYxis4Gg4orrGdsCNwHxDlCYl0Tqhz6nxG9ZwcR2F4p7ci3S3Rpy9hg9tXRuoYofZJm
DC+gjYcSgKo5MnFh9vkpJpaXwZrzAK08HdYTDpPsR26VUArZqZy2eDHFl1KseTcKiWs9vOGwSqJ9
VX/hvoHLHw6B0uL8iVDDEyO9Urjb9lhmQ06cUWzdmaukkMlClynhadFYN+VH3URLEC7GszuD8EJK
rOwgn5ZeVbqEck32gE8fPbHQEETNJ5vpqEP9AWB2T93U7UcTcJcOjeNUzkBVC60YrhbkWDU96czo
zQtDOSLOfgwD6QBtilRAk53XSIPuCSo/3Hrl++SOb3gnajKd91KZbouhliSmuec0brqL4TKPwTw0
l1l+svXwta3U8eTEkl0m1k5hER9NUxd70ZdQ2mnsB8QBhscW8stoYianPVPc/YpGNhHUqnp4KOyq
I/7UopvSUw9it9a4JY0JZ2sbp/fzlMKhfm6LIfIVziBevQ4l8Q0dJyQBeFUbHJQmprF0tW0yN1+M
9rZkbgLXPX5qVrbAoo8huPSCdJOSRWPMvsxoKA/FaKwzTRKgUQvqp+47TYjAHebrWtLNd2Z4Lkv+
3VGFua+ZSOeo7jnPlF+layl714Q9XsbYA0s2laibb+dswcbZ9T4pcPPVAGScY0MDvNQQD5GWHFJl
ARQXLxfW6ZvEImnBNJpnnJDWcVatGzi2lBjTkXixW8KRiPsemuVgYDfFR9ThARXWg6KYgWuuUvlK
99fjy7maid2LikuqqTd2aT5y57yoTo4mvK6nY5vFZ5fzzK+HjINEhmPiYOsPtYnijvw0z6SkgjhH
PkcT49JMG31XNGN1KhBuk5LDgxHrPwixSwkDdK4nDFgHE5S9t2TkL9Q1V17s/qALWmDHqYIpMo1j
CP6XtU40zi5Z7QcDpDlAeq+4b9MDI2qPfFkTCopKnG7klG9MCeRZblVdpuCA6YviQc2YVc5duo9S
KzoltRk0DmQ7u2r80P0IGW9ApGWklZA1tp9GItc4TwSjoryz5nc+ERm3UT+Y/ka8wRuMkHF0EZ1b
gj3LRaHXNihcaJJzmYKS1pP5mJrdfZmg3SiU/NTv2q0fp67rdzpW9W5r0unl0Pj08x62vt24lcjF
gPsuTNDsjgan6sx4sFIz8hQLv+rWJFLjMDqVfM9OLdVzAVmbbjF33tEyx9sEzTlhTlqwTf0R5T4Z
tMv2rP/Xowth0TbwoU1deo6smFb9FN9ORjWeZwEgiE57s4/TXA+qBq302uClN9xgTiVlreuXk5E8
zvFz1NIEQ1dN3vfasyI3Zl1h45PtFv+PvfNYkhtJu+wTYQzagW1okVqRmRsYmWQ5tHLop5/jYHdl
/2U9Njb72QQjIpkyAsAn7j03OeRD1GysZtrFIIQvaWtvS7zIl3KOk21hsK0u2KkejK5+QdjCQGCm
kj70E8b0MPPOhQYUasRRpbVZOB2IHp2LbG+l7BY9g0VA4cfopsptI5p05zcWXp4o9DYdlo+dmSix
i6O+/jPEXIeaBRgwFb2mC8Wycgu54yAxHWw+ndOexth8c2xfsewlnYSJ66hytE5zz8xQuN0ptfr9
MnTxoWv974FU5oUQvZGQO3fYtLlcLhXBqOiNio8iadVxyUmF1rN2QR3VFbylZPnRDM/kkfweE84X
sVndlallkPmRM8d1XicWcFmTvSSNAdef8TCgchyATur/CBMGxosXRxcGTHjJ54h0VJQ0IAsr/AX5
28LqnR8cPUQRfqcOjA+hnZJ06EM3rMxDbg+/hyxCLsJYSGbjdjbjv7opv1p95Vxq86VGNn+WnTNf
XN1EuGxWY1/Bygjqlj0/Dki+jNiy8wY/XL54bo9g2qQGM2vGV+WUPRqNp20jw57RaYPehEluhAJ3
S9FXk0apCNANWayjGlulY6P8zEUwn5doKQ52U745DsI61LIWWZ2ZPCV6cmPIuEXP7qmjwxDLHYF0
i7x+p6IINx4Z5UK4zJXx9jW1ieGkWIIdoS+vDSfbg+/s4noerknSPA9jnCOSEcPVIKtuxusKXQth
f25cVNL9oHp4y1nwcVipq0fMGAkQ5Hsi1x/j+WL7oYljmoSEPkb+0LMYTRr2HsrrEU4JHIp1kdsX
g8nJWVQEPvvTPudc/uegdsfi0W5sMoUm3OCpHq2v83TfrbLjlAsizmVlHcTwIdDB4NKCOVOYRrsF
1X2Ta/BX6qPLsUI0PbKYOLqDFK1Bx5+I+R4F30xQApuJXdFDpKGzuk2iEQr0Q4GUcDuigdgKR75U
uLUPXdrF0DMX/4yRmJIvNS+Rn5IxE4s3KRzS3XR677oO8ZorjrL0gsalzMnL2PS1S0TSnJ5lRM9c
qfANXgD1wt8D/TlmsMqJJ9uHPimA9kec1RW5nPVNSuCS7zhEtbfLNSeJzRs9bFD10u7SZfEurUlJ
LTz2vTU5Vlk+nGP3oyhDhemDfLUmIEymNy7rDagUKrDIcx7HYuE9qntXV1b/usnr/m2o1HSAj/qv
pxrfRDUfD/V+vYl8gR84Z29rEoSki/T94liP6zZiXcU4GU8Z7Lo8Z0EYqKOyJwNbjrmgG1/Xdwjb
+gvUZKQtmV+dRkYSPuaoQ8yCfJsbDWLGbwknoz/otKQpvD/3GAESJNlwtuY6BOyM8eVeljjIS008
c9gQ7bTm5KQaFidjS1vpNg9hSRqL6TfitDT+TjSkFA/6Y18363N5ykpAGlO9D/V/aSpyafw0fSot
H+vTXGUXJ3m03WLmO0bzp8twZbvu1NMq4wJa+eFdA8/xiNmeK3Mool3XIIoiWrRjw0MWp5tV31fo
H/o0PJpVnOHDN3/XOMGd97pnVlBAyik3eRvzZg6Cx38ACCN9lbRiqt206ZbLeoNyczmVsHIc5WMF
Au3BRhoy3npjLJgtDJ+1AZe1r6exbkG8bi6kDpoXU99guHspO3A9WYBWaE7cH5HKJIQBe7wugjdV
yjJ3v3AqPgH7OS9LNuIaGIoKvzd425qQUFr1/BCWw1nCuI9s0iZC8JBZESM1jAv3Yb0pDPOn2VfP
XicU1iHrtSFVnQsn6QAtysgsTa5Vi/9lsDsNKLUvE0XpUaX5URjNchvzztuS6FCi/7FctvRYA/L0
LZsd+T6VTwTplH2n1cRwiWKgDj/coTeJTPLUNQK2H5cII+qa0sAMtnVcc6iXkfcQ4QI6FzEZPa1x
jMIBq1DdE3vmLtXOn1j/+BlUso4q4qWPHQzeMtpkLo3BZFfy2tofi1mcgyzs30tidDakGFR16nxT
dWpvXPgMONLRSmQmAs1SZtsxJR0KXeB0Bgr9u+vzF4iEJOv25nyYHHGMR9qzKK6mp4UVNBDgH1FR
WJ9lU10YCnyb7cJ5anOsPF5aujsbaO1lDNAICznd1UnzywwD8rMWWsuqg0jCYGe4jlV49jpb3A5m
R7JmQYhjEYzQUOuf1pg71/p+ygv3iQ4EB3dVjNq2SLIAZ8QKbP45tel8ZW0RFCVJDJZSIxP90j60
o+iPdLe7timbUxa17c2IuPlGuumTN/5AD5Z92OjkkOz4+3TCl4gGOviWS8ABXBUlDh7Peok9Q+ue
7TNyWhpnEuA1AF7hhAm9o5hVeBNXmYtdqLO2LQHqyIjFcYinS12DMiAWYj4K5y8izZaz76XjcaEc
oQEJjH2uopdqmaliTQqMFMnebYNGCv2pP+ziYPxJJrxCYcLavApcEPb6gqv3pX0oBWgKLqZfy3uY
IHo7RlSNg7kK6tYIhYvTf4bI8RK0aJYrI31Zn6IWmi9IKsOeuRY389wPl3R0mk0OevDPmnfd6a47
YAODYqg8Dr5QHZx5yfDU8wbMLbPCWypfUfAQETaE40k68cFY+dr6ZrbbB7r68c9TttIo7tr2X7up
0ekT/4YmooMgDo0gVQyZOYxVrjhN/KCSav5DVnT0bvcPT7GMqRUKc6oRZSqW3f/QBmgI5Rzx9jVN
oBG9H8MOYJ00X9aiJ1L80uu9nEX0ISutt7XTqWhrRBEDJp2gn028UXzL+mXhHz7WSXEuBmJ7yNoI
r7YEb1MNDAxDxiqRZTNumcv0VEtevGHKfarcsD/x6zEU6Y8cMCAzopjzh/EwWQQED1Fn7RbmBTpB
+vcAwuM6k8waQLph/KdxniNW9+oplimigHG48NVRd0XZi79gPVgE0+PELsAlRBYMoqq5Txu+19AQ
E8rLhatORuhTfGxlWpDIu7Xe5XPFKbIiqHlv6GhahKr3QbevCWA+VuiGUG9W24AhO+OjcRfW+lQj
H3pHPKSDS+g5oeZ5Y9tnkYqnTKZ/MdTKjrzehHwd6pjE+3xJMAPVw2tG5iM9G/j0QIcMax1by0uw
aY2Ztf5crtyC+dCmxGg5v/uZvEozyVAxy/gHffw9iXPkLGRMelSEvCxEJ8VwkdPjcJgaLtFCAfbk
Vcos58TSMmUjnxLA5yH3c/tpvISWzbk8mMmhInN9K5am0BwVohYJTTs4MCrH4CYDwU+aq/iJIPDc
QU4pmhlNH8cqKbzfvFFcUhRr9pTds7ZmRofadFeruNmYuF8Z8pIXY1LcZD6f3etz2LJc+9nKjqJf
nicLUi3Fa7pPE6bXCmhM3jj1DdmbjDaN1LpHvLYrSKkxzSC5cfjj+JbLqdwnnJR1BkE3YXPrMyvN
jfT3ZDLTHcPmZmIfsHXa4gP1t4eIKUKBDJZh6ZY7SxnX2cEA0nTGM4P+532DxNaore+DYuyry9hy
/GHSXWO8M9VTsSTfJVXRk6r5tVWDhduF6H6bacR2Lp9pBFLntkM/yFQ8flZLbZAFyhWPnTF21uLF
t+WtoCYeVEeIj36hG+KEb0igniqJgtq3PwVY4YPo3sow9zd5IV5Z/bwh2ETv0bvuUXT57SgYhYR+
lFH41XeNBJjRj+g/vdRK6ecEoc6WfSojCysLVzMiYaNtbx6CdvpGbps4G9b8EqDqtvwZ5SbnLK5q
7U0zkCk79+Mpc0Bvs1KrD70F7dtIoxMC5yfbZiGQDCTHmnLcL5Z/6zOKg3rD2qSo20uhSFct8ugx
i0CKGD3R2y1iArYmZjQCxPdd6FtEZ/ojQXOGl6HSszD/SlY9iAvDne38NsLul4M5AWUYgZ1GlVMY
v8v4Ie5ldIbtAESIUB+T8gBmwsgACw90oIkDfO8bq8ByYBFUJBCebSikG/5YJieV6BIY7Qd83r+m
zxLfFpKq8taYTe+GVMVvZfpJpxozvOuyfQcPYengF/k2LVv9MCeQK5aQqZVrHKZC1S8KD7EhlufG
MwP6JWLXpVte++SDgAmOtNGPtov/PbXGkfGAc+jUTFBlJttdn5MVn/k7s67mA9HuxMjGZBNL07F2
EWOWFjs90e671v5epemwSzPnFcbmz4T8x30zokiIF+wgBaNyqwefkljxte3b6tBpZ33GNLEEJoos
tmnng8SjsKl79wVPZ3uKxIAiK3vJ3N7dhumik8kpfkhQOsQpCgo7KX9IS5MIPJ+JVAuzmM0Juqsn
wWBkpOpRUFUOPqE6m4QLFukz26Q+LSXEX7DDT4ibu+fYtb9Vc/heZvXE1C0Osbn7B6Iq7my8GDJF
FjGPEkhRTcBckKbsjEquRjEVVCoRjaigGDj6qT3UHF8UGdA4ADID6zZz43BOrT2UyASvqdduRisE
MzZgrM4T46cy1FHnK9SWkoc0qeu9mCx3j/Eay8NwpP745GAnyNHkZSwnn7GCfeG0aSCmv3eK62Bx
pDXpa0N/tvHbWoPqinqjpPUm8i450jOfl6C+kXC6CN3QA7yMZKaqJdJm6Y5jfqCmuVeAsFucXFvT
IRrWb28Xujv+ENlzUzt/2e0CTg1BpCHG9xEnO7iesD8XTX4bv2QAugmP8D3ga2Xj82cI+RIDohC8
6ITrGvmHmaFfNJLuG0sEb9s49j12WvMM2PraeB2U7WUItg42sDzv7qc4Rks/LMU2K0gUWFD+JNhs
XNvYcdS3bexvO1E6pD06bAYbAhrz8LODFryNl9q/xWx8HvQBpZgRRUYLRq7diKamHfBqDhGuE1i7
GzY2nFw8LdVWEz0oxnN6IFOA5wx2Y0mKLG0570IQd7n4YLr52VRle3AJFpvQV1vY45NKsA4CLeLo
IlE6n8ncXSGo6yBIZDhTcfZNdkShkPvglzhaJc7xvBSkIKd6ZDQwYx9TfBlkfdvpDzZsJNECudsw
vfd2rpE+t1XmbzyRPQ2rLmliYVdySO+6ZSbhtC4ztG4Zcm41vbgCxWXRpvisp2k3xWwg4xoEheoQ
WacxJ1URkIk5AwgKtgt7o4tsxQHuB5iSWcv3KNebqThR/X5vciS9uY2ouRksZEcuSvLyh/uJd9G5
s+vh3ejbZNPCoDkj7oeXIvw9kgR/E5eq2nsT0vo+UH9xjoE5aIKyKKfh2km2CxPnjKM1MHmNl34f
FOFP/OtXsbAKTseWaU9wxy7XP1h6dFgBSc+JxCbm8xhpFeTXjdBlcKrFgv947uuhsVjAUGjHJGmu
ytquMSzglSSMJB3GkpgVOiumCOi6x6iGIVfwIa5s/8pp+Y//30Y2++8if63XT1//z3/c/fPl9Nes
9DDBtzk8LK1xDZz+3lqshS2e/ob6Zv3cr4d/fghH/+evD//50l+P13t/npxHjeW1Fk7VUToCo+YT
R630kfqL/5Fxrd/a8mPrVCyoqQppv5oLeQYCXdzBld0nQ7H5RKpWdmxwqp5Kqut9nfqf/pydhuFb
0iD61C6rGFP6Hcmgl7wp3/FozR8xVI8yFuImsHvvZNi432iWWLsA+GA68Y+7ZQPIuAlocDpU/gha
+Y+r3HN98YK/44NQHSAHXT8Ur0lC611lihRnIfPewT1XxfWfH1+/nljVzOuHcv3d1nvrDb4tMMtf
j0N3obb0KypnrsFfz3/9WH++1tfj//Z//ttzrtEFZ6GOjR6gezp4YGTUiANrdnbrw1i/T9XfH13v
rc+tH10frjfrF/h6+N8+9799KeLr4EY6vBatXo6waGOupMWlq850ffxfn3TWVKCvj1f6k5KvT1of
rx/2G7qfPjjjRh0vbc9bmn01d6NKYMdY764fWm+8ZMeIzDh/ffo/vsX60MHa+ifD7v+Tjf9vZGPL
03F+/2cV2i1qGXzryX+K0Ow/n/RvERphYyGIPHLGPEIU/4YawwsQIrRD/38Ajc3/RQuMDdQWgWNT
3/HN/60983U0mW0K/oP5/649IwLxf2rPzJAoPIQIHlBvR+Bd+Yf2rMXd2/SNjC+2Bsy68rEGY35c
87Ly2O4uc5Z7Ry9jP6sfrTec+PataSJTmLP6PFi/VtHYehNUs1qwvOgkhRavnkkPlSUIWNx44bqY
+6c0qD46EyxeKMv2xlq8XYzVylfVlmis9tZsWBky6jjMBTuEltaBT09vCEdnK2HvBr+37qMCQs/k
y+ZG++6Qs9TsVPoUETTtYUCfOOiGsdado24hfd1MMtXxNo1uMC1CZnXDqXTr2a5NqG5HicHy6U4b
3aaa0wW5ClM6+teKPjYqo5+q9v2drKIbJtpKN7y+bn2hPxW7SrfDtm6Mg7VF1s2yrdtmyB0DWRyM
FjC6O6f4POBD3Yy62Q6Ae9hGgr/EzLaJbshz3ZoP9OgWvfpEzw6jlZUBhi2U3OZvx34JlTUDxqXR
V7rlV7r5J6/T2Cy6T8SQLfc5MwJSxF5Z3bKgjrx2H9jzoa+utcPFKGW+gAj7KdMDB7YfEHwYQXTM
IrBQPeCwPndWOtHb1OjmoUG7CAosG1RCsOy1A/ceBdseUY8ed7BxvjZ6AOLrUciohyKxHo+kjXhA
P48kHrMCvB9132Lx2yVWDdsh4ycWetSSMXNZ9PAl0WMY6DWXonpiObj8AOM5NePvKUyicxGZpFij
dRnnNt+p3PSY3uTP3khTGnDtIVKMkgpSwyaUVObkR077RUQ48lrMt0XXDpvEGKdzbOSXZXqcgzI+
5XUOa1u4L2HRUtt0xtkd8Dy1Nbb5VFxFU1lXduS/KY5RIemBEiN7Z0tW3EMy6MulhaaQKYnJb9fm
OXCuVqEZZy/GdGFIT5Er9KzUxLEky/k8VnOyz1rrcQFHva1SO34JDLEv51Jt7cZhq5+bpMR2nXFv
2vwxs0yePXN4n3pvRtWB4DkHEMcKAqrsvLNHRUNFhC17ipz8tmaKcR0Qa54/zjEMBpmZ8/0yuj1N
ufdKqDo/ve1dsIDD1nRMCcusO0P43XaO0z75MkXLaLOh7jjOAtCdZ2Ca81ON/70PEBThqviICddp
vGvvQtNg8IQFKLtxrYWk8eBFLuW7Vfa0p0ninuIkWg6qepIIjA6Vq06hA6cMqCZzRp/MFRQhZKuC
lwDofyzELgxGXr3Y0OPhId6FcUXs+8xCKe6vQ8IQJsnru4ppXAdwdNPNCmcdy7D22C/yAfnJwfb8
A3skgrapXyHpuRzhdmwewT2famEz96GRpkTHueVnJfgOCR2h2A69u2xth4l4Hme3tpXc2xNpoHSs
iTPeFfNrp4zl6NWwEYyAcZAhn0HehbdpkN4xV3oXQ3BWI3sSyxA3ANcfpoI3clGEw7W2ySkKDcbv
CL18ZCFbRuwDVkju07yb4Vkmr8mo+k2fAVGVhXqMrH6HC3mLJwEo2VJ1W7McGFDBnjpGBcgqbOwk
ki73mHu/G0P8LXUzhipuNe8XYJBwUoID4+Jd7VU/29TfIGkGuJEHext+A5sqv0d1Z9K9gzskV6dI
TPgjo9yrrvgrRnnSh/WvKJujOxsbz2Zkac/0DRdyOwmUXPMS70AUB5todklxx4+0AV449GWzdWmf
dl0dtNtcjLd4x0/eQrq0m1vXBR6cA9PuWPn02lmvfrqFgV8yDH8njfu9J8PhbJcJVme7vmcIQiE8
0c7FtgnNHsrKxnXTHXFRCFcT/xynPTHw8/xjpt7bihoB1iDUySyqAX1hDCjQuRIG73Almm6qpLfp
RsbuEGQFW+LhpFi9PrQ2LJHolAqzOtYdGgE1MyKv5Xynk0OWNzGRnx0p09oHS/BrZFVf2VwiUP7e
QJh8aCDwndIq/9UMyWeK6+caDXG/qYxyOMTzN9FltPYzZiAvmLhD+pTrLT/apOV4aTG3KbI/jzg9
BubzGjyd5AzRzPGveaqqvZW5t7DNZzpTc5enU7MdysVATdY2Zy4tj4DQmqryfonxzU/y753IsucR
JAOSQq6a7kiEXG6Ov7uwGB7LdHgiHSAA7jfNm9IJr2phHAq17SNhNxNkt2kZXcyK/hX9WQu5YNdH
1sVCe93VOSbqSIaQ7cAfI6qrgVoOn4X3TRZSPptxeQLpzFmluJtD2zmagG63U4jgQz32TgtSlURP
9D59vZ+gNW7Cn+hpwQSg35LBOBwZlT2bVZFhA4k5MTfZqasx1yMRZlzP6B+RAbK5qvkAAYGwiu54
G4ZjdDDZ8GxJDHb2sT+9+vHyPXFrNhTgGayRWQ/vj48K6cW+Mrv3jtxq5muMSjtLjKj+SFKAPS+c
qeTg93G1W4tkiapgCiSq26JO+u4IO716voFhjQkfkSlgo6n2d8DfQW2HTXOXzOwWRxlpyU++90bM
Qax4HioyrM6sn5nHNDD9Sp/1SIos2Ef36GdquHjuAj0HtzbUGA/AKBPvvMm4UigzOnKtvae5v6AO
6TY5vfLFtPPzmv05ybC+qQUTv8RTp6aVpXYM+QdRYQYwh+9OAkl8RvpsOjn7xYwla5U5n/E87NAG
3xkKoUFgZ8eytvItxlsWviXCit54InH5AdA2tmR1NVvFYZwo45NdAOhD4yU003vpQNFcVHcHnyPv
lu7C/n7eAzrlrDMv37Oag9e1h/AkJVEIiFK+c9WBAzS3EQg/LmYCohHirAWBxYIzwGHfxGlT3lcA
RlTdbyKhyovRTqBJKjgQXT4eTKNUiDnrczupj2hhitfOIgFJa/1OOuqMaCnJHmpSfODy0GDvQhYY
mGdPFkA5i4rhXFBWkAIt68HSLlDDy18n9MQ6Ch2UNX7wu3YssZGGYJyEWLKbLDWyXUGtsI2/G5bz
nZ9y3qpw4VxtGQhlPYAiIoTtLZxjj7HCbyt4TcKMWWl76YXDiyGHiZLEq5Yz5uFo63G1Br5QcAYL
nBu3iJJNkCVcBWsUgsxjqUhHO3usavuiVaCh6WM/LaxDsVjsQUPfP5bdvleWd1KDYxEzbd2lYWJf
zSnKd6Pn/mrhKZ18qOSLR8XSey+8P+19NbKpmXEPMm8sLsZQBNti7K0zF2+9eYa5YMtuH4RBSWl2
cgYzvsIQBCTUs9lqDfu3zBwFs9D/cDu32U2gdKcyg+8spx2ZFN4mHV3UplmF2AsZ92RIb++kkNUT
/p5zxRpQ6lNnLkJWpereqd2Pyea9krjEzYaMq4vM+ygDqCWzpjB3Zmzu7J7L4/qwGUpWaylHY9eY
XEHC8CHtKU5n0NUdB8cOMiMoq7x6Nlu3PBQiWW4wpHL+zkN2+G49HIXfSs6C1VPDCqqzMzaPyGff
Cqkuk197e69h3kc5QqSQWd6mHQW755EmMDe7pnlEnc8OrxTxAdIQiRO0KcpvUoQ74sGix9gy3kxY
glH5pZy5izqJeBNWb0NT+LdLlDAeXr7VBlq4yjKQro87abN0UdUpGKEkCN9jiJxmRxUhgQurKL1Z
7OznlC7RNseQuPFRI+3y0L66wL5uKETuw3hQeyss/J0fQlPu80NAHOGtT/LhvWpu5OQ3+0w5R2bs
9B8ojuk51Lcln6iqi/w6hwlFgVk9V4Dw91bsgPMcy2tnVf7NmC3TXmUwFwVf3MuQIttPk93DGA/P
dize56qKtdLYQa7mkbNgIzUZOY1OpJrIMHUOQx3vmHTF/KS3rbFkdyZgnTxgkOxJQk8CpfaL/EAz
Nl/abstmlTFzsHxvsdEelc1l1e6IqsjUZ9IW7mNuFde2QAtDvXR2ugm6Qw3syvXqk7zESkTHWA6f
HlKYW4sL+5ak4006u9Ezi8lfeQhBA5obIbDG0yDb7i3GvnpM4l/KmMxD37TTDRzla27YV3u+LO7U
bLL+PURed08rYy5hcitwg7JwHsnSjtCatYzIm+X7wKv2Y2Zf0kxZ+Zfco7G55TWft9BB+mPYLPd1
Jzim46DZ2INN7sC0JLslPICV5a3knQm+BBXZ2hKJfXKqA3R+vOD+xpTBp+0jPB4Nm90UgA/Gv+pV
1io9efVOWhykiFTYdM28j5aQAXN/U0pQaym25FMjAmY+1nx0A/XEgrbSejj3R5F6+yqFXZUa5S87
JS9ksDi066ahwkWjvxQcyfTAezlmd9M83UiZ3Lednb90Pmui3uP3rwlGvTjTkJP/EZ1zw/H2bWlS
K/N32doc3QAeauhIuVUdM+LvzFnd1/743ONw1e2+PCIJuImyyTkpBuLAK1kyjMu7UxcPk2n3N4M7
2IfE7qhnlUs2RKkLK1USDVdyOFpQogBGsZmeH22wMtvSzN8K0QIwpbmfXNs/tJ7OiRDDeRpq/5C4
3nQkwxoOiW9/YwGdYfwex7ORazmf9anYXnKcFn+lWXOIkdfeWsNwb9NsU2UScd2ntjoP0fASZpZ/
bV29/cm4xiPA2UnqgpvSHinG2L5sHSeitKzkbV2r37Vv+Psq7vZeLp4hdEPJdwxSXbDc7OaaCUBY
spNpUpiiY/vWCpnsQ84Dh8n1nYNlMusPWNh3prkdGtBHHdxa9IsuiB9zk6jkW+u3CXQJ9laGaT/H
WsykBnGZWQrtAJ9Q6xiUWMJQ6BhBC9TW8Fsl1quapHsWbLxaeTUj4oQ6DFJH5tishsDKDpxMaoD7
x97Ongjkvtru3AAqV8WeGUQHXHiGXzSV1dXM0NrOiKZwo9OcV5YOgZ+58hF5wPbp1a6S34vNlyuc
mfbY4eCf8p9Uvj9sG+QLuJUbOfLeLiuONmRNSNfb2r1jGWdxOjqBjSY2keKtET2Hg+BXKCWR93Vj
fmMXwkILRSZyx63XtPdG8JKMGXS3CIIhBveHVffcmIZ94TwlUNZpHfSixbd/FNH6IayoqC979C5K
Q5kfG+z5aArAvqw36GuBPOmb9SEnb3g/Nug09tL6k7kBOgOMp2vjO9/30yOmI9bzefjANh0biP5u
Sv8I603tNAqqA9uef/8QZmfKjZfbav+VUvulvFtDa78eKtxoVWmo88qlWZV4SvyoSAE4rw/Wpycb
sGI2tL/N1kJ6QVgEgToLhZP+Ydd7BF/c55T5qL4jFEvrc0aybHnby3Ou/yqF7FGM63sOorGtZVvE
h/RpcPG7fqAWcVgE9DHxT8iARYfJbjbM7tS30A01D6HSN+u9kPncn3stL9P6PzoKAHtvt1Gy80cX
16HWO64yR0fJfjOY1bgz+oG06yUdSVbXnzdNigaUl8nVwIx2QGf2lZKsoS7TmmH89eTAFYV3CcYW
et2HL5LLei9sAbt8PVdSrSOUScHaA3bpfOtfN7kxtIcsSF5wrjBuE9bT6j1YbQODdlnU/ZCQjIBF
4OvG0tZ8iuz60oTduAtMGGZj5SckCDQwt4ysPq18jzUnWFCj84aGIuS24D7KAgkOhVf/56GRYaEM
+wYol54QrhnLGUfi2fLfeynHC5HgJTuO5GY1EAx6/r8+H1SZRD+foIyqgsXbVl2pK2CtKVvNI6vE
jHxexPxL8W6lt2t6cjZ5ucLgiHXDEEG6HUewMWs68tdNrr38mT9Ph2oqH9fn+f4puBAsNxp08yVN
rkszZorHTmGeSY+Xlbg4HvvrtI571BUaDPD3Tam/KawqrCLrkw+O1vCv0uBVJLxCWvo5R7KwPkbB
hL0vF+02aqsX9vfUqi4OPmNKdhIYZye0XsOkTQLyAt9RAl+Ku7dQMzwTTfOMwXoOmu+ZZiNzkcX/
tDX7UwABHYGBRkBB4TFAB41QPi4ZtmBPs0PHCoro4EXvgKgfkckfBxNHSg9wtAE8SkDpCF7uYCRp
fCT37YFguIlWuuluieMgdguAaWo84zZusCZDTgMG8zaDOnU087TX9NMQfdGhmH8VmosacBwXmpRK
zvZdbsBYhyBqnhCKZbuSpuGUasaqH1wMJGj7SsNXNYUV5Feoqayd5rOqAo2L2+bPVR04QGW7vyjp
+nPvUZUa2VuSseD3NfHVPA75zIrb4y2Ix3o7sRkgJAZKLOaH/j6t+LIkMFRMKatbZ4Iqi6soO6Rt
iaZo1DFT/mbqnV/IOja5ZtLmmk6bgql1Na+20h6EDteIo1m2g6baammnkb+pQiw7r/Uxq+U0XDZ2
197PAP8Cx1WakhtoXm6GDuJWlO0ZF9EbquHbQbN1WZZSyvObbXJN3lUgeJXhvDYalqfZvMVofKuc
8gWt93IMOt1lorKziD3CIQVC34Pw+z6ERbdxgITlkKLab4mmATO7Z7YBIFgACoZkhYoM/c6+Kif7
LMe3VFOFmWRt0IkhkUNAE2rycAOCGL+U2KmSQBXB9a0J4bwKq8e4GlDuNQygOv8HC5v8J1TK91JM
WKxF/LNbBEJW9Kswy3gxDEmKhzGWP/mDA/tI90GOU7yz641wqqMc7F9DMTyT8wW+ln2vjB6WSMy7
qWfuGVrEQYQMQBhLkP8xJccWk3NWkBXist6gkqnCPeN3QFmnyJyQ5+gYEKcS2TF0ieFqZYuXdJK/
ncz34BoR+iNjPV0bHpfGIFvJzrZL09PZQcXaWCiqZjdtkJOHr3QIE/55WsyOGiFRZBOqj3FKgQZ7
E1mRTBhZhXApiZPqYQb3wJRDmScHqKY9x69DW9obeG4MqpivYpKLr4X10D4tNr94Foy3lODvixN0
B7+eiUXpBwahBCBMlXbeZuneswcYqbccWry7PPcunYt+Iz3v3cX7iOj9qSr8hZJtejOtwiWEp/uI
jD7fGZ6Z09vzNlNpzOQipfDRXpy4fJe8MPTh3q6SMcEtncnYho5RBem5LYFaEseeI2vSS6giekE5
XCMhQ9VhiRT6lRffcnBt9CojFz3hKcGckzwnzo6T14ccQ9JGFH365D7URZLvHCGhY/HnZhbjXMwm
+CEDDNMEk5S05959bdckOKQREFBGfbNvyGuTfqBYNS5RDQvAwgSHSpBsIrIUINp899Psg8E23g0J
236sz3VgySvn1n1ZdUeKuH3cIrQGjAday68tzDsTaIZBHlEAYe61YWezWKE1+WUY/Btpb+4wGR4c
z4YgTcc/BLnx6blQN8Vg/tXCXRuXyXqDlbYcUA5kxHagURzHmK0aCVk40vq9cEP/UEQTkcsD8+dQ
47Y7Zskhg+6NHxeIy41NXs6XOvZfx6yzH0z8GXtV8c773+ydSXOkTJqt/8q1Xl/KGBxwFr2JeVJI
Cg05bLCUUmKeZ359P46qvqwqs3ute98bkgilJEQA7v6+5zwHYzrRhkWDUV9zoCEVL/mYbhK3bQF6
WtkukNWhsgnBzBO73yByPXQzD3YzDeJtDvHMChhOo4EneBf2O9lOF9OyrzywzFUcsbgxrY7fTWmS
xeU1TF/tPrKxz1ev5hz7J83qd5UXtNRno/l16CVZMz4+3mm2j7XpXIvJokRr7kpyjQ6pEV1E5L0m
ZVSvW7AhewPgJPUQkJRTdNcnyJxqpp8iRV4WTm+B1syAf8dklfbOMxPPb3poaZSxxr3rMf4XYb3t
27ZHGxncYYZvtrr3DU5avLZbEo74L6+hX1JNdk908lmMlJ6BGt59GnAXz6B+hKmUg/RjWPDZ+MqD
4leR9t8qOgcrIwQ55Pa/omIwWdcat2YER9yaCO3Bv6+zIhguvd7dN1n6QTFQ9Ci7lMgFxRwicp86
blP40XGh2yxfWDYL3SZTipgYuxx1zXiH5HAg5oEN2SUlE6BTJjNM6/aU4z9zxHWYiG/w6luGAnNP
klRdDae0r7u9UzBnWDa+Dtdj2ZuAi+rI8COIv76xKYlnqyBflCatlU7rz5Mvgr2kMUHQIhhsPQBj
QaW584W/of1ZrXxafgGwjZMrmvFAOupdljLwgD+7D8F67r3YkDhfhxpBciqOiQ6nDhDsSJrKUPF4
LU3SHJm//kFQOS6Mpbgpjsv71ZyaeyASLOrlY0X5fjt3tCej5Db4rbPTYZeCdfKYWPfrkRjUU2l2
VArJ2KX4k8WwHpkIOQ2RiWlrD+QeFvjBdb3cTnqana1ZpufZ6DLsWHgSWXmugylSsnWn9UDbAWXw
HHoziPMJZA+gFy0Io2Vv2QyxAs4tuzk46xPCvVBPznlEYWhMLIP+sPGB6rMkV5V7OwWWzMoq6rZU
y34HCvDVag4SG0XwWl6y1CtXjtYe6gnM5fIZuT7Elq+9XlGlY4TBo1ttpOnBrqkJ75WuO1GwB1Di
sfhbR+pXiTGndg4pYuZ0xMHwqGeRRkQjwLHYt7fZBHPqz8bKAfo1hJEowhy7y1cmxHsYi/RDkoTZ
OWwDqMt5dM3D8gcIcewQOjSVdRLVdxqkgN0/vdc6zV1PKis3Kis/Z24DEsrIGlNX/KLlWvboR7cQ
zF+H2LFOPDmtE5Z27gQCyZWeQSjQ1rJZ2DzzLODfhT4hkVZGbUaxArGKF6dlb9nY8QjsG2vyphma
6Gz2BMHm1Klxj5NrQj3vhC4195vghAaXWp4F28UsK0m1WXnCRUs+i+nWXGNqqr9s3KjzdmbgXqEE
mKc2kh/FRJWUYf3o0prvrJBpOFM4NIw+eZtMwxXSm2XLSNlAERBp2EUpFC40eF3pwpJxYMEDv2PN
89fGk3p6MAKWsAslj/OabedI+xTKKPJHauQpHdSX1Kgiy81yuUbtNpQ7kLnXxPL/oRbpqm2aOOVh
M4Uk3gAy1s1DC5G1N+C6ZWq16Nn4JsmYJGLhL6UdCT6oOUDZOhtJ+5rKRzvQxGdKXhYjI2pNeGpl
GeeWFhAFymzU9mjosTjHM/VUrzyEbkvnLSiLft9N4rBA2rLSv/mel++W3zMsesQvSV/T+AJjz/DY
ypl2jpLgZ35B4Ve0HGwvDujxSMfm7i01m9QJrHwLNclapC7wYQiZdGfQw1AJ1QB/WmhHy0vwt+3e
8iA5qUVez//Y+JZOENQseFBaai3ohVXEyNGxAmlmOkMhjScJU1RY3ZtjTrd4jhtM46xCF75dCt6a
p5J6PQY9Nc864lz0RXd2YeceCdv74jqN+RgqJAJXb6Guz7rBok33YLMcelh9x7NXH5cjLVKKw2vL
bO/cho/wiy23YFmqdENz1tsF/JJCn6xj6ByWHzl1IIm+fvryWk/wq6nfTasK9uXCr2sUrPDP6763
GrgD86PWJT/DwNo7Qyj3TU+6GJVUri6uEAPu76wd/FE9XNR7tXAqMCkC+YP6i4Xb5WBTFC0Pbs33
mZD2TTyOWDb4YngBEGCd3BSUY9tgJxoS6+veXA6xn6oO/g9pamhBmFtm8o3AhhesrBR0qinYO6qU
ol7B1/3djzixXQW39GkfqphdspQWW5U6rOV+WV4um1l9YVDM0R4QMusR/suIm2FnWeYFd9c1EMhw
Kz7d2LXVp4KsvrTIOWUR2ENJ77MsOTkWtzzp7Wsq6N8ZwTQA+/A54fM9aukurconq5O4c5LuauSk
dysrYs6aZjNSa1m1Xn3XR/oDMwiKkTy5zBSnQt2Tzx5VwUTqCeXrygAvPGgns+CsojR+L6lrAibM
brI0v8et88NJkQiXhrdhRSn2XpkLzrZ9SfEZ78s4ZjjX25NdFufGLX/YnUW/w9ZvGg4U4plQ5QAm
wHSZ/Qw8c153vZmho47WeegriIAOOEkii43ESzedrcq/K1KWk6Y9bMAKXeMh/Vk0Kc9ZcdcNRCK7
SfFOOb659dQq+3SkZ01sUurrh5b5GIm87ZpZ4dGttHbjSh0kSerAxekeZEyamftoEDS7JRRgYnCP
cDkyM46Ik9iSEbG1TBbGTFKZqLTDsayLd+7IeeVrTMrMiGQ3U29G1hCAHGSD/IFuAXGcle1gLsyP
U151b4X+YLu+eA99yEOsTxjlSXbuoPFu5KC/BkK79yhcbGMjIeByaD8Ngl2NKuwfx6ohn73QiLRW
pEaKzt0hxvQw5rW+B3S4X54iXm3GM+FgPFAg0hJwM6HoV+TcqTXujRT3thfmZMFlrn78X+Lgf4c4
aAjmdv8/reexGP4l/+nv3/CP/Cf9b4btwjlDheX+k8wTmiBdCoOqguEtGtC/QINkP9m6Y0hXkCvu
8H0ENP1d7CnAEwL+BvaAakFwmTv/E9CgAWbr38WeFgOW5ZiW8NCWWpbF199/3aI8aP7zP4z/O6Ez
6wnollBwk28jWaSUue1tQxeiU+0I3Y+JQZi4r7Tm0kRzcw5L0EnuZP7SYivaatWEKKkslAGkv5Ty
Z4hK8mhBxkyQNdFU7sr0k7pkdJgm7/fo/mxrqGEiddfAmbSDm0TmswXldqTEcy71+hJBHr92wwsJ
O8kxyxO41EP6zITYIj6WCPpmPE04KREIkmfg5Nqwd4ggPyWDfKJMRIW7BeqSZHuyN+UlqPHM1D2+
6hLvOgs/UPw+TIGgtoisdTOo9m50zBO32aSp8y30Yv2+MDOg/Fa6LeNgvtqusYkJF175pbAeq9z5
cB0MIU3Yf0QsyrZzbV8irx2PNOBeqnEGV5Wi5bKgKkERsbSzEMj+h/bHEFnaFVwglTFyPmzoRn5u
jC90mHjmiztTdNkbSTWEHkSHAIPy4+gTrmt07VFaWOndLJk3fmHGrOnlyWh7lTDsotexXYj6ZYr8
G1OUURK8CaGPSnflUSntoZdaE8yGuqQER/sZHBgCrnPNECjS49QGm7Eymv0Ioyh0my1t3C2a02gj
Wa06Wmpeps4jdmFAX8Z4d8U8j87RAdNV5z9F3bxMJisF1lp7vFfZnqDc31WedeT6OQ0FizilIjS5
0M5cVsRD4hyL5IHoVvPUOdawNeZblxnVCftK7EzMi20Z79PIPVtw6M0eIwGQoK0L83tVCvFpWfnZ
8oeWOMf6Eo+ad/EHuXNeqd2SBumNd+lIcPicEtc4VP2mNvWTYNJyIo3gKuwi2+U2Nvqo+NA4PEDn
erJLRtj8eqzKdAOjzTxlrL/RA8MAOJrgNQYCSPDwBOk2tmCbMXVSUgswfZFjr/ve/Z0XNmoeQYdR
D/zfBAUMByuhm5kEEoZ1NAE9M+imlZr7iFErWFMWBbBJvOlOOv1P6uesSEV7lwRzcfapWVLgb48I
446oWrzzbDpbmhyyKHxscvdl0ASPToxiA3BJWBenhAuM0VtsCCT7DuJ2Pk+13BDEi2rTLB9pXltk
ERIQEBufoh6xjWmdv7VzhnsAZAVFzGZVuqgyaIjkZ+44wgVq/ZyJsjuWHgDgto2+dQ5cXAGEaR26
mXPRi3dtBLDn9dmPYKLg6sp03pg1ywxSHU3Pta84iy+1Vsa0TSufq276YclM7tMWezyi2fshEy63
NtVm0ERxqB8ziQG+F085AZJ3ENBInnec4QC0izqgih2ZVLa9xBVqBD4piQnJiVNjH+yWdr+bvsGd
EHvaLQFDN8mgXpx8J2UEVVF/DUabTuHPKI0YVbFueSRU1wMPLmNilTNXOoKH6Gw3hLJVPldNnP9E
gB5hYAzoPUMWyEwz3epF84jl9VMAXEdEeA6iftt5xH9BmvqQwK6cQrNpiquM6qk6jHH2znFDzUnc
Y1lEyO4qqCQS6xyiAczh9sw0dBo3RdeE+zb6MYJETPyGEPBM5XjOcjvq4UvGQ5upaYuSIi1UzZ12
e42LeH2rUXYDPO2SjU0m91WjbdXCycujowlmSDRDv+ts570PQ2IBjDjY+k6V7+yuJKo86eCmtQVY
yxT4shM/1I3Tb700KbcIB1EcUXDNbMmiDKlrLO4dT8k2Ely9dLwJCPApw04aICQmriAwvsObSXYM
VPAfY+g8JFCvRDVfGjMfKJzMZINPv+0AvTeRFMyfgmCXoRrG2lv/dEauHzHyV1ati3l7dr9lyLyH
dJ/k9XysW+JpdAxEcAkuHkrcTRfl78XoXciMSK5Jp01I+lpto/d+SI/3GIUcctFTNBc1eIs8M13k
vzaeZO1j9lAMRCMq/2LU6w05NYlLstc0wsNpIit4ZczFFhs9zLUHeauFix0TVxTHIc+kPHsTjvai
6T5yHnKXA5sMosAEIahRXRu7LUiIdW1QP0xrAyk34p0wbYIn9Jc39Ez2bh4t0mSFnWz7rlKUzx4T
8ug+TT7wCAkkAtu8bt5T0+9fMZf7py5uXSJt3BGhO/WWhmySvQ9b66q7LS0WExWTwEZNdlHebAsx
P/hJ3W5pJV4grHH52Doe5NidHhIjQ086sZCO4vnS4jimVOx6JylYXiY1auKxRFVremnNbFYzWLRW
5h5jxwHv1gGJzVEjZ2ezIESqpofyE3b12mvi9tQjkaDOOF8tB4pT72QmgITuDCiJMUGOJUS39EVO
EgVJX71QVzM2yjWN+hElQDPh/+x0hAGOifylRQu/rWcjWdl9kRIyPfHwpSc7YIqNuvKSOYE4W3UN
wMlsLnTy5YaGQ3w/pCTMBNZ1Lj0cFhpoxjBaqlvBFrx571Oqo1YFvdRjhcjIDvOe7FxRjjUjOh0A
iTxrjEEI2cNMR6MICTtHrd+gQUmwuZ7dNjt4VQRZGGkH9mAEgDip9xqUEFAfBlduXLZHVm8bav0F
2lfBhSAHkOkmgrxSmIf6iVqRdggtUnxgaT77WERxjeA0d/CCkBMzFoeaRoekPotl3rjYPvGFYRzb
d2jZEFeXu6rUxgvgKZ26MYl6SWFjTKlZs4s8u28ipgFw3TZatYegqT1J+OVHvSXLWNOIsne6Ob10
zbSfqgBCTDrp62qsMB4o+tuStiHTNCa2eOYCCErzQEOEBXef1sARAhqGfomI1Q9bSGDKrNbV8rfZ
Ttqmp1GmsiGWd5c9oXx4LlURVwcUnDb90yJskB0t1opoHK4yDUO76ZhrQpkSjNz4h5zS+hknE0Ch
nMRGqwTAx0PsgGrisIBEls2cgo+yhfcryYZmG9j9uzb7lPaWPBCdos2WQgCOZlXXyCDDHnxbo21k
lBjmoYq6kUe1q0vyc0z3cd82EkB9tXSjE5dxgE4CLusEoT1hc1ujbd9a5uB4Jwrt6yApMtXcjqhm
qYGLE1YM5Dx9oq+s5qXOnJ2PfPcUaPWLn7S0TFWhA044zG6vucRAwvbLq6CUF3Putd3CK1tEAn/I
Zcvenw1BLpyMyDt0f2V/NH/tTaalHaNgW/d+dCaYk2KOd7N8PaZB6SfHnudJ3lHVtvOEQAdojNvC
htfVMn/dGaJ8WA53cC25MOH+DeliQXr+e4TMEvPiBCFRD77zbVSVuCXapS+DND/46rYfI+rrNWsZ
xta6P9IthniskPcCYjPVOrXbCE5voqcj4EPSXQj1MXqjOkoVodD3JOZRvGcXKBNsixk+5/KxLnBF
uaQxfG2XNwxRPMyOjjyHEJRFrcH1yWK5+pfNn4gWoWcbR3lmZ7y06wWBs9Bt7KVgoyo09ZR86KWC
U/71VkK+1kp4HfMsVQJdToO9nJblXDWmfbEpB+zMZwp58ym0awGMTKBDmOOcUcoMoTuwaZaN/Kxg
Yq1CjD+MZ4JOJxLiL3nLiHxAMtmhT+v2X0lEy96iX8HkXuzoPb9k0FdplYXaiZIc11zE/Vkh+Fo4
iMtG9m691Z3mI/0KIxqqeY9a8rBEDC34omUjlQn4a2/x8OqzKXCjoZFXRtll4+L1w/Kg2EBDz7Ov
a2jiAGxHb8hf6lDHBekU7Ecxo171oWp6pF3tli8uUiYLA9K6rUYTSscMoqEDtoeqG+Dc8pxw1CPi
T6yRMUl6Gcvrvg1e6Qv8HVO0fBbLB9UnNP3Q3j598Yj8xWqLUNqNSKj5ukBVPW7ZWzbNQI+7bOLx
n1hFOP8BP6Jo7Spi0pYLeVxKvajemgOewo1cTsgXX/Gvs0SXGqE3Xp6Q5h/MCXUKlr9y2ROqXv/n
PR7bObyU8Ah2f1P2NVgV3fpNaaZfhSMhH25Ly5YVsSvAd9tmzdzb8hQBT/xoMGxIs3e2bRvjayle
tJyKXyxRQpszDG9Pth/KiIKYdjWmw/S9ThIesDLwkL/AQ05qz9pgMknu/mxGr0bnbkTnBv6AJ9Ju
64D/JLb4gFlvhN9h3/pQIqf27iqtumLUe6gd1m5aOG8qUHxBbKgsVecoGnEr2uKpEjtGzI61mLJ6
JUzeDViOs5ffjT0ekvzdcME7BQbtSy1h5TdE3zL9NQ4ptAH2+g6+97vp+iR+WdwCRhZfwXOlh0KM
j3q9tlHTQErNLlFA1y3TTYuphfUN7qGvvDE82ptm17kICiAGJmSLdocBouy2cPvnmK75GbXvHcoU
eQjS8KUyJpfgYlJrBWJ/qtDu0dAZXwOddo50oSEo7Ms0PniZfI4tCBEUIs7yTaNOsIVJcADiN9xs
Iu6HSfanRoi7tH4fzUc538o0jXa+wiVWWXIJ7fGNBUm2jjTtqnV0902BPy0AWetLEPNJliG/8fEo
BDXwMVk/xYTj5enDJBOQuBF5VRPWF0Cnv5qOyQqImRECd3KREB3Wo9sT8FXeZH301FIP6NrakE7B
6WofEpdiaDha8ISydOsP2V1HeB2zvv5OH199lyiHNnDu4ESt27rmljCImyRgMmTOvHHL8gXm8Naw
aKnQ5aOemYCWa0Hcj+tWJL8au39uHPmz5yTMIS31bgDUTa/xqU6Tk8z0W5W2FdUFa1vW83tisqbu
YwXzH5pH4ascWGIaanTsKyyir91obcbefJl8tJ2Bh/ctsz/q2oJxY1XHDqX5amq6hwx3bFjsUGaf
yc/ex1n6CUkUOWLrhUChVok52pcqTreNXSAAChEuVhFBirbLiVSwpVJzVtOBCmmwpvT3hrL+Fnt4
xMbEuUsn0WHAyC8UgA8W6gMwTGf4NrgDEiruAtJPZ1zDrH6Za/cpMbwfHilla5P7aCZS6AhDSOlS
5QNJlXvkyNchgUPEnHRfO933oshuHCVuSG+CyhDLfR6y8BJpCsMvnwlcgLjkcwRZwcod18JG1aeD
4WFMScAck61+MHqVUNnDlozomViin9YAAd01LeSHaKSxMfl0e8hN85vmex1QPh+a5Ngi9l9nElHR
XAfuqh2T/mxGVbTHMvajBrq18VUeJ1QcFj2Au92dLx0Wt1UPA6zj4ad16Go8PJczjwPc1EhW0vah
QzCN1QERNDR2lATaTiOswsmN50YSUotbOd2EcbahFg5FpiZTlLNGw5yyXK3yRjuVPCqJIJ0wbeBO
bPFuD+STSoJKOwJL0yW51Cm/o5uAZEuoaUG4aatSTkPiTkumWKtZJaCmKgu1K0lFDWDLEMIx0dG9
TUk4nbuMlMCg36tstlWpslX1xKFD4Gqg9chd1QlghZ8aroKBTNZSpbN6tbVviGv1VG4rKVU9JGck
ySrTNSbclZlFsLW6HlJN+uDCqaGQ/kqyxiPr4vliqIBYlRSrOd0nAI1q7REiy4/8NdrU6Oda/4HQ
ke7sLM4dJnuonNpqlGHDVf5bpERYzDF+CxkMm4Q++0gmQmTJOxuNyKhybcVMwi1aK6ju/OxSpd+6
xODitnpoVC4u2ZCE1Ldk5TKBfWXUwGvjUwgkTbeBcXpEE34pOv0Gr+nNIaLhzqT/uZ5VGm+rYnlV
Pi+cCAD6MD5qont7leGbhZQFVKqvT7xvTPbglmWIjc6O7N9YpQDjcN6Gdvm9oWJ94bG2iUY+TTuo
Pyl7TLt6LDcWugHyn318iVV3yr0KJyleO8tn+FRRxFRRVtXwKVVGsZZfaCeTWSzSR8wCyQZcIt2v
TL+0dXcvqvQ3Q8ylUcnHGX0QJ2q/d738YEjviTagSebZgmgISEbx78QmRXmYyVN2kBaNeLzNTiA2
a2RD9WoXN4KpLEMaN1KDDAr1WumS5ZqozGZPpTdn/qYgzNlQqc62xlOGWa1Slg4mj0HSn6tZe3NV
HnQ5IWLTiYg26+hWq8xoJ0cV6WTQu1DdQSFlQEzxzbOwRgxUlsDaB2vTi23d3RVEUhtEU2OhzZln
klZdkJWhzx8KDgj039uhBRlWlkEEjOTQipbcDMQO2RpnMCLI8EehcrFnpAUgZkOVl23NOCN8laFN
aC/myJEAmlklbAvrHgd0BJ7Q5Q8GN1voRrrrTefWxOj5cHzGCKgOllUNF82RbyFR3sAWGXAFBKtc
POcJuOI8TlyKpTzQgq5/8Hv8P3V5GJaMcMLCAauRGs5VDVZ0j4p7ugiVLI5Zu9uFJ1xH9YZcr3Ok
Msg1p8D0mRIOT/At6stt1jbiTMF7HeD9Ezaqa5UoY+wsNJC2O7wnVvJcdHeNSj/HCUaoSoeWtqcH
O6mMdCyqVOAck0iHdh+pHPUJ3Lox62TFDTnycg/KhG17m6h2HiOsvqHKY0/Ft4T6NuYJrqll4yJx
qlSKu0Gcu+DBNmwGdwIi04LDjSkOAeAlM9q3o31c+1tgnwz+wWemsuJ9lRrv+iaYMxUkX5EoD374
jmGO9NjOu2LGRTU75k9x/xa1Z19l0rdMiVauyqn3CaxXxmm3RNuFe/cX+SJgDdyoPkzE3M/E3TNv
2kIgB+I1kLSdykc/LjZWz7yljh6tlONp3OH3GIojlcqLlkmxRWabrnzxy7an8tTmpcNC+TjrLK/A
bHx0wr0VVQ4PD7+gbcVvpSneZioem7IlVmcULDU7rjoptTsTrsG2LYhXHTuyivlMeAwneUaBgNm7
1qHpS0Ox0gIkn5OB/HG2b1ZVIS2tIA5n1rY1QGQ4BUCLNK5286xKSUP2Whtmse3cBuVtax0dC0Zi
aneEImHxCh1x7xphtc1kjKo987BORkV536YAw1XaCKsBnKR9ygylTqpL6HirBObahoJKA+zpV973
+UbX36uy9TcenyOBbuauc9Dnlrr3ayiRkNNZr7I1VSeEDToSEqkK5p0xXdzqiqwx33qozTMlO6+U
AH0Ju2sXVTre5xZCKJokXUWLmkr38ZoqfXv9pWpXyprl9Z9NpITwppLEE2RC6x+RfKjk8oUSzk/q
J2g6PzBa1myS600J7Wv1i3K09/RExh0THn6DeuvPpleyfV8J+Bc5T7yo+nuVxaDHd2CZf0gl/C8V
ZVYq1RCAxh5TrXII5MosEEfYBtzFQbDoT/6whDiAC97TfL+8rzs/YmVGiDJnOC2iFKmsCvMEYndQ
IaU0rFFMtHRGlpdE0ABYK0pk4tgTTxHN9FOok3lxUBKQoIriI+0udLT5TFyUKo+AoEE1oVQafzZp
q+OcM2djtWhNFnkVJpYbYDFmalH6bA9mvbOVkWPZVCqgd0byGEcOGhFl/IiVMGhRBy17f94j+OSh
HQRtMxclba4MJoE/4ZlwyJf4ev3nzbwON4UNzBBWhiKTt9taaZZQNXSojsqQ0d2nWVTboB4KpVla
SDgVtMiVX9G2t9PYNrHvFlst5vsclSBaKtvMsifUy2VP/Y/KJPjc8uDuN8pw04YPUhlw7MWLYylb
jq4MOrFTCwg4eI0WsVep9voY9jmB0eu+kcDRE2VVAoei7dw6gRDBe7FSryx7Br65ld45FDjz7sOw
LEj7Nvo3qdxQwu+NY1K9LS+Wt0mEaZHjN9A4oIUvG+T1f9/7t5dMeJttUsJfXY5Pw2vKJbsxGv5g
+N6IndVmeXtqW/84Fo9dM+OjYpmADzqNr8aXrUod7HLECZOEteugAyvVMQrlcHLUZnm5bJyqjTdV
fUtKRmJknWjb8Gyqs/JPB6FeOhLn32pSh7B8ZeJCQM7BHa7sZL58FrjLPGUz65ThDBJfgf8sU0a0
WVnSorB2VjEKd1vZ1XRlXANoZqFlvM7K0pYpc5vWU82G23MxTIwBIw64ZEzfmAORqoM1Dky3A2oo
+rBxzRW452Bs5ASOY6iblbXOUSa7GbcdxdPizDSftYSy4vXKlGcoe56FTw87860dc3ufKAtfjZfv
U9/g9Zv3s3L5mdj9KPrWyv1XYwMssANqSgHq9BKHoPIKTpgG6ZRy5fbwCJWfEGH3k6YZkAeV1/B/
RSP/HdGIiaYCrcX/GxB25ZkQ/p/Nr6Ro/0U88vdv/Id4xPmb7VierYhc/5ZUaejib7pwJLoNW7r8
Qxxlrn7of/6HAC2mQwvgy7qpQ3wE4fUPAYn9N88ydMvl275IYv8zAYmFEqYsUgLa8uNvfpPkoWRx
F5ocoS0FhZN/FZCgnSkbZ3TNi/UlP1ye5CBQLarz1rynnWLuTSWUXR7nXyrCP6+XNzFIgtTWckZ8
NTmbatbLa6Is+0wYRwKN0J8z4fHXOLnooGKVmxX0CcmTq8rGtQoHHwkHX/Scy2YYpJ4dIlXxY8m3
ABsDyBY5oeoQG5fXtumfLaLs9x0ok2PlYZtZZ7e8x98+h9lrWiBlmaybHqT6Ie+vY2nM9NujrTMZ
9tHv7xMtHzd5zFzdqcqXJpifM33oLgP4D20wUVGgeIPtWO4INzRY58t8HQj5OETxWfiAYmBeFZhj
sBQRh73x+fS2oy+QsBnZJpggbRVZROEwr96VcWdlOu5DaTnfK5nc0Io/Tnr7LbUrd2PaxAhZGIh6
Sc3DzVBzaMx5ccf4FxCcRAxF3qczbjKSB1ejjUMciTAorrK9A5C2AX92R+6kttVm+xuuqntAFI+G
Ff20S4eeFikruQqiwe99mPWbo8Pskd3P3rN5+iF74MkDiRl2AVwR6m9h8220w5PAZsGcLmRNh/8l
GeDONAE0mywqvT2JJDPdIDpbQ34rNCYlfoHrnbwXEVuXsM1/lgFndXQDULQOmaSWMZ/DqP6Bvv6Z
7vqTUdUPsnFfvNB4ZUVasbiPD8AR7jzD57zHFCerR1Mjx7BBeCp6UOPleRhUPTaofhM8Pq5wjP2W
YjUWTCvT2d+qjDhm5+/D0LzLZc0Kuj9I9iFJFhSxT35j47uMdqNW7ixc6RsPinXiOlAViDJolLWC
Lq9PI7b6NE0mppOOMjLseIQHj4i/7tE+fOAPR65aPlMcIS8L8PIqDO1P+KdrO3bOcRtQY3OJBcTf
DvybP1qL7Y2X0hKd3I4Lrw6hkVcT1Q0YVrXZEtoDWrlCSjUM3ltpwyevB3LU8u8DpgNoPZhSDK4H
QOLFk/EtMTlVpFZ7VLqwJfT+xRq9nbqeSr04FLp8DAyMGakO19qc04coPeaDdp/MYsNIg2HUuTch
4q4t1MI02hR5a4L/kky/Wa5cUwf6ZtDG98RYgNtKrHDd2XynkT3WzD9XlZ4w+/e/Wbl3bTvC2Dod
FFWEz2jIlBOuNH+LVn/QGMFbg+SphBZHKWEgWFiChIRNPLqIZqha2oPzu8ONQGnVZMhFmkUl50nq
YobXER+9eby3pGTVi5UTPngEAGVYV5XjrrpGPOQkPK6q1L/aaXXIguRb5eVQ/ZJDbSHbQcsMay+6
q2X7THGPdryXgX/mSoYvO69yJ30FFSVX1Nsc0l/TAhxsW8b0eHEK8SEzsgqW4cNk39lzRScowfQ4
2MFjO1rnOdXPrAdsTqqemzoFV6xkaTl98gt+ZJF40ELEQUkdvYlsPOqoW2mvPJEk9MY+ldvBOUg8
WhQ5ON4jsO1kZwEPQcd7CzFcdvuhZ51NnjiUeRt4kmVKKgoiodYvsmpt0+XPppDuUx7fNwbBoUH1
GbfaIfCuuVc/tzV1owCuUmtwT/ex9dCFVL2pSUdp8+hY0esg+p3WkDsLX+84aAMToWJ4MPPpRuRH
yijB5RX/7C0ZK4/vZwM6aTW3CXGt2nh2Uv0Jqw1PMiL0Nm47fOj21fcm4ufkPUCuD98Y8Vunw43Q
MAo0eftsFBblgclMNt6cY2SjgCNnhpSw85/6sH9vrOKml/3PseQgrRl5msKJtJq35y/HciIeQi8/
DvGQb90u+6WN9QurL/rW4qWgQduIWa4TMoWNHH5ZqmMDQM3UT5+kTDwPQ7UXUfw5BvSMx3mnmSUo
noDRBEc8lW6qBOShICpvVwZhYnFVbs3iSmkN6wT6yKbL4f9KEJAuTQjfQPFu6Yc0c7a1j+B6Xnvv
TsyzogsfYmm/z5MYt2Mo+SFRdOepwryd8/yb51xSlhVXqIxn1XJNYvHNJyCIysOpKIS2DWfRbUPh
XnwTH+84nIHD+hgQZ6a33Rmly1aIHlW3TUkkG9e9qQLZd7oe3HSfJk3WXizrOCbZA3SignMG+AOV
ECUr7xSRkGq2xj5N88e0Tz8CYgpmh4Bdrx9/SXI7NzSeH/oKyrO6u3AE7CwNkKMRhh8onIjkpPGE
eytcxV5NIwX3o/bTIcyQfEyPaMCK9gSMfzpZeJMt9ypz/x3MWb5ujFKu8vmtNYPXcYxugcTs28f0
r9HO4CDDGdC4Omm9rSSPEcedRuDZCANq7QIDMav6MmrJwxQynRiAMLk85HPN34TOsNft+WZkHfGj
cX9Q9Q3ydPm54Nb0HDlX3CZ7vD6sV41dZbvfxpFQR3W1e2Zp7BvpY7Am1Rrs6I9gIDg0aKy3zKof
leQoiIhvzb4jrju40/jhje1Wy9y7dLBeSsN+ykcjWLlj9yOGMLWf5XBqZmpqrMVgxjU3xPhKFaod
W+9gNCSEjiyQrMK8iTk8S69lLYAxBAv7zqudBwO2whoZKWmpzx5GjKZMfokBF6gTxa/lzIWow6op
nezcaHrHWrvkeQddC81rtS/yAt/0DJErt7lueoXW8lscpzOlSJlW3+2BnpVu835J5XBFspV/YUqB
N15ndOMKsUS9D+jdIc47Obo49f/F3nksx61t2fZXKqqPE/DmRVQnvWHSJK3UQZCUBO89vv6NvfPc
m7q8tvrVUApAWsJurDXnmDY/uIzmZ1QWx3qgvRd73yKtxy042z/CRN/a3ESt4kH5AIcLpMm6s+LQ
w4hvnFpyVRdNlX7HtaNuizLeupCMevS8JHYk6mYIqhSwUa4fI0tfdR2ZaWWUP9klh7idVe+GGT/l
0Ebow1Q/jalJNm71bCSqt45LPKl5mt6ULeMhH+r9qBrPRc/hGpbui1MI2eRz1IukD8d/TRI7XFth
/U1307vJxqIVFPHZznzi5mt1rVAgGB2cRPX0arfuARmIv4xUuCoKah8jGz8McsKXeqDelsbHXNBT
QLeMth/LwbfstjcNxgIa0dK0z8pFZjZPyL7jZZqpr4oC9YC2DyZeNdj0DW9RC/cVhzThKpqzUPsW
XwclDdOkl06tmTgpO1tmRv+oueWn5d0TX/V9sNwfTQiSrAHDn6Bwoekbn6YwW+lF8ex7Ib7fUL3H
oUEjGwqbK7JQ9NZGugp0k8q4TqciuNPDXYc0uFMjxkdJ8C01kg8qDO9VMt+GRnxude7UCRpGNgMX
P1OPRoNmvMlW9VywI+rcRdrh+DLlHlyfuXqcXeM7id7HgoIsVcP0ESDGTaHxN5Itg/FN2WTxcD9Q
GLaKcVrnSXi0KoPzLoQ8Tn80C8wnBYQnLRcq6V7ckA0+vlmClpW1QsnigtE04L0iKMR2SU6xFwKW
s5DkjtnW03dWmvwgILxdECVJShQXLXf6jOEUqIGjUAjKoWlhGEVPemRErpgZCahWsRHHOYj6p6hx
2qXbIkP0w+ikevBL5tACOtk/FAbBkHHDCW4K07OPCYw+ZcAXWPm8SHr/PTDDJ9ulW67kvkHpIOdy
1hSviVYEhGt/gqo9g7BDbZ6G76M7vDlh/2Pq2p/6TOSHUnxExNTR1mRdhX587hSQpmmXHWqv31IL
jXewKM+ajrTaInih9o82iGFhmvveBQ1xV1a9iWAzFUIMEe8IcXnT4+zoV/RmEPmDrE2/Dzo6Os3d
tSMDepqlDxqNtqVbu58h+M6Fmg8nTU3uPA29ohPaH+Calz7hjOsZuaiOjIDrOA0nl8TrmsKeTeqZ
rRB7rlZc/rtHs3A/jNgHGEqkACdcKvcLHeM8hVuT8X/X0PV1x09OOGfSHEjZfhhKHfE0tKc2XvvE
4a0pcSYrJ6kehjj3loZX1LuQSpgVP9M9e5qCgMs/DFMrXXrZHHCzQWR3qCrsLzE9BkjHNeEXi8oa
95E7m/SMdVBfzt3gq3c6NqcV+o89chVughobX2pGo6S7qYrhUa+HUMRFYC/XcUt6n2YwnRsjtVDr
VffTgNahdL8hcr+hvMf5ReUAc5El2gibKQELvRHdGwATPSKgXZvYP6ZGe0gUd1uPJIPTY7kJc85Q
lfeia36wKSAOIMCHA6U65l0NATVptZfECdcUr7aVjziuH7DGOtlx9J/iAbStnYpRLS3lwY65AKJS
tJTo1DVwZCNj7JZGQZ974hzleS281m/+oKF/QF6tBSFYsScFE8oqx1mPGhPNqZ3dGAPNTZ8AIcMM
X1wwBDA6bkvWK52aZVvQRdDVrVb1wLBeIT7+jEL/RzAPb8i+P7rQxt3EeBuvM/ff92bp/KqS8oGG
4bhyonI7hqW/bBghhV5Bqrn1Gev5XoPQWmPD0rheUm7bugWamNRHodHh0mOwMGakOnbDBM3MRkUV
FOTpVPQ3YiT4tCQINVIres9O+p5V3ETO4YjneAy/hfWdmRC1GpRc5kE73bT0b/QZsqE3hT9j19x0
wZPFdQ+R/WcnxJCjGTkkIJmIL1GpyYdElhnkZCy8t7ZNKrScRdexDUv29XHOJtAT5bCklDzvOiF4
65soP3jBXUj/a9+SP7z2yvKHfB/cDQFEqoIVtA9KGHKh1GJiYwFwAbrwt2VjqXdb+AD0vPsOL6P4
Yb/J5saJZq2q1+9gmTGZioeBI62rc6DQuR3TA6nQtrpz5RCbHVKhVQCyHgIvoqQQqsH3XkRbeE2I
CMQ2iSxtk+axFzI/O3Hvhq4fN/OlGIOffW8NZM6IAg3xqmhLQjh7Ut4n/9pc/F2W1QQrWm/ZoRVr
QE6VUhsoJ71szA5WqPs7g53WExY2WrmIkq4BdoVClGMiXA3EwOTSgSr/rLRRzHn926R8tzO5QK0i
4bC9TM5pv7ZJ593J7xubZkQrIYZ1r/OoX9bcZS1FWIEo7k9IGFghcq0krbBlt+iXrttEruurUvay
O8h5+WAIaQJMml1FCEQ7dGe5KiJpM5ar5ro3yGfqceDuEwrOSq4K+SN1qZNsg0JntE25A7nERwsM
yxVxRvJDzNzpkdGbxibzfIu9jhIIhXmR/JcjTFm12IE5wf6pzcxi29nOwbwJgkpoe7gHQtJLlxKI
c1783Rf/9hvkpJOCEtf0UL+88rL1IhFCm9N8JOyLnSMUVbSuVgR7FFnPOU2T6LJyR8p95ONcjxoX
ydd0kX3KtfrbGjSq8LaItq5CrqMR5gD/Yjf8rnSZCl6Gw1E+cIgciETIucaxV8m1Vqj9fVZjcZC/
hSjsu9Se1U2pWsQTNhkH+gD47PJS8TnynfLD/ukyAMXzIuRys5J7Qk9WIX8irEmxc+ij7ezgMC3k
ziB3H/ECWxh3Q5NhMczondyDkQUPuym3gL8BGHcoS/muONL+6ffaRbr3Q7NESk7jRH73dd+b45PL
0I2hYWHX+8ueJNa+3JPk7HVZATBQnJEsfXbWPq7UTeigXwkUzjDy9fLherT+toteJuXzeLqHnSfq
IGJlX97ShtZWeWmbnMBrUXLNq6AR5rr99QiXf558i1wmZwOxF6p9v2lagiJCJ9rI5y6iYPmK6/u/
7oJyXm41OXV5j5y/TH55Xs5+WXbZbcvKprshnyoyRlEWfA/Imh0xSzuwRtNS7W37sn50zwIkpJON
DG4+xjntWg13Q/KMKrhQtnOXz+0D3FbKlai4U4aBJBG0Q/KQY78e6u4oJavUGh/yDBffCOfb0+El
F4la7wxFXZVw73fKRD9XPhReQVNXq211KeedVIjSS3LyVk6Bdm/WfW2J0iqkClrxjHz9P57MXb/c
DK7+mKTlDJbrCV5TeBzEgx8NXAXkvK+D6FjKyU6v612EYmkwRhS3aBUCYjF5eRBwobBdoiwyoVQT
h498IHrhz6kvy0AtsYrl05dJ+bwrd/t/+NKvz18/ORqdYmfibh5vCK2eN9e3//Zxl0lH/Jzfll6+
+rcF8r3Xj75+1JdlX2ZHGzCxX7vB1iB89cuT18+8fJ0udo7rJ8upuc5JFIjaZzn328r58rrffur1
Y1pKYItB515Kvlp+PbiIHcDBb0hlaeJJbMJvk7LPrmcT0g3MgxJ3INsvEkciH+QyOSWfkLPNmGw6
X8X5KHENXxAlF4ZDgFaGO7QgWFM05zISimusZFf8Np9kJcaZHNEh4B3Oc7nYX+SDJ3eAQJw+Ab7U
m4IwcNmZsbKB630rBkkqF7i11XBTAxmR0xr4JcZijkGdlrGDO1TxYbz0dCo5hGjRqu1MsPrcL9MR
ypswVNeyoSNzuNQO1UiU2+TPCzm46WNikJk1cl4VOn45O3n194zewVoT4n+JmJBTjCS2Qzhjhkyj
YIEmI9oE3NqgTs9VkoZLiJS56N67gncp+/hy6suyulYd7kKRlhCRUR+wPP75IBUSl2WxSuoqZiGU
3/jXeEEP22AbYru66ibklCaQkddl0aCzD1jIsqcpxpdag2piyIWEYgSr/Sf9Q87btf7i4xpdy/aa
7LYBRWSFSAjNtfs24XMA7xtSMRbjOon9kFNyS39ZZojxI/c+nxfcwKUDd5mWG7onaWDXImORm1Nu
4mtHzpaXosu8HF/ODL3yFvy4GLj8lsj2WyJcElU/+0hEM4otaio9dJ3rFpUL47ygNstYtVNU1sAc
1s3W5iwvGTSm8HOgXMP5JeeDCTpVlaXPMuQr7dtiOJYFhJ/J/vafJpBRgdkREK0h5EG5IzU88qHN
KQM0joF8XOh6Lg9CKBQHVJc9CLwrKeCZow8Dkv+eGqS1Hpr+zdJmkClyOwVyE8nJjlOIrwfhRmsa
9vXrlpAb5rp1whpfpuJME2GgHGvXB0ecnK6zl4OytYt1gttFbga5gf7RpurE9hkKHeI25S65fUr8
FmaZ2dC6GPldNpE88ty4J6QWouGiCXGQ4FxdJpMzkfudw/CQWYFidL63ACkb0g8SJeUn4jlQS2I9
BSK9LsULDdBKzF8mSdom6DXk/hnPWnsRXF3W919nNRNinkZCpVQZRdi61k3ivsoTpDxiPJydOD2E
EOlyLAlCq11QP4M0QIx15o4klhYkHoszQ6gQfYjfxueuSE92gil0IR3JZyXIxc9HBQtF+SL3pUpY
4a5pa3JWPiGXWYpC44EBhNzTQh2KliLONv8nrfiPpBXEpYGp+OfSintKsg1Cyfc8+ltpxeWNf0or
HPMPG9MvAgVUC6pLEttfI9hc9Q9L8zQGaDbdWlBTiBr+Iq3Q/2CRTRdTNzQPeIb3V2mF4f3haBaX
KIBxoBrgdvyvpBUkuP2NtMIyaVGZhuFo6BEdst/4vL9hc6SZ0cxZqdIjS8tHLircAGfxozlNBdx7
qnoclYGi4SZR542uUsl1dVIHcNND1qRO5XHXfy51mnGilorubUv0bE0mixms8dOiQRjxTNppT0aO
0zwMHojqTGnL1RiOGKIwV4Q3RLG7i9pHqJnh98oMBgSBMZ7HAd6up73mfhAT9TRz6TVxl9hpEm5c
QBd6GrYH85ZMU/+++IhrWgF1UvQcD+ZiHrxwh0fVXpsptfcELvOqoVC0MpPOJQMCtGOTBK+eAfIw
VazuQOYaxndqXHgK2uc4PENLIyyCKmjYcskJdOdb6APK0loiHJrg19DY28ZADBBO1TKdSu/GLChL
I6VUFkqaIuWjnOLYAym9tP2WlW00m2bEiqPmPmqCKNeXaQx93UcYivclIZ5XGZO9o9cfxhT9Cn18
PYWhPNsOhZ05JuulQ5dMC9EluT40V0iTT47PrbxHPtQ+MpsTfY5hJKA0MYN9HmKGpA0+LH17HlfI
cl0acDRzHK+r9rOuDpS5k+h2Cmmvx553KOz+FAVme9TsjyZskhuEsCc6bc4JJly2HOOmW9clWW41
5RIU6hWZeKNDc7jR16ZNDc+ZQCJNJfZhryV5qldNROK5BWsvjqjiUZcPxwlna4DxAMlqsyoIOqOi
1jxxujv29TCTWOLusCklLrAkVWk/cZS8E9cS0fWz7zrPye4s4eJwoLmv6DjRhW3a05ymCozE4M6C
zb5zolC/JSQI1YX5jctTe+cH5c1YeuVR6bOV5znaDjkswSazuzUKZXry0eIxBo2hDwzeEQIn4vWk
3qeB6yz9zn+GFJBh2XacNYPIbD2Rk7pB5krpNwmHhW7PuFQCwF6wK/pd5urjrkuLYuk6A/XU8Eed
FquaSCoMCg3IYIcYslz5WSVms0xGivZcr8lxDYwzbcZwUByaWYIqEpO/0GC88Acc7qqdaje8hQoj
FV4yT1hxjtKSDmwG91BW5/VAmMae/D1wAj30mzBMdupYYokrceU2VYvcqFXfQLCWNGd1CL5jdYKC
/4MwZN4yNo+eXQCSaPzvmTLcZGr+OIeUqLo8OpluQBGdgm1O74oyoKqutN5485BDNLParPRgIsup
qQkEU/hT07LZAmk+Fe/RbAvIKyTpSX+cIqRSQT48eIq7UbVq19m6vmqmLIDF4j8Fg/LTpRGxSMYB
u5cFmzzWt06VPE62EGu3xNqRD/krwzE7i15JOPsG+ws0GtXBXh/UN5aLg8utNWOZ0yxZknN35Mca
D6zljygGe5pHKJM5Ia1T3fmoHLK0M6+6Mzzvifvjm6Y28SbAWiagJGuPbfLsJQRXgTQ2yxm/kz1n
D8l3bex/oA/jR4zgNyfbBUGsIr4oW8GVRWISd/FMUX6O3/wKd0sA4qJYhvkMHSJ3qa3r/iKzzaPv
ioToFi3CmCQD7QHzw7DTGVQ51baxr7aDA93f91tKRLr3lGMYEsJ90o4SjdR6M2LkQEZjglCa8Cq4
JlGAMSvtN2phPdRGgLNpDLOdbnEy0kxnO8wR6Ft6g9N2XOhe/kxQgLcvqOWU3jHpKDLXyGNUwQzy
SPnQAQro8wobRoZQnl4tJM3VkBqirdugsjFei7SkIcdd3AY1f7gbDHp9lmbVu25MXvqo91dDE/kL
aunDGgj6VOWO4JI2L/iXl+rQPrVYarA/uMGOyON4OWfhkSa/v0Sufzfp5oNDbMcAvmSJJN5ZFPH0
XKYgwUUd6fw2pwb9fb+b17O7n3oUIJljLUdCNpwxiZYTcRtLVyVzIFVvcuCQpnEYhiS+nUVCWoff
4pTYkb1qrU9uVQCGdwZS/gwFSOZ8Kp610/PM30JDZ/+tVVIvW2zyFVq8JRJ1xfZJxLB+mJl2Vi3U
Tp0fK+sagpNtz7T8C/yALdVNKCKv7Vo0hYkExzKAWW9lwPtofdvd+zunU1HcRNW6NcKtMpvNqiw1
mEwIxjwgIwpgtwX9R84w7YqguV+Vnb8kFieMqUYJbIi0Dg0br+b62qITiO7QS0/+TPOhwFIwt7oH
0954NNAZWSZIvqmqqAvlHMcMRODN2yYK+QC3oxGv5m4iPlzoksgUrWgDl1myLIAQr+P2tu39h6r2
NyZYCzpj7ESlvSXg8VsVpvV6bCbiBENaIore71t1mA6hrhFTQsmLJgG5a1q7zBwd2VRL4OKo9gTW
u/rGKB0uxSmBkbB7mF5GOes4sIttRco6wSDBQw1qN9fDtRmWD2M674uYXY7uZroM/eh7T8HtFCjq
Ou4S/hSLtKY6RaFD0DnOT+M2oyCtNAItqWlASjy6sLSnhoWHAM/thYnE3eox3dMJjd/kuQujqnGy
ZONBxcafVNMnTbRg1RoBHA7cR5pnrsg5/xw8Z9/ZGZ4e6zWa3E8rzLRVV6MRRKuWtPeaObwGPfed
cdXcKTFGudEH3ugdWzu+E6CQNo/JxetOiokEX7GNU0VGzj5Kucg6PUkznAvA3xAr2bTTuvUreB4N
J8nS30f93qrBEgdCFOVOzQetwAyvkYKm4IA/8kYrK4YjZrDp9Di4ISjuruj7l2TKSL0b3VPQsnO1
hoFPLAy2MW7xpRqD1yiK17qjsFJzdltSFdxGWvPseTWiyCn5oY8VZFXFuCvz/nmOCUlEX6XhjqMP
jiD3GLTTlp177YYBdKMSXwZgljlGiYGH+UzY4nNeVT+U3iZ0DDGr53N/53U1bu0n00MCzzG39ZHp
2eHA3VvI3meCYyOTp2RsVQJjwcObczjZFBb8uD+obv4cuOpg7Liyg5wQ1SD5MLQW9I0UEE2StFxw
B0y6nV9R+w6G8UDA0+8PcpnM6ZBPsAMw5LR7NFaCqiFDNeSDJGrUKoesEmwmQa+Nxc1pJFGacp6D
M933WMYzkVIusQczTsN1B0ph4QMV2sflY5Z0cGejWlkAlIAwLKw28iER3h45JZ+wysFeyT9EkX07
2QeQTShZsZ9aCjIm4lu5/NopkLPyFQ2VEytmiH1ddP2My2deP04rfa6SJfrhfVx9zAI/XPSPQaR6
e9shxa9UktswyNEhECpnHuQLHEEAJ5Nv71x7au6cU26Tnys7FD7haeQkY6yQMA1iVkDAknnHLiYm
5cLrw5dl8hO+LPOjZpU1MGS/LL/Oun5EXFs8Q14l6XEFxQKrtrh7rsWD5MaU9gAoV86bjvWCJpL8
ArFFr5s1FqRikYgIKlps5nSs65nRPi+yx+ElS1JfxGOyTHWCYtfQj7u+WU59+cA6CblfcUKS3EQB
4PoAiIOyoHiQy6LGQtvipLA8xU+QH5XIfUx+4GVS0FH0pLDXsiUl2zJyKpHE4rTNxMWk+yE7Kl4a
aqt5GDhaoVpMS9nYEI2gQGtiSwSUkBIoN9ulgXeZlus+tjmbFxb2NtRqrAnZjC0FxldO2YJ+Ix8G
kHIlBlldEqlVmV8jJyUmBW7E1qoIO6yd9lUeRvLBcWK2QimOqNxq8W5H3NRoJRzn2VNr1gYHERDH
+iBn5ZQqZk0cSCBexaTXxwl3ou0ajYi9o7zyDTFAdywiEH6Ex+6mpKnvWYy3uKyfLBKL0ASvoQl9
byp/m0zzeNaaG3Oqk7MbWVur9t9qv04PyBKjNR5LfZO0Vb0pHT9eR0QK5Wb5lBeGRYYPQnWjxKoY
5PE2LCYul52RiPMlN3M2aZXFLEYeOsU0E6X0IhRONrja8a4R0TCaFu/6zoaanWS4GR3jYMXqbdWl
xPPg0F42KI/22sgoIkiUvdtA52hI+z4OHbIurfezW51W3bayUe60DrfWaPWTA4kdSO6D8k61xpVt
qfqxG/tvPTm3VNNACYaYEtZxCusC+R+o3yH/xRGOF6kl9tLjvkxRIuRYqppusq6bkOOLmmlz3zYq
JzAb7tykTCZ6UTzoXBVw6ffRrW4wItTqOloMoV1ku0QH0yBs54woqKvL1sIg+nuTbDzLyevCL6+R
z8pGxPV1RWN/q2uS3GsSkOVzqeyzycm5p3lUjPq9XwDkmV18H5p4kLOXB25LCFMBTFQL6nzM7QyQ
urki1Vfd2uUIpUOAdyqbI1DpPbLi5n4jP4hsrPLykXWCZTCp53Fvj/fX53zMe+APcczKZZW4xVcn
+yjf2Il3Xz/iOps36FRBnGYrcD2iaeCH6W6CdS5x8cRDBywTVerrQ+rGzXawhz1wfaKJrZwuuNz/
XWqYU5rjBUs4yuWy6xPXWbsGckdjISi3nXSGcuzIZxEYv0PyVzmR/GVR2QDM1xjnEUbF+pLrBR83
nmTfPJay72La5k2qaC5MHNFwEQ/2tQMXZAWpkXITy16Talivwvp3MRJe7HDCGEcGL4DKmhJu7zn+
qsv402or0A8DgJWdy8BJArNlC0FOycbRl2WmrqF6HsDJrQoSGGR9NxeXX2+Qf3JSHysHleranx9w
uER7ZbYRdDKIHKaTLLbKjoycgn89bVNl2AXCSWra5bS1en3HjSvkKw4N/Hx/xY3P8oQokebyB6JC
hXUqfLby20d7sjZFadwaoqUSpwSsuf33SRg7h27alqWqX+jKuh3VG5MkB0lxl3V38guC9ijnx3QE
nIgEPl7HY4AufmlhmXeCeYKLVY97N/kpy+ryIW49M9vJarqaKXVzRFJYbD01PVxQ86LMTncc5arD
6pahA/J98tnOEqkbF+J9LK8ixIPTMsnYt357lfiM6zdeKvf/cpkrtT7XT5BT8n3XZdfZ60dff951
WUwYJjBBamaNE7/410+WL3Zkp+/y26/vCVM33M2avr4uurxE0R2qJhZatK40+ku0AT03e0OL6k72
LgvyfzGPCyyIuKBdWlsWGfE76RGWC4t5fB7aNgSigYx7HnBEid5RERTRyqwNDfOr2GW+tDzlHjM6
7i2JdfqmnmNEUcNDbFC2lwbqCEE+bH4UwzMBbiiiATYuWnEdLmOHi4nsr8ofodb946DbcKBcYW8x
sovt1xEmKtfF1+NmWoQEaiENw0YGmj8069hZKoMfA21lBBpNJBYTV4OXU/YHSUSQNmGu4jNdktlq
t7WWklUS9tuIxHYMgdXi/xoL/1FjwbHtf+nZPIfFj5//tW/S9/zHf//XT/mZwgWpX974l8aC9oem
48e2iXWx9Ysxc/jZtP/z34qj/eF6pql63FfargMN/NpW4B0wwm1Xs00Vpe5f2womH2daqib7ENb/
pqVgO+rXjoLruoZqGvwGfpfhfDFrVnXQka5LaDTuc2JmgvA7VQFbfZrcVt+qfnFfN4zeJnA+BKm0
BEp5o70pcqKw6JZsutS5xXwUZPdu1T+5xXyMdOvNDQA9GRDCG8QxFglbSfKe+cnJKVDvK6SOx6cw
K/ZNcWtYEQht53aIIXRYw7jtMf55Xt9Sm3FdcBrzORpJu9PKB7oVxGAjyJrJa1igj90FGRF5SOFX
rUsXTze4K0eTDha3U1+6+eQQKAyXpqOer5iHxEDdA2ugWggrXK9ZvwiTBhz9vUiQ6aahShfPvvVy
TF3VTIZgC2ktjpJF0VOkyvX4VzyNtFMaxK8pt576qN0nabprTedHT4m7BuxKOCuMGLsxd6S9nEjU
XpLciMVl2FZ199SafDdidUrjP4dpOivUMOYw+AlP0zEoh/pWtbA6/EaR8gg3wV/4en9K/OIYNKxN
Z1RWed4/DGp6gt1xKsDHdXnBWyjNVCoO0+k+qp1bJVKPKBWOhafee776EipwXfLp3ocDNnAmy7SX
WmnQstVraExbrDOnuo1+aYSMeUr06jfTOXK7Jz203rqEptCh8Zu1U7i3jjFuszE52Un8rllwpQf+
zIS8Hq0/h6q/J8fYS9qNGXUbU09OXDHuzXg6xlhsQBceBi861LGyQNNximhHoVk4laBlQXk4fbdp
TRKaaQno6UAMWQLLx7sdcMQVDgbXqdk4ynSvzvapnV7VlPKlZ4a/jIz9gCrUEYMpaBENHbu5G/Jg
PcUImhVTxYTharuOby4af4a9oq0iellaa7wlffoeWCk5tGvP1e7L0NqVbXiIqZhqenBQ6+QktrDm
Dy9doyPNTj5I8vllBeGvqh3PYjWWyvyCV/LkmPOTVm0ZgH5OKq4DLV2myDkmAnZqfL5pnuwr8NSB
MZy9HONRjcZgtksKaMCWG4NcBg3i12wzLogOIJcSzbqFLXarh6zBcjxqobmDunqMwvSXG3A1VNFx
R6NBZTk5Gdb8IvbJGXwP/u+lSZqUb42fbqmfXKC/yfhkh9N5KM230EgO86DR4oYJWMXv8jumLlmM
k3HfkPxGXR+qVhX8AhcMqSYft8GYvjsqTj2zWZtslZDaaNKTzcL+1073vajxqtGb1cW/6qThJNFu
MhgV6pRSMUsO2P5O2RTt/CJZFfX0Ms4QodHDYw6+j+bklAztporZV5X6MSnWfTxu66o/m2n3VCvZ
qRenA/djDOcX0hbPgpISjGedTVLb6XvTf8MmfWiH+cWp5hexBTGQHpU0OdH6eRcrRuyPOBfPTkS4
bDG/NDB/eigf8PbRNlN2MbrVaIFVc8ydpbNplGq+Hxr1vtWHLYYMfcyQ1NZ8Xr3y+HsSD64cvqJh
sN4a9LjebO0i0/3AXzADrQK00z124BfEvp0k8Or4bSmBg4uhb58ibVzGs76NY/LlI04FXTgfbatb
zRjiFl3WbbIm/TWa5jqK3gaR7h6NT1RnN2Jn8qpmU0UoeMDz69lLy5oyeudtLInUTNT5RTX3jeI9
omTcAB8hb0noq7jryud7px7vQ2vEi26tiDQpsxFL7fTixMOWdBvOMkX07gbKa+8FDzfNCBi/Vj/D
miKvH2CMDOhMqvat4YyfnuU/5xZVWSv+hVn5qHfaElvEUSG/up0YUdm32joolXt/KG6MoifpV9tM
erur5kTIOEDu90/w1e9LGMmjmLQw885H44PIwge1iA9tLXJ40hOyfXHHKFw07BKsaZumbP2dotJd
181Hr2yfmmbezClMQX88Usc4iX+43DcFaVMGuxcK3Y0VaMfK6j4bf7wf2Tdrs3uqdA6x2Cy3fjjT
CLB24mQVNRxWRKoRfhekB7RfT+KEbdLyxvB153Fla+P5RYuz97aqnnX/pcvGJ8PXwkUEIlAPfzaR
tw9G+1YckuKcoHrOLbSZjTiIGp1jTNOA4PWB+9Z1ZbXQcq40nvlWddaOa2IIoKo92ybHPCcqfEL3
dLHfW74jBfsxet0ppFSyGDD7W7hWY2/g+AhvCJ8W3wXS/FYecXiucQEGEPrM7y3sSTILsrWqhHfU
MrFgxdxfwi94nnWatEGpo6VTWggNk7HDgeAvVYvST1y9T7SEwZ1on3FAOYHQroVDhfYGshe24cE+
xJxib0DtpetomtQ13EAD3/uBy91zGs3TLibyMQvJzE275C0bIWoWyXSciuzYas13A1gOWRguMcT0
aBZ+PkwAIqNWWebW6C24WUSuqj6NA/nOmrgZIx6wu0zJZdMcTdshw7Ti2KDiYn0jK53XmqecVcz6
zxIoagp+Nn18ccMp7sUvN99O8Nqb4PZ7o71xutA/qB68/1RJ/SW3E5EBwQ+sjHwYRBxcFpMRQnbs
q4ZJlZA1/+C7+YbcqtcwooAbtLCHXK+EnAd2qEv7ajOp0Qv403A/ZQP19plTSKfuKvL/NFdZz3kP
1D9Z5xh2hw5MnTZg+nxzm192TfF9TNdCNB7DgYCTTW7e5LCk1W+UMhzWhLeBGu0UUQ4u2stDx43C
kR837+jS3zq0CIHIt9yT5AiYpmgD8e4+L8wCkZX54i681HqfLW8XchVYV6H7Xueau66A6h2ivPtO
B2KZI15aa54Hh4Gc2s4euRqn5os9Oi3tr4EsYMVOON2QMcKNzyIg056ikv4J6vUA+uDWNUuY52R2
JDUIfqKquIvjRo3DPK45eXAI5FN3zrz5HNQTTe56PfkMdEzL/ZaqaAHUeI372tMKjA+c/ka9wgmR
OG8CXYhm9Emvp6fELOAM0O/zXYLdovfI3ClDfTSptP2mFrq/wEv+K++ye/SgrYi5+fthsqc7nmvT
T6Wx7GiQVX4PxYlidsN4SPB+OQkepv2gpU/o+Z98d4Rau5yV6Vgxjhqdav1vvln7uwG6p3vcPRiW
qZqgXMUv+y2OxzOHLkdEAVw70O4no6RFn9r7FKsr5xcGOlHcLEekJYpn34qh0r/5eqEousJcLAob
QtLkOvwClawO9cvXD44z4tcri53eMojnXJOH7UapSsoW50QbzrYRvRN82Y4PkYXV1+SsxsA2jKft
v/khAGr+/odgDrEZtHni/79dDwECGeSmfr4TG98a+7PFyCRVjq6j3k0lA4O0PTvAnlxwiJ1Wr/O0
O9OgW+caV5+UAatn7mhcrkvn9V//MnGP9ve/DM6tSqSTpQFr/ttfRpDQMMdkxQk0NnEXOWk1xoPS
AH0cB+EEttA1Jd2H3L3LhvF5On0yEnsKmnvCYt5Vb/w0Qk4AcnjoWvN9sNVt5bVM55eWS5cRE6o5
MQxhbGdT/3KqcSuGILZHDnVs7UIOADFKV1uOlHQ8Z2EsaLz3s4ExkW0xBC6eg2oZhv057mrAUW+p
q24qLn7wrrY51a7abc6kNO3IG10m9HY15FVh729yu94QZr+uyKoYs+BFCWi1zuqrPZq3gqHrGPW9
q3Vnv8x+VV7Hx8fvNUhBrmEgJhwyEtlrAIj4jIm5/4OJlWDc65+IqskvFYrP8f8FP4t/cIT+o93D
RBdnabamWrr+ZT/ViXPJCt3Md6HebEwi19CIHbL0Q46sxxetrS/ZZ//0CzXjH213hILirt0FxeR+
2e7eoLncm3JkBvZ0bNL4EbucHRsvcTGcGy58Gxdq8jT+f/bObDluY1vT79L3cCeAxBRxzr6omVWs
4iiK1g2CokTMM5AYnr6/pOxtSfax+3T0TUe0w2awzBpRQOZa//oHFrWFPAsxqEfa3WMji6NNXa+D
G8zlIe7Kq7I6L+SCBNrJ0sLH09Mng6AgzdV8a4/4XfvWTYfendzJlVtCaRnYOsbyemE9HCjF9POO
Pk40xspR7kFSgOquIOdMCOLiaFrTKRiZyHjLk6KrKpx2SzDnei5wXzDXBuaj9PektObnMlG7pPvs
x1B7zGzYBC6z/8nMNpZXH5IZZSQJTM5VapKmIGtjRRJhZNXboc0HzqLwHPohKpEwezX7AbqPerTw
wSiG6KbMpqfRQz2dDIR6Uni40n62oFzTEG1zx/61pR2t8uRFF619Pe5TJ78Uc8e4e35FgYsdZ0LL
Ht837VWS0ClHV8C+t5GTnvF8PMe+fLYq5zCqI2Ey2D2kbxh0HKzIIWFk2MF1ezFzvJItWAK3U20f
4tk5MCs5qd5/dpV5q9s9KpbTvDW4XLXFsu6TKvdgDQvLbnxsyrvJYtPiczDTvwRudBkxmDABKT1T
ndC3voa+vHgmMMHfLzDwR/+0vsD5g+4mfA9nr59Obcx6q0Yadgl6aa51SzfxtZtP+NZ81B+5xEqw
/IfV9q9WfQLn2GzJ4Q0c7Vv2/abTMvzwckmStpPRkHU0ptU/b6l/ccl6rmlJQutMK7B+JrMmcZP1
uRDlQfqqRJzeAeLky2M7Ef0YBTjVt6u7TDT3y0JtgNJgMsWpi7M3XWW3wYJBkrtN7GAbOKZGWg6B
YREpO+ywc3n2WAgR8h8Jkzp1FUkdafoZUjl1k8rOvjYPBKXVC3FWTE9DZD2plKW6bbH9tpZtPRdn
uLRMKId7m++fiKMXK5hPfd+fKtTcui/z7OUpDuQlq+VhsinJu/LsePcLvq8OjY5+kw51CIOwy2y7
jxWgBfw+5dcfahAGP1hhzXub2ek5GIdH03Oeo2I6+W56Llv7HFvR1ujmk26bkNWexeJtMqe95vQ4
LdGNHwJ9dOAFVkuXBLq3mlT10RxgOIXouIeJ0ktYyZvDdmHM9CRJdlYTukkrWCE/O/o5GiJwBf1y
omWhUanzXLrDY0EoVdZ4z3g6wgrt74MJs17eSxiOj3oFl/Rrf39ym+IvChxOsUCimPcQ+Ts/IZAl
PjoT49kSVRPbZ1kgMW/SdpX09E2tR4SGkYlTleNIa8Z8R8aU7MeuvkLV/QBxKt/IRV1a2jxFazhI
9zJInynKk8NcpqFD162bUrddMd3HRnSNDcZ146e/Bpo6hdxkxVSXAftH3PdfUovn9ywO6VgOV5I4
jwrgr0QHOFiseQ0QgOLKpxrVRcXQTveIrC56VW0W9VrhTG6ITqcdvXqs/AWLmWdXZPbwSkT0GdKh
+Jj2JuAC6F1oTPeBr+7NYdgMzrQrqk+6SfUyDF+Jf3eWflcDjnT2sC8cqh3wF2ahTw2OHTR40yjx
eBtxlKcvyXBuoplbEWtX4lJmDkeS+O5xFXudh2mviyCn05AFTNAUNzHszsgf2A/V+OQ6fGJMjM54
nN3VQHS9/zlzjHtq937z91/0X6xiFG76H6jwINs/fc24tuAhP6ryMPqYjSLpxw0AXHMc9/okt/vp
VrokBEb/cH5hFvXn5dOnfGaHNk0L3sJPy2cjSSQgTLE8IFx9Ktr8rPc5rC8VARij4MvIi3M49hgF
06ukitxlifdXyyIA8ALCaXGhIP5badeHEhc4XWRnwJqtIE2DWgwSNqEAZDuShEW95AOUesygQTfK
zH9WQbfTwjW9ZIxYMRjGvlMuEW98dPqhHAZjWMyv8EUuMWN/CbiXzi3krPyM//mTXndTTroUSyQo
uau2cLZIibu0OM/BsMHb9j6i6KGeqJrlVU/MvJJvM5W4n2O41Gfn0qYfT5f7KZ9Phce6oa/hyM5e
9Ge2F/G0mGRyLOJMJM2myz4bXn6eJW0fj82SfhuTI2O5rL6wLnShg0Tg1HPak01HOPVmaPJLjzbA
CZ/BAzVryH/WCEWkBIYAMdutxC6ieNNwiK+mm5LK/EvVBHtVTGezrzbm+Nbm6a4nrcKVVB3zsrwi
+LZDVqLMWGPLYiTTBZIkvSFl3eKUL4tgpjDON+Qd4K0icfiOG3O15DrQD4Z8lh9nBHqxL851DhKb
eheYri/D7F00ao3MY63RJpREO8gSWw3C0Xu96g8d2FQsmXnbGMlReKBp6XCvd/iEa2NU5DOH862+
XVvzCYPWBLioHZJzCZysJvcMFx+OBfEsSQa5KURUQOrgQa++Glkj7+pR9urGHLfvTew8PPrz+GpW
6cMCOGMOeK4e9ao7AJITs3rGWWlPIv0LtmNnsxxoNuMXiZ6jNRxWaNDXgjyIOUxhu0Qnx3GeNdJW
lNyBq7cUzjNb+CnN2T6oLuv4IW3ca10wmfn8BJ/zOY3ibRVaWzNbSAZkq6OaUCXmByo9knyKb0e7
gzRPpNwx8aOdxtr6PgdebLYwqqhuj3U9n95PeIYeuoxM2IankePJ6iVBBTCyQ3FAA1Z7lwB+Cxji
2irGK735lLKng3QuSjtTRK/CANfXJ5xGX1M21Xqid+gaOEREy3sV8ELnqaccF5VVvLCTNiz+C743
BB0WLMcaJ1zq8Ovfr1rmT26m7w0w3SZeRALbVYks6MdSKJ/ttLGkUxw6b8aghwO5EGcbfgDnAvAY
EKvqZtQfimtgTGY0I5rccqOxZ31idXEA/7OnB+gDIOJqzO/zzHlftt+fwLM+NykFbpu8wcl4TX1M
LpyJwMzkISCnA+pVtELE0V6DB43bDrcYDOYFRlxTgomxVOw5ZWvILekJq2Aa5oPd1MXaHoZbYrbr
fURGkXBqSmZ/OZdV8mxqFMlduEwmt2h3ptW81C0ZBxET7pUHqNFWYKF9BbYp7HpcXUqtinexJ52s
Cie0GCR8eEj7+SloaBHVm2jteo085E2vL/FiQ/1NMUAQa72qu7I/bS0WJ73mPMAAvuDMwqQ7fhG4
OPhqfLIF0qEUl9MaRbF5VFW71Xt4jpNIiAincvtNM1Lq6X13yM9wmnb6+uu84MG0HxRzjTwVt/rZ
dJkUWbo1To7ZjUGyRsVMQJ8VmYfuiCcJwPtb4GWNDBiME5D/HHWnITv1aGYE1lfz61zwBsDti7lM
AJ92h7amCqqGe4GtooecYh6xIkMtWNZblCRveT882lCO9AXde7+X/v/zhy6z+9d/cPsVDKxNorj/
6ea/HquCf/9DP+bf9/nxEf86J69t1VVv/d/ea/+1urwUX7uf7/TDM/Pqv727zUv/8sON7ft0+274
2s73X7sh79/fBe25vuf/7h9/m5E/zvXX//wfL1+KpNwAr7fJa//D+NyUukD4rwV956Qsv3Y/GyV/
e9RvQ3c/+EX6iOUcyK32+wj932q+wPvFIkibq4fME6QOLq/1+9g9+MXW3bxHIWoHlvO9UbL9iwwC
26GA0eJAHd39+xH4DaD49tX9NWDBy/xYmOiRvy8sj55O+y9b75jjd8ieHWeoV2TJFBprr7gZ1rWn
WvtUSSXt7YxZJv5ddW9/DRmBpZsa4olPFCIaKO+xSa0ievNMe3S+CEh9xgdJoKv/NNZt371Fs8yr
FziLyviiUh91AmRbWJr20i2EeyrG2g0Zc2ZD8qlHMiAG/Xn30DpkeOPV03VPiVWqbJt2pBUcpqZv
sgPERBN9n5+rEBr9MEVwKK3IOtWxynE+9m1SF0Yj9naqMmAJSDFM8fUQBA12xmWSmHisxXN9Ew1N
aKPH9h0soAcVattFZkwbMeTlJ0HQhLGCLJlhY07wZbUGdAsYFpWYSAl4X1jmWvPE1ooEep4IX47g
WsXN1GO/yfCtWxNG17nXM328im+GUiIY2Y59HnQdr5bOoruKI6dEtZjmTmK+AJNnjDhclqwV3gOC
bNgxwzF2jIuxZUIk7+WIB19qLxDfUKwhj7BnqzZ2bRVmn60OridzZui75z7CkJXoClw42wNNTl7s
4SpMzEYcNwh/ZfrQJTuiixbka45d2Os5MWcYcGCrGxUUgOjS9ebgdsCJbPxgj35jP3DHoP6CdV78
IYIp9yqWaen2XdYQf0I8V42BiiPhe8+O3X/CMp8gZzsYQ9QUfbW2rNB+LE1CKRMTP4ZtA5M3WQ8l
NoJrXtY6ZhLhDva19rwyBRE9SLYqMpVh3XofBiJJxl2paMzugsHK8U8zUvILLGsW5rFt+ajRCjIt
+BBsWllv5dK79e0ydU6CJ9dsMeVuutrdUHgPtKQdgZe7mIFnN68SQ5W3Qd4Y/hshIjYtU7CM+B+y
2SMpg5hYTFAgWryeV4pEd+NURK49bwrLFdGaVmrxa3ysFLKyIehGD5UWgOw+xRzCwSsWdeiWAN0i
umBPNltY3HWFtUPS22HCWCvzgdGflSL+cMbmnPfkJZ2NKZq8J8SPgXWYm8DHyJEVxUbYEbkDI5pE
1HwrmKBm3Xhxx2HaWnOTbl1Lsc8skfFcy2J+UJ5t35ttR9seJiQlZXK8Fd4cXXMFELTWO86NWQsi
4Kc+T77kTB0fIQCO+xHVDB49Y/K5US4higYNfiF8wlE6iXe1X5R79s+egpHDvPhuVeMyQw0dE5dy
kq3ZIASFa72UpX1jZIsBOdlgbti61n5M/IqKv/Gup1hk+4A8ONiXjOrgSRRX8DjHB7eJwk3boycq
UvjO0WBbVyKMnCcxN8ha4iChzl/sr7IY55ehy9sLngvyrhpGfPnUYq2xUSzvEJtEHA9copnadXd+
FQ2fVW7W2jLSfogz0ZFHOHjxGXSaO8IN3nfTaD5TqSbUK2l2Ra4JHJwhRqIaJNUh81NcwgvsXw9d
EmUH6tAZfqcbXUeErfpwg8z0PmeFvIGZV34qJ5kyuwqiW9dt6WvbNNwyw+l3SZn422We2gMJ891B
DnV5F9isLijT2rPNqbhXBoNkuWTOrZKh8WIl88RTVTW6uLq/9RFH7NrSmHe5l6qbJY3yKzcVOWsD
wa+Og0UzY1M6EycmiDnzjRL3sFS8FSItH9qh6C4mWV/ByjUheK0GUVhkJy7GR1Ev3blXHnRRqEAu
FV2c1bcxaUd3AdRxAh8nBv124W0iAiG3haoxLwXdXrC3xq7OhvS0slIu88GEjbK4zMvdkFgMdwxn
2q65npkWIR2FThNgLOLbeIc5qAuLBjfeZPAwCHeW8nUwrZQzRLDcwlx5oPhyL2h4u0vVxBXK8rI7
WEmNuX2RTVfANMZOZqmxq2PbPjYQGg5ZPoKvQlI8G6mVs1vN5Z6At4HHBnjEh473Cu3W2GZLk1wL
Bhm7oq2NrWfZ9X70K9j1Calmvue2F7/tLSyB6/hD2OXzOR6gS4LyY8+xTNO+Tw3GgVUBC98viGIq
uMZc6VqbnEtpP2B3fM6L2YcLM6R7cjacUx8jm8UgRuwtILm7sBDthWPgsSSXabrPRsj5gSBYBqWa
e4Bhi0N/6GNUqVVblYUIVJBevilbGe+MyCyvGsR6G9MN+4s3E1KFU9xwjLOC8WrujLuedXM76RRX
USnzsLgqPA9mpHYzlLs1G4K/n7iid0SghnuUV+j1pcjgM7XWlxyrzIuTkt1de/ArSr8q9r6IMdvF
3HljFAhlfH+crowskdt0GSDcpXaztT0IGO48q6vYGAEbiqHc2bZtXhvCE9iJpMFHzyvcD8xfrRsj
pGpmw0ReGmBVVuBZjf4pyzZc3iyi/Yzlfc9uUTsxLqfS9t9iKaKTmYhsZyxGew99VfuYErpMnKNE
Vmw2m6hY7E22+NG6mNEQFgU9I57BWtg8jDe+kddbzNvUxWTl2C9hmm1zj2y0ZVJI2qSdb8uE8LNC
LMPOMWKSmCo7mQ5JZCskhlF6xPi2O9do/TeFSe0eQ9TdTAGWy3a1cDoMSiuMcyr7qHJzveGKbeMF
JBu4qtoyKFqumNmGWHTAvfH6nEj1IGWQBUq0LmRJRm3RdpupDDiHk7bd9XBzKOyRzNepGPa4jegN
ZKxOKAHIrYkEstXa5Cwt0miTk0AEXLQEqCocrElTJdhDW5FfJ/NAf2GgHHSKBdDerNyrfk6YmpJP
viajOlwz8Z62cL+MgxdgK+UE4bTFqGjYL5mrYEGginmpWrKUsRKQ+5LkHAl9bSBSjslrfIdkrb7K
fZ+4x9Dv2o/1gOeNPS71RebQPHaZlJa3SaMRxl+XdV14nhLZmxsBXkEYG74SzgF7zXG5hnq65Oup
Wdz+kQDfOt5RX+KaK9t6PLOp5xWazJgizpUzjOeisVARpzIw8agtWzU7aPdgkJJRej14vvwcLUpa
ePS+l/b/t7ug/4f6G4Yq4Aj/dXuzrmhvXvvkdfihLfr2sD9IxQyFhIm8z3ax7tcN0++kYvsXJgEM
620OuiYWA8b+3t9Yv6C2BeYAzLA8z5byD1qx+CXwKal924HhAE3Z/O/0N+/c5R/nVtQ8AbRn6TO+
gD3wE/DqWBhCuyi9Di2JKTFmqZRUzTWWqgmWAFj3Qu1/7o23rLXvfaHSVV2RqFUOU8B15YJr+Dli
YaNDfeKXH+tK3hBh/4ihbnaEbBKeVPOGbe618iXxpLTfSZXjXJ1AH4JYxHYdrOdBElAbUVd6KqTA
qLiW8AfFWYCWqFw+EB2YYnq8XMzYuKvhv65r23vppuyDF1h3OW3gCvO9szRaMppvxdbRkKlV45bb
sI9EJm+yLYrrcdyx+b6kZlmvZ7iOYvoQEvtNoLK8C+Z7leNawD5pLOVju8RvMbus66SfhzG4gdp7
HtvweuoRE7FDEXKhqBYxRR4GbAAxiXhe4voxDqt7bC1/1evoLFg6BIYSReg94SF+qxkpquXNuwRy
5hVAUsR4dao4zJ5r3bm1c2od89oqOU5ZxHuOvPYZJlCdxDu7QOUCdyAdy0sftFthSoLp5UUF6TOt
3j4yYTRnSyc2UfmFUm3btv5VIjhs5NMgAeYhaejUKxWEkKCg1nl5trVdhDsZCnLX5VuVGUihXGUx
iROi4T3kCuNFkeb0SeUm0q7csetva+Ffycn9FHp4ibQ8LlE0SzmrKDGBp6QsCLkMcWN0388UA+zN
XT6xem1S1qpdFuNlQuTrldu4EO0yeYf9L9JF2zroJ05liIe3/rbDzvgi64/RzHHApKDfNpP/MR0s
8mhS7P6jKr/rSDR0IChSE68TUPRVVpcOVrckzeK43Mmu0ETvy0Ckqc6YAI5nF7Frly9+iT6QZDCt
2Gz9TVCVb529BNs8LQ9VEl0Sj1OH//Y91RjJLoze+8r7yMxFnYI8eg1RbK36NnhMCSjYJNE5wn68
y9m74mFcdQJgLQbJ38ne93GYmG8NZb5a7auZJca91WnFUIBtxFCLjR1vmoCt1gmPEpnjDkFRcggm
SAKtvbI73uvoeFcq9K5iVa7fL5YwCMiZjtV2aUy5XsQbaITGu+w7OLsEAojgsZmij8mSX7KE79fk
AAnnDnIhNrVmdNf0iBizOWQgR/GeNkQGwkiIUgnPIKypH/PXSYXrmm4BR2zrPuh7IgDvxTj0a82X
tCqcUnzs7IY8+Boyd0iK+9qyt2aJ5EuKNzeEarhY+sKDf5XH5PsWjnOZ5uxtCjKIjBZHpbWqjziu
xnkFGzfjShAfTVSHnKP4eZiU57K9pqfnylBVvaZg4dlKZPLogp5hmvmbHm8dTtMOz7qufR5Tl9DB
qyLCUl7lXGIGFx1uFVRwxXVoczok9qMXQK9UdXaICISCKJ4xV0B9uiZ2AudC3oUwozdatc0w0mkk
j8ky7VDl3/pxXFP7ctG0qiZ9uSCbqCquGonLRVyEp972KJhi/u766Wfb9Ij2nTA/GJvwmSTC+TDw
FXrSgwlnG2uf1A/+Uq7qAJFughBrgwluj5Y5TNaRpnM4Y74NvO7Zy3hd4hfsFWvtPu7ma5/VM3M9
jdveljUrUEFIIL54ZDTWWfHZYCFbp31zVYBGrUqvCNZVvMaVhHkmzefKEiRLgELt2ty8H3w7X6cR
BhaYTNVrq8YpYGxJYcFLimtW01/hFlymlMWyatsXqwrerCnHdLDLQcubaROSaFRldbgnzeTkd8xC
+8i+zeLl2Ma2tbUbPlAQP3Udy1HmYZI8j/Y1pqbMjkkB2pBAGWMfIZndJCWbASR5DgTBU/45Ck8i
YfKGgPfBkP126g2JFbZcSTOrNiLN3uyqCAE7ymqnYucyGnyDSjrdugQLINCp9CBT+h8EvN3Kx2fP
xEee4UoLeXPAVFUUg9Z3VCxvBdG3qH63ET7J+zHsJcQNtVVmKTYq8wlJlcEtyWk7SdtOV7YywvLa
qkNS0wm1NuHbxHX6ZSjzB3vk28qc55EB2WrxsmVXAdjvm7n+XGfag7lzHhWbL2YsMZde7s+4e0Rr
W3K66LUk6qw71NPpJgrgx+Xxg2iHL9MwfYBEj4Fx37NYuNGtl315P8un4NBnmCFg0IWPzn6UWN4X
MA1WtVfdJHayIx6M5baU7VVjY5LzvmE5mHxAgeSNElxC1gy5aquQUdo6dZLPtqpvMJN68YaSnqLY
08D8WjWaBW3mX4TBtVjYpIRGpBYU0nK2iZJXYSdwagrIgspFfGqIvj5NXbh3JmyaWO1nbboSJWTJ
QMhZRu88Qm4KUyxlRKisdROH24FQYYojFvxFfBVu/0QWGpy2fL5bbKxilrL5NRkWb4VjDQffJPTH
hl6yohPFMF61GsTLL0aH5o7AHeoLuN9izD62tTiaCxndE/tkxsUmxFdHxunaD6dPPf6MGHrl0dqN
mNORM6bqa2f8NcYmf9O2Dg5RZrOs2qkX69FlsQkwEwkGHu31fYmxI0yyIhGbduzWRg7z3otwZ8Gd
EHKMZzx2amGp8CNSuQfrTg0k0g4Tdux6gXQ1y0x17MTCxsohV6dmghaLXeMqVHyIcSD1K43HaD9L
b5WbEPr5XnOhBRuYZL1vh1w8SCyoOHJdfaUJmJyB+0zCgmhExiN+PM8TQpjjVOGPUbYsto68w3d1
k5gi3gVMTVaxfXb6StdvlA2GUz8YI58lDs5EgkBsr3KxiRtBNDlCgcqIL7p0SZCqeAC6EC/My7yI
5/czJ7C1L1fQrn0DPRpxIVsUULgoscXtZOlmQApYsiBluhlV+DFJi0MuEVBFl8BD5F9ILOMczVSe
4vAWAIA5tGYxI1TCEaVm6tnPqzYpv/qjSSyt49a7RoQvPcEQW6UIlsInaIWTUeMxgKdUymBPD7Cd
adSIyYVW7daKkbUp7znk5cFyXVyoLBjY7z8azcpuR9WtnLktKZm27qSCo40XiN9jHEQF/mvcuOwS
EX75XfFeHI/gqoG5HaGUo/jYxEann+3eib2XCKerHUFnBHeHmpYedfz4dlt0S74pVUrGVL2Ex7jK
b9JU4iFniwdf093rGVNSU7PfK2/X+xEuCQNmYaMkG9gZxHCsdUrx+833H4P+Q7hD7D4cXfl5NBGb
ekgDj24D3OTO5AwPpFecAJVupJZQv5uiBH4brNrUdNeG3Z0Cq/V3BvNPf7SgoycYD8mLWcTmXiSu
s4qR02+kbFLicrMh2BdWue9kb6Oi1e/l3VuFiIcPThvkQBH6DwioJCmFWLKY2u9zIZDsOA/bpFH6
+4xITsjC5SrpgpU/tNkpLi9z1ottyYSCyEUzukZQd10PZK21OeLktuiia/y6ro2K8ArYui6MqME9
BsxdCJ2ekOjCBSvLh9D56k5liHkaw3Y4K69V1arr2BPqerkjpuiCACdbYYjqHHmVD278qUb7eLSx
Xk4ilV/lfZpvm5YTxu8Ew0YVGjh4618zmLG8FpIufSupczidg0co+qJppFhXpWY7Hd9/Q+XilF50
8qBintIKgd2Ev2FpLMOm4WTFWt59BsNjWGqZeGfFmX1k6hWQd/fv2xZRDKQgxF+KfraOxBV6zEDe
f5WZhBaaUTuGvI7R1tbRNEKXUUYcnAp8wRjDMrdGELDgwQZ1qlLGqQVFPzJIQf7DLcBr2qkggqkx
+areKB9W9vuPTv/5282xfrKTMNzht4p1ulMn5Hn346kPenNrjXUOV9RVIN84IWIbO22yMhmv3TD2
VrblSIy0ogsBVQ4Sh8A5NUXpfvstlK23kb1hE+LN/3u/CyOmY9nhz+amWODrBzEKdE5uydDba+tp
PXTiDNsX0k+qvta82ZpUtF+zNiyhsSB2GkM8uBTw0mlsRvc8G8Y1ZhnoxuX4kPSdcekL51SOFtIM
e8xPDTjco9GVAbFKQPjvN50lvthFjFHxSG1Wj8J6zJPUvO6WCXKZAlaZzaLe5VgZbQhGHT+RqAJr
yMvuMod4wzabfi0Gr3iqh8DZ4h7BsBp9DFaOJFMNHO3Ycx+/wxd+G0/+vcIBLABuve2iESZC1v6J
n5XDnlzgMA2HHn3J3gq3uldNstnf2KX/OLRUNbagLVHkqMuE3ev/5PUROAgLK1XPFj+hBcFMNA+k
vAGexfSBrMRL61FM0gjaSfaFYt/qunQ14J4Vmss/sF3/RETVHx0SqmtJMxDBzwwxin9DJks5HPKZ
PlE3jN0QPEJoMFeRnNeLFAcRd9H/z0H+pn//h9k+VBrgqL/Bvl5yMIr2J6feb4/6DfpCFv+LiQ7E
cwKXWb0jvX9DX/CJf5HCoWMkop16Uc/vv4O+TN+CgKin7jZtyb+hL9v6xbGZ+zOQRw4PrPbfgr6s
n7iOgrdlovb3Xc5jYDapJ//fTfZ7knzrZhimSznCTzaRvTNKlddK1IhqGZl/qORUXg0y8TdN4vgb
o0WGavYkIpHR+KBCGCGFyF/xablWUxADL5WXxKWnjzepg0KgEIFxDOX8KTH8ek/aqbqakLd0Qf1h
JFvppkSsfhP0vvsPaiAHcPB7SE9/MKwKwA09xEi+5Wou73cfDNC8zoJ4UJeI6ZQeJZBQI18pxZCh
9FGJa7AXb4hTTPewksL1MHT+dTtO5qWO5dc+XupTMKmbCiLr2TJJr7QH6gTfUu65JT5MEJpxiyus
XKN6yg7mFBGO54d4JfrhFwIACfGZSAjW661XQOo2rU5tw7RWp8Qv+70ryre+isdT65J1N9PgGSVp
S5Eq05M9jOkp6zsUFl7n7ecZcbs7mSQ+x+NtaBj+psMX/sN7gx14Mj4RRFAaePPOvvHgLggGSkkT
G0Vt8g/H1OVc/dMxZfXxkXkB2UJV/emYJl7su2iZL5jG9Ds1xAl5mnTzEUyIRxWhla9xk8F2kjeb
GMm+rNNPGNV/8SW5K8zPrFPXs5WEmbhRarAPfdUPW0bkFtwK1LOt85DiwnyP7+qKA219CAI0jG0I
4Tzv1VHluESrWpWnaBLbSGIuthppG8pEjI9ZpbOn3PRhymP07HmGwWIeY+3oWUV1kZMZ7xsHV1ou
OnCSiphE5WBFNqg+3TSmF+Emi87J9jiWwQLg4RZPc+RsFE4wm96p43NmVjezIuK3TrJ1Mi898h3n
PoOtdkjjvniy+kvjDA2RpPlDosuiP37Q1ky4j6W/xdP/wLj6YSP888XrQfMD4QUdxbHjZ+2DNxso
4eu8u5TO5yxaqpMPQs2hS41DS2OA5NhKTqAC7nlSMtlnbbx1w3LbUBX3TQvTF/Hj0EsIY+it7djY
B/Aem0Y8fbco/sWGrfVu3wnzhGciN/M9EHbWGH7o0+q7SxH1WyTrLirhChrdMc2cc+lCDnbiMdkM
IO//8HLWT5vk++vB2xbQKVwz8PyfLv2a839p2ri6EEFlxjeG+bXpM8AGGAtbszXlZe6zEj3GEjw0
XFDwcjvseYfqFGDEEA1S3Hv39hxET70tiis8IVnOvM8pvhREwxtP+Pgp2puw3lehKLddMHtnaIVY
u1mUxZ0I3fM/HL+fdAd8IK41C20Lm7+rd5MfDyCzESzHyyK5wPb4BDISnzzGEqvJN1uWq6hZR24m
tp7nqG2nauPaZiU6tctAGpDb3CeJhT5exNte4wH2zGrY1Sb2AfzIZPDVLHvvyk64BBkwALeCDZ+m
pezXXQyplnLqWpl8Oq9cxt04ECcSNuOx8dtinRTKPC6GbVKoN3LXYTV4ER5tS7ik3kdUbjFSPvqN
ML6Y6eABGec+04B+HQVLxxKACUBUk78QOhlz+TFfm31AL4QIDGl7bQO0DW/aL+5itKJfh2yoWBIn
5rWv7WnrOVvQs+XdKaygstayLy9/f9ydP59IDPTZHvHCQQPoSX39fXfiCndwSscJjfPsr9E3WivT
cMY73wFujQ0WXpWSoNUS5mrF85fM9NOvNratFqo6Ikc9k+JYujcQksRVNsLg6MkTu09nxg2Jvq9C
DWsb85dhyC4ys68my00/pRWwWOHP8Q3C9fm2yQuI6k7OSlS68kWaoYcB1L1sfGeTt12wndXigd/O
t2ldjKjsaLUgGRpXUWli5pRJbA3wGokXnyh58IyD4YhmV8pJK0zdLVEP42Fa8AuWbplfInjQKmx/
VdlU3+R23T5J7661uukjY4D+LMzt3x9gVLl/OrUhKrMiuFpsIdlVtCTiu0Pstn4i2ri3zz3C+HVj
5uYJ8bt5Et0ktJ89Ec6L6x/e//D+Y/LD0Fgb+j74qM3N7o/HmKHxWi8k9vzxv767i+Ol0Ajfn/yP
Z1MdoxMFTWLz7Xnf/xzmKS/x3T0X10D1n2DSw5lCA6ffpTG2xZVh5bvvHvj+h28v+f4G40KEO+yM
MLLR79R+fwd/vPgcoBnbMYERV13cb/7yM/1x79+e19To53z89h70UXj/7X9xdV5Ljipdt30iInCJ
uZX3Ku9uiKru3ngSk9inPwN6x7dP/DeEpJIoCQkyc605x/z/3uz85v6+p+Uvf/9pW+b3xACtSNS6
UB4upflpyxNYmHra3yO//GXZjMvhX27anLJpdYsY4/doKchxoCShWcE5xip3EMBwmvbaGVz6On+A
7ayVwU51bbvumce+dWL6Z8pUuhvV66j1/3TSNo5tal0Se/pHRw+56cb4hULudzaoaROlww/wT7FJ
WvDdveulhEmfW18vX4MWgFNjYtJtWLsSVvVuxkxXpUAu3hKmVBvhviW+jAG/nKtv3S4ptK2FupAE
WtKIS4V7LIQiBSTRBHnZs7IdHnuN4TyklBpTY1a90276AADGpIAsoMZehZ6d7cyAxounD889UL4t
Yg687J5LCFLyh9kZ5i1tsrZ5fCLscA1YyXnHunVz4t8Edd+61IUjZC2tGYUbp34wOvPehv64pfZI
QLKivZA7MEvdVtvnnAabggSqvUlAfGS1DEjOjJDsvuzsy8trgp9HXFpx562F1dj7Co71OrFJypMA
EGKvTNgZKdUahOM0LS8yrZxtE6Ps8m3jA12mRuIwiCn3FoZNdNaUTgFFjltUxO2hdmAtFbV5EVVY
zfa7jxQUftRAijCy4XdCmdSk6raRjvmUhPXVr5S3Ib7paQoxv5VNua/I49xn3YnQ4JcAkD5ur3gt
iYUo2u6XOwyoZYt0r2DEQZqvrLtlf6WKDFzwhnvEYNo6wvKFUGQ9aA4CrRBWktS5MhobJhzxsS4P
WuWc68hxTozYMOa1etNGGUoPr96I1OA40EyekuFXXGVPuVtoV9QD21Ha1gFHG44zTT+OLsEK2sAP
rPBqoizUJW9lS0akOKI7ghRNLGcdqoORCIb3qLpUgrr12AXHtqKzWafA32M1IUcdEpPVfhTCOk+Y
3eRcilP31aho6k1mCKQFfjO0X4yJ5Fy4k3Q5+Drwys481q5GukmvsWg3h39wO4EFfrNF8tuRM1Km
7rbCTp6KUNYXT7gnqacEyfdAsytA2InZ/VAXB5xJdrAWPxEoW6261LgUZBtgZ/KSstnEdgHOpR/N
lZ3h4TPOKhNvQxJVdyBLawTT9Mya7qGuHPDxrPTIBHyOLDKMW+k427Aub5ow261M4pkXZvRXN/R3
XWWHJz8wYCAVLzRM9roXh5uGTg+iQVtSIspomw2FWCmbS2syZb8nu/Mo+irCBdR6IiRwXRauYNbd
3doc44zd65fQAqxca9ke5OlNmHq9c1wAvl5EEnjqhafeGHdF4v50WnjngpWdvCZ9G1uNyHsfCWFh
WqcxGIutSPUTNm+xtt2Mk9QJH20ZkODbJtso+M6plm4sJhu7cPB2rNbJZxrLneeE4617cZPsTg9r
q3NBXI1kWKynycPX47X9VgzJrW0IzMwpO68S0bxUHetBY0LD5kqEAS6n8lCUh4n55crx5SuTrV2S
+K+9Eya7IpMXA7HvUZnVJ78hejiF5x2sNKfZmdNrx/QBmqkSnxoh9qtBoGknFYWmmyTuIG+RDAzp
BU1tvSU2xaCHZz9TgwrRYhfFocODsza1StskvvenbypJO6shfjx2zyyHfgS4OWqY1EaFM21tT3vT
YvzgowNaxrX3LMWGdTnR2bKnvcDABZq9BwHkYsMfSL6XEQulcbTPouA6mbEqmhI7ecy8eNuZY/NA
ux+Vt31EzRrzBVj13nHKdFMGuGID5fu7if7CoBI0oCr9SruuX3EgG+It15l6x4hGhExLjwY8GR2n
dMbPqNsoHmRFAPUQNHR4Slx9/QQVLXIe1UReljWyaFS5f65nhSP5K+tRR/U1ZLq1tw3SgaqKei4d
F88852S7+Eo8x6hhQ66H61lLvya9gDzvOn8ugowZqCIzgHXRgeibYm+Ir9bvLiZmaqqZ1oswvYsb
8A1PKoK9GnnoBHwEifH0bBL5wYcbqrUpjWHXWd+cYN0+a+PXlAvneqxnKJtJFAaz6ikFJ172NnTd
NNznWbIafAqVY92iTUu4W7vlW5XqT7PA6LOgMA4uPF4VPg0IzXI+6mq4IacGjTXt28Bsd65LO0ii
W2hzgWwkglHXp1AY7FjbDwnyD6y7IyQZr9jqgJ96y2AGbVnPhpZFFHAkVwATDBhdoJdWA8lQkVy8
ybXK3fmKbIGgJD+1qB7cZHhOuukgZXTVu+BPW6R/jJaIMKPDQj5N+ZokbHx+Bum7JDPDmqKJTxqP
WCVDeyUnpt7AhpGsraa1EsW7gyVgPfEjX3UCiUXNqikS1THKLw2uKS4wcWnZv/rYP4xjYHyYQuu2
Pu7Jcxf62q1opL5enrFslrvpVIR3as7DORBTt11eNr/e4MD8AqsgwflN2pOinXwou8zdh2mYvMRK
p6nHv2oA+EIpb98rxlMyKXTAwWQ73EctK+hasI/Ce+zyTP3gnIs3UhjRbVCyuWStFWzQFmmfHXas
ZV8umdorlzH80dQGeWQplu/bHG1mEhHvM2d9uwDEf5u5cXbwG31otlFsgXvLC2WX/qqRxb7x9Tb/
QkUOTZCncujRmqQh5ZGogynV9OkxQrz6WNNEX/3dW3dNxibDVqv1QP10/a4Xnjp5kdbtDEotr0Hp
f4h5Z3qLwT5wo4+x1bHK6mF0QdcirmHKkFHa/vg1hdm2N5zqN4gg4lfbClZcV5/pjBMQSI/20HWG
8ai3hI0vT9Ptd8su7Z+x0fS1FRf1fQwH4wQkodr1eh2/uSZ2n3mHYrJvSR6Z723oISN1B/uca014
i0jNRmFl+J32VeSStBBR//bCuF7pjpU8+3Wt7c0Rk4SrHO3RrkyDsHg+C+3sVa0XRFZI315Df8ZK
40r/5IxBuuv0WrGC916WA2Rk1QPDVfWeicbach705yqtEDO7Pa4inRhyKWmczHst8eZg4JXiqUyD
7ODgcjoUbVw9IcLim52f4jPb9SIv+NZE7K89QwMyAzT9rGmZtq08Kd4CP3penhq24VOfzGWDSve2
dSlwOvC7u9VWrjFVa+1vXD//HkhPQ1MNcOvJCKbm4IVReTB6pT8FsgNQM//jvsvXZQuSoQ3Zh2hy
Z0PQV3lp0Kvd1DgQV63n8ldvv2tTZn53QaTTeqv1i8ykuqEVt/4+oaA1ZtnZDzyzdqNp6Po6jS73
yHtcB6NV/PIl68ve+MmdCGyn3Uuc1r117bBbbpZ/ATKo4wenOwTQZJ6aroHjNte+dfINNlH3x8P7
uryVuqW6qlz/6uGtuxolwpNceozJjZVdgu6wPIspn1gr/tdNDpp1WZ6gE0H2PWpPy/txEFoQ1hjr
tzSz1QUtskXY1tR8d+D5/76hCDmQlH5wG0sjuejoqzeFEt6Xy5e1PIM6BF16L6/uXDzFORrNZKvk
qL5AJP791GJO5WLRadwzltP0/NxyG3HF+wQC+/djNzVqBw5Q9BB6UKTy+dI0L+4/nVjyVI79pPh6
TD9oHtLQ8k5TRtQPLrfoE4jYbvksgeWJFR24Q5xoMWuDajp1ceFv+TGNHwl6jWU/ShPGqnKd9JHe
PGETjLk7x9GSjy4sjst+4Eogxkrq4bExNdrM3lTtRMLpxfTgtDyDtj3Wb06Jx6kq7aOZ68MuIUi5
NV35Jg0iB4Zp+I49/LtCH2MYhJJGfqX/6rV0+Obk0akHOMHdw1R31SNKGu78At3MLtQlBXlPVnCg
RwfZITL7L6M5Ly80RTJsFXUNrM5ptrVoSdFiL16XP5bSw+o1lnQvhaduQymIqJn3mqTTE/KY9iWp
G+coqszeyjQev52eyQ06FTXU+a7VI3n0Mx24IQW+5e2jmelxu+XWtQiD4W5kMYKmeYddh9JFuOlz
22ADiaWXIM3g8YJotqxR/SdQOmYnRaIO/SDMtwm65vIWpTWGmz4cjUtCy/MBliqwjfmVTurFzPUy
7xHMmnkmo4rf8fKHgJ4qtqAPb1DGvtDqaa/7Tvqhx/Zm2WU3RKRSTDGFA70OHtVi2nVYpGle4z+U
hQFHuKmMh7KJrcukesSk82cfyuhImWd6k7A9DrUxuLuEbNDPUmdqP5NraXO0K8cO0u1Q1uYpTuz8
ufW0z7/vCsjEHBbT3/VY2FcEKiTxzG+3iaZbGrrFazc55VH5KWvcoU2/lb5a3m079cD2mlgc0Sdi
djADasSmfPp7dJo5FQmCJ9fywL2JCDvVstfaaF97CqPPUKGy0wD04+8XSN/aZKD/ItCuxfeBV0of
pPPq1THLUz6kZsxag/kn1oZ9cF9+dqPH0hD/G+FhiDEZukMjHZA9mDW8BeNDBR6il5Ikc9XiMKgT
50szkvKQW6K6yihkalJY3d6xpXstU0fsPJc8uarrGFXbJwz08pjAMl4BKYbeaBv7Xp+znDFur5n5
efdETU+jqu2r9MGVeaW/L1jBMsT8OGOqPSAznLZW7wgUZL298Qdn3NB++XK9kvaMgYk0xzT0Kj3/
SEjcAGaqsk5D5x3qgjUgni736iJWWId2a65RQW6Nyeyetcz+ooxxyBJPvLUmiQam2XVk2ilzF7mc
o0h4hm3UoXuZVFpBEUZmsWzC3EQFRD1p/tKKk7sEKCw3B0FaRtuZ53qoor03xyv89/j/fd7y5GVj
zRG8f+/CDdiHxXReXrbsYHkc6ZkLkXfe/X8PchlHcekig2jtOQOgsYm7STtCKECorHGwUS7wmvHK
viRRPlq27dLirXBt6i8xK6BIU4g3PPUWRx85HS4mxDmCNIc4jWYJkJg3aasz1y1JshuLtD8ZQdOf
ehVzcHVtI7xJrDwO0S5zvl2lj0fNN9RJ1lAHEA2U267NWgaBIdl63d21W+fvEzpkOKcUogD8KDbL
rfSsU5w6WINJOH2/FgRYnpT+R2oaHyiaA2uWzYi6GkIliVkhLha/Ry3T5uMs+fmIm1CeUXOlZpCt
Grfp4XVV99y1Li7xKWiJODycZc3WTBGfSoQdK0djwZBU3evy4aiOlqc5wFQv55KjnE7K/kkVe9VY
qewKN341OjQpTaNe9CQasHPyAtXXhG0Yuj4hhjUusSG13fLY8teiYYruYIOO2hEMxECR3q2rFZJR
zHWXEOXsenljkZX4GK5ZxcGd4RNPiRbypQHJrl+alIetRntA/tttpdndbCxoecvS0vVnJTQyrv9U
XTJk4CXQoiM2dAaSprDRqV6Jv7+Pv3sXNXFIy//NY8NfJwMso8hWRyMg5oaWIe6kttgSM82HJVSG
xXI7Zy5QckjiDJjc5EJg6SBMdqp+bO2i3RPCnJwJ3hr2ZuNeHG3EGxGnc0xyndEQwUWxm+r+Lbbj
nSsryJ8hgaUsFm0Foy7Sk/qEBKM+1eComOvEpMV7JCsuQidccVx/E3PcGrMkSxuCX33T/E7cIF8v
ui5VWTdSnst9LZ07ATF4JIf+bclQwvMCq3wJkZ9v1XTOKPFrfbFTEdHSRHFOB8Bab1PsO9cguzhe
6z7AVYvOEybJVZGUHnZVYuqavuvWWeOjH6401umJwHPnxskmNuJ2H7h4SVunD2fp6drsUgJIjM7f
Wp3Rwl6fkiMOqDclQFGpxMrORWOXT9NYIZIcQwcgmLR2iQVne2wjsaYJ6e4CGVinrkW6FQwwPMaB
ucUQsDRmaFj7o2btURMUd68lULKiQBwC09bLKl7p40to98FDKgkfsbIMyxts9CetoMrI/ykh01Cz
TaMkPhkjHY5EID7NesM4lHlmniLbv46qdHfOnIfxN7WqrWS2b6z0nMyJWssmH6wHv9ENlrMmdjEu
YEt22X+bVDOKdS+Rauqu9itM41cUNmrNBCw4abJ9cyJt26QDzQYKIi7S+hNM4ubkdl/CSwFEDybG
V9Jc3FlOnnvJIbJY6ICcROQJMXoOLULR1plGvYe3R1IeCrb/NiiuutVUo8XScvkTRLlPFsdYrLGU
/H3/SybX0CFybcsu2ixyx2WzKB1j940otOG4pLopldxjYpJ3mUnqxn9Bb8stHDHoMFzxNi2p5MMw
ZjiArOYUzxsoytpWd4ePMKUnTrXmgVQPnTMxLDcZYlLKwU2U5X9/57AFAfRA1xm7k9CstQon/dh7
UJKJNLykifRXuhkwOXIZRqvMb/9ulrs6GhbSSua/6JTPHdnL4yLcXDY5eOXNnHnEEALUeJo3JULE
bU4UIz7/iMDVSd5kp78A5e9PUcBbWDZIsv69FfzvFjtD7l/Ry08T1Z+UY/Sn5ZY9gDv+7+5ySyfP
JE9AEYbwFE7LBi8340qVv4a2mWA7JL9o2eT/C9/77zEvBZGZRKGNwxFUBaJDBoPZBR55LowHy3nF
jo+YeYJX4DHZO6Uml5LImuRa5NWw1mx3OE4dK0mjLM8AZDPky3mYb+i6URr1uLabek8ZmhYozOhe
vtndRKHG1h8DVVjMJUp57o0MTs/I9SKce7CaUsgdwGxr87FaNg6z9ZXUSYZaDkSbpz5FfJ8q5fyr
WD5OWnMOBSzXde1QWGRfDXH6jWMgOYsu3FSj0R+WOLjlsoX4m8IHNUMaIcED5bV2RdcjwzZADKKw
7eGE0IUMUx/GlSRl7ZSQbXDE0rlmicRFO3c51cxCz/+9P1ucwqDNjiZ+iI1OVW1tQ5vIK788tWiR
MytgLI5MwPktgRkAK8JiR1T2S/a/KLvlcjDOMXr/5zEsEKfKVxUdV34XLTrvLW7h/ppMeYJPBQpy
KtPiQq/QJ0XBkystwpEz6SE8tFxXdHdZjJnSfkmLtNrpQ+LdB8fctSxzv+nB5JvctwWFaRI4cniD
x77SIPUFxrUd4pYScMjjVnhw3InAa1Q8cAyaXTxE1Zefm1dibOsXwKYwFDsio9PnSPjDEzpQ/1ag
MZCW1p0Sn4agFdFbsmmJr5wQRfYYh+O9r0ogRwp/UOA5yKyRQcFYM3vaNFkXUYs1xcUQcp+T3vlA
7ETuMXvPiWvLQ0rKybxcccUNxUv/aFLh3Q5ehc8j6/tH6DQsoww9ANM77sxJKx7yuqBK7FgPpIYX
awJ+yekmGdSl+PJBcqnCZTtfrZPBXEPfTC8GOrEVPiwJxyJLLxjIyHCOPDK989B/ybrkd60H5XW5
Ry2eKaDkopIlPjQPX9jvA9mhIzk0X62NjN6yDdQXZh6/D3a1XR53y44ughkZR8dK67c6r/dSJuLJ
7+VnPYYm6mqLmlKlgKGCPgeQKV5KXdTvM9jzWMZGtmnDonmXxiQ2Q1jQFJr/6qUkr4gMw33pFzuY
HCMmZpyWR10yNrvdWL/jBj8xnfd/KhvzhWNN2xTg3V7XVUQpZxfn/fCksCYlzX3ZWA3UE5Mp7Axj
RClRSuNbaTXigVy8hC22EJZq8a7BnP/Q0m5n7fFWKc17s0ZQEzi7rzRS2i20HfMhnG+N8ZTjNBvk
obYLTh0BZRF2x/gYZbW2NgW5x+M0yg3aL8WhbipQ2wkJEgkxYsasuHcnrkBZO9ZHPRLmoSmyP3nd
6qRxl+UbxC96G3FDsc0GzWFaiM48z+52zBsAdDJW/nQhnK/ugAtFfxu8+IT5NFonTli9uLiijuRL
12sUXNST9RsmCcGbQLuN0n5AI9dMyP4GdY2ybNg6BF7ilwRqhfupeayrvD0Phgz+WKnKt02DlGhr
NO2xr6vyDXH7gWjl7G5jpA/twbo5fvFEZ8p8iSNLvTgxl4YEn8uoSPoZ2uZe8ClA1OQHRVjNZTnT
Y8ezcGbu3JFW18hr+NYY6oqnDMLW1TLr63LPcBHtaXpF58YlBs8K0TAHU3Q/aENmv7tDtq8nmf8Q
LDSugy4Jb102fFYkol9oi1L7FhY2N0+Yj2LeTN10EQl19BzCKisWQDBmxY8MqoF6QPu0bpFWrIy6
7onEdsZHgkDKYxfRbQusdBNIxCLFSEPbDJh7Bl0BhJhiJXn3+totjejHa5hKoLCmr91+ortyNkPT
iFPgh/IFONSDcCrvK5xLCZQqywsNonaNI45UslRghavH8ZeXOVtviqZPgoxQRGHh24Qe/IJSl81O
s0f1rGbLV1tN8S8y4+ZMZecPUL0B1EKHRYfpmXeSpdpyIYs+EUCGu9yL8lPf6v5jO2JQEsO74YfW
ayX0mAYiA4EZ6earCKp/7y5/pcNJk1QwVSRWonrGyXAph9H+sK1m2ldBiGRlvlvVw0dXGyjuzP6f
RujTrYvCVdj5GeHeMfK3xGeCa1MBFk6e3qla5munDumVxiAU5vKu7vzyc9r3SDyiFxsjwZ4uyXgI
dQ8erqHPbRhZrWDA9S/FXojQ/kdX3Y+kmfxeFGO3QbyT37OQWRKx8toqB5O2z8c0+ejjeoc2MXm1
4+FTT3Ecc35432bjPVaeWf3pHUlrJgBVM8kDxZ8gJmsKu0QpuCxLwhxakeI7ws1yGl3HeQmQem8T
ZgR7zYXmGbqasbWGrr/HmfGZxeF0tKdGXW1ou7gHyreSKzvRD6+d4/TP+RwdaNnqHmshUMrRM478
iGy+DU9uaz3NN23TqtNoO+JcdupZVhnBQFiM4Ud9ZaaMrJWHkx82bfzUaI2xqdtOO4RT2b3zmo+0
xqyuKk6MmlbxuiKmbj0q6lujX7JEI77rfZKDt7KbddpYzodFhz8vjkOlG3eravYZVkPsMkFLwTQ6
WJSSZhtsvBYOzMuiw3jI+Cq3mkrFNjKpy1hB1tzpCrNg7MxhbaeYbmVhus/1CAmzkYVzylKLnp6Q
7kmlALepHk17KxPXJNWjzyhMZvyG9hMZGj26BLa7FY7aZuSK/KsZfttDTw+2t8qrpdkSx1hn3Jqk
fYNxFKxgnIhL0jZfdW3Uz1lYEgg61zcdrxbf3ucgsUk3ShgvvQFYxle58VQweK64mmbMfAtyTCb3
G3bLRosI/3Icx9xO+O+OhokPBdpzsm8mCnMeGenHThBBn9QEtobKy/a0RRjE9HC8IJWZjcbS3dP9
gtTb+hhFbe2aINLe0i8un0pIsDtP4TL99xtUZkbGu/ni5M2w8XxAHU2c7FAja3vRR9nRk/NR0a3n
Ko2to55m5bkM6OMaBibxTgAhngayWVS3X+4JQDE0WJPm2hQKCchURCuaWxvhxtbvdJK/se7bO/xs
3jZsCNrOGvcb1FWLK52p2NotouqmFI2MqppemwHhBeGq9qffvRZkMACB9aCqB412JQMuP48jVn+t
BImNL+bfTS33rtb+oZPx0CcBwkLNYmqBSfmsyfFCNHHyGmuje9aQz62iIvHvI66tO2fliPgb0zT2
3vzPIIjoSSJ7Iid1SJ4zAFN1453q0XFPoa49N1bIr5DUHkZzc7qBGrsWArdXMxQ4mAIV7dI2m3Zm
BFhkWUw3eavOQWYecRD6z5mhIYCJ44cWMzroSr+5cYlyySXLepZV5fwJ0T9pVxzQD3nVAzR4zfWx
vVK88G6NcnPWFZ14q6Non/sjFLwAPhVN43IzVY0EvsJrlaj8E7t7TfX+PUaS84ZvCrdlX2yHoCo/
587jdxxVuMiT3oHQNzJDy2kg8GmgCpc9llnqCyey2NQeX+AvKrx3cF/mY5+GHp7wAYofUa771hMh
dmyHeBanORV21bzh2DrFYY4pcz5NuqaQKxMT92M6ih+9zJ15Cd8/IrHPzzZT+3UQGTG0gmavOgq8
KTzS0BpQF6Fj/RXMM0oNFxsC2K3Euy0JL7UqF5951/14DCxO60db6kUZ8iAjfpi6uX8faBvdnNpX
jSjlvJExQ11ARWmSuIm5/u2iIk0uorGebZcuixNr093UIPJAsAId5g/BLqP3QQu/+c57mkBtnf9D
jYaumuECyfCYLZGl+lR5ZbzJ7EQeBADQdUF60GpyRHa2czlClQvdo6ZnBHZ7hsGxb5GLTVo/rWJz
sA52ZG9wImfvoiDkTlGvLxT5fBRz/R+dwUKPwvy5dJN77cKssDvHv8empfagpjsyiOLwnBuhswd1
V9/Nll6W033msgpp3ubZeXCNfeMrxrA4/BCh2/OGA1Tf2kYakIjixNpmOo4TfF9d8WAmol3zFug/
GSyF+Ni8Kes1VMQHpkX4WCapseWtZ1sKWMZTXiX6EydwjWla0Rm1bRZ+4AgWqXheRPVWiyH7OVNn
cF2Jgn1U6t2e8QNZVGvWZ6tS9bmMGeVlPR5DBPh7ZhxkdfhmttWLrMYlLutz7Q31mbXyTXPQZAWq
fx3q7IqB0joyNyk2QBEp8yWRdWaaxejWfEaqSh6GVlRnPdWuWWSmNy/NFCOcHV2pfOVkHevRhbTD
vZ2rBiZUcDT0nJyvcDIAz3MqZ1TD3uuUHmXRvqlwF2dxflOQAG5EqhlHwFIPy0M5iTGXKQcYUWbj
rTTTFwLsXfzrCtyA4b8DkyDVqXrvhv1A6eQpiSUFYKcy991ADlBpp1tvTpNyDWDekhOmnIhwqot9
qDHVycXepF3xZTl0fBMpvoTTVk9JydW+yXPnR69Iv5Nh+JyOMLkshY0mjL+StvN3lXDgg4dqeFfo
kpICBk2e29lR0+zmORX8YGl/HDw/bJyVFCGlv9yqULsUzxwNilJErhK7SEVo/FHtvNy1vobQCFFq
BMGhnyBvxHF6GTvmObL23DVzmfpbISvu9LRAYuea5zYaJowfHIkEavs7xpMJlHWY0GByh3fmLAgp
g/qpta0ZQZM+soYoNn1R+1tHOvUBEhMr7skCaDhvCAhkv4XRbfxQrWtbuS/LhsSkzWjWqz7Oh/c+
RwxVJWGyj60Ib4vjY8HR9FMQgdptAoZju0ABY8BmPGQq0k9p0JubPG/KLypVD8oKPjShHViLd0yt
uBQkLctXr/WyW/EFqRMFU4vr3nY8uQOL4iBIyTRkW122H2GF8c2O6YuCkGL4rAS6SsNhaBu3oNRy
KvZEQlpx/qL5qTzrVGuTEOm2YkHjp3jCIX2CCynr8kyCOwuVUEdD3tvWUSHaK5RhXMeGZabM3Iq5
iZaQLEqoovJYtw199tiCJr7CCLqEzhCxpJSIzHIazhqiFtdFm63KKj/pFL79hhMt7ayTncbMrj16
VDMf5MlrFKHl4Vdjuf5bK93ylDEdQSMqg7dpEMXujUV+gbslK+4ITLada/aXaG/oMgRcXqWvIoqJ
I9T7K2Q5uoF5Y9zr0HaPlVd8GHVk3NGxnEHyVkerdYpXtzBOxVAlNGSqkOy1AeKql8Q/w3hSEC09
M3ip+rF/McFom3X6mxaWumoibCCzaDn9PT/YDAHG5jyXhIoOSXV1exqvetNbaLNaWhC6ctdFAykm
lSDouXiQbwoViAkGG8LtKY5ZwxlnUH4RaZ0cmAOhih4GymdS0B7udfESKXUPCzv/9k3PQvyFIKUO
n0sLzFjXpvKzKEMaOK74Y9Fmdwq/ZCIqmMULf18VXnLKhTSulKn0a06rBcg9fu++1i6qIMqJstQn
5JZxW0F7PssweFfUhA908Cj3sXyn5kwKKjamyspfAmW2j5bmrURe0KVnHprrtf7dalAhYLkY59bQ
EbfRNT0K2LrIsXPrTfdgXMSjRvkfJ+6b6SAXGEhfe+5zg1K91/wGgPMKH9VedW08sXxtyh1NbXtH
Xa82zAC2Qec95255BQ64pWglACZQJBvr8RALrnQwJggjTfXQ2plUde5Dp4esCZp3pwFxtTwURY23
LWRXHkQpqRkyamaxHmwZVtM1xGqqmsgsL6MpftmUtNay1d7zahpOQVv1D7EdDg+GKMOdjwWQzg3R
Uw3d5ER46P4HPXtjxXfDqlRt6rjFZucDvlUILw903y0qH6FzSczq7iKBUJ4ZXnvsWk+KegaORu3V
JQJhaoS9w5qWkDhkuVenjc8InMsnR3AyFZrcmJotKG1lNEVGipMFRdUDwBSo/4E0N1omX01w/Zdw
yh8qnClb2/a5xnrGqxPHFXGnKRMGQ6JlGMsDXTHEiHUcwKqfwmtm+/9uYr/2T2kx5TnXqfI7J5Du
vGxgJyCGwBdIycXPNsixKSPI6hmxv/HotjI96DHxL2WYYXSvWYcigICJPA2e/TgCWXJq9ZjMmypf
VSSZnjW3cjaKrurGMM5Rr6efRoG0cRyNbuuM0BgUsxVK3dB86eclaG7acGXlcJ/oRRvbbM4kq4fS
vMc1dBzcfurQaZQNxx7CfzMO7ramkoqBp/BORR95OyOunlvH9c6UtL2zH0bJpkmmimwiCQUmbeQl
1orpufl/7J3Hctxa2mXfpea4AW8GNUlvmDRJI5ITBEWRcAf+HJjz9L3AWxVdf0f/g47oUUcPCiVR
oi4zE+Yze6+dP0EUEmBds3A/lGP3hDSERr6X4Ddk/6f0kZm4c6o3zTg1J08g1vDDvjygUj8ReY4K
pvro4zK5zMOPGHRWdyMA2VVsPjuDkpe4QHpVtLZxNKzkOmsDck+t/KdZcr1nGMX+7quHdNZrNtLM
qNHAye49agf9Nvn0oF7s5Luf3yIQufFrjUacEcHKrKv0ROiSe9c4c4u8VAMV8ZpXp5fO/Tj+GUdL
3es+wcpQowZSjGAv9JK7wgpArI1k4J1E1G5C1CUAWOJfuTsNu2I0zaOdqXsuNDb5tkmah0Iv6ndx
sLeWUzUFoMt2R5Pm0JIAOywL7Cx2z9PPYbpl6tOeJKvVepUi5zmgtz35hW3eliNI+m6sXkp7bNcI
jZ03n7TFUjv+Q+tjHKjrY107/h83SdAVq3y6jkF7Q3UQHcbMRG5bF/kz68DoNlvk5KHTnbyO2jp0
I/daxRFKbWZ6BUlTJeOoLgdWEOdoIZ1GQa2DTabt6k/WJrQ8WX8L59GFuZAOR4uByilQw8px7eiK
bjpfW0VKZMnyW8RewybAmnuvQ+tmaio0a0MHuDLkWnEMk8zUALzJ1EDQnoV5qc3BvIjR5o6e80i0
nKR/nNRbCQLqagd9/wgEe28k9lvlm+YzdDRcckb1r1/9fM0Ywm6lS2cfSAP5JKarR0dEF8Yowxso
3mLXzAPCJqtbV1NHNkJSc8uw0CBhRlWsEJP5ncEo2KNueszafmSMXmAA8BEsq7Hs7rzezla50M5a
94P37IaINWdiAl55SSzGsrz+UDJ87pLkIeNS36eeZr5oStDa2E9Ys9C2y5hQCy+dwt+LS9bOAxTa
KWhfeDjj2iRP68g0Ln5ye7TTduqfglRMt46J2SzN+sU5UIsjJtvuZJtWfCp2wnHHm1wM8COkAiPj
QRpVjf865F6wq6X/ZwyY/FpKoHyxEWC1IAqvjJCbtamr4g3h4q+E5eS50vwTI9340ZfIE+rISB64
fyK3L7DxCeRGzChZFYh2Sh9/DsZMkF6io+Bkj2W70UGkN2MTZDc/B1Av/b5NnY+fCW6KztIygKU0
Sn3Z3CKPbXIvuXsdYPWpQ878lX36EG5jnzWzYxjbmk0b8moLF2TWQrHWVrlHidWSt1my1B3kwD6r
MGjwXAbbMpB7MzeYP7mGt/fZfR08xr7kf7LGa9OIFojN5CH8jQctepAMuNa9CMs96wAyGvraWdeg
Kc+Wc/aW8XDrjvbqxxn3f5sj+v9cmgLhBwvT4r9HLpwBN6jPYv7PCIZ/fdO/wxSsvyAqWLYXBb7n
2wAN/oUaJWXBC7BKM4b3fNf1HLyI/+ItONFfEBigLcAhZf5mmTg9+1rJ9J//cHyiFICMEM3mWr5p
ef7/CWr0h03yH15oFyMv8I6QTAZnIS/8rxZ6B/ZZx3wBR8tE8yaACBYto0HlT8axbkgljJKTF+ju
JAL3qWyWm35YpQjmHjKDjDgDuHIlIZ5F3HZ3eG0luUz1hLOGeaA/diQPOaW7kXjo1oI7cVrkj4Uh
ve0Ip4iMFrkRsVmvyLiP2VqOX529yyylP/7jI/nfGL5t11wYLP/1dfJOeebCSAFVYv54tP/D1zn1
3uwVdugfFw4Ul4tclsvlgUUoK3OT/XoWOiVJM0mwiZYlebLs3JM6dAmq6lmFa3GoLPOlQnGiPbPZ
N523lBN5dmY6uiJIdNtFjjqpiEJMBv3aUvVjZZi/3bR0738Ookx9nDigAugndq6fbCZ7PGYG9++g
adeyygE6+0NZ72ZdjMSx10eqBnVgz8a2MZgQn8f2eI76IuFndz8KB8pxV8yshs3uKTTIgPGXQySN
9lSSn0QSHfIwDkhLzdNc1MFRGw//88tRgH1Gl0m1zaVDrpitD05m69PPIc0kEykr4oGnRIvGjcOQ
8YR34vhhympKek9mFId+yRQvdt544Af211CnxXp2E9rHRaiRzO0rO38Q7MviPFW8Z1UU4MLjGXhq
uKPuK5+nOstv3OPM9k6Oot5LPKE/LRfNmqwfRDEVJzBkITtNcfVBq54aUIMnF8UY7p4a9tXyWy3N
6D8OP18zEFb07hyg2qmwlzj9/bT8LYbj2z4Z1cGeUixKAipPLZxFFDdjZ7L4yyjfZrQCXbCOVeSi
IRlYYy2/ImHLOvW/CiaiO7mocnwvJjauEtyP2wPr5VDg1CKAO14UKj2XA2rbaViFGSsztjgRxp72
wy6obGlFeUcWBczsWA9QaZl4mfauFIm6ifyg4/E5NNufQ+NjinSSGnYCkuwztLlpVzTq5edLP4cE
W+N5KLWxizznQZtwGAkFUMbp59CE31ZdDhtRIS9I3PemgHpSjzf0HMSlmVOwyTTNVtrAH3dH2jas
HTTC+pw5kdoOrXPucP2hUAZjltnvof9mqh6BL4DG1byoNwyTl8E2m4AiB2OBgU2pYUZ7lOTVk+Vn
1+QFrr1Kk88HGWrW1SlZMjXqIbRQMUYvkU/+a1zlnKo4S2D4+sc+Zy5Uofxacg2ekpzKS3goJSfm
2BZpexmjM1VmGDyTDbz68AAiBNBYkRxYvhorQ0xAH+Gx1JjujGhTTJI8R7hl1A/dWhktZv5uHo9V
zG5fWTsdY3OnySz27Ha7k9NxDeFFKaGm2dW6nuoHo0GcA1GdxDTDZ9tS/+L7gyMfl33S/oTxwyPg
ImWhepCzt5ep56Ka4BIth9SiZm/nk93uiEVwdy642Njvz0VbZ0yk5EuXyQ9o4saJYmKi3DySjb2u
VDCcFYsRSqf2MaH4O+MxaAa32SHOe25LHW6axsSrJLEA+oG7cctwSzYFoQmiecM5SJuM6CxovX4f
L4rH1MBlh9HowFkcYei1uONZLXpX6Zc7hPH6OCSfSGqCU7scRHTlxjEfC/bAzGtqPAnLjZIHZntw
S/Axrdfu9VQ+9IFCwWQW3cp1VYJi6qkTEEvxUAVgelklFUyb1nKavDWSP2PnNOLO6J0ZAYPtHKPk
OW0m5MhFdfZl8R0lxYiS9qSKmAbKHr5yXNWjxrUY2jkzgpFUARG9pgFdj2VZpCyLF2cRc6UjCR9z
TGfDwn41LwqukFE7Var/IZHmIWNzUGrh4lujgXhaJE2ExTxXtjhpxNJ7qdrbWrX9ugzjrzl4dJPq
PWbfvG0S9qyc5rOoTiJDJ+uH5Xtlmj7laKJPSeQC26mCcRMkPadw578avuantAf0j67kfFBQ0RCN
Ij6xEZVC5KIq3yW9/RJnBrJINuuB89JbHTJQYfS7CCU5kGZxBXjK3w1ILiU5BWNwuaUPAZxho0kz
zOoYAR3LiQnZRGjP2McoDyC3iXDJsjY5iTWbGew/H87oFd4ha1oQhJ7aCrx7a7Ay9rrDw9QGnTy6
itOrcq5iAoFIN3IpU+fN3Ud5Puz6rPny5/QWo6a1SfqczIupPUZW5V18D253qdp1L1WzKcKhXTV8
hzPL4NZyjHTrZETXxYXWa7tDTFxj8XJsC4vrFASrePEhmnP0e8rrXWYU8YNOOrKPEzMm7m64a0D3
OWZxbO0ighwitt6P3pI10qG3q0M370aJ2TZnLMcsP74TsUDhyRDctlK2kVECAW1Gs51RvqRD9zsA
7LB2EnRwxmSQrWzkEo3BoI+F4R9YXKKfHHGem0zOq1RZB4YmF/aCQDlbXKBeu+kdRN5O008sJ4jQ
8zRyNZnhI4zwD9JTj+tIMd3RJT/GzLwnYy2jK8N48Pvlz3P/ti7tE7xJ2JwMV/zPOE74/wbdfg9L
BI0rfYZk9RsM2XwIyH9GioP0zLP7dYBMVAWhWI9t9cZICwbfdeJiXgSrrKDC+H70baQKpF+6gdpK
IQAxh263BXG8W25lO0fWdzA9ymcCMeEW/IKBQbXns3vLbILWh6671/XcbsjNxLpkrqoiuegmp62i
edGTejDNTuwNhdxPIUGV3ksmsEkn7qIbyDgtLbdgEYaZft1EyOahJvUZO4Fa8vEjHHW2GdOdXcue
1jXBR5MGWiBTM+1for7z0mss5XhH5PpbW/Ud6RolIqMF7DzugOq8iqiRaxcny1b1jov9LtRrAsJe
czsiZFeNFuRn37rHdGjflynRdHX8Cgg73DfNyHiXDCZncL/FMties/6mIMcdUZu/oqZRKHTBAwrL
mzd9UPnHvCG1ov82CumeVcUuQsZ7GXrWMVHOtqowSevMrT+gvrIOkAtx3c+jw1RDikU10e4T0Rfr
knimlYoREyeJvAmilkfIk2uTjOGDwLam9hLavDFZThqj7o/wVMF2ReMaNfz4PpsXlwX0C8v+Yzgp
dyuVge+g5zz1WNz4TXAO0Psz/f/Th6gZel29IvldxVCnsd/UFynwfVdGX201YUansHBmENYpHgQC
pppVoJMDqTggQ5kOdAUyUMXKugniYk/5N61UjkLS44DJr7zAt26leq278ncY4ZYKqd3z/g8f+mPt
DIAXwR5Horx3DTpsUSJZs3NSkCMXc6D13P/UeUl+EAKj8QzIR0Tzb9RISNaLdF95zq5tY8i/7gPS
kjtdsaMqKyJiCTHF7zxFd0kMBh6kBcZwzH0gzdjeMzcKnepraraATf0HJpBYDyv7YoTjJfSLjulB
ByUnjaBlqPdJhNRSxevMtNsI8g9fsgNJ2XksrnnJj7wpfIQdSdnfI/yqVvaIrRw4ELEIDYEmsXGs
FByhOsPZbnQpEbQkpW3srv4l5z9ztWhHKx+7YtTtB3KpVrnCEGZPL9MUvJK48MjwAnIA0h0Mo8EO
S24HU/4F7sAe0ynG+zneZylMl1wtWlDO7O6IkShCC14xdbPKjYMncOUU6NBHl8UShT55YVLuvMU0
OFqTidhK3g5Nckj4lHckQFQ70gc2SRttccY2a8/rz6wSXtq2uQ0cd0vKkbeCr44Bf8hu3Apt2VTZ
1dmCNpFG4VetPsbefuZ5s4eI6mNtUN+NPRwZlnO+ZiMrKSy/R2rO70CJcZeU1dkZy5HVVHSJ6uRs
FA8MIcdrTzlWO52/qTJ9tZiG5R3RP74JwTf1PnX11ihZojijDBpwBigK08RrrikaOkOYzyV0tpUI
K5SXEBTMJv/VoruBNT+iQg31scqxbc8L2FMChVKmBt4G8SFN+GytJQS6aB7i4tbymNmwhfcb5zdo
3mvnOyaOd9KUGi+7xHM477zCv7elO27HEY46+iObW0p1MvWYwYM+wl1vDxrKx445E41TW0z7tlHs
pD1gHbEFiSMYxxXrlaNdkIQ0C5amcei0G8e0akIJGHgPWHPsJOetNikkkzB/Bs2B0G4cj511PxbU
4yR+wO91gj3wltuow4nk197ZaOw/usWvkixdlQf3bWJpGftZug96EEAJLffkaFKJc2vbpP1rwK5s
yjn3a2DWJUVMl/Kip9LdEeCbb6SpQdqL6N0FsHEB0Ek2LPiPmiGYEHcsy15ISUxWg2dAB0k87uSM
BnhifinjMDuwBhrmrnuFeqZqpLXGDD/R2RnXNAaVMbVzuCd5rNzhLm/WXYdwuV3eUu6FPoEIfdzM
RK5KApfhDhdFqdZG5d+hvSWcFeEVarDuNlTs5SfVZag57I+kGiZc0vZdhXF0hfvh3BrYPX3nYnbh
Z5wgF85xdPlMN7euYK1fFJ+5BdVjyLw3dEmcOWlZUFjNMOKn+lRR75rdOiPL60CA4iFBrdU2Just
F2EcvRnmKXdAN7rSCZVjYoWbMJO3onIoBedmbUzfas7exqwYV4ltveBBGlZzf1Lp+NlIHIDGfIgc
GHfR6CGjq5L1VrKSP8fjUpRYS6oHuYQgC26iMiL/nFWeokXEFZ1sanVU45ivI/T8vE0Rmy3nHKj8
aNXfo+jnJ8Og5iAVk3jQo5NIKu7S7/adqD+92Bu3hU++BaoYJgDw5dDLrVLPaWGD+Ht/Wtxo3N9n
ZWcQMQgE7hRCvC5mu5vl2dGxM7Y4JvEMcQS8hqHVtMZegU2zxHsPqiQDHw4wR6YSYQGyGT/qHjDD
PldOFq7zqMawUlybqvlyfEal9CJu2dlbc+cG8/sw9Rg78oCLfnwXKnzMOms1GMWtnQ/8DALJqoNf
em34eKRJAhjJbqomsB9RbLyKXh96l8ZBBNXa7dpH/mHKppwbWB9ibMXLhpAET8HUTcj3KfJkXaQ7
KSf/XMu3TIwVaRQzaiADvRuaXVpdaujkxi+CYFvFM6gkO7lV9HLrfMTECiNl00DJQE/uQ/NgzY8g
DlMAd3e0pjxlBXpSLHbVmhX7xouaYWUTN7GpJ5WttG6ezKTCIV3aW4Rg3hqENjVgrG+X/5VHsWRN
qKkgu7dqip303pggcrqCJ4I7BDCKgmRW+ogi8bWGjrGKjPrMNizE578SDcqtfmIbRxnRrCgL8J2K
DJ1sGXD5L29k0di/wpuh0bwZAXt9B3CEZ8c9+gmQTN4yymf0SISk/U6Gn6AWF/iF6oZkTbPln4i+
RVo8ohlvUvGFfRgqvpeT52nHm9T17qHI1gCKZLjyPQ1CvTSP1PYvOXpA8syfgQ/M2ykKnyqKyLUD
m3CV1vGD0fIgm+Ji7dEWrbnC71od/omNjBjGa0TskMotjOLsYdqx8sFZhQlVaB+TZVThPGB/uZIH
0x7qdc/gkYfjJ9ayeFMDdFu5AV6FvrDp5XlOJOzWD7HP+xbjpKWIBCPQx/F6nN2ZuVtLR94QOTy1
WHG1YnHt5s4S7Zcm+xiKXeOU5irym98RaaDoJLNrvFyRydCX26jJz/g+nP2MfX/V2jyQ8pcmcV/E
YBX7KWpvmtH4RHvHM1a+Z2wQsyY41HK4QP1fFzOx8ptBGY8e22NCl8qnOblrfHc7lcDOwVnw18YD
qBfyBGMGdiQkFaHzTt6cA3ermMdvSovUaK9oAPG+4DhfgtGcdTyZwN5DTLmGQx9y7kZNgh5vIFX+
82RVeBn1IpDsmMhwXeU+n12X4PeQ3ET1QrXJ6AQE2kuUn7MFduybumq4rchhakmgOogiJiI9ijat
0eGI6Q99VKMzp5oX+MAOkaWfnXZ6jPvsToYucQV++tW47t6vl2j32bt6on1BhfaAJ9Lx1EvtuXf9
ku3IvmaipkDOfnaD4lE6XC0DVX9a2tey2xQxe7aqxNAeJwEQXLpWjXw358Eg4reY7sZgiZ4hrwA7
u85S+WV1MDRGE1eCUx5VrQ6RIe/M5Vpz6q8WUBuSE8hPEx3XID91beCitGzU8LZ/L1WPJzeST11l
P8fWo+G7UI1q47uX8yVMUH1kBkR9zp5pI0oSZpJu+ix0cwh0kKwHC69YZ3xMxqJWIICFK8P5TcG2
HrOmXKk+eUWScJxVhrd1wuwgh+y+xzea+9/2UNyyoGVWZiUfqRPdx3ScWd3c+ZX7bRjlY728ZmOU
z6TuYm3lRh6aGa4sy16x7OUWnbuo2UV9Qg1ysSPER+m4G1z5x3Kno+BdvG3MC6p5++jkzbGgTEVZ
HMakdJLWHQBFXdMH70STjbuJNCCqrxMdiMAPt5r1sCHKhBFiHurTTCXZjmLlWQRNZqyy0kJCeDSi
x4xewWlNntL5iwFt/IBmD2k6YreujVkml7M6TnBRAH0RcGTC3SWPbD2QtUjoECg5GZNpmc3riRyW
QCwpK0XCVVp2/LmS/U5o662e0S4OTdHuSZcim6FMD5ldME03IW+iAkYZygda6PGzlPjekM6gfPMI
HIEVyu0YLlsNLAHTLj3d7ei2L8XOakC7WNKyd/ARXkKPisYYTJ/MQnHbEq67dgz9WzREIs+cRsDu
KhdbkWCMMYC+y0CNRrr41ecdPOr+2sbC2fhlKh4n88SNyN+KngXrMn06tHX9XsvyOerqepfONTtv
RijGg/DTi9XkvNNVl21SOUw3Ydr9kWkCBSuDB1DP4O+JTAguMUU+tZb+mMhgOsa5cG8JqqJEDef7
UruEtY8J0Zd2foHYhRkDJ5898wzhDlrK8C5NsckUrJpWELiDfQ1dBm9bMq5jbc2H7iDKSd5mWjJL
syAVqsBnNWsezNG92Kpo9pb4dtK63EQSc5SYGVRKSktet8PQVg68zCmnnmbcHGmwWmP9ZIPm2WhX
+DvLIBqlHPL72SD1LE6mpzENGDhYEDKYjpN96hOiBTif4Gq+rxnHTVLFEI8w3G8m1qybMvQeI7tE
MphAjsnzUyOr+UyVzO1rVu6+D7rf6PP+NIxlTkHlnYJG3IvKImZKD82uiU1vj51hhH0d/O48rGpB
GL8gSbglcuj3xOzn3NZ6Rrbr9LtpNFZR3/FwtMFUzsgxVmHX55eWGsm3J+6CdQ8lZI5Xgz2pNY2j
vunD8iufPbGNHaZSdkhHQIKatwaL/AD9171AxqV8yYpdkVtiz0s5yEk017Hj4p5855gN7XiLz/cl
royMrBKwJ3nb3nRVSN2L2H/jTl65CVjII0Iw79JxPqKCYViJqsa0Vo60AUTYpC4LjOIrJx+81YxW
KmuDal/ZecRVG0wHFaAWL7EVsipWa4JP5utc3xlDCqrNbNRDVplbs7OPPCZaUCzHtHK9Y9V9d4kx
3vDh/RnbvNnntWaZgW89s4wboj2ycxC+OuxEyNqmxA+QsF5U7z2jiqjvoua2Qh/v0jjvInbXJusE
TIADwS2smsK0byBSwNkr79pQyBM4Ae7fHpnkIRNRJ0RdCFToT6DmazLn12ZOL1L7ryZPj8JVryzi
vX078okiuaLTnuTez75aWboPja2eaZfx+YffAwpjMeUuRpespQDG7mviUE0QL+Jog8BGNsjVrZN7
RkfjnlshYCcZPlaDEe88HcKQRHRv1/X40I/ZV1YgfaVH2kQzj/ixqF/GLGXgxSVpRf1HVTjhftkW
bjJ4LsRhR6+ZXz9ZspJ38dSQ5yd5/MF2eU1iOg6zIHtvxIFNVwcv3bNdWCnZr4YtwS6ZfyW6OEMu
i1e6Cd4wvV/7HPRRBCXNIXxhOyoPaC05DyG1YVIFM0Gw7UPumOhAsnJ5TgwHO3Tn4zDeBJI5pvBI
CGwQfoIjxVReFOm2s2fQKVZ6mcb54HlJuA2bvl1nNWHeBLSH8OmBrhUeTH4IAp0Yb0dbc022t96J
NHfUJXHbcQrSc9pBcNNciEZzr70LIzhgBO4v3SRE1Y1OAD7isQrXZdp/uQY/Z5o3u3rI441vuhfU
gO5mCPUnYnryr0NMOXF9JjXw1R3xowCUy1Xp72qjIEXM6dMD2Ix7b5zxIc+u3iBlJvTIsgxScqjK
Ud+DuVzrpEZo2UEzNuPvuLZK0IUtQDZ3Zl5X3Ma6/KS5Svd5luwCP/pAdLbohWubUaIiEjbLj0H3
JcYhB2SI5s20I8k16EKcie+70nFBPFXXAt0xtimHy5PY6zBS7+hFobLMwAuN8FdbDh91OqIJZ9u9
iXK2nXZNdjfv1lC2HXuPhuGOhEzBbOmuoG3etsR3wX8nbEyK1eDI+QizC34cmjE+vOkp8N5JeLvN
EF3vWL+pk+W5+BzTlV1U7S6IsFo4pucfkpK1tNPjo5uS8Sh1U21EUz8qI3tp1HiIXEymDBbFZiBi
Ga+0RIK8zO0X5iQWfHdXxKzrscIVm7eaUfWvdHD5bkCinQnHIVNEx4MFgVIlXfiLFbiM0edJP7bb
uEDobY39RgPnPaZtC5Q6G68jmZpHZMyi0Nu8TdELOCW8PCxR0kzJibYMAthyVNpz9Axlqz9MJCZu
WjM1V6h39rZtsrkxs0/KBr2RIQgXO3AeijaGNcq4Gao1FUgzIBHOg/JaGBgEY4/U7FGTAMZaTKBg
LP4kbmUhswTGJ2TA+xIkRLqBCgqHhSSWezSmD7oEnK0zWKSVDq5eydMgyvStS0PITVutB2jdJzew
PzHKFptpCutNbNvJr0JiSfuOqc0f0KBFt72ht9ViJIdtupoJoYN8pTjdHupgenSGuT2QhOatxsTp
75QJ7WyexTYrjLteIfGi4r8xkJRj85TppSU30cdRA4ewfemQZVmJsPdjZd1VAheLHdxgwGa8HX0B
M0ZGdSxNrqbGbZ1t0qBLqt0DfBhQjdbo7me7QrYcktMY5iWCvxSnmwvhR9Z5CG6tF+fQtHbqV66b
76pTlMgSWVXnvEVeTbypX568couXt77kaUBsoYOUX1stZhpuL00nzhoQeWMgWNNeQFMUU3qPSIin
kKh1bhclCpq1oclTH1AKs7Ix4G2MV/xXKCPIY0s8kGhzj04ic5LfwZyj5h0IlG5yfSmMnjE8sCHU
x8ON5ycp3sryBtyXWoU0Dov/pdvMiXEUDclEVgGsEnfjjZpeO3xVmKqNai0Nwrb81LzBRk0oN7Cf
VVMrFF9uKM/jYKS0pAGf1Gy8MzJ2T2OpH/yxmDfDqH9TbRgrEhlJwkLBOi5bISyACaHRS98Njn1y
94Wb8/CbrfLBWeobX6Ln6LtsS8pjcOszLo9nHng5xtW7KSZezxjkvnUB8fgHdmufOTiabdBZIGxj
g5EY7QdQvgQquA3/w4VkwSaY/3y/aypxzXq9WJOGO2UwpHADPs681b9ZV14CT+RfmphzejweZsl2
TnkVFDj9dZ7TG7OBuuh5xAv0iABUWBx9ZPeA/hXPPj0tLSM55oWzMxkVXXhqQNjU8s738ctqi0u6
aC9dxn/T5l7RmyERa9JbldgE7u2U0UmQGViB2jA7DHFzYOvO0thmql1NoGqA1G1gorxFeXXn1SDu
evwWucxvxGQVj4F50tkkbn4OpIQjpQ/g7jM1JvKRc6FHw0ER27OVLMhzjJgQ/MSidTXNfFbaGZuj
sD7rIF7bIhh2QeO/Y2Bkd5tqSC0mkmV43hWqATYRfWue5UTSh6xImE2HDYSNO3x35a8Suk8nWb5X
PtboRHroSJZNJ9ktW3sgJQRwkzPfdawITxEO4NUchQV3ZtzRDE2qsyLvPcraJ0fNwbaH+rNhUlcq
zG89Qy+M2gSD+M56HGpQMJilUZ8EKwJNp/vC1mtnkvPaq6c7PxS4K3qYQZEzbvEvHCnivqYKUWLN
HHNUatg6EdsDv0n6Veh7xBZbOt6mMwVKx4TItcYzuhS9j6pynxDScZsY4bUwS6bWejAokyMGd9Jl
+OVL1D2YfXfZsjmEANs3xbxVvn2MsEff/hzMgIA8oiNxjGZH8JskkTqpuW+wN9KJdgAMSJD/lVJR
Qa6u9sRN1sRN4uWuwvgW9KdzPwll36QTpBRniYYbUvpTXFirMNBH7TnRjVPSClRVd58MOLMn/1T7
1E6TZAMyYzGqKntnoSeYkwUhJF6SFqW/neKIZtMOE8UUH6EHuaEU0IBFmMybeI7sDbyPX+C49rMg
s6Id7BsANWRAN+3ReCGCl2AHoxx2zJ3HA/isfAVikItMD3DFrYnNWxPfk/9C3hVwX9bQg746AvOA
pZ2bRBXBY1Tqz3AVKdt9aRzKWqDiZtWMq9lXJTy/8KTIjAydItpnflmeCPm+T+gROjtst5FD9LPR
CuPgTc23U2R/AoiYu9ZEct4EnbuF0BgwQXG5BHTd7DVnU217v0UZIbQpc6aYyM9MI7jpO6QoFQ7B
sPDfqixjuiSjiyp18pizeMwr+Jk5HmUlnluLjGbEX+RGbG0vuWMTQkdXhUd6f54y3PhZw5JxhpWb
BwnDwnre1TAX1mQXHBrs9PueboGwahZqWce3QFfd2ZO/kzq5VyzIGN/BZt33ZKLw87HgaKvbbvRn
us3+nGgbeCOPBGUCHepSZiiN7FyKuo1wQnuPoRY4IPG7aIKZvpUz3mo4tkR0H3DdZruuviZZjB8s
y9yDWSlsznP15odPjsVqyIQKUgtQXnHFdIO5Os5mz6nKd7hOdNvMgCI5X2n546PM2cZYEQKHLrbX
OJG7axDi1M37I9OWZGPlsDkn2ztBcGIUzzqCHllR35rznU5hqObioe4rOqUpPaXI+faEJDLhHvuB
LShNr4/ejxxYjdkU5og5b6DQv/mIsQ+mR/2gMuOu9UZJGgn3XUgxzG5Df1u7Tfo0+CNhyo1+cKc+
2zpOjAqzHpATE7iblxrEg8riwzLynpo822fS/RPN9PYigs491hAh3e6EWG0+5ZX1Uli52NHAz6do
Ofz8yjUV7ig/hVGmzYWXDdWO2Xq/KRbczc/hR42BNGHQCKwnltApGqPOyUumUKiUiEwBk9dlNQVr
Sj+FOqySrSBZvWUvxB/9/PnPoZ8IfpZG+MyPzso35xM9RVPF6NPq79Pldz9fShhHt0M0HvJF2oZZ
5zkVQb1zBRGDHfcMBvGF3FF1bnUdbbgp9yeidVnKgO+FveWZ9GEOHd+shhMTbhI8l8OLkLzocFGf
VUb+FHS4dPLB139/iZiQ8f+n1yGCzuCUzM3XP//x8afMCDPsoed+yv8ii3bDEFnuf6+lPuLC+KjQ
9v79zx3//PMf1t/f828ptftXwEWCapqkLRPzIwE5/xZTh3+ZuK1c17RCz/v7j/4dXmf9RdpdYJoE
Dlkugm6i2f4tpg7+Cv4He+e13DiWrekXGnTAm1uAAOgp724QkjIFQ3gPPP18m9Xd2afinJiZ+4mo
yKIo0YHA3mv96zf8wnFMDU61Ssf5/0SmdvS/pbzpLBnkaDomNEuGPerfacaD2iXpig8u+mF/1YeQ
CSWlXJYWl4g6i2kZNGgwNdwc5tQ3xQqjUw0aoixE2K0yHdFDXZSMiSgeJVFGDtSThSgsO3SvXSHB
Ola/TKteNjQu9y105/14TT8bK0mCaUqgVYqStRLFay7K2EwUtJMobTtqXNBuwkdF2dvPb6T2Xo8y
9XA9aIi8J4zObRXEHRslKnI6ODCsI5THBKhyPI6ixJYros1zWz5h9IQcTS2vXtNkX4uKpYLEauR1
VOulKNvrfnjAyBkjIZ0U6HQ0N1FhKN4AI6snUJD9ZWDFpxNY6Agq0Ros9AixaBZQjrn8SQOHaEIz
Q108jEp1UjoSgSFhZnr5C7L3e0aOgEXLyUiy/hlfHToUQ7Qqg2haUtG+qBS+jmhoFonxvCmBTkQx
MwmdUh+w3thOLRozZ9L8yBihAdcYPI2fieiZ6J0aeqiCXmqkp4JlSGFGl0WUafNi0HeBrjI6phGL
REum05u1oklLU3yuMEL38ev6ivWkvyTYmrjW1WxwdJQfpcciUdB5d+Qsa7gMtn054Iuu+LRgztkR
rWIz/GT9hdFT/DqJVhLbLKY/dJeDaDMn+k0U7TSetxaUXrSgJ11Ec7qINrXJ7690rZZoX3E2mvxO
tLSdaG4LulxJo91t6HtN0QCPohV2RFMMlT8OU/rkSjTMiWidE9FEI+fpNgp9dSca7JxOBYAg/0ac
Bf3fqlGrEAahTKibO0vqtqktPadl5DtYRt4nCYa4w1gsdGZxeRhJ2p7LhoHtC4xac6fmy0OPZcUG
+ma3iyx8PlSzhhrV+pSU4CAaIz2Y+xvVWKbDggkd0ygMA4aIBONeNh9B3OpXGL4QyTY2TNxNnVd6
EJGs7Y4xPJaSln6zJrW3QlHZAH7pJFVMW3q9lyvQRycwkEigIbCgIJWCj+DpgkGDwEwUgZ6gGJIF
moLHxbBPBMKSAbWYxoclkJcBCMYRUTxrrFJ+g/HbgyQjEqe2iYE9sEe4oHoeIdaA6gwC3xGwmALg
Y3Q5JpZFPjGnKpIjKrfPdDVfB4ETSUwaLYAjpuKXTCBJdpqBKfX1g2THxjFv7rFdss/XDIwky4g/
RrKXkQz4m4zBbDeBvFO/q6GiWxoCzviL6TFZ0yBbDhCXdL2eE1K+QjRkW5Xv21cHPIvIgwJsbWEE
2eCGsK4EcIaNhIQDG2AaZkfrxhQAG2rnuwUO6pZwb4OQn94McI6aeqwd1qZ/y5YGi1MAuxysYQDB
K3NSqtLBPMUZ6TvlXAvNb38PDfU3Ql6HJJqeMUJK2pAAByMBE/bghbkADpuTwMV0ASeOJekwqPPx
/TiqKhYmikw1u6DFpRIrQSRlkEm8VFGYCLDSErClLgBMhTzEsc9OWLNgnmViTpNDnkF4ozNnqwju
KmTLG6ajIqDRuZwFD5QpW2xOEGib+0QAqaOAVKF44fSgnXQBtqYCdu3BX0dwWPwb340Id7e4KPAb
f83VIQ2K4foq6UC4hgBzFwHrruC7kgPQS70Rv13Bfh0BAhO4xBoBLpyADycCKMZ7AHMVdbTDuW0+
40Y9jwJWHsGXbQE0o96TmLnBgAWDVgQY7QhYWgefLgRQrQvIuqLTigWIjW/DXQSqPQt4G+FF5Stt
PzHnp7odygZqPHD4AC7u2D+oYbGVAy+vBXBupL/tG5AOol4LaD0TIHsG2r6Cuneg78zCET7mD9Is
P/Sg82RzcTmORR8gkD9GUAi4OIWzEzbochfYOFrt45pJoyrVI4Zuc+UlQ4iJ5zXIQFtr+TzBNr5g
e4IJj7KebKWDQVuTBKk176Wso7Zh0kCvJAWw5D7R9NPzKMlvzCznY2b9KCuIYu7sSuLNNjbTFKz3
/TJThntLIzm6WS9alK0POra/JCNF/jAPhOgNGYOvlRAlYQMdppNxyZzFcA1roWXP8bhdW7vzsQfG
iQcFAtOWmHZbFeMXU8xhxEDmmkOAlgYJooO8NoyB1s8IX7z9tb6+mJY8nZ3a2MU1QDye2fVDMWMV
cMVRSddZDcxIZuwZG6e2Ke/B5EzaSnlyBweOF2mwud/J9W+sAOVje2VcA0MTgN0cPs3WbPeLkUHI
ZNzXRNjiRLZKotoAPzyHdARxFad7Q1s8JXIqyNTT16oZZzlrpBeNcK1Bd75GC/JY39gMxjK1DoQt
D5Ka8k4ysM6J2W9TZ/11HYcvzDUYsIlRWyOGbixK+4wpXCTGcSVzOaDaeSNFjDv0ga1iWJVps/TN
kywGepIY7RnM+Gox7JvF2E8t1ydATMkf+vyuLtgLpaUzA7WC/h0rT0nt4EUuBom9GCm2zBYzUzKZ
H0OvTrJk8eD76BiywB6clR8wvjq0a/NkMa2MxdhyEfNLMci8ipFms3XEgBNbLpxzxNATAiBua2IQ
GouRKD37pRRDUmV568TQtDfpRNL4esJne0PshHxYLPkuXkCZ1HXUz/2YLztrVD/RkMHCRgNxikm1
xGVMUkJc/h1PFrN3kMtjgwR6Q+pR4hp8kuypwlSUcWFLoslQBZVSPZt689GLATGIDl4oumb6vbNf
qp7w1r7VNqyGtjIh+JAKMBQGzjRQ2Bgzgk7EMHoWY+mrGFCrTKrTjjEeLf25Badnd2ecrTDXxnJK
DVQx6s6D0Wlf6js5ksLKZviO/yCbfI1flt3bJShk7g8xXgtytX7jWo3Sl0oPnsdwyMSovRZD95zp
+yTG8LUYyBdM5iUxol/EsN4RY3tbDPAXJvkOE30uFAQMCuua0mAEI9VYL4zyJZ+bIK+Y6bBFDLiN
pZNnliorLYqnWKIGqWASwKGUL1lxSgTDQFANNEE6MGEf6IKGsHaHQtASekFQWGEqFIKy4CwvKwv9
bBCH5MAmQe0ckBMTezR5KihBJgW2YH1baBn6tlF3fYTEvajPV13+SISZ+kKV7xoF/P9MN9PlECXo
XWB24PhcPjJpqIK5tNPcxZKYWfOCFbSjwhYmKKskyKZIfhWSUu3NvMVXdIieUj15SiPEYMvYQqSA
ul+48PMrRG7Qp+0oRS4v/jEqs98HaPr++fPtTmpsBUHagzY5tNetbuOnfmUx5bG4UFp8XqkiQNYz
9Dn37QnLm9uvSwTSgTHIl0YY1bOLNPvbrf/ux//uvnlULZT1qeXeHpvD0fOw1Kq9//FZbn8XNQpQ
pTmTXkBFNP7HXxvXoszdP48Gpys2iZ0j1/jzm/+4+edNxXicwnFo882fR0uSKrlxjMWcbFNM/fW8
/7efUokTOq96gnWJnGdpTJyz/32U/voEt6dCacfprSEi+/NrMthhpFhX+y9nesegp+orbWvcToVW
w53+Zh0PteifJvLwZ/GyjNjO/vwCFBamtzjLctK/QNb63jMVXCncxLnCvW9VmKq3f6KsPFQU87Av
+NLFUvcf/9zuc7Q5gSxxZapfZitapnyrwpreI3Ur91eyLAUxuadGV/MV/LFJgrzIn1XxhSakOHq9
yGlwihnnHgMX+Nutv92nQ1SXM8GEsKhbDmpjlKHulHt9yakADXyA+zHmhBfXjmpAVfdkeMyMX4m/
I6/Gw4RuIGYmHr3bs//5ZxGvWE3KP1/29ovKdILcWo0wEsbpZGGhGQSVDqLpekSqW+7/3D+OsxMI
j/Wbs/pg1XTcBa95exASj4dEKasAP18HIm/cIE68/Uazho2mji1+bLzhWhzr262//aguxOSs+oEz
+mgIW27xDtBCpqHUoB2+mWnfbqH4/5e3do03gi38qc1uafYtm92+1etmf/vxr/s474D43PC6u1uC
dU8mmnuXtZxoPZP04FV23DCHZNolD60/Bddj6Vqn13kPaXy3BCiRNkaIM1IH6wD6hhHcrfvXKQh7
H90YABcETnfJjpBslHUXPYYjzL1jbnth9Nj6xj1kpOBouqOHixZ0Uzdc9yROu63/Ll7syOIM2fcO
zdNrZnvH2bvuXgljeLWlwLws39wxbHhBeDGPBjBH9YtZunR95MIOi+Nr9Nhjp0uhw7CAZLp1zzjA
Ne55b0pICXAf8tyc2z/dpnSbDXnNHonm7jhtmmRTtZvaeSzWq8jEcxemIMS2vqXNSS8vHJa1wJry
rjK+OTxMT/113TnGG94V88e8XEpnQuwictD3GJT0mN4sgSwFBNePsDYXuKZ3prWLYn9eEROYFDln
Xjs65TCocyr16Q7AcXAVuBTYLzF0um7H1h1/SuL1HAQfGyWBYbOxp1feB+NDO+Rt6IMLpQBLnCkw
2RR22cTHwh690whugbDjc4MfCUWomWLAbMNeJ0Xi6uuXhCnIdHAWD6IQXwIlAcoJm4b5W0N+i9sX
g0Nzq3yMkc+90MTqCQokku/HqcdIQvP0bp/m5GCfKf7Fi81n/KT5Fqq3VQ9YP65Ma7CG6PC+2aQ7
BOcLiA6q+8vKvka2je+kO04LYvC8cvHNhvWJeNfOtx/tS7OzbQR1d+xYPv/TX5kFhKx36j1kYYiJ
GG2ufXh9WeCZvGgX2Nqkpno1g7+H8qQq3nhK9tAkXOSi7vREh6kwd7e/5G95wHXGneww+ZLvsBPg
gI2/G0Y9HxydYnmJHlgVXUc958nn4K8BYPeGSNzla9s9yYE/s7Ieq13annrJd4rftXBM2hWe9kB6
41dZnPCXDIrri9IGbYw2oznJD3ggbdINhN6f6Jti0eD7Wr0zNlPqoT+Xz3l9lHY/pGSSevk+7ub8
vifZLUB5ZbBi1IiNUCXQgibzpsHotdA0lFiuke+1nxkunIdc/Jh9cgoMhoQFwg5Dng0ejo/jufiF
LrB9UbKd3YeYydcMzZgLvJj1vdPx/dRPKOvi5r4r33k4E+GYqJVpAy/WgVe64VtX6LELpB0f6AXr
5cL5yFc2eK/rXv4O+eXwBlbyoWTb0YPoRQzJtYOg7OVEdvzg3zSjLHtQhNvthdfGftsGFPzh669L
bKrFKQeEqNcnTq4YMpElXtLgm4XxtJ6SFz4cT8kFkfDFWt1Dj32YLs7oqwabJeDEX9dTifoV/jlP
WrZBNx10CLnXx0X9kUZ6+eGTM7lrd4xvHOmYxCdOytzaaAiS9IA74QzwZg52hwecOErldX+1n5v6
yam/B+1X0nihU/hNu6vwCR9cS1B4Ap4yzY5S+9XhA8ATGPYjXrOFehwp7se8c0slJGgWcs+nFt2N
GiXguisaLEEbj7UCASXsMy9nJF2f7MdV2Te94kp8IxNBuVzfSrmArOxGevFECXmKpPr1WrpO9dJ1
BNFSiG249sACIYdwTV4D2+V7HzRv9PRvW3GX4NruhvXO+bAvfMNqu+W4jt4n7IpL757T5MEIl2+u
YFNxWZ64TFgWpnaLw5y1LZzLpPuf2r0W1oiIPJbyK86PrJ7c4uuwwnE/+mLtZo1951TiNUJlP3yz
ruIDzvfMg9Z9+WPwg89bOZYv4ExY6FONuTqfNHY+a1hsj9LvFqDug0ulS93lWw5qv3a7dqvjy1Od
l0B/NC/4Pt2WJhJcEDuy0Gt7TkLeybxf3no3OXMMwN1AMcJVf2PaZqLGvKDMVd34iZUzPfLFle7I
0bKGZ94CLqR01h7BMpy89hwsATmpyzerD0splth8rqvNthhtlb0Sip1DRxXtp14tVk1MpMCVNjT3
xD3QnyHg5DMgOkiP5oUx+7oXrmXPOifSj/RRsblLwbjnywLGUS+mssFup9gRz8rji+zjXX+UTr/n
yJe/OXTwsBu6xg1XEpejePrsFSSFZddId4zOuYL5LUv17eW1AitsryJVwPu0PnyOPorfeyK83pj2
flj3bH98jxYEQBf+zTc3QuisrdhFrphN5EHvluzDbOxMyW87IVmosLb30vOIxNLl3NDKuxoitn3J
LATFwXqPjtbn1OK94tvoFUcae06H1rX5OjQOF6UkhA0+sid/f3LmsV3gYeH2++bI/mVf+Jace676
lZ24CzAeO1r3Bc/HfhC+Wh+0YUcIzV6ClB0j5drTQvkinaRnZc+XxH+v2cvsfXMQzEdsr1lL2AtO
HHFu8vn5WJz8bKHjXlyneHn7CfYcrnLP9mKYG6N6yV9ULNz96sj2TC7bqfc5ozXWKKTmLFkcK+vE
7mfcc5UVR542+0zKg8r356mxj6iKV1xDtjKIZQtvGoGRKE/4nGhaTyyV4KwBq2j39s6DqVFQzLtO
cWCpjHfluk2PfPEsPvkLy6CCtSiftjryyVgD3tjcjdM7n0L74NNgv8keypElOtqHZ8FLWR/vbXdM
2VA/+AfEc/FYUOMnTvtit8S+dT9InNC1z/fCpFcPks/SOHTsk7ve1zeskpyszHx4Awg/8w3qBu2e
9Z9HzeIkNWeMKPz8h7fF5s9L0Iqv26HFS+2u++ayjqyQb6VcESJ7GLrwxnhp5zRigLujipKOPHIx
t7P9KM5S3c+VUOVEJxwxjBrm9+eZYkEPprv8ByzeptqLH1BEr+Gyzo/gB2g5zOGZfbNnTW0+cMFw
SeG44xBgm3eXLV43Ifrzit2IR4hfHoiNEJg+Z33vbGB7ax36f6+w4JINJ+mBKOJ0O3OIDQXrjO4I
+DGClSQdapOaSDR9NA95km5XjRZ+11s4nEHv8+rursUvwnwSeXo56coZNiGnT/uRJt2tSRBE9iQW
OWJXHW+az7H1fIfRDDQWct3SD+jvK843KP0kzb2S6oH517Xvdxb0bHHwFax8KdGCdHp8JQtXSOPY
XH22VXs8qI+qcoSDzBJlAUtM3zOKMRGJBwhQe0xE3tlOJ55mggSuZ5CH2NVmKI5B5Zzq6gVPBGdf
8yUyEFHCiEi08uzgBjuK08CuTnUrsGHvOe4Ud7XPSRssyx2VuTyFanVKOF2piPWDvpE1eMQ02z41
yPoQn+DvwI5Mit/ov6QXtlbrOaOj5ASOIQCEcrxh9ENNI06wI/JTXvzxm3OW7Zw6m3O32M7OZrpr
9aB7H0VehAcxS5FDUpsawnd38i4K+KIHHCX0YNYD9sCyPCT2uefH+9k+K7KH2nHE+VnzwzBkkevb
B+m5bQPOtOqN9YozgDAIA0x7DgbnVFAOxaifTnq6cfxrWE0w+W/LCiHzAGDqjqEgHQbVyuzJv+w0
1GRfkp+m8cAbpuPg3AoTWGD0O2yv1G6uCgn+qUSJRWtAAYzia9gq5xwuHWcKdQqF8MQG5Wmnedmq
8YYE5++5+4E4RFAv073S4GD2xl59Uj6aDRelFaK9vOb0Gwe8p21KYxZkfa/hXwcTdQOx4a4Bke4j
fWt9Oa1Cw5+8N6rpZ5/xiDDIzVM81rO90b9cQx4Y06IGafGwElAMqLsrPupqN0MONeDEEsSHTNkj
fgVC5PWS3ks+taVvcHJtKWxbOKeHHr1BkR4hFEnaqXsnqoDzmo2UqrV/MLeMLHJE0nCI3Ppsu903
l1yV+VzEGSxrmec2oLFxPTJmoJAjcrbcgXzNrvMK3rSAx6PHAx367n/YpqyDU2IV4UonFhO+3EQP
++sJeVEsbXPFK07TCfCRYWd3L5OQXXww3G32TFqYniSBDIBI6VJIcKth1vi66SNabH2TkdgEXGvu
Figpkyt5M3zb4mxrd/I7VsWcQjOXMp4owy/8ut27RgrhFxcScOwvO7nrSdYdXhBfYEqUSW/YwaxI
gbWT1By4Z6HzfiHi3jgvZRBpG52VH/XH/DYbuGP3XreRB79zfkNJdJf3wfAUIVTY2/yG6VHmDSXc
Rfq2+z65OPInA3U+ipmGNSpgqmdzg9zMlIOrZz89OF4XYHwiChO8E2mOPpwzF4714Bhh8Tt+Xu7Y
8LB5sNODLh8ykF21YWXcjuAC7LqFlMJvO2YaZUgoecuvGJAeH+rN9VCyDbrlqzSghXCjp2hL0z0P
wZBoxE2bBDXcEl/6iWHPvfHQAQxDqm5CkpMcRp9u13xgygBoLFwU+pjOKdlQ3qP1xSbEeIjusWfV
fuXkV71EH8KWQcKulSSHx/gEvktAEdrBGkN7Bmu7ugknhpGPygrpbsMypnxER7x/GnzSesjfrT9u
s2xiV+Rr1sddGtrqMepZX+Y96w+nguXyTHzXuYabzNHozy2D9vawjPepcRdPT2v+RjJYlSxhkrxr
vAEQXTdt3EJHmGpCOjgqndde8u9V2wz35fv0gdh8TTfswKySB9yON+mROI/Ixb0Lu0gXT6axd9sv
/p9c8ov63N8xiEH9e8X0CZrFeHHGM7SHCFOkCWKbF2e+dCrUTdr7DUgbxINPVoxucjPCkya3AaLt
vFL1SQc71jszXPYcu6mBfPWxBvPROCasbn5/jBVWwnFDxkD8aYcnrJSerj7eqa6TkDTCERl3nYW9
2QfshQ3k/dTab7OaWpl+z1uTz06y72SLa6reES7w4QRKwJrJZu43L7G9sU/mMyCLT5AWFAvdoMPY
k6Tav/YjXKgAnpsCcMcc1QngeKIoBO0IFGoUdBOwUvNTClc/uB5iCnrnIh0OS7FjjGHexwdcSZ7V
YdsQSRdeM1Iy3OTCaqq/X08oJ2VX2xZXX9tqm4I4WtwUMNzGUgrhlHQwLsoGxJtVAVrmdj5WJbPO
T/j1pDGTvPtW7kqGP5vovQnlBgQgRAVu7utQPw47BJHN3WN0NjbJ0bpIQAqudal8fMkhWT6m20Hy
E6pQ9Vj8zLR3l2bezE8o0gJSluP1zXyPP4bnXt7IyT7bNM86R3zLO4bmth5l+Ai918wu2+qr8kAy
BKng13OlHirbb7tHvujOs1k93MLDTaIUKl93IpWggolBsRVWpwmrCNZE4iJZ889176o7SLlv2Sur
qPzOhCwOFY4ysiwc2dtDpcPDcBtMdZuPOn0y0w1XsfLQ6HeLyMcj0XVnKz9UXXa7pUaQ212WeiVV
dwEFGTRUdt9pnagOqRCkUTQxWC7g8kAKHyNh8X+cCTniOVfzESPr/Uqentft4NUhK1APyezm4Cq8
l3hXmLCFY+iDXu8Nx+nNgoJATWu/Fsc0LJCcDukStq/CWjjGE8EbZTf2a+nAMIuuipEOozZ0qSa2
Be5wr9ubBdEojE4Pn2TddGWiO3pcT2A3u60V4q/DYPCZcpMOfXm7qpt1wXbHrX3LuVuVe6B+eVeK
nh0miZ/yIpXL/g+aIZ2W4JOzQMVLhl0gZGyzZB8ljhIeCTLnZDv9YvRH14Ro3WJu4sbP+Ujvafn9
qwOL3nXc9GWwcNnbYgLrRu9i9Y6fe0ZDrhbMb9ef9HX4wsieWAy6q28D9GTjbK8LFgaQ6ncyZj/L
R/eTo6rXYEywjjsnFKIwa7kufgT5FmswIDq3PCrNhrE4Ayi1OwIH4IhYJj7ZIDvGTPCDgA9gAFEh
sMrD6KhxD3yrH3E87EJiNoytvaPIf1ybPR5iDylnRhZE9Wd1D8/VqiHjHOA/AQ4554QsKFcpt/mr
zV41oYXyHPywfsHG9BFq2MOx0wwNMfOmHDYkILwPKDrDWBPdS/IyKuGgEi/iZQ/oEkbaZ6d5r1+A
VL/77J5KSwph/Q79JtbPDiZBJC9gk9NXyHGjzXXvYBOE0/a4m87Kq/0+SG7YhLT3Ry5JLRgf+1fz
PWEVZSQeVDHOBcFgzNs4uyPoGNVYCFUAa4fGpQv8Kc5q9dswOKb6UXuYqSeeMfZSx9P1U6Xvjf2V
UwR3riDlGoxanyEBUVTla/1Vf1XfzsmAICoQDvkCXQC2gNY84s6LMYI3urNPqfI7wwQHZ4L0zjlr
ByEm3hrgGKFxmev7GHxh3+9l5Sc69l/pc/1a+6Iqu0RPROnF2Ok3ZJdBPyccJPrddOShoAguPLak
PA0QeNtp7/5GxZV56zY+AA1Yvmr5kq+zuLlUACzA2zTEtcdFSMzlw7MmDN0O87bfznARPHEct6wk
8T3l7ck5Yz3zhJDtfLXeVmC0QNY3azm6kDceH5xz/MG8KrGYq77Lj2BsL58MgEyx2r4kr5RQKMtQ
M3pWxUpn3+VOUJH6htiXdfYVmVm1ARcnsSpkHXYAP138Xejjw+JkvM6/oLhXH9pD9RztBt21XtP9
/MSZ+JuIkrFsALRf9HhvPTzpEp/tGyHNs+Ja5wh2Q+dJ5+teOg/syJwK0R2mAISTh4h58Qv8KKAs
updrsh1VX5Xf1oPpETHsrqAbV/WeaI3tFT2Z82RVZA1I8V0s5ilxMdP7325OwrYIqzlqSNlygnjC
r5gUsyszI+Y+yyBZELww8SkmJkC3+5wmPdTweMKrGGHhkF4yGhWsLrUFkswQSXp/fkPkm5hw/esP
9XiE9yA/4XNaeL0ItL49/vbP7U97XSSBL5hWwbbECOJvj7+qLT5f0z4Vgcs9CSp//ROLH2/3RfVE
iZ7YxqcDZwhPH/rdIfmPP/3bI2/PYVTMiv48W9VGVZBfu0fDsCH/tQleTjJmtEyLbv/EjXiN202E
qnAUbzcJZu4U35LLMuzmhKT1f/35+O+3+ec+J0Y38NdT3O68/U2Rt+mWrSb483e3+//8+NetpEjw
7xLP+uc3Vx21RtOxNf35ha3B6MbChT+sJuoyEmSxaRDv6z9e/vaxYYTG9MoLl1UXU0ByTRe1M/ow
owC/BIablksw1viat02xy8YGAaqVBEz2ZawqmxPWXMBwGdjVqj0piPlg0j92irMd8DtxidncoZgy
NgP0iRY/PbzkMKdJ7Ic0lr7sa3/qdPXDsfpwKeFR9jIwmuTAq9VeE43oL0wJ8dvBSAnVGxAKyQUo
8zqsXZxsBWsWEQGKAmI86sE4Klu5hVaAMYWz1QwhdLy+5hN5fmZn7HoCLadCfqpvXJ/rOPOU87Pm
KKyCVfY4TeuhwCPDRThRjssG8QWibH/WqS2b611WvMUxdQooB9k3G8N2dlI3UypmBahc3gakOdCv
pJekKwJdsVi7tPhu/STceG8NqGIQ9e71on2uU+lTNtf70rgGUfw1jYSoawg24Aig67msbVl5cFRs
pqSGSqpVf7IGBQB0BdSJLPzSCDSZ7fIOqlnsVW1t0BzBjqQDYPrKLmI473EMWa/WAXQqBHJEaZ6n
yPq99LO6wX3mF0ySkxxb5DpDYVWHNZyv34qyj/E9Ksk9c6cSr4Yu6eCvDj9JaX8xRkYdJWtjWMlr
gusp5jPSdm2gJhoG7XSvQtPty1fUf8zKlX2LpSpkkl1RMGdZo+Ocqg9dO94ti4qXSQs7qsT1mIkQ
YqdE7oOiv3rITKjFWO6jFlajrj4PTjjaTyZhni4aFn/A814x7UMM5tkbHxymrw7SHz57F0XNvnSq
rZzgULwRYl/VvakG9Sg4Zlqm/K6z4avDu5Jhg061xx5PyPzAEcNM9dhb6B8ksioOyWrjAow73wJ1
1nVI697U832DJPp7xXyljYwHQrrfiroFB3UG0FQth2dU/lbiskAiIx2mrtrMelVur40VzgUwmDHQ
U+liTk1hmWXSgsg2+1UVnq5a8iYupufaZncle6LGtaebdyNWaPjRQ9o1ZhxjWmwZ5Lw+p538vhIu
tWlUWyIqhX6yUF/mQal25N59EAUvzBCIpYpwaIQGIOFzMb3T6zN9iolzhnmZtoRWaPpvziRfUfqX
aLI/+8VE8L74qwVVY5Xn53keCdFK/dYk390ecVtUCKyx4kcrKfeFovUgVsAf2qQ+zKTqAujkzogb
gUiyUnvVi1P9WRvs2W0M9bP5ljXnh1TbcXetOFxzg+bbWg6qoUTB1PDkzrKweY3RoTeQ7EnNvPqJ
sSdQ97zKuJYbenSG/IoWCO+YCUlYRPOQ1+YzbPIWIibs24Wgs3U0Ps0S+sKMlE5iIrYWDrkirczU
AiePbCl8PCKGy1XGbei6niE/o526Un+0ixPoMapzbcqO0/CG9Q/DRpmc6tw0fUVjup0sig0bHa+R
vPhpkSj2zsQubtv3bdRRZCBLLMcfcmsfYTun8BhoC6Moxauqyg6m2b2mA90FCRukSMHoZWLNsAO/
KNI8X3KFfK/eWM+1JL0kXJscXQMrAqfGkQNEJpV3qOGYVZrkwQ3ZxzIpr2MC/Utt+ziUJTrmNDEQ
Jywa8BAWAWiBdlpnnojFOeAIjTHhQswHUQ/7dIrvqt9jW/+KeuY8BgPIYq8lq7xpELZ5CR45lkq4
qElwgUq+E1MCVZSETFyiJUUvOXxUK9NPg+wql4SseNvmEYjZnN4lefNh1N1zU05njvmZ6PptQ0FL
YAhTU4kgCBvQ6+o8RVODEcoaSnVNoo8G9lGyMbTWKrtRkf7oKK2rWSfyyEQcUSV3qo50SDNzEHn5
ioeZgp8VDFNPMkYYXaZMruW19+Qx/5YqbNKitf/RTeCtJm92mJ9+XVm8vV5Lvux2zXZQg+eDFdHy
s37n+L249VWHjAgVzuofuyH96VN1uVN6zv41hq2OUBUIgl0Q2kMVFPaYAg8OmZ91zRvxIhiC9uVF
u9NAQiQMXeLit1GoqvfL1BkXNMl73n+ZycqlLqsT3qZoynFp8CHq79Xinjzeczw33Rl2tWCVAqgr
1UJnE7XbaMqZ1vTFi5QMX4aq1RtytthjBVant5uxyDGbrXBvbJaJwBLMJCVmk9A+VYwHE1pYkUgC
gV31pbzeSzj6EkiB8K8k12KqQMzrHhDEhtuLV+GdVjL7goqL8DSaXuXZWdxUt3dthR1YOWNakjrG
q0xCFwk6JWft0AOEtNcnDB2/qzHxq27YOxgnxoC1GCAEeQ65xFKuMAgW0zhqGUh6T/eZgIj5FRks
3hhhc17qleJNGB9oe2k4WiS34obAmCGOHLgmc75VrkZ0ioEcHZF5b2nLt5ODTslIPfHVA6IlCZGR
9LkYSJNPxsHh3TInKQkAptJRANrr8mHoCFQfdSTYJlpsZFB7WYizFSHTTtFrmy3C7VRIuDu03Aqa
7ptO6v/Hc/yfJGWmopKa8T9Lyg6fZffZ/RdF2V8P+aeizNH/QQ2FMExG+qs7qkLQxj8VZYqs/oOl
X5VNG1mXjtXhv+M5dPkfJHPQrZgqQRz8hvfwL0WZ+Q/HkW3FllXNtEkCUf5fFGVCd/BfgytkXgAi
sq0p0LRt1TRJI6m/Px/SMu6Qx/0vGCd2nsWYGCpRhHFXLh9RmcpYuEzzfsUDGZcBk5QjjJmWoRkP
6UBQg443YM7Satf7wRLaInw33M5MqSPEfbcwh9utW6LDnx8rtQBXbY3t7Zd44xPtVO9uhv2KaLBu
tzRxqx1IxaRG/3P3n9/d7stxYscb4N+P6nGBC2vtemhvDMTEblCTM4w3brai6Tu5F0qAaHaMGgm1
N43hVWbV1cy28Owu4bkGwVAsVfJ12fMSLBybets6MuG5VNslPltbRZc2UyL9b/bOa7l17dq2X4Rb
yOGVAMEokcrhBaW0kHPG1982sW3L3uVTdc/7rbKxKYpLTMAMY/TeenTK4CNsTdP8M8B031nKEOnn
Jm9RYWAkXnIDkIA4tIFFgIGdvSgkoqM2myiVynzeB4Dv6+doBYWPl0LaYUlCcSm0lzwfztX//HGq
KI2z8sNpNV0s0rg3RoSsPFv6m6xFzKsgU2GhSKBQVUzH9ZAZOgVJO0eQwcofOBuNb2xYbqKyzVwP
0BRozKw3Dbmv9sRoMqyFrRcMrGF+X8b6WhbxgtZb64HX0fmtPNLqJ7SgFtLG38N6X1fWHmGO3b7A
37WvO6pXYtee0GUyS+Y12zWNLNrqkoYTz7ZZ9sEtpkEtDrI2emxlhv3UoWzr8ooqT0c6JZb4Bzxp
07GcjBjCCVSoZkJTifpRIOTWWIwgbiieVeh+Fi1DiMc2EGx1urPpDsvJ2B/jXPNHtNX76RJKAwSF
mpU5HqRhW/SUXrUyKD25HeiyyCgL0Y0pOerkYnHko16xJkJaX0DzjCF0KITMVrXy6ZT2efUPB0JF
uh7UPgdpZsPTFXfFZWmTzBDdJGVGLTBMgvy4HoL4n7fK2SAvLLsPFp39B1HdJlcVTk+bwib7hQPw
M7zEvh0F8b4A3L53kn7rBEQ8w62ncyHiA8YKZmZakkK65mVENg3BTnX+ODXCEpwGmcuqhUb5X4+u
gJUKyD/JGnr7M7VvAY30Vtb2Q6ITdyJTsoXr7Cv4W7fKoH6trm0V3p5XKpYwhuHxQdM8HvH4z5gV
C5byVVJ5edDQ5xMKWnO2uZZqodldPwYjBcwvV9X93957IeoyYWBFuy5oJFp7NBw6IStGHlBQ1OCw
XptCKv+Py5TWKR3Zwtj3lptrg3PQY+m7GVAdS/nZbBfsK51N7751IGhGMCXbmv5nwOKFKHIM15nE
lB0N9F/MPjIQylaPRGyggBksMsWa4SkjAJXcawdnagEIMI0p6k/+pAb5fk27GWn2I73fgQzDZ1gU
1XG1nJvSgHxRFYpxG1K8OMlB1In1m10g+QDB0lDUZqkVJ1Hj1YMx7i059xplbI66rtJ7xYS06cSP
VT7h2czDj5xQPBjvVXdUGwcf/RR+hjMnaDk4LMM6E9JJbO/TITbZbJGYIw0tq/Fs2il8fn8ljcSa
+o9b632g4AcovsnXevXbQmZc1ymjAYHS+XYwFSQUhJ55gQE+M27ZG9Sa0mxlhSab3dCB+eslofre
1wMJS2IMWu+yHHZWuqSwuMs+lB7UhiYO+JBoWIJRAx2AN6Yt91ZtUF8u+DrXc+Gvm3qN3Kk3B1Cf
SLKVlPZVEWvbVPCMUodtd6geenWhDgnGnswnYkPEQnrCJTTcRhUjhCoDFUhDaAmafXWUSt2uH6WO
XXPW1dMYi82yET6ZKsQlugjE8DC+RI4nZ2gN1/F3Hd8KzDiTbiZ/jct2JHUu3mJmvCYu9rJSSTv8
J3cSFfgRm9xGr6qbuKQXVMWgO/MAOSlLAiB/4J88eYnR1E4WmLukOUuqOe5Wx8WvAYO9PTIrQj6B
tNAwE5U8hRbZMRIlwfVHrMzftVyS3xZV8CLEU3XCa2FY2s+cAswpyS46jRTVTxSHSZg5GiFRSlOS
UT1bb64HEIT8G3Gw1DYhTI5hs4Fa5k6EdG8iLL7oW7TADTO9hNSMHGSRM6LplT4nKMastqVEpl3e
wYA2C/ZCxczgMdWQo4McAUAoBpQuiJIjGptFy52jDLgLmrhs+nqa3xctwrpOK7c1u05KNHji8Dzn
JcRxLWnLg2VRrlDFXLDeN5uV6jkZC3bSM6dja1vzTpGNg1WIjS2cBgU/QB3tAqeCSEVUTmxmNwNO
pf04TgvGBMric1Iz4+sBaQIkyweaQRheqhxsXCdLoIe7mkedErDzJwdFSD1tU3bnylQFvhmWkuyu
31TeyP9ulYlYCO00C0GVA/ByISU0xPxIkysxMW3FQ7jvawK5Nl2nZQAv2KNxCawHEIvEslbFcy/K
xrEoO2diAbMeMLIW4BhzeCGEVVlrOfqvXzjUhABI5dlPM42X3KrGs6rEjF9gDVMV31TbKPdJiSJy
soYPUghgblOlrLLhJQ7Lj7ll8aaNDfVwqUdHPcskeCtbmwQaKqRCyKrJwFetYxxU22AanzODZjQO
xgQ5zsucZu3W6INzg6OSyiAaEkdc0hLjCz7fPYzLl3wwH9NgAjUttQssufnTyCrQQ1weXIyo2OKb
LjCAUUZ0dmxd3cGARUUQO89ELZ27cZn3pqax2dP+tCoZJvNiHPpA3ZJ4WHqdEi/PDVnDuNZIflmS
gAG6fjYBr7OPfba6Kb/NQcdr6AOKWLiVSVBnrwsDIZXPclwOfhxG71bZ1ZuFSqjG+mnLHo6uX5Hv
CZjE6TWxqWXFuM9qTaSldR2Q7cwr21LMAx9VCb9eqmpqr6UKF6zeKvuJoPhrHZlPeTEfeWYryqtL
EI8EdHRi9nGYWpYBDwB+e5EjavosV3tkNEPrWVAUNpOeP8aqAN3HgJSnZVKeW+Yke5D/mDpGWieT
vgRB2x8yUtgagLLBAsGGJD18wua3MvDf2OkeFSWrUUEPQIgqZHUFbvdEEPWcaTG3+RJvy7LbwZXm
olPC01QBdKU2SpAwAk8ZvU2rvc7UY+4GSvIulZt+Qmphqll4mhEyG2VEmauBeYRxzrHwXBuWdVGp
9B70cebjdYIP4LdHHa/yxrISwk/yOPO0q5n3yX0a5y04I0yEfW4dNBtJ3WTIHRw0mDwG/U30ehP5
bqSKQGeUDIqHc4eKoIZLz0lA6FlBxbmzUUojZ0UHrrplYWo+IULgiCy4M1HxNpSIteOEKS+JtgUE
M7rJaNJoMCAblYZ3u0df5kTy82ggpEnMe5xE+V4v7beUZCE2MTr2BgrzYL2AlBGilqJ2msiF7hHr
Fj0ZrdUMzVuzOwj3zltmjzeSwysdHnuacmZ8iqBXuYx0aLWjRqVUFT3p4CCzqpX3C1wTAL7ltdOU
1C1TihL6yMMnPNFUQtp3i/+PCbRoZE1GRft9Sawncwkqr1qSc2dkLEnbKsKXmbjaqOFXVIe7OSR0
2JoRbzY0QSfD+W7DhoFQx9ivl1a6M4dA3knyZHrluJ8C8zIkpcNVjFYqy3Vq8imaXatGk9ST+tE7
Kc5JY0dQHTiCwJq9KIQ5NZZ4BcLNmA8PZW58S1K1qxTeuNzavpbhCnTKl3AqPsMICMgy2j32Zwnm
PF8MdM7oE+SgDCWif1NkPftUOvNjQNgwsl3Gp42vwEFkaVqYizsw9nNoWB5V8GhGRKeULLRXl1ZV
m+yZVv/WMCWJrzNtsMUyKoSP6wN+D+uDfn8s1n/5a/r626/XB/7v78vxhThSFU8UKTuN1dHagNTE
jKtMYNIpHIvepDjE/7r1b03K9abJmtFXHeumCQocXQuLvfVWZ8rVIZRpY6XmjZSzZ1jvXg+5eNTv
Q3/vW29Rn2X19j/++vfPJCWkovXH+SEdWHb//iFZMrB+gb5c7/p94PrjX0+w3lwPQxqI5aJupuyO
//UGSlbOuyDrDksCsHOp6pdEzHHxuoKnJ+WlDY0LWJ/sttc718PvY37vK2exu//9+W+PsQZ0gYXU
vVGFRAIs/v7v4fex6bph+P15fczaqP29r+hBPCLrEluL//rKeofUkNQukIH//jkANR2R1sldpTd4
zsvRuip2OPoEphNj2Yosy38dTLHgWn+s57kGLkvvO17XWkMlyii/v//r5//+O/1ff2V9fNpEdJ+n
kr2sTjuBCOA0p5IcDzLlyHUrnBVJOl7Wm4tusamYanSSLVbilau13vo9xIK69fujXIs0RwuRkfgH
v4dCoktnttPoroSu31+s//6/3ccVg9/098//PgZq0l1FFx4PnaYAPxk4NMWPBMR921eSvfv/Jcz/
RyqWDMbqfy5hHjL6nmX8n0VM3Rb/6J9YLItIYFZglu3IpvobMOwo/4e1u2Fyt206ii6bvxVMVfyK
+8kQtvhjuvUfFUzTorNkQnBa/+L/poJJy4c66X9G7yqY4R0DzJZuGZrl8FT/XsGkq6QnmdJGR71/
akvHgY3FlnVul8R9nfWmxZ4Jv9AUJMNaMA0bGbqhXcM5pBf/bQI+hCwDATFqQEzNMZq8QHbHmB1n
O+RHO2sJIupwkMLbnCs9P9squs48RiPNKqkie+VZppWtfIXaaD1MtXFepMlmpWMt92NLM7bMdYWM
LTm4Gj1S/0mNdnmddb5Z0/hrSPncZwv6S62lXZK9joIMOYKIxOR7ngQzsgAeqQCRdARNMhVcyUwQ
Jlm51NsQ6KTUsCVWBIdSqiBStqApbcGolDX2SjArp3A/CoZlIWiWI9Ia0cefBeeS+E53FuRLCwRm
LliY1pghgBF8zJBV/iiImZ3catdOUDQrFtaL4GoagrAZAoBJBXNTFvRNanJYcQSRU6v0GasilM4I
XOcCttMWEM/10IH0tIlq2hKOxGvg08jU0Z/p/+7TnH3OIJHilyeatLMLtPBUde51x0huDZ4PwiRh
8EBFK0EXjcGM1oI36gjyqCUYpHjFK8gOcEkrxKuzIJWmIEsbWCpUwUeRkuATcFiSGDJd9AkDRwZF
gEiQ6doIBmoCDHUSVNR6kFAzJPpuSXF4TIlG8q/XBhghGlW34C+0j/loYf2YihMrEupmDYDDyCwc
NCMlxTPnYitUawrtaZHhV+clrWgd8FNCSi5wE9iuGZBX8u/ylxjsqy34r2VYnSbJepUD5ZSOLSif
ESFgpCMAHcg/vppqQBiWZb8HBrEbAKNcQjqrU+xYMd4w5J95nPRHTVBpTUHZVmepRXWPuFcDpEZx
0+sQMGwswtDOxWRmfx14a8ZMksQQZ+dUEOPbhlSisLqEavEWQOYqBTfXEARdSbB0R6C6uaDr2oKz
qwnibiHYu6Wg8FotPF4DMG8LoJc4FEQ1snJvmWCpBMPXFjBfQfVNwfu2gvOr9hp7Fml8rK0ZuDe6
HPBRtGq10kZwCeC3SM55Zbb3kJlZldJBQ/DsacA0hlpJfkw7uikC5VOPSmMbkJBGJ3YYLnWjXCXR
OStFD41KZrTp5IrwH5MsHxq74UjHraD1poge3MQ6fzN0ypct+nNSK5NgRMeODeBecujhWVI/e2QE
55DZzgtbqBYAnuj5ie4f23XsP6IjuIjeoE6TMBXdQlv0DXPRQWQLxeJWGEByd3SG4zjAyKPlaNB6
JJCdQGXRjVxEX3Ku7JdkgARUi55lRPPShga20evlpVz7mqLDOdPqlEckEAXBb5Pogpa0QxXRFw1n
OqRhTsyBuqWl6ikxocfkPbGf5HsH8h2JHist1adBdF2XpspciQopQ2Pj2rRmzbVHq4yfqlY+q1mF
9KTu9katUDqFUU+Jnh4vZiTwWFJzq+V3U52R6ixzbgObG9NV6K4hJLI/m+jNEv3jH/KpqICq34WU
YyFh+3PtaDdnou+c0oAmZTPZZqInnYnuNEkk1SYo2QcNLT6yiDa1UUTLVS4y0oLGB9Auteh2ExZW
buol8Gwa4TFFxlNaNwkO2eiTzWHHh5d+NqJ9DlWYUvD4pykiHNpp+UV2WudWTcA6l6JSz6jpaaRA
bIYaSdYSF7vesWgY58k1LKmIJxFCGnT3eZj9GQYUEI0+G16s4BxayuZaCBkAcoDMeYyEOiAylheH
AijFF7iDQkDA+Ta3/a2JsCBGYFAgNCCot3NDE+2BKVQIldAjBAgTcqFQqJAq2EKzoAn1wiB0DDaC
hhhhQzwVlqsLrUMxHDvhZkd+2iOFKH4iZBGZ0EeoCCXMDodUNmmnJCenx5oOUQ6bTEdckUSoLCjG
5q5ayeHOklnum7b2ogbZe5YFsWutMg35UI3z21xplV8PGgIr6gJdHb9AIb6Not7YKa+VPKa4pkME
Pjp7oTyWkdTEFloGIRVBMgKvbHTHkOZKLQM80xCWIFT9g44I3h97WVLeDTaGGwgrbqT+KReQQt3o
2PuqS8jyaENrS9jekTRma1Paryor/XNpERnIte74U1RqWCLGi+zc2h00ZFONhwsg3u1QNd+LrYPm
TkT7g+eiOrIlwAcJUWx/xHF8w74ngcIAs52x5UlCi0OOHKIc1Dk6Kh27SaRbzcIy6YSXkGB2Ieep
CkbuJDaCUyQt+7EgSRk4Z+Bng3xaJMQaCdcH2ahIhGZeZPwnbo0PXSiIIqREtdAUpYiLwCarKJ3Q
Gzmviazfz2Gt3/QRMrthBggkxQAvbmzwUF4rlEsj8waVfJIplqdZaJscRE4tYicH0ZMhDc+CthYg
hrKFKkpFHjUik9Lz0UUC8laPmuQB0m7AaCqHTGirWk15ZxlRHvrkxYqxcdUNs1pRWylqK/UtJ/vn
lpfHJl+bPYf2NKsM3BOaPB1ihcIQdh2ytvr5SefC8EbY+WH+zaW6HKRoZC5GImbyFc9CM5YhHnOa
sWAPQTolsjIDUubGRmg2IjhzamARfUzVJDDl1xZRmizEaUKlVk93gVCtLUK/1ueGTsCTDTcCbVsv
VG4LcrdK6N6MxlWiyyzUcJ3QxWUaQxdCuT5nKhXKOcQUmhJtqxiPuU6rKKrzTxWpXYfkTkZ6pyLB
C9vnCeWWGgMtRqBnCKVeTxBLuu8i4wkGl7ntncQtTGtXIPDjRMd8j78T4Z+FADBBCLggvqHBdHUy
/V5ByKXa5bdKX6hFQKgiJLQRFPYGFpLZ1rYmp5gsNIe1tOds9ElYj3aDUCUuQp8YI1Qs+j/wsvpd
KWjxFL+xLJC9OAWoDb80hI6RUDwqSB/bIiBb0/g2LVX1JsSRcXZbCa1ktwhbBikFmwwhJc3JwNOE
thIrQSW0lqNQXc7IL2ehw5QQZMZFRT632XssEG7CCs2mLdSbfEroOBF0Rgg7W5Z+nLCuOnwudKLQ
ut9ZDd2ogcgwZKG2WFfKtXYsvnVEo+QAdXSPcjRE8WUi2Iz31PihxUSaIG1UWulQMoKXkgEdMsLT
+Ir86Los/TmH7ynZ+xL5qoKKVahZJ2StMC0frARhrBLKT50CPM/JGVom2vNQHg61TdiHUMl2EwCV
pheL02BvAzilMqnup0gF8GLikIg7Z6cI3a3qEK5I/hbfqlDlViWOl8WWXaUoiKuKlJdMaHiDAXCT
o39N6bDrhMgXsW+C6NdC/GsoSw0MwnQDWDpNuJDpi1B4EIrhtrT3S/qgrkpi03hUGpLIxoS08qG9
of2i0KPj6x/MZl/oxaFJGeh0oVGO4UuYGvMg7VTgqjK5iWQl7DhliB8QbZe1L9QLTXS0yrjXm4bd
45CegFQlom1kr+rs9Tfrz3EN/cbuM3j44h/+/kLls5fxe/7zzt/f/N5nqRHusDner3/q9/5/e/r1
zvWF/e0xaZqcNLUvdmlfdMp2fRwzLDrz9SbjPj6Y3z9ZG8re1kYommgayL19oJwJg068pfXw2xj7
vY8AwH/8dr2vR8MvOlBGEMxbp7c/8vU51ket3bS//UtdP8qsU9km04BZ4Vlre4Z4cGXDijHyjLUX
s965PmY9rCSuSahHWvOxJMbT/du///1xSOnv9Z1FxEfGOgL2wz+fSIG5tav5hEqhPZmEKiWq6aMo
RWzTfuA+a5jo20AQd9MpDny49nfTandYCXLRaoJYb/YYIwrgM+B6a+J/JPTo5AbhZwUfjHH0CZO7
iUt9A4qi2xztxJ3exjvtgZyfC9xKqCYnVi7hpn3CDAxn52V5YUUq9A5flJm3oB5ZSR/jR0X47/IH
+4zhNKFVzi7IpcL9k1wwrqJYfelvpsq6yx7tqzYtmy+cL2oJyOWssB52QRxhNaG2Pfr9D9cvexXY
Zyo5Xe8NYRSnksBQax9/jAw8+VbOd4ipFRh0G252XwU2e9KVZpfaeTlgFSYRZEOsLJitz/YmgPqP
Twq9PV4g0O4oEVuXmNnn6jE9DQMbZG8EuihSHT3pod4kPVPaTbYTdf1HzgFALJMyefrWtAHrhO41
u9gYz1xspOTR9r6s1JuQzWx0gSV2H3Z+eY9WocnOHI1zEUHpXaKDqr6iOp+Iy7PxH0o3HLHt2dKm
/SG9YSGe3ubPDNOBfQ/G1B1IAcy20t5x6YnMo8uUXDTpkXG0s9lg7unCsrU+qr2MfdqNXf0Re7D+
ON0n8pP0cW1LvyP7bm8gQDxlD/k7A3R2jTdkdLjZQ/FQ30WutDH8AAeU7YV7rFMscjfWJv9w/FfL
uQCMqrCx0sGSgmMGOcDDEodYkZbZJlURP2wGncZPTPIrqAzicvfNdn7VL9X2i41peHZuOtAvr/jH
pXfBkQGNYdy94Ga+UPQ7QxyajtUW5x2iFOGizgL3WpMJvLe9a4oFCx+UTsub94g1ydWvwbcN+sH2
ur3+FjzaByyXO/Ma35gH87v45L8j51rzghgGNxbxP8E3BufuRU88IVe+IhTCSMXyiw9A2zu45N7h
0ARHLJam9yNfi5fcNa/Miti7zYO0Fc5O0Nfxe/D25eCIwjsLQSx1ISLpMD+ODo4ovHrGlSKShbHU
jyoPCBl+bYsI2G35VP+k753k+jL8bO+9vL2E9690ZBSvydyTpWyUC4iKDC2UgYnLhcEGaliH3UaT
2Z1cgRpR7gnQiZ+Cs3H7o93fx8NBcn+6att8YhbFqJVc4q3EswM2f3pMvN7wlNNCH3Yj1iJ3EyEh
b7h9ab8zlVHNweuHPw8rYS39hHfFZcZTXF2weeFqfSIrEAEfI85uOcX0bHj3IJxOUuwfyifamuE7
5sF/3ktBww+Pub3FCD2jQCW1WvFrLfHwwm/C44KB64m/m1zqXf2TY7feUZDe05SFLDK51XN7Zoei
Os9kP8Ff3kBk+OJk+7rBF+CjD/HpXMW3/U1z6R46jSFkvtg3E2bq+Bmkx6F2I/9HPzT7WiPYBVu1
Z23/OlN+UohNoLi4MOhUNS9fZFHtJcz01HyYv4tu0ya8FFR9nTfjhL+RbgMagRtM3lTtxOXMl8lZ
dqKjFh7Fh9n+HBR+PT7htA5waV6q4iYIDxY1DmxmJ/lofGGbExiYBcQDdJDe5Erew/WMb6NriLAO
3crNhHmfIgnWj5d4GwqX9Hu8TY+YDeMj+5zyjgUTn1y5w9g55HcYBzaEILFK2co3xDBHJ780feLH
8tv3srqqd/2fAnLTfGkkv3eXeo8i2sy3DW3r29Jx64/2Nr5H09Bz9eIpfVe/wSvIyjMrXUpZNNqg
GLCn9oCuIhLwK3M3LYR74UP+GL4N2HjdTd35+uQ5m/cFkYpr/4nlCzz2T/hNpks+nnRr1H76hAD+
pe49O+aeAcBscSA8ikoUbKYLgEsAy2i+fspdI0FhcbXP8acwDgtOl3HLEBZv4019w8kC93gbbkM4
Fpv5KXrt78bdYOHGxn5fu6UL8KH5tD2si+yNcN1rto/1mr/PmR7NZ314A8/PV4Qv+zXFH49LdMNu
HN3YFht+iW15OXONxFu5uNf27a5/QgQEOtI+d8jH73FSjooPBnXqcCu7+W4ptxNf/fiTCAiAmDEe
tE8mS6bA2p1OmRcyOIzhoXyHapAa/MhngDHyDrxF5k+fMytV2Zsqj/IPAzQuRjHy6OVHflw2KEU3
hvyteWyWFvMm8oc9dtwc7owr9c/5bgjE1x6zxEvUewqX2eM7ffLyI7zLHmhRX+55ifJP88AbFm/6
hqGHqOYYJnq9AbKzCQ4tkHNvue32Aw598X8Y88snEDw8pn77NJFEglnco856C2nJDe6Ka/lUPoUh
lRF0+Rs+CUQmYwnkh278LoOaR5bZz6JfDBa7uwRfLg6TndOB1du2tLdnpiQclYm0w40xPuU/zAwM
Iy9YOhVSHkdej1tdOM+Z3oJjvZG38jbcc1ol3/Yfs/Xxg0On104+p1DLtUL0Ap8jMylvcNrkd8pn
4bfkaG+VT/UnR5+UcNl/WSIAh/jpzQAkO3noHH8xLvHxoDMR+b4ABbY4MzdHs955OUJ9gqUAJd8m
4bajjRrcLYf4B6C8m5C5XFq3FQKjQX6OHsmWFefAbfrIxvuze5GfuFB/Ig8vbHjUTvU7KACXwZMx
o95Eqmt8WicM2Gm48cMTWOxjdeAyeA0/gnfppB3qU+iTi8Qn6JL6tVGPZXtFr09VPruqH+EJezFJ
qS10pe06MHkMTt5k+Q1U6OcrhhoEdcK/3gCV4Mtpn2xlx0cItEF8iQD6eb+J9yhOU0yzVI021cnG
QZxsGR2JkQUgNR+yj4IlGmMduiy/3REUz5VvX6uTxFjIpkFC/owx+3kp3wmuZsHDUc73c37VB4Kx
mb+kFNcrRubzQEyR5iv53uofLHtXjQ8Rpd84Ajgg06DeyiYiJf2UxL5yj5vY/dnZpivtT568w5N9
lh4cZzM3fpnDmMaaTSx4q/lhs+nfmwvZec6VNOvtLvCpZnmBjwbT5Sy/17y42ZTb8W66BCPO6s8M
bedXLT02WehO3xq7SVXDWX+qCvkYFa4UI6UJr0qP9rIGEPqcLOUtUqkv3pX9ESZkCiGClPad9ZHZ
nBz9oUJM1KKjedSrbCsfEGQyXVGmArhOidMIzgUxwcLdLhVf6mMDb9ZESOSr9eDapkrt+ybYO8O7
DvOMCyhEh8w6A2HKJfEWfa99MrYxn7CQVqwcMRkhB5ueby6/K4hCd3yWK/VTyvQ7URg7sFDlwrsw
8kSoCI/9DxbqJ2TSiltVDBweS1AW1NXA4HHfInm4r80z9Xgih2dCwYft13IayGolvUEnlt5DvzG0
bkopWX3SuLSZrrYm15jXFXcgssGfPBAiXvn6j/4jVfvWNX9A99ssI96qC9e59ZJuO1gGG2TI0RZw
AywCiv5UVzb5vYIBf0RvtqVI3HRHSiUpTlHWuZSg4ULhll7AgJI5AtHAheQiueZD34v1jjqeEOOo
VILKbVIcVKGOnY6TfqGksmQk+fnSfUAyHOFeN+m79QpQxdZvp8Hn4xu+JYBp6+fB2JcxpaRbnde8
Y04AesSnnV0kNh6nNjlU0GU8yo/yeKh1qCF8cK4mvktS5NhjPKdH1CNczygUaTwx9z7q494Iz6iQ
VNe8mY/ydui31XIu0+t0Ip8UZaTjd/URXWUk/0j6OYm3eeG9x+RnKFuZZZG6DfCQbtIN8/Tyin+2
v22u81M5bkdyvsv7od7W6a4HDdB78lOLLxr1G6/AZJGGnvtGax9m6TmY3mwQcRjLWDOgrH3v5A0r
wheisTYswaNNSWjI/XKZAK74uNuzessCg0jZ/sICFa/vruSch1aAJZEonwMmtHJHfDubuhtCMJn8
Uw8Z24OUPtLUOSJAsMeDgY8Uu+81A2tM/4DzZ6OC6q08ZT9gesjvzOg4VYTiPmaJXzAalG7hTTTd
yNxjNIPN0KE6LD8bdFNydrLYbWnXXrmwnGF+7Kojg934Y/+MeD8pyTYe0mrH2oGVT7H0ZkRRhLS2
JL8y3DpwCdjR+WguNGnDYZdYjG34wsCe+6BA0mZv5SfSgPMEJ94f9gkj4+wDtRCdCDdIGWS1ahvN
cEdINjMGME+udhmeZGc7S2cBSgcoapHlsbuI02/vXAq6Yc6OdkwKqvWriu6TQ2HtFd9UjlVynmew
2B4CPNPw6PTM4PP8LDpTji4c9q3nFDVD0KJime9zSPUoqlCVwFgYSPoQECRC2QgzTJ/4ApZPVoNk
fZjHFGIOJ8M1T3dz70E7GCTaJaeIcVD/sK1rI/u1fGTKVgiC0z/Hd53a1mcluSxH4h9mJWjTP2qw
Rzs793v5amxNml/gC5nLWcRO1ZHK9/zDYCP3HpXgUfOZpmkdywRAxPuZ9bL0ZPhd7kfO3sSi+4Ll
H4A8zjHW7rgfcbwc4umRF82Yk9kbjRgNaiFMRSyYGOuW7A4v7vDI9MD8tOkuXDf2UaOF7V8Ufo0d
mHq4z7qje0Ahz4gOQPg2/Eg/uvN7dSg379U3ZJ+Xr4Wd2Bvex+6bhGboVQQysd+PGZjmG74EKBTd
nlP0mbIAKa1X9rL7+Ca/S8huoMZOZZbt3Yf0kITe9IC90vnQvOEyQUv7YtlluRrTmHWGkAE6JSM5
6gkD4OfwwlhaePUdem1a7FQMm107sDWim0QXmVUqx+KS36RH3tCmezD2oniwa0ZfTLxU3T+B+TPc
sNNLj8WlqPbj/fRNsBFLmliF2yHvY4C9FCM4q4nlad9RvkmIaaGCq9Q9bIwotBfwlYgPlKoEP40Q
TQ6AqVL6udfIq8cbMZFMD1xbPBM79139xDBW3vU7LriU11cTYs6YdS4euHi5IskK0rbUCxjTJ8ag
jcryadxHLl7r6aAAKxdn2fxDAux3zvzvsfqwAi+H6y82sm79R35C9lnteZacTcO18/r0G0xb/hPf
5XfWqdxZYIg2uHDF6wnJCvqCiH0GGiK2zSzyK0xDl6C/FMnbYh1bYhVJhNkAQspzz07AYzFHvkPX
atm6AnlznZfklT255SsDLBv1hwKT9Jlug/wLeE1/p25Z6TBAFr7NmElZdbpyanUXdqrKC8tLOERv
KJV1ygX+RT7wjVu75kKthPRtKk/wVuotxKaZDwd0aewqXxSO4hZY4FbYJlBkBmxcIuxGfokcCrHU
u/nWok2lwcf4J23SGxZNhvP4Q3Yr7vunCeQ2nBg4iYVnv5U7xbN3FjJ1hQ7xVksvjXmJ8z/w2V54
8m70Hc5opuNayEISwKMDOsqt/Cj5pSyqB4tx7q4haZr3I+xpXz0EYHtYzeratQz2wKCofZhXm+vr
hxPoEOx4D6rbxi5DFmkyy2Hw0o/mjMS0ejSinfQVVCg1gIMQp7ENfec60MTR3YDKC6Tts1n4L/UX
BNMzeOxT8NI8jUyYbDrHDTrj0N5Ed27YuQ+N9VLK+K3cD4wURHcw6+S+VxI8zBLCwy6eItvzaxAY
H8EfpKDOueT0qpC2btL4YUw3tYmAelOaj7HjWVCThnM1vI4fzGc8zXu+g3RVd28v1Z+8o/lBvYk9
my79qeBnscl4zx4eS4iB5/aO1Uj/bjJdk7OtnjoKrxDsyj2KC8qMHetYqgPtD0J7tJf2ZjS8BZ/a
j3baOfeszU/5lh0mfVGvp4apvqlvCSEmVGZuw9t5xDjiz+oppaO7nJGKqD6bCabn4oG1QP6uzrtH
i24YZ2oNzosNHYswMU5vYqrPvih2/CTNLvMzrwUBtuNeWT1JnEPTQaKh0d7IC7XmbXJuUyTg+9x6
ApQw6lcYUtULNd/KQg2zmViH2u0pf7a7y9Tc863fwEGq+lMKb7O4wN5wy+yzZCKoqcGRFLWpeLQF
OOlVqNvNo2ydsQwayyf/oyLjIMER/7nVglMO1nasnhzrbmpPpliHmvF1gKdWlfvHtHbt6JsojEE6
8Rxwlvpd8Ke4cNZ/URtx9N0ECPBgW9sm8BjQziIgmvoIpLs9uEmTgTXw+EPtvRWcoBZBeIR7FLxR
p2MJT/TUCytedksULHFqB+6BDxqHYv0UdJTP3e6le+E/ouK2N16ce3LssU8Txe6ab720Z+N1y3lP
jAxZeIrL7u1lYPhZqi3LMEaNCzsNu/iQx2HDVGUXvAFvym4YUXkaytfs2riYI0Z1lr8ktO4THyNa
bHjO+Px/2Tuv3vaxPE1/lcHcs8F0GBaYG0kURUXLcr4hHJlz5qefh67eqeru2cHu/QIFl+2/LJGH
J/zCG3izD5JLYPtAeLpLQL5OQVc9gDtGj47k81k6cwwhAsoOA+KExg9BVOmowQ4ZM0zgk3OUbOp+
O+6WAXnjipqBjZRG2IqzkiyaExF0GBJvieX87oDZie32Rq5e3jKyGiM+jx+MVv9MrMW2hi5ujAEH
s49Nj7jUf+0ew09SF+JiarlskNGWbclEt+VAYnH4Tkuk7yL9RoiJLXlET6ih//jB7ja+ZHge8BoD
ffQDymLNqZxIlClqsLTORO2p1wSnCUDlsMOpIXyG2jV+KDSx11pJaQbNv8T1SO1XYwRWxEVOqn+W
B1baFUiFaa/iB5k2ZYL+76WxHAk9WTfCy49aob6y6eGchkfdmaCPrYirtywy7aO9gSU7UvCoqNYQ
gFqvRPc49fAt1X9SIUIKhZoVMQKKAckTlCxIepwDwFg0nIIvHaipFdYUPwhUEVElxpqSO3zLwRE+
NRjCEpARKOP2VJW+B/GM1DxIq2Afey/SjZooW4abhHtKSlwWD0h3++E7oJzzo3MoVhNCuNtiXhNW
DbHLiAJMSUiRkj1Jkv86DSftOb8kDmfbK8Mmx88+cRb5t0WFBmcobLjkj3FlvUZvSeCxNXA12eP4
wTuxrQgSdhmFFsLUCxSS8QGV0GJtFZgBHbUPSGgqG9xbeBvOaGswA5MnPyZJcPxTnFxMQPjYIDU3
di2VkSG3uEHIvGVPdJLFdMTi4ClkEvL6MjiWTOqPBPuj23hgIVOsBgl2tk5McCpNFodPUVJRdBgQ
9q6MECtxSNSXdATsxuDY1iq2aSm5cvIk6udscmm10Qwlf00eeC2FnYrgInFUseW58zR6QXPJQY2Y
jgX1YpykQyK+yuHvhm5DgL4reHW3GRim2uWt7NwLKI6KZ7ozlpfbr4X004KOQWmTClO0p9Y+Gm+o
TRrBrtTh1+wa7ZCJZ4mtn2uWUKKsXby309odUY9j8kRL5sGWTWoN+AWIBLMyp/fr8Bx0ZL8uc0/a
5oTSRuIkYKrcCEx0hN4oVhQ7rp5r5Z35RlOYz9TTeboVBdJqGRvut9Ue+UB2MsajZEtB5EzdZvUa
m0j0O6km8j0pV/GILIuuPMSoxen9jsZ6wfIOv8rxi0Hthlf+nM9Z0pUNA92SnqPYfWBYuSPuC26i
1vNENpK245Lg86xogfHPM/CapZ9j9nechYw446VLO8Yoljfw8QmDENEXGxNqd0exh7y45ClSonxj
dvKexnjl3POlXSG/cNcpxcYqeaLszw9cPpX1dglHBP8En+bETsnJR0qNd5agmylw8aCqySzhmXGv
ZIM+sjssWKKyccWoIt8jUdBAPp4VT8cbaEuJY/YGlR7uirlVEzIjGGqsuUYeEbsCU8kX7HBXCeGb
DS3KNztbc0ef4RZ8Ql/sZOlHp2x/soKdQg2t31InoVTZWc4yaS3HUF6YK/xIyVUVy3v/8cl8gt16
XAI28tQ0dIhz9MfRtVqVGkJfDns1F8q9TiCCWpJhFwoUw8/Hc/AjKzrvGVb+ns748kCDNX/EveOt
w2Pkdpj0msNVsYj4F17C4xjcMaQ1vNw2d6uOay4tbWDfLkPANWJAx/3P+NQh0YGS8oLIXDMJlodU
Atvc5CDb0N5Z6eSgKwktS3wAp+bo70k2ApxdqXeVFFowEUA0c3jjg/sbXQIkYyKUhGHObflvbm68
oUGZR5x5PNSFE7JmXb+Z4sKqELrHks80NIm8jq6AkFc6TWB5A/6Nh8ibLQsDLX4WA7JmFc26B/Og
k/9A74m2LBA+gxfy2LlDbhNxw3LTG251DdSdxN4wO3N2rYBJLv0DYKBEv5t+WcprVNMyhNTQ+6ar
a2+UByM9UDyREooJN+Y8H+6DepaAcjqTeRfjlSFvCvOO+xmYSsSDO3M+8hh4rY0xKHMRYArlZ3WZ
Ugv0lYo74Q5zFVjn4/AtahfcKKPMVfA6HoNi7XkMMyUFE0LYKVxEox75A2yKBxtP4g3zg0c5QtFH
k1Bx+SR67iGcswhNaJY6TUD7MCyrzyTt46q47PlIY4NlkZTrtjswydq77p4GaVCvl7UIlekBpjNV
jxLl0YqwBZSOS4vNopiNvuhGQxU4d7k61rEIHSJHJJlh4spo2WTK2sy9e0R92E7s7tq3rzEwMSh3
Repl+glIm6xuLWPVqKeWt5+3U+4Wskdr3NYcEGOJ4gT4lIpnnjGX2fsPrD2zufEjt7sguKAORzvi
cl/ZmYuw/Ebpmbe0uZaBDQ42EB0UGCMg4Uxe73f4V5lDBSfX4LSvLeRx8YH/HWH2UgjLYCoZnyTf
kAsn9XrIHetp9MC6cWeT5PBIWIuMj2gwWVnnS9dpXd/pT9TwGI0G4kyyQyOMWQimwFRx2nEYsLzZ
hdmWR8dA0bXWQgesTgrgk4FlB+LnWuBJR/UHsS6Ul4GJrxO4s1grYvWKRvfvgsQBoFxtqcmh+77m
uTItffp2+lKfHNKD/VFdfe6JxInJGO0ZWNI8Lon7XwBBiJ0DZDUc7EqbVYA2vr8CH4nsQ509zvOB
j18mQU8pc93zPEc4dSBOXJ0qJ1kZavh0sZzRduHQ9CUexdNqsKu1y+65ht2YqWCB7iPjhcVoH8JP
UKoIujJfpTXv3FveZGzjHKmqFZOMBJccWCdrK4aHxF7r41HGUqSSnmUwnr/LztK3Rr+MtMYIaKiJ
0VLhzCS0wPmAvaRkjuVeJNwGiW/FWQbc2Oh0pOy1eArJHdjLgXfRYQQ9tZlYFNOh165A+qsH6mwg
OWzroODsreRUiK5m6rssg2X96OvKAl+4KYHf3WEpWHRHfsGjrqpDXZFUbGwa52BYzv4TIyqrJ5Bd
MZV7BGYRHGEPUVd2szME/IddbX0s81q78iwptMIbr2l7VhFsdyqFhGzplpXVNVsAl1Ry2YFyyqTA
uTKEhU34BNaefVhVbXZ/UvzqbILvh0SOTi898h5jqEXgHGcJtucCQWZruQuosyTQEoE6C7R2YpKS
N9LdKvbs8NxicCJtA5nF47SxC5WClQYiE05qMbxLnyBW2Mb072ov2dhi3GcoMDGmhDf2i1lfywbL
FZSfcKH1QJajFSYIUqAQIkhxqOeDFpzp7AXVoQ8PU74R/UvfPixdL0oJoRNGxAjrFC0I1h8lp3Y5
aFiLkO70d8oINm0at6x2TEweBVMWxD8lqTxypzMrUFDrI8gy0VhY5wHS1oShiFAuTbzBOvBPbO1L
zBF6zVX64Gcr9HirIHwwuIXS46lxkucyp/1eSu7hoGfTche8ssDhhB9RFsRyBGAkqoOArU2EGTBF
WC/rXgL7+UpFhI830ZSBvoxQNR36dYd/JG+gMhtp+k/LBrKc2SmVNI+dBIAywux5vmXadOLKsgSc
7jdPFRt9sy37vbowoR3UzZr2kwlPD8TXrizdNmKz2zChwvh+5IYAO7AqpGYzVxtDdhV871iXCyeb
LWLuDhqKkwNapVuZ0jn2LtKVpzOkTtkf9HlHIYfhlvKrT8TFxvK7GbFYy7v0lTnDkuLK2InmfnnY
vIjJzGbEzsEjCmRXTj0eGjtPBmjFWHM+8jK2y+YdQAgbFOedJDxe3rkDeTPxMuosYNaydaFc2Ma6
6FSj14eDW7IJ5EU1mw/jUzn7KJbxI2NIcMZqkUdy1Ds6OMKmbL80GXis/FUWQMwBM36yFQ47KDnx
OKxy/UkCSyY+lniPtyIESVy2kHRu4HcAEI4TqsM9sz8Y1nLnsWaop6Xa+z2YAFoyRGLcvfnJJn9H
bZRknXx1Ob5BnlD+BFmUInAPzKBtQP15IC0oJnM411SYfCJyXFckBS2c0UYJpNHRKLJlNo9f38Og
QktIq9qRwbTxQZTqnG5RL4yYt2eDraq52Xd1pYISjomQjOE8I10FU6g19ygpoj0a482KVgv1XBlu
s6Ffo3LU9kpXaOj8IJAqQ4lc53rmQVh7i1toFChhqogZMKfkKvHkIaTRLUFqiRD3RHoxGfa+bPb7
oPMD1AxUlZWEXAJa52zi2L7KOLUhgTPVyQV1QwmGOE+kGfTHwRjSNXacJsSKkZ2r1TWnDx8q3SKR
WriW1oyfqzmLrxqJl2ER8ik1TmeE9tzOxEmNDS2wcg8dVCTlWzt1ElO5jRamsLDD//7nvoFIjY+p
yO+v6gTxAltD+Hl5QZYl026kcpMvtKBcRUMmW3RahipiyLr+GC1KUMl/fVGDGSDm789tiKJSp5bW
WsHyGcZDWe2DJPzfX7TGFaLgKBmminBDvv/zBTGaMtZkdI62KOL8fqn7CUulP3/+/a5vmH5ZjqfR
Qi+NsJfFTnL5NpULvpWKMnbzfD78+l5KST0hRzqim26arJEIvP8Gv5S/X+2vLWb9K1/zp0PmH3+4
CNuA7Fyo0ct9/v6yTHyvr8nB2oZaT22ChPz95N8v8fJkkt/L+f3295cCHrMt00kcNdhKQSZX5JWc
dOUysL9fhuXHf/rd7z/8/g61zJ0WYwCimcMxM1NsFvqgAupSlc4Qk8iFAQJ+SfVUyyoiIhUueS39
DTVohg2qAmKtGqDM7WMXW4aDIEDhNlL5OFCZmQGLCWspb8dUBvLxp0nlmszP/wgEgglGj2qyb7fO
UAkaIzOYtpgSWmz2AAj6PMCOGqDM4kSjIG/r2GFDzbO0YkLyBmbTol1WyYzd1Fk4Zw93ZcuB3MsI
tucpUvfGREqUnutxYRNaerJpemve2aP1kTW3WlAQFLWSP8i0QiLSdRmv+G1gVbEr1JJGCEUSvTau
k6rcVfJUuJoO8LUaECYYCU8mMIeuqI0CIYtu8eymPodDmRYiPBDpHGlF39034CpLqlZWkvqnMus8
NLTkSNFowtU4SI4dXUOLXMsW/a5JB+pQpe7YkPucbGSkg2nb5Gh91F0OYM88olWCxmNSfY2dxAGN
yNLaoNoWlDTTkfSmW88hBPfQXNNVCLGuICuU6MrMSD1sKwut4r63NkO/iO3LyJkMIEIyhQwjK6Kn
Qm498PSRMdCgjcmfC9OMPGUGg1RQZbYoEBpD4tMm6t76gkGrq0Gn8vqk2eQO+Ui0KSPqClkR4UwY
bTg2DuiP2WYP4h9ZaS18qSZfIrEMkUDtCt1NixhpMgzXUaDcjRoaRmVK8BjmNGA6ilUonjckSKQM
0TyAaYsDKE1dfsoq9aYuWRdUCM+ihAjUCwYt1qOWfUF5iVXTS0hxhsNr0XHFkoTdB74jx64dsX7n
7FrkyvMxmAnsAXuWYfJqtkSjsviwY1scg44DDjkl9Eai4FkxyAzBMXeepE6HLuxxwUSB/GBrPUQJ
tOt7E2H6VFnCe6XwnWDI0xN0sAFR6CNyzNopV8vrPHQgpGj0QkGZD4opXipVA0rQS2hcRAjP4W1e
WW6qBsF1yC+NZtjPyNz1s3DsQbMO2Zh7cVS0XocyduKXxUFI9ck0EehKqvbNCISyHYYKrAqLd11J
5rVTIs49yPqbNLCiZRKR50QmRjql+ZWX84AmBty2WNe/KolwLkB4rjWIR6Q+z9dWZAJmyJrc6yL5
EJqK8AaQtPGMyG+BQAyzq8MpTqILNLfJNlY4fyf9ywzMARVfiH3QPs5an6h7LZn3QZES/U/+u9AM
6BzJcGr6IHCnh6wykQ1V7GNdVkf4NC22UNkh9ZUfbWog0JQUztga6TUASGrFQQgldqW4V1muTpsp
1V7GzsqAPNs0tbrPAUdA8/OsHp+NXp1Ikso4Xdep0exhSHVr2RdfclZkqDoZOCunnAR18zjU+dtg
IIzad4qLLt95mekwdW3ZEVKqHs1wQkK9jDZqFDpWCOVtgKJSIWg4En/r9g6BgN0QlVCaDag2uQ3W
o56H6BBzjthtH21mH7L3QFa8gBaBgZgVDNhKmJ7UEW8JtZC3amDus7LnYDH9aZN0YbWGNOwpsjR7
g5ZPVz0MsdIRB6ZI9pH6KkZGgNfbYnxUMvK4DpqbMdBZGxrKhmH9igjmTrda6TBHwDSkhSBZjnOw
1azmcZLT0dNk7VjxaCg5gv4OQns9ddq3GMhvYFwhxWITFSnKdB7p7w4Bsrd2JOaL0LVnxFEaKh9z
5NWRRkxYUIiqp5accFHnKRPwZnU/eoWClHAR0kXGzddXtE2hQdNBXuQ2wX/dT4E+uJGPqu2ERN2i
UIdkXXHsolK7dlX84Ct2tWUzTjw1fkTwSj63fnm0g1k7oMTuGEmkPrRTT1MHKFZTS8phQLl9sr/G
qYt22RD9TOhcAVEPH4tNAOXUK6w3KZr7o10WJ2T6UzeGdAx7QH5PF4iE7NPPssr6KJdldEyU8Ck3
evI8OhlTqpwUaWbbtPoBg1czdJSsfGKWorEolScja0nP+4G42RapEzU4k7SBuOlS7aSzMBwopd/x
6B/jRtWA02bYIZWEncUQoX9JtpsmtF0qnTYQCmDGofP7hzZWGy+AoUPjYSmRwB0O6jjC5Kja6mb2
05gK/ADl04ekDgl0GLxGixKcJtXnNgsGJ9TF6A59iSGw2XuVmDhqdWxvxEB6ZNb6Fs3zJ6XXwGg0
01UyA5piWj87mZVt7KJAc0q126M64gZdsbV0CBxtB1ntjmqZ3SHk/zoW7QVdUWoEyajtZrk/6lEZ
uGi/9dSgh5tO1RDvzjWDV7iSil9r1gbmxjTwi0+QN1rDX4cZrfqeOvYpqYVU71uBtQFarRy2rZo+
QP+5DNN4RLjwLMWG7ZhzBguCgL4qq4oTFey8gslQGEv5Vx4XThoLh/hdf/dluM9M9vtcVyiVm5YX
EaHvsgBYhxF2R2my7xVoyEFe27RMrBwA90YqmnhX9s0j8uFs7RJVRcUg2ZoD6zOaiTYLC9/oClHD
pFYDz5ApaSa5ifTW4CBynqDoSdUKqEmLXteqaKnNWRVrRlY6VzcLUOZxf4L1OCb5D8T9VcdYvJfz
S1X3FuI8PqKoPfdvwHiZZzs6TeHFEhnYhu510kfArOgHSuphmuNDW9UjqmejDG74KxAGgXlQt0+h
hIIUePTEbqqtH/df0aT7N5vOklxgyaojfHEKgv4zaEzflTxNlDsUWQ2IgCNlgLnwqoyQPlHwWqwz
/SqS5lNpe7dWCTcqiyJ4bc0vkQ8Qo4IlXE7IiwVvJr7AejC3jlB62s2KzxE0J2dlPE1aFB47FKIk
K9a2g4KbzWCS5JCGt4Ug4U1CDUH5AiHT0HytI9sb1O6VA+fesFTkuhZFidIdWKcOokqYk9npYVRm
ZBzzpcYkF4vkauHF4OCmdOQmVQi+ggI9usW0BxsN/rNROXV1FJE6X8yoq04IE1DWnwhYqBBYIeJj
SOpdNCSgjujrHcQIEScJEQsb4tlnb0o+rMKPj7XfgQ6Kka8yBCXXUaDwMMjFbjA3obohRxIHZZSa
rTkpz5qRXGY0CU9KWj9BW+ectEBvxhDSVZUtZ5wo7k25fYelQHxAKAJUk6qt0DqgzykPmCUpVypm
bZo1JBRVhkxAjtN0E1MBx9oUsUPhpEGzj/u+emqALW5L+uuoO9xj+0f5Qi95ZCkBXS/Tpa+UnNJw
reeQ94pbG3ekwwLCHYwuL+pU1dNt+66p5GjXxc0SJ+ZUzsymfyA1Ld0GGjZwYH7MrLR10kS8TTZw
t1CvDwMkY4qWylutV5es0BZ9rbnF17kmZZgckkcGVxj6gsklJJWybW6M01ZvMXeoIsIIiZ0p7erN
UFAH8WP9rSD2xelT/s5q7B5GecDpc6jDQ1TtTJtFWqoB25jGBPdp16ZDp3h+n1lrrcj2o8E2mQ8w
LTQLrqzfPGhyap2qnspuoeJ6Fi00hMURVBHKYfTnsyzjZqIiDrEjn9aGeYkKgK4ngYwF6AycEUAY
CTVqn3Vy7SI7dsOO5nqy0CKLAiUxRO+0o+wnroLKIFWzyF/bYvSMAfqRZXYY6KKGgIIiCu5GklCT
QjcKg3SN8MS1tHSC+j0FT5bowZsmOdyxQnkJXlITCj4+FrS0zDk5NjbllArDEMdQZf88mcnCF6B9
gmrhoyxTFzF0RbkrLciwOqEN/mBI4I+NBVNeQwtCN4MtMMDYLf0534VtcYDH+F1NJo4DcxFROWne
OqP0ZilvKDmkw3YulL1fg9xGVA+hW8poecDNylZwQSqORj62i5U8kxgKmXo1clOAtMBmSLEstkXe
vEhShJuW2tvELHHt1RNwdLIISk4RqP92bvcz/JemPUtqH5wsOb6o+iA9kO5qnJ2fc91Ua7059Ih2
r4VFr7GT7ovc9Hxktcgf6GrKPsd32tJFz80zyRDGbNrnkIQGuGac+WI9y2k7zOC32pfeH58oOwjS
J4tdTjQ7tMAqCBR2eUTvdqAhkXoJyf3eLGv2lircN3T68bbw3aRKejiRPE4oza40Z/mqHcSShcr9
fmo0gJMBPcOO0DlfTBMVDfaJMmSembXanT70Xk95pA/8CCtxCWi7XVVn5ifbaazNm1jI7J1WS7ht
SF8qzIKDpUQvY8SxKoesRmYLC5oQFvrQmG9rpdg2wF4bhW10MgJjVQa6xQvq1wIFPgf/nTd5EIuh
UMQSRY9VhPOLEsmPYUyrcO5py1v24AP/p9XvT9NMg7p6C6NKcbQxoEkJ1rwpgf+HFd2PMOxJu7Lk
PEbaTTKH3pXtyaTvgennxxAAv57QfHUiZLEIHurUqcMr2udP8zxBIbMpAHdFds6b5nEO852UBsEt
Fc9N33+OMXLQCPJg5EqZA7XBCLlcardqgzL5mMEOAUGiFCN4BWvfW8kprI+aIr/VM5IMmWYfTNQG
VrYwLLC3/X1jZ/01kYdvbYBGYglYIT2WCqvGTJKbiNIXY3gqi0J8zfotj5JrNtaV1+UzbaB4XJrO
dIIam3Jrop9GDiSHatRPX9n9rrXp5aFbg+czOtsuCkro9SogGtFveZdmOguKgcHZBPdMAsPnKMkz
G1a/7WIfZGLO/l720WdUpF+lGVRUdau7WvG7Yw6WsudUNWfry25kxTEWaZConZ/eO0sZzzLekHbG
IKFbUbiVhk656tRppN4pdb8zk4ycZmi3OTv4ulPGY98HmqcGGgF/eJqzoqeWYNK6KLEXRl1jPU4T
tIPFazvCNEhdai4LMXHArdae2pKCeFdtwmEmmFLLCxxfWhcVazes9Jfctr+1TCq2cdd85AZPXEWO
1Z1m46KlChXp2Nw2ElGRSW5XWlBpdFwauw7jNVLkKR51lEBseFs8dZaPHm6a0QTrgQsZPc4QWUqW
J5bzk3/u7fIrok3ZttmP8IcAhDwc1BoAMzuNj2OtlAEnUgL8F6eUPnJEM07CsNFu6o9cgQXlW9up
qQqv1gu2V51Uzu/D565pXsZ+ni+puLMzmMYJIrQumh852EVElSSJiLmhlm7zHlLaXFs07Lbh0HSr
/y/09n8j9KZqso302f9Z6O38Pfzb7j0rmzCqv/9qWfH3v/y72psp/81QlMVa4h/E3kwU3YRlILSm
GlQRFAt9uLyo2/A//l0Xf9NkQxG2bWq/RhZ/2lXo6t8MWyAch3qcIixV1v6fxN7+RerNREJcWwwz
ZNmyZINr+KvUmy4ZY1BZJmXGoHGTCBJFRsUAhuxjdUx3TPhZ3VbmHu1gOLfdQ/uufwYP7ZNesE+A
FXD9CaldtLaf25IMECcuqPbu0gSFFCKjqb/JaP2jY/zI/K1wLvbvUzfbqNv8XSPm0RwkpjJcWh6V
r+oA2tXDQS3+Y/p+jv8r+EYHK52CIv+3vMvuiihvF4uNxXDjj197X//x70K3lnu0LYZNaCb/U//x
HmtfnRQ1o5Qqz+ZTpyj3IZIflaXdxYP+2dXdjySRwZRJ9Coi5f4vE+K/+XDdXkbwnz9d50mhHieb
stD+6dOLzB+rGBe3nfVoDwf5p7ivL3q4lt/abfYT+ggar7of86bf41ajH6hpJDdpa53sm4WkNgbx
jn5V6pNyrPbqe3aeveSadBu4qkiHXbtyjQ3PeXqHsgTmT6Dm4c7xBi+Gz+IpPGp3MuTYb1Itw5Hs
+Sn5TgbHuNNfG6LX1VSgWLUSJ+I+wKkr0HvdW/WYPcJ6kjQPvBjemqZNmZtq9poIaq6ABqyaY3Yc
tvIXbCINJhjo7A2+7xKQ8U19q86I8ioHyHJ72sNvxSMBb/gZP3A72/E5/0Hb6R48aQTtix0xUVf9
e0BT7thdaKdb2/h72mWbbjGqjXzgAKsf9VChzA5pI5Y8CIjNB1XAjrbsJvtoaI7CoPXqN2rEGefM
IwXjVF+pIC7AyT8Ab7Af/cZN4+t0N5vr4ETFr7YeimvyDdZyBCd0Kh6gvd7DpofHPjywW8OGYTiC
IwT8d2M7IOOLQd8PzQCTpqOHoCat7sXMHsNwi/IlAwJfa4XNBdhIY3oBdKxpp5l4JFWcXL7qMlJ8
K/Navw0H46O48y9tcVZvlJdhGwLSAlQaUou4h1p8xknzHOx7bE3vjAO6MNOGAl+jrcv3dF8B+4K9
dC022g86wVu1A0AH2XA1fLQx7PRtiBSYsYF794IvE4Jm0UMbnqyDPqGNjdLOOnZaJz/MLgpgDo09
m5o/puKvyhdlfhVGwvxC8dLeZBd/nb6FJ/WkBQwt7QsQCjOqZYgKwaN1zeOorPLYnQ7WMzl3rm8m
Ksnf9TUdV+NZhUJ0kV9xOBX3sL0xSUVrGXA0cmXQpB96RoI8nWDYPFKcUXfxe+fV6+yi3kPctR6D
D+PcNYcWt9Nn/9G6IqvA1C7xt9l0ZIqecc4ugye3KJMfzWujY2LllLv8A+0+cPs7xMZfQEahc7wL
u3V8su/sJ7Rkis41MWp3sCRjdazS7/6sM5oHNX6g2lJdCs+4NDDJBUwfFP/oB+yHF3V5aDpQA7TO
YCluUqd9N3YUpqln0NZZz+A118DEr4JG5iokgFgTTYrBW5AgK+OzXk/LDRrb3DG9Pl5RuZfylTK4
8WnaIfhHvwUc4DmD4uaFpwR3RPS3H0kRJzqhvYNaZmdsetjd2Id/pY+It+y01wQugYsp2W68o41r
uJRPhRc/tm/TZjft0MiGSEevOVgHFxMnYfrXD/578yMtPd6Veup7b3pGys6hymBfO8rFYA9dZH6Q
1hjBYYBeW1kXrXu0r/2pfcW9m+bI63QvP8ubjLh8Jd8rF5xI/uf9Ea3Tf9wdLUVlh7ZN6rK4MgkE
T/96/qjpbInBUMG1BC0sstlVM/PZgoj6P3/Mv2zCy8cIWzXpE1GG+WdPphof0w4dyGonlOFh+Qh7
Gr0pGL/nBg7TlJG5zBVH/H/FAv/N1q8SgP7r3enqYlRlUKXSbZlj/K93p6HtZIx20+yoIzzTjfYd
MeaU60a4u+iuS2/KIiwHmcYvn+LAxr3deicnyoF3ILJqSoanl9ND4fv9brZo2aUp6r4dKpZtpMnH
pBsvI8KBVLnqZqtoE/r9cqRTTFRRulbxhpnnYlglVXNuR7aMdE6pkuoHGbHxSz5rFZjyCThYbO4T
A4PZpnlSyw60jgnguZfB2aR5ITkEuvdtlqGVgxu4FEw7lXxxshC4EGZ3CwTwOTvND1VcLmABE1d7
PSg9u22Oo7kgZwIOMl8uX+2+8AJxSYPM3KbiswuGdZVT2KoNqaJ3QZM62xYV5tBZoriaPHsmyc7W
SKCq6QvE1/C7NWLlQKykaD0MhNhK3t8h8ITKgc22IIGMyG0ah7Ui7Qs5Wxga9rNaAsurbZCWSh39
dHULEHyokdwo5Fti+PopQqgQOyJcgQtVLVeFkLBXmRBprK9GGiUw9TPyjyrE9gikEIaCP+pDqPjs
qXmI2IMK1iZI22IjAvqkqjTrrl5lFsw9nKhU+hhaLJuntjFPsT7nG1OGbZmY+mWqtck1JLiJ9ojp
d+voqYoURmemu74HfC63ovEWVadxiO+0Qvq0Va4sF/MDBpoB10thN/uqC93fCYAZIMrUS9y3pxCk
N4VK4F9qZDx19D/oinFQ+BP+VgZBQo+5uFLTo54N4ybm4CaXNTQI5SxbgF0mcaeMX9Uo7udS0lw9
mJ5Ho3zCd+89vHRyCHpxbO7HML/FfvCgRs1XbFHlRV//adY7wDrN8/K9PjjKEIEhj6R4KzJtE4wz
1GMZ9oGf6Fh70l2H3SNmQ0MZA8CimqHqGsO+quMA6xnxSO3zJEky9V+bJ20hARAX8MhTkNt1Aais
B72nJTRc6254ykuAcBbqC2jvWFtp/MbrYCNL6cOIrS36+/ig5TUbH+BgOXGlpMM0K+hqDgrjTjYt
CBOcDO255wlQ5iSKoLo5n5QJnF8ZgD2/lTrYRCA+VHhBaOGDMIVuDjV0eWYyTeIx/bbTYGvqHbAi
MLc5vB/sFrBT3Ol3RgmfQdj0XTHrKeiSJZgs0tvD7RQEJmyz2usgKtH+wTXgTUAyNGvUiQi8cvEd
h+/zeJt7sdHG/tFqhqOthfCKZCyHkZdMUFuZp1VDiNaTJcNtqg1AcIHuRll2mUKBnDtOUIjPmcuh
UXfa0Zc6q0N56Txrm7igxyRaHTmjUvSbKVcqTzXyaRdn3a5JfBRihDJ2h7yq76UiAI5ZBDBFE4C0
BaYm+6CZIfmy8wG2sRqMYWH5TH0PQqiBPOmjKIWPlWMpcrSfimhrNpK6//1C21Hdp1FNzEbLJnSr
1rrzW1LbXEJLJVaaekUFADzHYsGDik2yN433OPEJWn9/FVnPeY+p0Z8+PSK0kz8ce3r1kxURI9WF
wJUZKCjqVxgtBbUGF69N2T5HO/X3Yad+V4GKyREWdc5dtE6nlXyZ71H8IVwkBCgRVWpOxdXGwx5t
lTUho/+qPs47mHC4sWzqU3oaT8o7FinNoaH/b2/su5kKI7IBr9gBQNc6jhhg/tSu4ixQ0KN2tl5h
oKLCIr9KIFAv4Xtz1LfjqcPp9Fx8ZAdCdiQ/4fS/8IyMF+vQ3MKdvonA4Zvs8xezdFF9YqfPlE2m
M1AwNDZ4Ny16Smf5DvVTfCsDYIhQ2xAngjdFQdf0lOt/sncey40kbZZ9lbHeR1sID7XoDYCAFoQg
CXATRhlaS4+n74OanrF/ejWzH7MyWmVVMpMEA+6fuPdcNKXk1QOFeZB1JO09Wyg+DeCP/QRlmV+w
mrBLVr9R/winBQIEJjui4xP7v8rwzDcicrp5LmcKcZoJVc88IafqyBr3rbhRyAcv2JDe7BUyhlOE
RhfpNTY2Cg3jL/2Y2BHPna/pI55mmNYbr9CptBGVUTYvNGvR7to17KnSWfY7nTS6YJtiD0PDjekV
YlNtriw2pYkXYDkkfgM5PdUVfpNmp4kNvjPJu63duRjfD3XP/tpDmo8jFVcLJhSUviVKfsCo3mDB
UHyahZPz09+CwXHwImcZkjbDBgvYSz6v8zkMBniqQekF72m7wsNBcXpkemij6d0QIlzfdeJ/EB0N
uNnnJMOkJtrSmXnSt0604QP6iRnyM5ZwJso8DL+L4c5rDGVHyhU22dpYA+RxrD1adR1CGf5QYtWV
2dP05kXngleL6vIXf59R7+ovLG78eKpZM2IFmWGUSE8gxRKoZ7hq8gvj2tF9KEeOMPdomlvrgVG6
X/NYZMqGlxiwVhZc7aP46VtOP4+WDJ5AjW8Xe+BEzejc7GPOgDw+OtHO+jE95Ty9+Sf6p+ZRYzXN
L+0NtCt/dwD8a7rn+3LT/9CT5c1c/BrL6Ggdsk88pioGgPfhFRsWKjn3yNsGAkaxdoa5hcPwFevU
FT834hfnwTvA+MIOqMcLJI8Yj5BbZjzgrxVW1oV5TF5NSlW03cQVx56L8xswFRgmBKYlX/+Wr1ft
DjBteE9SQiElA7ihzm5kMmFRs59eb6zOMtjwbfJH9/0LW4oC6IKD4nIfABxOPBQ7vIg2jeQRqb25
B8xj7/wtq+TOoa/hJ7Xkz8BUyA8oX6g+Fvq3YFplzyHgKu12ypfIvegSaOvuKbBcIRSujgDg4OyB
+BgPZHbv8a4WwZInV8xw41WretcRrrslfg3i5YLKJv1BmBjfVXefYkQlfW9m+QgqyY7eQIPAEUk3
N3sup6Fi3Xmu5DQHXEGsDjNQZa1zZnRfsSfWhAU2+3Cdj7hgFsk9XbXYmg7PBgx72RuD6uTUrgCP
K8MiAXFDpjYcNx2J6nxweETmgeUNe4g5fb6YDi5PDS0qcwEv/ahZ5g/A9+fh+SllBb1w61dUee7N
QUH8TsKNgWBsbmyauXbXlvrKek1XDHMeENQnro9NeoiWxmvOXMGz97uCbNPrkHkjIrUZnOcz/cwD
HcYmQkJ/SDjGkA4vXA7uH9SveEaPkE3v/V2snA++hzOdrsNGaNuvesgFGLf2mHCxCm8KItZPAVkd
9Vy1lzl0taN/IaKqRfo7owVkdUeY2qU5KY9qZ15ZdLV358yw+gO59s5nkEKZcPZHXMc023DrrzA2
nBXrNH/jLt0vfGpvXKHtC35TDeRagQ26/p7wBgAoOoDadU9Y4gXl1mv51S3MAyesuBnH6BVWxVro
28DYCun5cqbLmVTXabIv202pvlhncbCvxVvW4LokQwu0xsLnqWPD90NrwJ55V2+0OzmerOVv/pEb
5sliQrf5BQ2oReQSeMASkWrZ3RzLHrCAEtTnhtdF3KsdZk5EevVdMzwDpfvJOZp4RrSlrYDNWofK
egQoBCMcUzbUwOSsjvtCoF9hB4dWeO53y/zAWGWAnFfs6Sq1n6b6oqpwq0XR7sU5vCnMwqESOWd9
5V6hQlYp5nUYDnPW4SgPic1G075h42x0s3EPf4KKwD1WR9z6qjjiWdV4V/4BNTE2PHbB+/SdHf85
5oQXbLMPpisDeOmPDKuAOoNC8gKiZZucg2hraF8Yb2PnHAyH6AMzEj6UCUVGOItbZDEdFe+Bw7+T
yG13/nDrNJ505W/WVyuc2UX8wvlD1Dwt2C3Z9lfphd/au+Iu6AjARzyYQBh37cQApCcT/pRupmV1
1iAfUc+dgw/uJQ4Dw/h0WZ0cwH5e4PWY3+2SnVT2rhJT5iKUn7u8AAOojSPfXIsbj3vY0rz0dSxf
A4cqHHU/hiOCUpdcKhqn3SP+aO15ctKpS8/j3fevCECe5piNwRMbo+6uF503dTP/AzI2TKRc88ov
4IEfhb8Xb2V0iV+ccueaa3MdP56FJ4FenyNWNtTfCOswGG3j04T+hYviXXsyjFbdXGaQwOfVWl21
mydaCtHO03OKV7P7dTDi5TOOTTza7Kq7h3NVIWNdc7BTeHrBK86Aguo3MInwco16wRslOKpe9mqr
c/+lOOPoupR7JOrJJ/FT1Z+x7D5IoQ3+5Db71I0zZAa4DBDBhkO/GwYeaXym3HnRGY3XSw8GK9qA
SfLkB7YwOB4cOtif+FOZjR2JKL72BCdXePOdN4sxZTYjMOI1+DSW6i+/AOUEHwoveMiIdcTEg6zB
S7W5f9OZXu7MS8mwhNVJes5+WXA6vUdku00s+nlyd4m2VABuLg12tggNXnoLzgR9gvohGLek4quf
VJoTzIDBfbKIHk24oATp52yVmWDR2A6Ck27A1IlqIKUEqjBgRKpH7CCXrs9YTdNn4iBp0O8IGf1D
TWpf/V2Hi/qF7wnrEZtXPC2/1DD5iWVvdIZHhRojpUrY2q1X1x6+h/JBgC0/OPGLoYD8JmwTQB3w
8oHMi2bhrd/3P/b38IEkCIvz9FX90jWSpljgBvlrrGfkOxinubNllmySQ0Y6ILfQXFvZ2+kgF9ke
DSLVJTbz2XBMKDPq0svFirA4rV+UOwxE1ZEkBmBL2lL8gDUDtriqIaXtxKEisHjG8YLL/Zg+EIau
QvhUX13p2Yw1bxW43jlAOm6Kk7PCce3siFT87X+dI0+lgjHjNh1Ipvh2b2zzD8DmxZe7id7qPdod
5ufVGwoNmf9p04skzR6hWjqXQIhYRNbL8ftJXGNN4dLKzAI4XBmL75HY4nnvBPhcRwlxXhe8zixK
IUDRxYamre6GgD3h+M//0NT20GetslIbYuXalNu2e/7ffz788/v++bd/Ps0eABDmSdJwKHfazh0j
DV/183cX9lRuffmSBu16yOLwzAp1EZgja00H8EXIOdNWkMkcFY+5rfN6lUYw4jO3iCAcM2p5Z068
2ykIR97YGe6yrNSihWkn58gNdwQA8rW5CDwVkalLkl/M9WSrRCHkFeGuSQmTpU8y5kc6h4dFNoQe
U1Epdrskx9drbAckSa0yjHJN5pw+dvc2bh9aYoWwGpvhqmXYOLI8XVY6E3bSpuBQsNhifxmPdML1
tWkMKMu+86mHgotLwVcjwQelOLyCOsWN6Nq1N6Q1Q3NyfzHFjuEbxG6zEsh5Y1sjV7Kt4cP44FFY
gFN6chUWVdFeKqojxwgxnuHKrceAZo0N8Uxthp3ouNfLZGKQ4gy7ME7PyjM3rlc1/xA2xsMSE4IA
zoe4S8JNLplksum9lMVAOKi9s7mc/BC/GCQcbQKRWVVUyITOnNPI/yC8sNm2QON74kuQUnH+NZO5
BIc1BEW91aHXJMGO/vqlLYlH1MXESFyHQiCjjE5EUlRkYImCwX0NM3jVcdQtw97ZNnaw98vxbiU5
0SsDm+estV78+BNlUb31Xe0Xoh5tWe+M7OnjeKX6+KcZgMSdSB/CoVnxk96dT05J7M3U1p7ij5cp
OGd5bt6z7t4oMHJGtX3kHUJebVhEsX+rzD9NKeuZEaRvfUgS4lAloPNq9w9Fyk5rcIQois/khBQ9
P5OAK2F9IZgixSeb3slVR1owgpat1PAPbQpjJLohBy1JOPTh2meWV3XTa2ULB1kWjN0KCR3s04EN
QzC8y+dfpuMvfdK7dddHKzWmZDxOrmeFkFM1nHRRrENvDvW1WjKejgyXxCCBPTgPWyhiu256H3Bp
9nl4tLhDe9dg2tgX7ySgwLl9fm4Wm3+qs0m0ksMaiXrDPC2yIa2NqXNCMgusVqq3VkUgMCbkymJN
nyuC8r7i1pGT+8apHM46/OlqaX9rfvNemANZajTEZU6JahTta14pKZcP3hV7cL/I79Yi/0tYlMZR
3+3sgoIZ78TMhnbiioebave6Y+KYCBZYLbGfySD3uC2WQUnLoIesUGKSPrwoJZUK/dnmEposlUjs
o2cM4XpqkJlD7B16ZZ+Rsrwp8UDbZNfU0+ojKYeveOSmcXJ/JV3mQVm7QU65rXVEc25MHoSIX3GC
YUUzOFJSlW4ZRHyxCCNcf6S8epXUWzzLFYqEPLK2vcYFYAe3bhThykb3RV8at6iKNUU9I1ReNo2L
+iC6EUz8aQoNfISG9p7UkI2eGlARmpJ7UccjavTMLZTAyDdNxUQvYoPIEekZkmhgtIkL1WDfFnTl
yXHzczTUAKjlc0wmAYg12izU2os7NA3P2/CaiRass27RydgSkXbD2uIpORsK1smqDe1CMoLFMVZq
xdngpeXp1IFrC0pasxZgGJPunbh46pGUXQxneLZ3K4zTtGgawC27xa0tYl8eRQ4WJnBu/RCj8Mdq
qYsEWo66Qj4H7AXtByJ7RS7iROqnkj2gohKJa7kQy1IbrLxLLIRIxmvsVIwUUvezemZhFSFIk44b
qednZbgGGpOxxUybVMeSMUPb+r+hBTS0797LIo7njRSYO9M49krJYk0VBDb3W6fRP8KRQrZsH6q1
C7TyyF5jXdpYhpy2+XVHFvdZAxitosDPD4U0mM1kwWF+KRxzk1XVVXWd4wiHox8sNm0tfMesrn9K
kpWl+olSn+s07xRkb8R2KE3KsMlOH8jhm4Ttb22Gh7TAzcAugYKHFkc+Pi2JNNWsKOwbPAB5z5zU
UPR92zEVqZVnr+pgzXZyCo84OquoPc3UzNZGxdp3LGA9Fu4VmThBwR0sqi4p100zbVqr3xKtq+6K
WgEfqaaXEQd/X8aA8LKJ8gT/AZJNMcvy/lwoyucIb1KGxinoc0jhIBuIm+Gn0eHJiWklAZU6ij0u
yaS05sLkl1am12s/UVehTU+cByg/3SS1F4WbvRbjwH8qGavVQ79Lw+BVtcdFU/SELJnAZIc0ZbWK
1FNFFtlwmhH7Ayu07Y2jNulvaS+tFUoeKELp1jTz6XMyox0SIGUTq9o5c55UwBbT2YiDqLPa60g+
BQgHXDA8pxhTOOB1FwsXIFJCJuib2LUGgrYK886q8ctlUkGQikBKEu0WlQz6jJT87kjLN8QD73on
uip8/28Rw/OkSO6JnYTcxBBHay4yLTeQnbqDuhHE7aguxH3dADDRxwbnVC2iZVjS2NtNTYPp4wiP
lA7JckzfQaLTXA3gR/nPZLBkLLZ97NhgngIoV7pLjDBcaIO9Do4zGuBIpzW05KcgO2Q+kKYxL0qw
36q2Jo51I2KihBxFU2Zhl+DELiCfTSPKZMCTOEehoOpEEKj8/C1/wqtGX6YhYsExr7xI0WYbs0QQ
VjtI27qsWFaFna/iQf8bKuR1Qwoz89YrKvJ6HMOVjGkdmu7Q6NiGO+Stk8jX0mmvTeYw12zrjd85
65QAYebv5nkgdp7MYEINRveY8BLNI5+YHMtHDI8JPGZpRQ7ktZIN75jGfNdH4Jtqkj0SX8WgE8qV
acERjtx3Ww0Y9PXj0jQGgqfcJtv0gXUXCMjmDWgMUzOe1qUcWqWwl/y4h2Wh6fe2R8VnWcwEnOfM
2tTTy6QoMC6na52wgeBgN4WnlbyNMzHckNKaUOi0ny7r6oOImxVz/HKGoLJa9n4LFntTpPYXuU6E
kyOfDzL5F4MUhIDRQ8DmFSqE8LqR+RquhoCRM5xmq5FobXlX29W3XVXcbBaPRNj4BD+MjbVIlloG
Ck1Hf41CXnv11S7Y9x2NgkAdUfgdbvs4uiZZTN6Dw+rLdVAFVayykx4JxIS823cXIxsNOTDXCFr7
oBtUBhxsB1tFLdm5Z0LzICNIgsGivD/1xlJxdPbyYWespjoX2yYbxPaff/tvvxzTQm7Cgsa1Sr6w
eTieZlTmdnDCf/3wz39zaul6kQrxJ/ZBoD8/VD3vAA4suJ4lVZuv6Q/16XturPzbLNQGsBMZV70K
s06tgnZrhj0TvjCgKdVoZIkIgvDaI9aMLGaaKZ1bULZbXGQF4nUsVGn3HOKm//Whk+VZyQx7Obng
TZtYkoikm4W91UMDq8PzQ04U+bZ9kPJsb5X//SFCXiAms9rETzNy+vyQPb3JZtW1SxszcTY4TMUM
M39R/UFf9R35UymZb/8/Dfb3/0YkqOmqKv5FGLD4bD//x//8zONn9vsf/7b6Leog+vxXeeB/fc7/
CoNV/90RqkbWqqprwhEG4oXht2n/498Ux/x3ixBW6hf7v0sEDZQUDXmGqAUN9d8Nk/A/9G3OP5rA
/xdFIPrs/y6WcG2XJFnyXy20hzqn1P+pWnD1gmzSwknXTVb+FnHFHLiboY/4Q7q8HRUdY5WbvEZZ
tVcNPJFhGLFp77ttOmkHCfnYDlO2bQ6KomyErEE4H8WJrhKaqsQlfgJmRrWrcyGjpGkGVlPdk1bY
MPorIAGUjvFHjQ6ZQdi/k4VhklC/XUwtCTa4D+dFLI4K5ipy8p4hNCMW45FSB/Y7IvUkbrw0S9kb
mm3mTY0MPaNzjpl+H9iLkf5OYRXHaLUK86VUONO7xIwXltEQDy4RTSiUNXwmDIoYiMPgGxuy/bid
Ev0nH00m9uxMm2QdqpTxdaIf80J8aDXB8VbBfjuerKWM1U+Rhi9+SrooXMFt5uLKnwZQWTEkq7Jw
Tn2LRSbBV2prTEIlByW2WI1yQVTsGsJrjy68IrNx5rjsfurI+XYzFUjXGIJAfZ68DQOlvjLZOsTm
JU4qvtzytWv7YT8lu4IIxQ0i/kXWUDpPmTS8tBSwPOVA8EzQDQsxhWfFkr8iVfZxYC0i01glGaqy
nCOWafAQg5EI0xKoNjxo/tFlek4sdWNOFWYrvKK8Vi9qMb0hsIiZaFRbq4NEoQUouGtyDWeD2pZk
M7HZqRn02BYWh8xA0tbS1CFO+cn66Fgnyp/e+4v2KdYAq0OIrzmZyBz8dZrn7zmz0QDPa9CZ34mN
VkRpS8K3+4U/1S9Eqr37mcBblSM/9yGmJ0wkYqdhBTNaC2xj50mR6YK8xsvQiofSAXipn5b4vd52
qNqfOrTuvcMjJfWJsZrtrK3GwMbjMuZvxF4og/CqkrQjifJERr9tyjLAZnYQJskFe9SP37srISKv
r5iKGHLCXJNt25yina42YAigB7vBlaDWNBdXVFgvnb4hZTUIdhY8QtPH5KLKb8P8lZ1P1lyoup7B
oE4LhEpqCq96mrRszLUWdZkoN1LwlvGHlHl2ESMABDSZ5aa+bEzLnTmFvMQhFXTU+CHL5HgjgAxc
Qfdg08CGpDnZeah2LRfDrgVLPfYBlLFYzo0Gc4oMTH9juv59ahkpOtLUZ2OzTLnLAGsqYgdwA/UY
RPBIAfAdNwRl2HHqGQGY5CKK6BVCfacqED1m/DArP7RXTde5Htcl40u/uTVOF+IgraCJd8MHKxo/
yL2krRy4lzTRoVUcmkT9IAudqGmpvcZUw3gIgBUZ8bYaoITFSrQvCp7dUbOmldZPj7B3My/s633e
CrADPkg4ZSBgQIhTkSDnpzhPnqiDte9HCluXMFx2dnOmMFbX2o8iS3fTJky0NX20iE2sejo0kA0y
sXZ5+/ymy/EFv/Kw1NAzsELCBpFV/lqxnBVGe3c1aJqyULvGoYOHpUwfV85zzZhuEBV4jMKvSGma
eTlW11E6yclSVQmjNN3Wtlmeba1HBjIaKB1iRAs4SGdx4VdLy74niqsdzRJpiRVjCYzMfW0G301L
Vp5f6G9Y1a11MfDChh2bziqAyMi7gl5bgNRBHuJAqKuYcRbMfntgAW1AtOGol4+0s82lUES3A386
1qgyp/FbTFl0M0dIbMxyPGtAwDpqrboWIxZE09FwKUPLHZQamMLERKcM0G8qyU6xd31VZstsQl7D
/LnSLEKie/fAoMDms9nM+jAj1gP0gqRXYWgn1hvIFnuRcdD0FSswPIDLsQ1rslm0TZC4bLdLuk0X
X/uCqeKuqRjkKiXUN6vWkAfmr0YT+ks4FivDGotdIZuNCKMPLtDME5N/iejGdM0ez2rV0oYYxDZZ
Y70fBEphjN8koU159tbm+SeV5QGDx3DSHC4Ux/W/s1jh76esJiU7PGghoHm2233DhsQya3PuaNqr
3sRvWa0YMC4iJr9i9JqoiVauCuMoUxli8BjoVp9vhrqcuwa5e2ZE4GLYQ7lsTMdd6rLbOWOQLjvf
b5dKpZYMfR9Us/qLjJ1tKFWxdPuKItl1slXQjLhKu+Ko2cFbLwHNuE/yVA1IuowdtJ8akIRWVy7m
RCRrHagnzOeXcMAy61rNcBd6Mx1FbV/6wsy3Y8uXqoU+jEl7wNfo1NPGaKLptVDUF6fKxt2YQAkP
xipDvg8HNp5CCFD9eA9L7cCF1qz12kDFU77kxZQCkRTaWiF5FlIur4gejrNkQm3t9HlzCouN7hPC
nDWJS/hdccTi/NnpXbTBj+l1Rls/zKGO52GuqQuDPtHLJSLwoAmJYJBHPSiZTJk9MncTTYx0rPfJ
Fq9Sv6VtT5RQzQIx191rn+Pp1Z36PZnSb6bG7jakRVvwLKGWRDk4oM6bHAQAmQkvyf5pCopqYVn3
GJs4M7r4OLhquR22Vjv1q9Bw2csKhci1RtClymlXQlsYlP6S9/FIyh07pRCNo+GO8crVKpLsuYzT
rEuOTiwOYVa5W45qnUpEHtXcdRadUivgfunLpQQ+aNvJUoDiWNUF4hnVkQYvLHIqynfIyqlNwM/E
OpNhBOu3kphUsyQiIbPqcNvFIY15u5GxqR/GeiBxXVn5PFUbxqc5Ke8pKow0XVd9vakYqJYF14nu
2NaOkEOqk0dWIIpOivKhuml3JLK1O0q1+nQAAWpQJcsCEqWelOBw6nWZAd6yBGE6OogCbIvIYaRT
tsu6yHhlXGhbU5mlq1SLPxIFLd/EdJF7iQT20SEdpHQZBxpJWCMhxnjgY0EbVFUlLLkJ34P6rQv/
GlTLLqJJ1W2w/drVLbB198LS1g0hxo01NIyioJDQQy3w6gQm1kCw6rq0guQkspW0MMezHKCQG41n
vvX0pqrNsetjdiJyVLZ6Rg6SKCd4RG29Swr7M8RIhmP7+TNOGJBU8TWq050fsK2DMDBiQ+PRtNUS
U1uZ/lIOudsW+S6yFzygSc2LMcXaE82pvzNX7L3WMFvgYc+0vJa3ChrGuobT2JZg/Itoq+ZV/6cz
WNbsNXG+4V1ko7ayMgaiZT9RYxUW80u/V6i++hEeI2a5SFBn6z7Azg7V6iLJm2+6yGBtlGa51jtz
OWRyjRl9VnUm6+nhiOVI7lQ/c87PR6ZMUvM89hcm5JlXTQkpxRb4SSufKrLc5dblYUPSxYTX1VGW
yD69dIYF4oPqdlkHwWG0KfX10V8NJdaDTkMhIBMiZ0LHXpYyz19qwkASpzmrdtu8MDwrTi3yp0nr
4LNPxs0xultiRXB3JbjkSaswxIY22V0pK3ywW2Dg09b1NLs2oJZZLbb0wpg3nUXsgF1+tUGB1M+i
N4Yw4Xo4aVRPhICZc11H8fSRha298EsdW1JWgXpoxntQlHuZ6Q/T4CRoBzKM4h7va9KSB6Wy6lMk
l3TfTTCz/Vx4ZclVMKrZVnPGU5EB4uul/dGjwGFgn6ymid1am6JIYsBpIpV80pZHShclI7Azci9J
3n9aRUM0s0/+sPQPSpn/qplYV9UbeJCvp2zTzrvV06CeDM6XPxS/YTtibH24TneSkVxPPe3GWw1A
aV589pG5UYIW8b0BvM89UJueFJWgRNTFjGxO4zisa6zsgc1utk2Ug0ER0aELddh+17JZyhCeauSw
aGnw+dbLVmGSbE1v5ogmqkApoBoortjUsdqa1sIwL0bjkwZi219mx6I7aPdjU175jWw0+hA8b3l2
MuvGTcuaOfrtKbwJZmneffKm6g6vStj5JMMPK711bF5x2Kd5px3QyZrV2/M36WXy6sBJHEnfbuPh
Ugl/72QmAEKhXQut3jW6YJyo4XNFU33QcMUSCH0uAE3yZP91pusFQUQuKYkjJdrFvg1Z5XXLksTD
ahJLpy6vbRHgVz1jhV7xxN7a4MWM1SUYPG+agl1FerclXhrDAMbAX1iBwdR6+g6X5Az+v9kjgo5F
+kY+/fr592KymyVacxhs7nhFsnEU11oqTEO1fDkojPud0bIJQiox9kMtVRzfywYLLGSlPt8gBwsc
JYgIYpuinR1FKJFQLhLIM5dltJYt6uYa5bsx4oBT8bZPwl2ZBGFNOkEsAugiUsXIcVhcJ+5bP4LE
zrXHiPkTmfpTIjhqZBPW/asCrzEhLkDTj6UCe9wcvxVXbibnQ9j2ux/iJSuzW95FlzxpPhoxHhWq
6yib9mFdrsQYrksShgypvoD7OFg1BQvGEMcCtKHb8pqPzs2SOfiJQL/bQXKAE7COtW6T9Vegfl5H
iUNB7zlPCMZgyHmp2Z6ZpzezT9fhqYTj9ZSBL5liyQWoQahz+YaODGqfgok8Zu47i0qHd0PMwrl+
ga7y0vg8KaVOeaiyr2tt9s7N6J6yrUlNaZOqMKPT27FnIM0VwfGgzJQL6wXekPpL1elbi1VtwBHR
FZit8YWXrIIZxl0YCfJitOOVye7NmbK9DYTYSrpl3AKU78zjkLdbMZUntSIPUocPmhYA2J3qWNks
jmjDLLzolmLuGQ2892hBFEufhYMJJl8YcP+iR5eoZ3RAoDMy8DDtNjbFxVJYvCb9jkMIG0/zqxpi
J9jCuCCm42k88p3uBbf0iIdY1bIPaRtHRTpHUxB7Ot5qLUMUB6e/QSw2vbbqMzGHQg+UpHCcnxLG
nWFoL64VvCp2s4lsxEuZCyCWJ61H2jBWyzhDya1yp6ZZ9lKPzjow2BvkiTP3hXz0YfzPkZmnAkd+
82gUFWgJCGViGvxsHZvddxFEkC+Ma1Y0OzkUX6oBgkAhA6lvbo5OUDriUxC/Kq4HwWy4zUA/CjSr
efJsGF/5Wv800z9bnf/BrtV1xg+7rd4CDrgpsbyitQifs37aEAXbpDuvfSZeVa35cVvlK2jlNkfu
W/hAhlx3H5MhYQ3fgZ6t1BiEyPNhCcz4UcTlZ4syeAjFEWABPsXwbvq3vNGSmaGCxuzFZqyCgyhK
fOwDy+vBxb1o8raXWXMuDPT+mvzTB95ydqW+5yPzqcR8VsDForS1OzjE1ywx8Xi5x5FiIi/N+2CQ
zEa2V1D2xy4xvDIlZyP+zPmZ+G5y7QqYyq66lwL2nO/mqw55t0K+a2Z2Vw6MAJ2FtlBK1IVlvsV0
+2KhOc2ycNUYSK5a0PY0FkassfXxr3EcbmKhrQJdHhjXHkJr9MzuZSQgLp/4EtEix7RESNc5Ftc2
uWhhUjFDUJqdIj7sI4PGk6NTjTAcIxkoYqMtSYGtkMKVafc0koc/tR4sq16cIkT+tO2IbtPRnEmq
JdaVa+25rcPPcak4XbMnMAlzFQTq8SdL47cyrONV4LgIyWIUp/5wxl7B6ZYQLci1OfOz8iChm1VA
+wrNfptKnmpZEoQdqURXhxswW8fWPbPLOycmK6emzB8NAjg7rmnappcJFKqeEEkj1QuU501lVJD7
6nd3LM6VUVcMvgDCZChAjLTGHiQjdpXDsA7A+heYN56y547phAptZjaWQ7tS2uaDcPAz/tQp1455
lJ4y9keW8gTZDicYRqcM44zUoL8ktEaIwM3kVQzFK+yAnbT7fQctQaIfjJv87srpFmfaVZSjQ/7F
oZwwtrC1QlpRxTCjAAc1henJsSM3jkKv8qdVQRsorHXLYWLF/kK3ihXjnAXoB0O39xXMj9BYjQit
g1Fc2BS91HZ+D7OTEuW7WHDj0v2p7riVQ7Ku3XreIU1MO8pksWt4RgxQkpUJ8D6s72of39j81GJF
vvaiH/EeMQSdoufbvmjeWsrzOmo+UJEQywt+y8DoCik+7y1W5X7rPf+sXJX7kClFLolsaiPlrFuL
zC5+6oBQHuOfBx+l05rCiZ9KCg7HFL8qHW3gd3+Nbm/zhrRWQmF1V74n2nDu+e46LgotR1PVe45a
/QYJiBBwley2pve6yg+jgeAYqkJn9EQ1wKqplBKnDpin+MlgHEdC0tVV1RWP3urfXL39yJr02Fbm
qkQ70RWYL8uLXsaQT1RmaridDrn8SUXwF8FGatX007c1oDA1bE3X6C5+QisMCSJa+A1CfGrEuRYb
izDnd6MF8SwBqKI1/BMiqWs++GdNb0l6RzUFgINo4gI0ESmQ/txspQa2WuEi7fKFPjbrROTpWouW
DZPsWRM8LRbdMOFUZTxZYyPlPwQAhJYMVKDZmB2h8gPc0RwNKw36FaxQYw4nOlcKprSgYpNASja2
m1+LBh5v0k/3ujeKmQ3uSA0CEGr5SVWsR6uTPji2WA2M7Cdp5PY/KTuv3ubRdMv+IvYwB+CgLyiR
yrKCbdm+IRxk5pz562dRVV091Zg5OINqqCnZny2L5BueZ++1h/bu09BnAKcpPQsMEoFoVEByvWJx
b0jUTRHtkOAewc/2qCu0Jiylil390vBB5+vysSV6BqIWXvy6O+Rcy9sEV1kTD7QFQ8RMqtYT1BeK
B6rOrOpgWPSlTt4A1e0cHn0esT5STPM3afCPBI28rq2pc1rBE/cT46cusTLS4PioSmCdGhWjgWUx
1NVTiPuALbwbF74HN8WTUfLibx2kESVDhuO8aywAlQk6R6mur0MuIy8z/cDRan/d6h7JQoH/zI7g
awrQcJT17LTqKJn7YG+M6gHxCMIDEhyEjaX6DK3thElUXvVEiOm9+lRXyGYQGb2WFkql2vefJ2E4
qV726mlIyrUmrrFltcIyaEoVblA8rLBool2VJdbNGdHSJOxJhgVKSapMhD81JgLSt9Hg3OTcwzuR
DZuKeatS9TdNUFj+sNULWcvZXuULjlpetNkDVxVRs5RbMNJ+WrmpL4KIrNlPmTIax7SofLszMSCU
WHjbcHQpszdH2ytw71tgxCuvU17y5Jsmw2fVH+F5LlrVeIGRRM5PaK4zg1OYeo4oE0KhMqKRx6WE
mr63DAKP9LmH41tsxjMLjCxU5wWA3X7j59FnUCBaH2dOrITOpDEKdRMnkraI0hIZAth6XxCdxsvH
fTS2BmcDAYxVm1BRIu9D61me+iEuNqFGSh1Aum4HLiUlVvHP6DOKvDNie9ZCyZ2e7rQ8viZtco/w
yANepQGr8/YqnayVRD8F1fCbmibT3S3Nc3YABBIlyosQqa95ICOW14RrPV/JVUVbpDFhxYwSGIsk
N8lBNRt78HWKGxnejQqSUMzFBhET3zvTE3hYQJCLYMAwlFQnbIrPgwRgYcTXcaqmYmcUc8a56cQS
l6zW4d+qvf59lEzYPSvdTNd6EpR2Lnjg9NTNlCf3djYPorBpJYtPUPOB8g3Za9Frvi1o46aV1V3R
lFhkxoMITZCgJ3a4atUTnVBXB+QBLMG/pZUlqyc0gF+pjFndFMolhWUuCz9axV4NWS1P2UElr60x
lw4LoG1WYC0xqv4kBf2wREEXg83TAXIQktFoouhNjaUIa171EatzClJu4NSSNwNNB1WAcz8Yz53a
vXtwnoIQggRqDlXXNrpP8z+ELiwL0oYpG/5QGR57s5VsGoZrqJ8sE4YftlW0rtoEFXi2jEFJAohH
RCTG2btkdRtz6pe9KF36KPwRe7TDY3n1I+VLrsZD5GGb9LLhW0T9Gpv9qwKXqzUMh+rQi9gz+1jV
t5DflE6Fus/MWzcY8VTuZErSmKso2LlcjQESfP5YdCTsLso42mrMipGn6ORSCl+GD8opKi4aPjCK
IDhvhuPsItapFiLVH+5BUJF6uUx680IPBbCu54oCrJNxqq7+kOAtb58kz2PlAa2hTXbaDADtG3FD
hbljl4izmnp1RiIN9GA6/WM+0ArRqw3F6R+98dbx4G/ZJS2NMCMwtyddXZfhwSVIsxhvVQ9hSkxc
TleSodDzw6TNoPf3RI/fNa95E0XtqRGq1gHXeUUlG+vRz5jdZxSqlrFuVBvK6Ya2M1LpIFi6IyuY
NxQEa+j6jpU0x0xP4zqphk9JBeNfgwyzpbBdFiJUWnQi1zoMMIYUn8rAVssScWhRrqcfg5mx6g9+
342LtKp3WOFn4XJxF8JqO9JThIF1VPPgHDYGRnDAHDooIw3nJCjnwhZ7FiPoGQchPZmCWtlp1bz6
qCOlqMPK5acDUE54k1YVrPUJ/Hk75PckKzfSkJ26DFyI1NCVRWBpNAi7qCoqdClCBH06XOkHcP7x
YFX/4s8/nj5w9P/x2n88/Y9/9m+AvRfCyxkVWk+g/OpUv4ZRLrnixEdYlZhFPXDsWyvvsm1Gr4AW
83TJkJXgwTCzrTw/PI7+/fA/eG2geUJYLmURow/jDQKhfDsGE0hIuKqIukDEP1D1j4fHU8swmo0x
vVRi2zW7B4L9DyK8OeCz0gJi0kHIJoSDIFfZCvPbVQdQOc7jEGQ58L/H4dRIT55qDq43g5YpqQ/p
9vEghGhl/jhCCJXrng7c1mpWYlFuTA3dO8MIb/OPw3j+LY/nxUj6a0/JAnwdRoVSq7bDrKhupf7P
h8drj6ePLxim33He//pyPR8ZSQwEOVaRGqkmgufHl4vsVUUqSEeTzAM6aMW2UQGwqSKKvgd1n3bq
v9D7f0H4H6+lQilsrPbLxObhCf1Pkoik9lRIZT0z3ps+5ThDCb8m2jdHxYgRPTYI6sKe6B11HVt4
FVKKb4nIEGfW1Krk/h43Zs8ulQeTfU9S5+WukAjpsCzBGSeGSYQ5ZMgOcA3iWMLlYWZPXViM20od
11KFQE8fO/yJA1YJzZgjt4z3QQNm4DMJslsmWVO7id2YbDs2AdGk5UcjHcEs193oIKyMV76+EZL4
VySCQBlMdWu1/Xg0B7A3Ea5qWfWaXYDjVhzLryoKynWXeTF7a0ikfXasy6I9NmppMaLqO7oMgIUr
nFNw4Y2y8xZDLfFrZJyVQszJzNM0cn06l6xJDaYqU6iP+Zgu9bQmwDCRxY3Qi2ell+pjpwE1QgW9
nXJ9UwA027AOt190L0kO4qwlzBoFQ76iHMfG5+5Xhq0n6LiWil8jjcnglaf2mGrEcmQqqechMHkR
7k0zmBtDUrx9LENRK9BICsOHZFFGMQv5XstNeshy1u8TzReQOo3B/0Mw8KgW4PaXYovybwC6rbfq
z35A394refYk1FP2NIW/eatpdldN3dKkuhh12GkbnbOiIYhbKGIzOXGcZseAWIWjKDzTXRoOIBYq
Mg7JSNEpt2WTNLidhCGM/blxAHRvHKiRbvwwu8h+SUBwXo57fY1O7lehRDDRYrP1En9YJk8+hqwC
SAwTE0tVgIPox1gyytT7JfCqsKNHCLY0hDNr3IfzO6H3hHJXZnkjicQPeIbZrgbd56y0pLFYRVox
E1nJMe7kN+Y7cU2Z7pkFCDnXnEQ6SihNaKik9OT4riDjyopLXXEer/3x5cdXNMwNS+TNfDDA/NZZ
gdU+7WGeWOZPqxMCn5asXaP8qlYDJbTq6AVkMAjey4APSBg+9VK5i230PCJVjlNQFUq56wfpOWx8
KI2q9JoreHUFq/gw5J7yzURVtpwu/YTgPk2UpSqIe61hpQjYcJ/TgFkLuIlh1xZKuK8z1nlR6bYB
AbShUlUYXtGSEwWxyI3upubyuoubepmIcoHcFRVwAOJX91inGoJ1Kf1kWORhoOIeBlWvSt2zxVwl
DOa5D336Sf14Aq1eUNDasr21lYGUKbPBMu/1B3OM33sB273OxlPU65OUIp2Rqm2yprXNsmSwHE+D
LtJHEBM0pXhKoYXQRu3I4bZwAFZkAhchCCI8CYh/8VEpGSw1it/ffckizEjFj7YoVqmRWk6fK90S
qrhpxpzsSflFBYjfTFJTV/OHixcydYxzeqU2YzNZO0iYTjoCJa05mk7OB1z2k4nbo3trdeWiTpcp
4LIJKv/UCnKyjyw0GwlUBxlrZ9HlOyGc7fXCUUzBHYe9SnWlxH3WCTevoPMqBxm93ZhYC2369Dxu
p7irLqaEqyS6aNqREf/ZakgxiozsZazSpQCbFgNO6rSafjalYFM00bcqnfCXjBTJ6VnkZvORofiI
c6JaRmO2uA33rMitDWgX4SQMpH0ULS01kchjyKOK7hOt7GOo1djnoQHB+TiRypr2fAzJuBo0eS/i
lIpredPSCBsgMmLTsLAAgZWSBuBgCpscJcQLruQT0gxxWgRhf8j9ncEqbhnWuOQSVLAOBQp5oaTl
3fDVL8PAINPSqxRbhZpkZF3HOhzWgQYxpMo0aVf6n10gybdWo+Ci1dvUMHzYxrjBxli4ScKxZH2G
FYDM9Kr8SUoyZvNumxfBryQx7hsiwtYqOVkszjr0sO3ooxUTQonwJxADORtogQxNvFesYutpOy8l
a0XcjRotO9kIcwcYiLSoBioR4Vh/RmZDpb4g3dXT2JZZdMj9HxOx687ICOgw2Pxg5VFyiENsveXR
BA44wdzK/exS1cULiqmvTo3uUfujqJrmdvJIYuXkrxl31VPKh5VqFPUyGbkeO376AcOLWYTjMsHS
Qu2sadxPUctat6S83GDacnCJoPtthicpGFoI5jQfSzhCyzhWtL32GQjK5GrsKDndT4Uvae/ejAgO
pic9TOVNpleEMxKVntGht6vAImq9B1xrNdQKdZllM0WPYCxAJ6M/xDTjgeBSCgsZkIpl06uHJb4q
E+dSeU7YejqCXDH9evRnKmN0LKH+RvW88oVkehamaMOIFGx9KTtqeROufFG6wl5JFnKakXWSe0BT
2xKQMRZcL8nuA5ESmD9HtsOMbJR09UOkIdHBwCua6hGAEso3qEq2VlcqvTO0X1pgYgqsPtpRtFZ6
UZ0py1prxZSeQppSGDMuSQytTqFT4Viif6FnvaYyZB59oE1c0QUJ72jH5/SZdG0VLFxMsiJoyeZk
lA79VlHaX72cXtMeP0Wa6ltNl/etN0avSfsUqPWPP3TPJdoDFmrVsutFj2hrcQUz9kSVxXRLv6T6
3IywzFICglkb41GVvuC994S2zLuFUr9jicXCbRhACeRmRnz8iA2azK4VsEXF4rdXYnVWDAhpmWri
TkHjmCaUJ8BG26Feii4MyZi/bFE1VuWMpuTtBP+e1QbyOjNWljTG5F3IvAvYnn5THAjmITBF8zAS
Kif1KhzgycOcm4bxWtSMkVaxIqxFoyZskiQdu8nEfmtk1GoKTqJRH2SESdvI745UX5KVRmTQVuwr
OO5IyhMQylu1xlBbq0i5uqlIMjfVcUkYDe8+FsII6YEP2C+/DQL+jz9emV+e8Cyg6n5WFP5CQELt
wkMcttOrkqnKL+rBbavy9sdTNCerSpX69egRYMMmm+bivPgbfToWcbB7HOkUkdfdDHnWAm8bJhYS
zsfhVFFwToFuLZVMes0m3J6P1x8PRucByM3aN541a8K60GiIya7GrbkL5qPQZOuCSWwzUk/lFsw2
YjFlu6KuyUYWKgt65cTWvtH1kkFFB7LbjqBqNPrCxjB9jGmQMWyV2Y7BfUdQTuRwgvYFf/2umh9K
wevdQBNuj5fiwAQYlM5RCY2mxpu+TsNNKWiOjsNmbfq1i5q53j0eut7D4FhACzWsdg1DX1iCPmL0
yiJx2yeqBp8eOmMyyJSq0Mhno7byOePoAQVkWBnfEEVpv2wmv9glXZuT38cSo2UI5LpOvyS/Epi6
8AiG5rGtBpqL6YBWpIzUZSzGNbRTXySmE6lAGnL5aCJKvNAfQuhLech7jL7ZtnI9oCLd9WxPFtlA
4yKqiC6VBgomukF7Sh2LHbUF7NPgTJK+kFeSouQsJawYS2pBMhbVBYvKY1tCxunNVd74+yZiddSm
frXLtFpeSLU/jy4+jZDHi0YEQkJsKYKHVsbOHc+tmZXMGGOwi02V2s7jF4ZU3HBD5IOS77r5Q/AH
GgZtHR5K3wLMiE3k8d4jyk+7xxEpGcayjVhE4YJ+yrw0PFcdd5pUfcs+vDaLnm8ih9Uq74xNk4uD
K5Y4clWAg2XBekaY2qcm5Q2E4vAm04JfAq7bF1kNBUGERc+0/VHqVMBqgNUoUljOjbL+yQftTn1L
RlEMkNI03RydkC+QaGCYVJMA2BKF50Ne6Ikz9enDh5UYuupZvXg9a73RKldhoH8oXf0apQihBbwb
aYHkspsyrtqagrkRRb8Pjf//+ht1tv7nf/H8Gy1YFfpB8x9P//mcp/zvv+Z/89f3/P1f/PMQfld5
nf82/+13YSGYvQT1f37T334yv/3PdzdbEP72xHkYGc7tvRov97pNmse7gJ47f+f/9It/mhqexwJT
w+dPCogEonsVfjd/szao7K7+OzvE5uczyP8v/+JPMwQYyH+IqsJ/kkqbSVdBJv5phmBZ8w/2e5Km
ypZuGrgS/kVLtv6BfMwSgSIbZGTIkvWXNUKV/mFZmqWLsgL+UTPE/y9asiHJM633/6D5MieIisj7
skxFUiV8+X/3RrBFL1vN8PSjNEYkUxFf0AehT70WHr9dhAn7niSgS/R4KMIGY6gfIAyA3pJIYY0c
az58PBD1QUk8QkHczuWPx8MkBDUWCx4eT/Mh6hOABoGb9HK4ViqBTfz80LJy3oaK/OfTP14TMlSj
HqNCTEYSTd6k3Ibzw+NIrgdeVCsTm6Hhlaxsq2JbRAbFtMehV8qoWDooY2p+m0odeqtQoSObpwJD
Qx6f42lQUelapMASWobwNUhRnpvMqbVB/42YAEotuuX3bmOmB4IAGPEGGisWNQGlaRksMx1OnGVs
6jH+sjKstZTwui2215auZtBthU6S3FKuT4LGS1WTtVtVMJj6/bK4jD5R7ILBe/Ij86UdrY1BcmmI
pGajyKAT8GXCQtDMmRtlQSF5HNZVzaFMHQdWzLAk/6taP96nUJCN+TgKw5yQhsYtE3/aPh6kqQxW
Yh8+DV0No7ca1w9DGKY1HOz+tiQYYT33MJNC71xJ35jNZxTGuwDlmdjUxkYu+kWBjG/j+3NkqjFs
VF+9pmlYLlGmbRsBOgfjbLaVetKFWR+ZtLFZD/z7gbRBkjv/eo3Ig2xLTEh0HkypdeNHqOL8QKxb
AZKYI2OOqHwcyeBP1wkZw9Zcgfy3n814FCTnBwF4pDykEOijDmvp4/00UdS5fryShXVyxb0G8oY+
D20Jom7Ls7InPQtKT/kia1dSbIefSoSkwti6yOH5iy70DyAzEg05G37EKlgQeECk6vjZNOtSuJYQ
FNr2wpHVwrpZpK8dYiF5CXZkFJ8wrth97Xr6rjbArRxKLvm3+Fda0oq55QdCe0lIUlAKxuC8ljmb
rHp6Uga67z+55pq0w5GUVVCxIfmQ2yM126CzgYvuhh7zKJOizSQJlnAzfZEpwSw5267t8EKj0QDS
YAcZRQ5jh8GFXiytb2x9QrUkxcRQ95T2qFEB+tLv0YnaLuo5QhDwocIYom2ZXbOrErn6K9neMpsa
CZGaDXllIrRvwEK5TWD+kr9B0FBgrel3JQ8qCwm1pUHq6rGwvoqf1EGlgLPxOTzrrwJ0XsAb++aK
7YBPAj0zLh6ymHBZomiXD+Os5bHDXX4mF6O+8HrxjonC+Yw3kV3sAEkPdD3s4p1+OA1igFBZZ9NQ
QHIfEZVMuwRqjo1tUsfLvhrDE1pNkFbjvQXsUn1H6cJg60fRKd7Aqpy+RfqWDa1ywqDtRiboyk6t
hfgJXMlC8pE4Nawm1qeLAaO5vEVK016UYZed5BflllLB1xhDbDRm8M7qs4Jei/yxq7edNl3liETY
sFD2XZ1781KYa3SONFpAf4gpjSAnuep7dqTNLfsyXrJXy0meop5YR8dod1b1jmPfWCPKETiL2Mi9
FYWX1qAavqi7b2MOD34xV+EhITjpNJYgNvA8L81nZS+86YSd0bHsbPVTvQ/PNITw5WyLTUMPihgO
dnvooZfJDxgfn9vBW0XfKd0W+FygOvCoMlKs1Ve8G1SlAKef4/za7cvX4SR/0O6r3mgJkSbNxdbt
zYIyHIx3PUFytmDrbtUOF5SWuDKNWCgnxg5+kqkvIErtnHAjopN6RjQSciYWAypyTEEU+JyGQL3l
9GttkWrWtuya8B8WgHh+rW82Erv6rv4oW+0z/LHOjDugR/Srj+TVxs6TTi8esjNcsySg5rviRMoU
9T/pRl2pXFhbCn502zASqU/ZmjjXp5HYIqYDnXaQXX8Cns+dPFmbXA+pW4RO8FPWbo/kePnTHVAK
dAeUTfpN3WMFpM3WHQBfOXK6xFAV4zq3vTd47pGTHHpA2eiXd2SEPpeHZmKvxpgxB2ubv8B+x1dS
8jLqIc0b5BbGDmhpZmIP+o9Kz824kAnNAWl30Ub+BIVH1C23FFMuPw6+FQpA8JaijW7xp/FXgMVQ
SqzzC0wyPvP6E9GOK33ld2LPaLOaazLhWTJ2DFEQcN/GF20PT4thsV/h2N30FCpQSS+0l/AdcgWm
bKh/dv/RRe60KU4RzMoOjMWKcxlAifCIZtoUz95W8lZZs05OwjcCaM5vLziceu697HkIlvxCmUhw
Om779tWbNgh+xLmGuLSg/vN3kKkMixHx5LAjjVSO1xkTHeOOtE2e0elCSUMX4H9SxAnwMFQz+U2h
2xKtY8/Rz9ze5/QQfQXRwvr2Lw0cuCcD+MWk3EHXujI54ij3hre8e4nKA5xl60rTeCDllP4sFHXQ
A8LeED7qEVw5jLt6X31L1+bNO1gUlsZTPNodMJ/XXiSQ8lWD5VUQK4WbW3XJqGykV3jtoniuhydD
/MVxACrXDxYMHmHqeCrONydN7mm0FrFRoHWDblbgDUX/yfbkOl297kOu77NEmbsXu5hsuAq3EDiR
mmi0jKTG9MTPUH3LFgcHPSeDBQQpHn1Sun2bqJba4swsE+8joLKLCRJ/Ii6132TDf+hdXAB//GGM
/+KKtdk2+PapWNjPaC3OfvIWqwdMnbzdZjEd+g08/Wo7U4+Y+nZi6eJwyLP14H93+p7iTpxuMgqA
EPL4aNP1RCZm7kjBKa8ojDo497p+xdujl1yPyzDdSPkhxouEyNxGV9ss5+2m/UJJY2AXzjC2VOuz
EQ9YU3bxu7VVttFF341r9ag8TU8g8bdc0dDMdsIb1K+SISamo49j9o23QCm4gm1IghJkUuVY1Ams
MUfy1lgtM/kKmUHVtgBOCeBw+ufcRWfkIrVPNoicQ/r+6AObYzxglzpQ5B93dKXdV7b2nEHtRwq+
1cD1ZOJ5aRfboBbVamFWLL/Q2fpwHgGHgmqxQ0CK4qJEyo8eL5tx9DNfEDU3tdZoRV4TNWy5JBzv
ecrdFkRit+7gXSUHoJd8vwxzNTljHPJhZAt4xuziwkD0Mv8oikhPAXJlVre2tcGXXC6rF+GklitJ
pyRNQ4QeJspDO7qTlQS+kENMSRnEVSwE8g6QRI+lrV0SO4zakXJtWSJk21nxq9GvwRLNnABch9/q
rThY7yks8TOvYv/0dsFuwKHMSmNh3spiyVu6yOyZ7XEP+fJLveFj2SeXsV5SzSwXza9gLKsjXkYM
jKumXXYreQnLw8k+mjPQxfPk+CdB2rab+qnfKe/l+gztI7tXH8ORDpL5VPAzJifYQfXE57MM2mXU
Hwj4exORBj1XgFbxM+z4jCjEjkikwbhcCYyoERWyXCUCrt+gReniV+VEuwDcSitTyQBKbRMZ/GW9
i0QL3breqV5wUVPrA2e1rK/jjrUS72LFml0bV62+EkHNbtl2gzo/qztInbf+Vr3w+fPLwnYHsIAs
8yMTB9X2Rb6pn/tnCjBcscVyKhAhgWE7ZlvjVXqZ7sHgKOE6zQ70ordsAwgMbLgHZcf/bk/Fp+rO
SPa5MMs1tBQR5HskMayDS7vxr8Kz8cOFU62kF7G5IULSXiVlRQ1ZJLevBrF4M6drw6KEd/I5N8Jf
8RGiKiibdYUdBl9xvtIW1EwMxUVJHscu1ux9NaeZiJDsEexmH9G5UZFpunXrJOtWdPPWEeNLqDtt
t9IxcqeYbyhLu8pnApoJGuSnUxMe8cM8bdFTAWb2SshCsMp/6J2vmmPbEKK2kL0XdlXlU/MifkEp
td5MFwVsnLlIvmgb1vUB2Ttkk7RndXvqLtWlkg9SuOguSr6y4k38HpJ3ghF8V55GMrMst7zG3/zx
IJn7J34BJjE/gTC5LU9yt6AHU2O44t8bR1lcCuGWoPH6Cf0435rTTZDW2UVtNoTPZgkSTJRAdvQx
1gvvGD95N95Ri3KWOC2izLt8BQsWqT7bJutXY3k+u6oWhXpGflKFV6P4GtJ1+1Nmbt6/JbSvlWWL
0d1lNSGR08FnnqLM3fcTpVF6uXMbAnOlXSkg0tiW4buYi6lKj3u8aDeIJ8zt48EIMms7OwZMs/rw
FHK1usCiTdy2fx49Xns8+CpftUSVFYaJBi5pEK0XGNCUxoMKg6TTHmgbstpnu4w3sGDHNx/1EtSa
x1FKhha91PkrCVGVqzjpdoMlhhiP5m8cNKXJ1v/Pf60W2HQ1HbwZaYxGhA0nFt7Kyu8cOWOlSKAb
+Sk5+8x2/oWyyfaYUj0sGaQjKbmoWYelTZ3GZe0BXLOykmn/cagUbPHHJO0X8klnuG2WTX6jnHMP
ZQrKC/HAFg0wUbwgP6apSHVfpQTudUtEXtCOBn4rd3I271L6Oz65XbVW1E1nbE34vV+6ZJt7djxR
Y9O3YycB5vFdY6ZYIEPOMZRHSxqfbCYPHRTtATAfQrsVP1QlnuXQ2aDRr/pVOYB5zKOdYLrUlymM
ygbQzOw2ngSnYS0K+4ffwfrzRhvQ2wcL/9C+w02X7Il4oPRI8hwC2kWzBjp2HoNl66rv7aH8YNdJ
qhlVZyDkJOqmJpppG35+dysxTr2jUzhJH/q1+QLA5d8hk/FBq+/5yuhd0PycezCOiebQnpTv3U90
YpNaJBf42UvtjHwP6WAcXLQjNczhK3OzDQsPKVkU+2aPmHziLvwVkPy+xevxHrjSB8k//btxpgjO
R4cw8hj9sChmp9cDIXqv7/kHcfX4oiOcUcaK5CN6VHcWlwH/zKf2QWHWsuVX+KTekgZaUCypNmp7
FG3Mf2fssjScWQ8fEBZCoV0GLqcbGOmIIdjO1tq52fqHHknkcZQoFTkggpAjoqIVf3q0gxC/Ae08
NdF62PHb6OThfLZyZ8S3xDYJvs4Flvmb5xaQGnPMwli2CoIXF9Fo966/56osokX2BeB6zgO8BXyc
QONvgvM9EJlDoXbvPRsLZGQbHWaTHR885PtO7ULeXcNNBEParpovYmDVH35qqSymcZGtcXESMfSF
jFi4NoED2zVe88JFuJS0ZA5qQYeH+f3C/lnZUUeRdhIDyxXznWpDA9do8vZOZHJeYYIYFxH2A44H
pFM/xTq5kdkpMavhxGHnKOM6ccoXHFTSUt36O4jBZ/Q02OP7VXlBRluQNgUxGhQfmut+oawwSjLY
WgcRxLE9rNuX6EnLl8at3NI2R777lH8EVxoBSr4cf4yFcvY6xwAH/9J4XJlgRSEQd1/0FRXO8m3s
2VrqoSP/AH4o2FEJC3b4/B0QYlOW1Fd5U62HG2ejXFlu8eRREHqXiUZ4wWiaHti9tPMicB1+qIVr
sREAkdjmLvlb0oXF+bkgb8MnYMsuCH8BqAiPeY38GxVKFq9VEjUgTNUunCRdvbSUn5g4U+hqtiCd
557SdbalfBoHtgOp+TuoC0U4aGgN2bt/s/hje6qvis1cLJPQp9MldTR2KDPDbd52wW5mQ/aLF73b
s48U/UX/Me297hOlD2oIaIhZzZtYQdxFZ8pmCEdi+6l9pRg0cVnYE9XJyJ1jbf3r7BO7ueLrsCmw
nKywEIMAG4C/ikts8zCuQDR21MFu2bsSkJe0aumKikusq8OXhDBnR1tprrfUi/pjvoo+zDtVBMgd
Vy4MEMjchhSAOOHtmaqA8MbmW/viIgmAWtiDsCg/APtqX/V4TtGxRC5wzeitvTPEBe8FGvR4mcNM
b3fdqSbglTXVsrsVRFRBxDzyvihObPRzTyiT4Ean/gNLN6UMsj+pY43aDbeiAC+4dMR7Ujn1x4iF
lw+tP+AQm5i+/QUOMPO3pv6VuPga0g/aiAgp05VA2QeQdX+w2Ewby/qLLEjMMuoBVnb6Oi3bVUSa
kx0BkrulH9Zl1I7QRfuWnPtFkpyT+NljZLr5+YJmf1etAGHXw1xmmRt30RHmMbx9w4E2Ss7FVdSI
cLUvoP3njQNFB+oEQJbL/XSDkL/t1t51XDacToS9Z8pai6FxOLvVDwxFAumVq6ExcR4mhb6zm46r
NNhatFp0GyrOC5SDM3LRdF2iaH5JzzM8/1D0r1S9mIk87RRYLBUcppzqi2S5IxU0mmU37t0GaPCh
eNJP4ym3iDq3YcVl+5rFQm7rW3xRS66m+ced8XdwHst+M77MIwUIgStnnltOuNE/M8+z3p4RFuxo
8cWsUeOrihhuMOC3jLy7/CU+9CfjQ13O4Ub+UrwP6rrlloNo8dVqoPFdMViPwZakYpNKaOgSz0KE
0oAvgFWMYTN2UUfMhfvj8+bEkBN97hgEzPclwO+gWaU2qdrss71V8VQXLnkT5CEw+FgGXo1tkMO9
W4D3ldh8qvWyHBHerShhmXemWpISwpGMmzc9AjlInWi2wSI1MSS2mnbz3F/ke8NpvnK7wWtLe4eS
OLU7GHIEuHsa0agOv1AlVMOwLeZXbhTZZrAPjsjr2PvTqW65re3sMyA0m07AW83F+DZ+9AfuNAZs
1O9QpMl3CqVDEr2I2g6nRLKpNrTWR3q6XE4Qbxm1tKWAp0B2e8OZ1ty1Aky+lYo7cx7oFfa3vHc+
b/Va92vuCz3fJ+j0d8qHNjhGBjXBKaZNCZIA3vPgmulTy9X4Ezpsj12af7j+4xTTxLM+Oka1hnUH
nKdqFyIEmE1xnf9mRpbSodbJ5WhziQU8WWtfsE0ofnLCve4QFGvfOMVAK4CX1+wqmbaBpSOMgcJH
7nS/SGSHdvp8oQD2sdwmOYNmAtpkt/DkcWWQHsI+2VvomWsdGX5t4hMh59oBayh5l1gu911/l+qr
Zbo1sXftUXxhUqQo2LJL+snPtb/JV5EbaidOinJTX/yz/6L+kMdrHLtdhwb2hsoaYy9JBxYAD2q/
S+k7Ovm7eliQl4UrnXtUZYIlmWpFXQSxgfiSc2OSvs0lcevvrL0AwTQ0hxYNVZ+L6i+qJ+lr7BwK
k9PXwEfBcu7cPGvYiF6RSpMdTcDAuWYgmcvRMbtF2I7F0u0v9YsOjz2+iI7+UeK+DBCZ29WjoN8S
bncDQfBrVWt/WkjkEtDWyTbC8F3k63qF0OeT4VflsnxhksSqLV75YKG8cu/Wd9biBIY37OIggBUH
gRhiKPTo87fmoXiTcK/+AsQaK3cyX5oGXL6Cg39FxSbmHC48UifWGS+pc2FVpGT5v+k6z93WtS7L
PhEB5vBXIkUqWMGyZdl/CEfmnPn0Paivu06hUA1cXDgfBXLvtdeac0yyjP+yI2f+D8Ng4ka1J+Nx
Ku2qs4fXwQluGXcABd7AxgcoycOUku3Jz9D/QlZga4WdXMTRA3l4TR8TsZS8Gw/yH6uuiNJkXgun
YM9V1l7zH9UBMZ7XNrnOmIoP06UFYPaLc4IVXC/XJX2geDcz/CDJ2Z528bl6Djyu1m8eJEyfpj3Q
LC0xTwOy3flbldLNRasrc2z/MG/VUXXGfeSmGyCWzbzCR0NwDFLmP7ZlK11jKXil9NL2CYeSXXqQ
ThqUc1T29MjXBDhtrGfWqJpIGWlDao4A7Edbygxf2gfmISw592xaIB7FgaNd/2V9cXNiVuzfuFjk
H7m1ef1WmN9v/g7lMVf/6/g2AehehTYv389H+jIf6mvzyqIINJ/hvPwSUSY48lZ9n7+st7lxp1eA
8tkH+5KmngCLhNM3Gw3lv39QPnwSmvW9+U11QuRIDvwk3obPcESiF+0Ci9q8JjhXUWtwuR3kF7Tl
6Vvvdb8p555dekqe4PnctXpVbFPQxod8rxoOAkSOe5ApWtTlRJhS7G9Lx3oKzsgcQm90YEDlVOCa
E9/kDWbdVXGIHMWzNvnZ2o/e+DzcJdc84FktOSyhMF4qB3gLVPHxKtzwbtQrX6aQcqguQtxlXzi/
+ytrJChKPETpl0TEY4+2DV8vxyd6ziZCXE5jrHxUk6VTVwAZVip4soPmotdiHPAiRjaHaZLqaOoD
SgdRY9Lh7dbILifQcw6wnMwE0rkxrx3x9XsAmQTn8A8kuNV6hHK2fJrXJiExu0l5LVlYgbgu3YZd
R4kse2SOUiDCvvuWdoRgfAwvfbPRBlu+A8eyedOpmDv87xwOT5z6KEyfcTWROObo2+KVE9+egcCW
g4XxCqDZekqPWO0BJtPnm7lHSLl6F+m0sugHHqQ3rh3h0/eG+/gHi3kgj+apugvtpvtub7inrMFL
LxXpKzkyrJV2M/fiF40rrXfUN2FXS274PN6G2tHaDa2L4iemQuJR0c0HPlKKXqvs9HmDyU0mn5JG
U8Mb7pSwukJniX1hjJevSoDihxa2G7Tt8UMjVfdA32e6TvNBcQzXvFb3gI4SIyiKcVR7BG4Cy2uf
1eSj5xlF2+EeDVcN7NK0RotHnp98oJP+7RHvSUfo+WHdXa0BHDC/IDLTlOyJFjnLiLfQkX/IMv1T
bgw9/MDJAldjxCZ50VkhOy61Gy6LNSkIlfnadG7ZbFAJhhyDU1wtGNh4PGzQNnIcD/utCO+NQGVG
q675Xa6kdXDHHAM9a6YzLS+vfwQRBvX9swRSyqfSWHEXcIafn6cTHljiALlhzub3UHv8MOcC0syM
1EmeWLVR1DPNCH6mDVrCDbPFc3VEkAkh3ZE35S7j5qFUZiMJnjSn3BSf3U37ag9xvyJLJvgEbA8V
iOU3+SumVfbXvpvjslEx69PdZtfsQc4hDv1TXuAivTS7Yd1z4J8+1L8Rgk+0nqNlNhquu9AjEIs7
rd8mz75wBpvTVcuMc/Z3tXie5yN/Mex2RJ4sJuEVA0mJt43Of+cKBDMlOzx9moqRYMWQDg592q+l
GazWKlr2rFfpC2lubnqS5TK0BE0JDGpAU0yIT3NHTlbNDN3WjIlq4ibdPHDlpY5gJorimTQ+7MbP
BDMjDONfte4KtG00oMGmgPssIIgHTWGbnxTH/lGfwM6vtO2woyBgXsjBzyb7RPjO30mxygWb1TIn
HVZzo/SmefVVsjaTueTgxN8AWZYty8ZX99nSPSfVVbQTpsHpiQHHYNGUZvrpcXAB28O9eIw3KLvE
p+BDZh2jundk5Mge7x4VMMkPC7tteQSzucouWMzpf4KqILPygK/xKTzF2lODWwPVKjUokJd14LJk
H3m6VMbxnWo5Kw85wJi58KjRrE/jlWiM/Jb8kAnFpZ4dkrXlmO90AowVKWXJB22m7DIegiPj0/YF
5JKJCddy+xfO8AwUrfcaXx8Nk/itSo7c0kPBM3CE3+HbJI4ArK29bEi9R4pZ9oHdm+2bHS7TwWtT
22JQ/c0upAKNW+O70MkMScLNJAPFOaDK1l3tjjMZ4SE7LHdSQpwC5jWMtE5b2/m04aJd1mrefMre
F7uqQQyvmJchYSZe45sNVFnjiXstTAe2FWVa8ZQltnhDkXoSWI5kJlMztU01YPx1YqLhFLvgHMad
xnUtkGSOqfuamDjvHFSASxbVRwrs8ly+FoVnCB7DBSYOEkHSBAT3Wyk+T8ONwGW/oHZmoaDY4KFs
uq+EPo+r096xGQtyratO8zQ95VuNYC9aR1wLVHZguV7py04LinqVXI0z6JAlaY7tUb3B5Nk0b3AT
SsEjQaV/lRF0x/RtDxFNY7K0YjhV1GLX4DZfJWXVKR/E3bU8QMYQjLI8kz555hhg9Be4Y7FMqgx9
CxN6xkiNICX80I+60+wSXql4Xd8jxAZLmACPlUChdO2vff5TvAnB73RmYM7AaOg2ZILQsqTcUBn6
qgeGpyCJ1r7DGOveMaZ8lc7CNjtVL+kzmzpwDqxFNgjQHwZG4N0jMApbBg5AU7zkKqqneDec9BZc
1jr99d/Et4mzL4X3tnoH972T7dmhq6N80uxuP+j/l7sCVo60lvf1R+74jrBtX6MrT0e1fclhyqFs
wy0mTlpuPO/wKTiNTznBw8s8JV4mdHgcuWio7dKX+oVbc3zhImPBk6uNdiWDiYX7RK6PRMgt8IZD
X7yLtDBuC+67dYfRQfaZjsxk1+QwM+4uf3NlX5OQQE+IWRlbNK895U7mNeQ2c76CAJVsJsKBWV4G
G0pcQUATPqbyScLyY2y7Eq2m06nuPDLLwM/jkMark7SerFB8M38YZdck+yuHX/+Wgt9vwTMKR+mJ
jaWedoy+ePWMxzwu1mzQK4nBPHqlvNe/0TX7Gknd/GUgfOHPc8Usb8Kugf6+ALzX0Vuzr39rkUuE
LX1lHOLXUl2Zz6a4PDulf0yWaG1VK0aA6GwB0QgvvDs8RwDAM2XYG7kdtvGkn5AJrcW9+czscATv
84NaGZor8+61sXDKAQPtST7/nL4TaUmdj/+Yc2zbYz2uWrJ5YncYbkF3XHLMKNISJ78E9x5XNZ1d
48lw0YZfRWpblUGnO3e20tmUGxkzu5bT7Gr6it44VPiZS7ASSoiG4YnT7aD/8sflL3MP1D28lK8p
YZ8bYcvqIMJjAdV3sArkpx4WHcnhNqjsipjfF/Uc/ErPE/Pmb5Oc1zWyiNf0V6B7W9CWsOU3/r1+
w3OnZ/XUvIme8spIUbCLq/CuP4/vQexJW1lz27X8jWs/+sEOfqNxp70KwRZnlsts8dWYXJaM5lrv
Qvy1b8GVRUEXdwjRAL+XBJecgqP5NHjMGUoSF+E4SWtAKWfJHb6Tc8vwTTh35KmguntV3lWGPNE1
Ve3y1fzCfqnR/Nl3LwxPiEnn9axdM1pNL/yN9lJfxC91n5zwncn1GrE3FR56lPE2f9SuAv6euRKN
BvqiV4bM2krzSaFfyXfZzq7hB5cdscI0m9fmiZFPOZEe9fnJsTqhw+CNbkIN9msMq/a1oim0RpZ8
4jFGV5UF7xq/zle0AQCaOlbwAr7YFuc03srqy+J3rMNfygtKXqJLlhsLJ9oFZqPXzLcZKzO4RTfl
pL/TVd+El2a/VMgjGy9CgBUSklcalvuWIHn9KNi8pfFHyY21jzb1c3mxtto5savz6Kpf0G6VYYUs
ZC972tm0nPYevXHrhjtQZpf0ONhMFxFGi5GD7oW2PGXnxZa2uRv1a3kjIOkwPHR4tFlozD8rLB7l
8iS6t/ajP+o8W8a3P0vLFoL2gSnlbId7AQAPrzPHdRInX1UvfQYdf9D+KkT+tK89vAFRteV9/qEX
QzwT1LeOFABGPggOOYJteroODBFJ7LooMsH2lJhJ9WLtxH3G8snWUx24Lstd+lpEtvGpf/G1DiTo
L0sEF4r0HiOnobJ/q59kW6Jii6iI7Eo+D60TM6mZ8C+ip8OHveIZqoGrcLKt1rSdAalwiYgv9QXd
p8DIjRM1OJ34k+q9VF56iqTZkWQXNq2lrcTv6sBfQixrKuuFb3EbrrAD+DsRIG+COvbq3g9toKEv
2QtuCRov+aogIpzOdrZLru0TId0v3RYVlf6Y8nNqfJYPIakRWyr1kqWPh8iOyQEx9IgKJv6BeIkn
6Z2+7u9IVXUIbvlhkYgFNowqf9pap+oz3HJrzfRT72hCmNuAgCNC8CCw3SOfc0rr5KOIRQ93q+/A
r3APoGFn3R7vFdNdulO74IaiQzjoF7oCLQ34D3a6lyTZmReEZRdkrpf2vXoT7Zo6Ot2Un6zYQGMw
wChcPsqJHYSdRt+hGlIrZGg0wtcUmlL1FMD0vVBlG2fCkwgVJkG3qy/TS3PVzsO+dtNkG6lrg8r2
VrssMKdO3Qh76yUNtvpRREDCzkz7Y/4W8LXYiGL2MVgfxGsbNI+0Wah6pxBKizu5ls1KcK8Ne7wx
665v8c2CHoKol47/ynoFxWJSfjmB3e3uqf+UkytCXUvHmK+SsUb3noH4X2StrXv8woGh5Y0M3JRD
k1Od62NMzcGxplpjtCxkKmUn+2k/OalGvRsfrQ//WlNq40uvt21mh6IHeYR60h/2eXmMRU//1r8T
6PG8VLyIB8MA1OQxRo/unKm6O9bAcXJ0BlfiyaDYzdbJecBl5BXX2MuPCjdmtzY+hTM7XaacsuC9
QsOicHGpnKcGD+xRO3hW/hyll0HxiMWsGLVSmP5WzP/eqCEgh1BmFLSx7IreymvwPSaOTLggOgmO
OdxBppMV3lA6FWHDidsBqAXcxVFPhRexqiXUskQv0tymu8zcleYVsyasqwiinop9667TD/4W9D2S
oSaWlt7R9Z3xnpHy6A5fEWlKDV0Afa/pIEmWA7WSM0pYFuQZjjQhIJmTsVlj0wA7dp289nd0cUVx
B/XLbEF7ad4IW8GaFxYHDDdwTEMVvokHxBV3FjIqVj6A+gUiPoND21r6nnYhPo11NC8lLKcb+pbB
ugE7xl5VIZSJaZoPt7E9GVuTsWlPKg0y1AP7NGNpcq52KfD/6TmYbWXcVYggiLToNlQkPOAsvUs+
ktGS7DEK0X6Lo48UTP4IebihvLz8lewkJ3D0mbDvx0tLzibhmNlTRvpNgZAdAoA9Czdh2A79OZ8g
NK0zZpAFg4nd2D8p6dek71QTsdhtMmnX5B5lCXUZtRBFgsrbSzOEkp2yW3bMaMNaydsxx2j1DhaY
XUR1BJbhHOptXbeR3aV39dk6I0/qoPq365aBdeEJAjmrq7zcSMVnoG6b8aCNaDhuS1iMvu1f9a/+
/Bjsd8u0/9+c//EpHEzELxm00n/fCM1g6Y7U6OH4BVzbcHiy2h9cjKzbx9cmX1c3RmucSQWwtqZJ
4GZHYyxuuBNKgaacPvukZgZDRyuFj4wSRf0wSdq2qg9wNjgrPr70+KYMHdtuWlrbj69Jc863odV1
//k1qwZoUFWWi7WNlkEsN444Rj/SsGjtH1+rl29UCVL7x/+mBuvB46N/33j83H9+xVS7BREZ9a2N
bZTZ4+PPpqbCird8+PhRkLAcTGKZcFbAxCQ7bceS07g6IVTpfE/hwUp6ZLr10BQbP2jdCQ2QHLct
zD99snXymV+TbnqqA4JU/abF5Me7VmSKdtLz6JSm4aelZM+KKnzKYt9u1FQlI4HxRpRM20iInZr7
tfNPYz4qbliAzCnTuy+A7AGAT5QUerok6Ed3bptgk8UFhzw6CBaQPuJdaAYrsWgbgsSRxjQ4Jnfo
RFMlPgpRcs/6Ytj2EfUpjhO2Pp19U+8iBldNN3qZzmQ7Gj4LsZD3qo8sCqLVZKoO78o2znmNNLHf
NJKJx7ilNTqcs5asbEtj+oBj4scUmcWbyqbEvT0BqSLf5gNXSENuFwVHB04JSqGrCAGFURoxsozQ
d2qoLRoSCpypQ9bYDGyESUOzeRDHbVqE9z6WiWpgi8FI4jMe6KyyxEUJoiYi3ocXJF9r2IGRfFcI
Ly1A5uTQwQdWY8R0ff8U6PJvIyJn1rGhg2vczDPz8jIcSAqejZ840z5BTCV2GhF9XoB20AyUCaOJ
9gVi2zZGTaEajPZ6RZJsSXBY8ASxxKIrDDkn1hOAYG7nyp3yH3PMY2cgZmOMnklxaBvUYnXPMSCe
AntU58HWquXXF9NlRAhl3efPfgGTCDT4BVQC1E1Fmw4G6UFuns104po02zXa1zh5Wi7sSJdgkSgg
x/GSOw24yZUUpbMTEb3oi2G5LbM/MUb5gOedQ9OYDqs50XYWs4Ae00NEapJd40Q+xsSUdO2y1qT5
Z1ThtpCOcQksYShMRAtzy4k8MT4gSrSu7OtfVkgYq5zSlDIllMcidM4IeW3CMwpUepsyrEiwGEBM
08L38AxT9HKrEazcOUU/jh5BSqi5oUAJGTNFRS9uBB0NjjRI9CEB6sgy4siExSw20z/wo/W+NCcs
8/REzGhigc65P/whFNFpqAx5UmpX44MlsPxTs+AnxlXu5il7WwK3fiVzybZLtEgl9IfZnPCpKNwl
MdUACVWw79kLSjpoVcuAqFZ1AQOpzmIgp58aUHpHruO7EckUcj5aZ6O8iglHgl7I6Sv3TFVF+oaE
kXFuV6xrp4J8VspEs2uWsrjMNFBMKPmHs8+FZPs9zQgw33ZVAjmVwA5v8r9BSLqDlLByq7JiW11F
RR5lkavDPtt1lDSxTwSrPxcEyyO6LWQVnSEI97FNRXde+xobatGnBaZafa/zAvQV3cMMNz5+YLrg
AZRSz5SR+M91fOhIoVplDVVfXiaXIfiMmnEnqei+REQGLLEEhWsk1KqMIaJkALZJel4SBfewYKRc
GKm0KuTEnZSGcF2w6K7cqfmmAS1DD4zhf5/T/K9nNeIAnLzV83xTk/NYMppqmSGOyYT4ueMKDhcX
qkATq2DwGVmCnSWTeDHUrD0VMkeYZPwWyZYcR97rQiPFRJgSB1n2V1Nwtt/5IWAKeVJOpkrLUVBv
uS6xVz8kQBMDl1hEbJvlaHC1+nnMBPU9od0oK8wqDXrBQdhvUlXYDRQRMjAAcubMdpf00QeQi5gc
TGUPgNpAFTkzte4ZkI4BtgQflUg0VRdLalcmNtR9oTAmJkEEDZVEemtfFfUmF6aTDK1Y1uEbgW7n
2FMrCzYuR/xOz9AYC4OSIZo3JNZgvzHCUy4F8lGUuzuJma8F7Kyig1vZjiLHeIP+REguwTErOYBq
DO1nDROwSF4gXBtaJGXJ32V9kwX/WfAD5hSVkOzQIuJg3oca9UVsMSS3Dj5LZGHexYQ2pZ+BqNRx
KEjx1HqY7x1BT1+tcbEr6N1Ha4b+VjQohwf9K9Wz36nVLVcbhx5mBz14ck90Q7YTH2mJLGehjf1N
gs2M1NySCjIsVM5L3UBLSw50dw66S1Q2IVQT66YWCzowpU/BbYZSrhkRipizHXCVo/RbNwH+HibO
Qx7r29Tc9AF6w1xsIFxEw03snicQhk3xvDzEnW+EXFShLrjK5K8gZ2pcJ+ktshSytEFc7OSIGU1N
tgNjHDQeQL/RFrbcigSztRuro5jOGXz0cJORQItrYELCeg4Df9P32gmaAeJmTS0ci7CKTgrJ4miI
6M6yycsZ8wxm4xqqPMOrmxE2zAPImQzoRJSl9BiNSdtkhPdGjDVYfwFkxLaUYVsm3YHdu4GQubSp
SfhAEMF7aolthi0B7YpQSiu9prlcziDHhInel+yLDCFa7S0VaRpk5mFuhRk6I+qJYmhalEsY8ss+
xk1NwrMWpE6BPR9KFta+OKDLX2p+t+p90BY+pzA4ABETNI4wCE8GJAuBSddQmepkY9QXRSoFJ9RE
hoQA4NexStej0Tn79eywK4PBU2hYEw7ElBmmgBYb5Ug19eRv603pBhAMVoauHaeRnnFBqieYm7xj
vh8ZKjiKgvemxiiTCEWDW1qLvYhBuzSmm8hHIA8U800y6S4LXN9OS0OtiKeIQ6LwaqWNaftmxpAT
SmnVqtlVzuObUEGBHVmQAzKi6cNzGBFz2e4CTC95E+NbYjPJauOtSTT5lqnHSSFQBYacJ3Q0MCcx
wbHVApatGbqWJqw9UxvuU2d++2l2BRMxH7Oub/YkuEPWQXypR8NekwOU5gQJrvuMLlRtmQcrzz41
319w8Uzxi/g8kluwU+budeIK5GKlrKG6K4fGxdlK65VJYwzebZ1Re6HjmvHeMH/KdPUOxcq1BERs
seFz8I3oYSkigZ9zJf0oiXYr6kqyx1J0xgHOEvEYds/5xdZ6wgNKSXVzMkVJTHmeDWMLtYJ8YEQN
slS5JMLSKsRobysBjvRmgGTctk4ajTSxhPxYgl7R6xnDGMODMpM3FtmYp47Hb7daUMPSgpwkhO/T
aIaePiw06AlP+0UlsieY6CZlsjW7ldE7fY3+R2yYbKtiCla4ibd+NEOrGM5VWkRuroRuGNG9kkJU
/IS8YUOKOsyKyxFIqFMHbqjU9GzTkXUMBmnaGh3dlzoubCI/rI1YMqRPwxg2yZNOPsJaDxivajpG
RlH604b22xRbfiw4I4Oe9tR3vGDlq5/N5rY6WGOrXmdZx3crrcoMS9pMceLOtzCO1A0O8NmzpF0Z
McxRfa5aadYOQ6gxTAGZJBlohSChEJlAl35s5IpzzrkMMgy3E1bSRgMMAFHbLDNCO2YD3dXwNFrs
EgOzn6bSpbU1oYYcupuiKPE2TbMzQoRRBvtVIaivJN5qQGKKA3vByXH7LtwlYzsZ1V4d1eC5jAnK
kcmuq5Eqmoqqb9Sq/TCscjhklrUnhHnXW1rp9uNHrj3JJQQqrMKOYJDElE/kp0bGWyhp1zaFbNzx
WHmZYtSEmZ9QQCYvU2B+kQqiecqkWJsmb5+h7waHTGUpy+FJaYkAV44XVKNPSpLENtTKd6CDPjVd
c8/kiLmGWBwjvyI/lAP3wJ27xMhA9255FSChcihJsTQpV5FguTLqT0FJb49Y28AUNyYht1ZL5VTl
82HQwh+DKFRcjl9+QmfHTybNoRjb5G05QcGTjlkI30qAKq5sIEsgOS5pqnWceln8reoiWkxU2qho
3HJR9sZVt7WMSliDhIfkjFt27mliBNSeDQ6RSpug92WYFc0IylXcSI6lVftKzJyiMd8LmX14SAU3
kegdQZ1HKdTQfJsm4VxjLXgRGZoNUfOejXGzDpUB3eSQGK6GMD/Z673MEVru97rC/tGGIOKMPOOj
Ce2cGCiAWyL0aRoRNFGEVKMmwXfdf4sEgxA/l/NML22FB3rAUhZKU+DoGubQoY+QKU5BvPGBByMi
T67QzSKIXcxqeTcIGdQSp0+BD0kZEyNO0fTzCVuKOHZs4fWcJaOi39VsEnHaCegmRgi2tCV7ynPC
oksiHBw2LTgDw5Y72XpuykOdbsKpWzpuaAW5edA4lRm0XzL7CjD9fs1YeQrbCz2FV4EgPhIABU/x
eQMFqaYHMnYfSZcnxPyYDtW8sG5a8eBPTGtFLUMFSbtxQiyt6Red09BO0i6DyEAsnm5x0HlWEtM6
CKV0kwUEZ2nc7DK0peFNkwR1TcoUslpr8cs2N8zd415e4jtOap5bUHxnr0rVDkWsFi5JXpe+lzh5
1xQzvkLwdV+ZR0Wn9xoIwRORUhTLEhcndSmCnOaJ6zyzzcBivmt9mQSr042K95LQn6FbPvHEYa81
HNiEocHD3lfA8EkpUpLEBa2c2cQER6DYUQka5PiNqMd7pUVaMvH6isv77qMnVcAKyb6Vvok6EK9Q
gJzZLj7FDOJhOkFlyirBTVuNWZ/I3GUEGgUIZqsS0rbWkjp9Gpc+XwMXrQ6/YBrv6qlN9pbZcHWY
KmOdOsDlg6TV5FgRTApD6xm37aAY2zB+LlJkDOBGvglJ+FNqmgNVy6HHYq4+quRGGXj784FXt6Q5
swk6BDsEdQWuUHC4gJGEl3saa49dAAN0raDTRY+oV/rwFBYE+VjasLQy8HjLiOIi2e8cQpQQrM5y
vu1q9HWdOuecttX1oKAmhw9quh0alxrho1aAsK/7+m9i6dWscDpkHfRQ4mp1RIyojwZL823V94dj
k4Re389Psygn+9xE9zfO5d7q2sYuax/toB85WuxfkhrxNbFKe2UZ72gAUVdq1tz01GAEJ9r68DYH
UHkBgtx6VUHM1TeA8H2UQLyfoacKM6qYkZF7rmV7gqcxSrVop6eJ6zoTNoqGr2G6KSmcWiA1wLhK
lFUN20HAVT/MhQjyLfRtTsFvSDNKsZa/5+oaygT/Lqs+LCPKEirj6ChDmcQ8QNoFwo5SRmFYTpXX
JHBsJMG/ijUOkZm5ME8sldK3VFc2/ZKyhrdCUKI9ZeGFjsmM2GJwc1H+Y6H8CecKinrO6Y5oRIk7
IINFrwqrulUYr8npWsvNwtEjiwOtab1AMeIm1LlQDYaFA2f4k8xigznL+J6jCE0IwvcOIt1G1od3
HFQtb2JdH+A7CSQmQbAo83EjVDFzDqENL5P+ZQbPWBxKelJQ3zrLMQb5Q2wZpgzL9Gi6GwMnl1Rv
PgjCJQCQqEX17hd4S7Fg7cQWnUfahZ+tSFMohhkQF7EdyQNlFYkoTlNVd245Gkw+WD1FVN9rpRtW
koLwVNRzGZm7+KXow3WumWm0OqTTAilAA4nagniVDslPCAn5PCPVlwtGZcVyjtU4wknUcOUQHASM
E+ZAC2RMpYM/R+ZVqxmIDAyvJppfgRJJR6OQ7AIum930SDWTcsyvsyJ+maUUfnG2+dGISMsk/SW3
NLqaSvPD/vae6fRetDagyjoVVVd7tDO1MRg3QRW9q6KKLmvbDWyokYqZt+loq7E0HDIULlOOb5/c
nwgYoKsFFDEGrIZaGTZsXYwmVHgdQwoRSuq/fJlMXBmleOFTnUx+7eO67mEZp9KGNLVF0yJ9EpL9
ms8x/pX0sVgxfPLHYzSm76bUDO4MX/VQjTDHCPCUbD0SCwQ51Wc/qLCYuMsL+IvOBFRvb1mEWcbU
LQVh2Zte8p9Y6GIiPi11FRA3hxhKeimtirNhNgpIPTHFad2dzSu6JGML8ta0ribJAI4/+6j+q+bV
zHNbn4hKG4sKW2qhXNWW9S+X1NpOAzKaBFFw0ajKJfYn30wz9jl6PCNrXz6KNdSRXt9ktbqri1z3
DJQHSmp0ri9QhJo4ORU/ZxXKRPwIVEliVOCT56jXh6woZqtuibQEIR+U6ySPLU+httgFhfodZYJ1
iuLyPIuYOgdZGTcgU0FrmThespxCXtUdPdY2Plg58hWZWVo5XN+vAeFJxsK/5kRYoe0FMWs0TB38
NyUnr3dWEOn3zDPC+LMuC+Ns0o7m1DCt9N64WYjvMqx+eF7UydFK4S9XO3fQTZ2Tm3AyuvonoPHm
FDVaiaFUZtdCiQFFPVhXPmX30rUvRLLsAwPC7BAGhjf4C693BKdnMCPVSKTFtEFxYAgoin0BDcIk
s2JI9K+CuZaRso6gsbruPQiEW1wYGlGinJLDMr/L05x5spbsyVQX19OA/VDpFpFl25Lpi49fGFhI
C4hintKca8EExRBk9DmCUNs0Hx3ktLqZmCbNA6YOvYZX0HQNm5UA/k7CyyPmc2NrUc5sf6YdMbLD
rWPJSr1YFg2nknlVhVH81rsliSzT3i3g87EZlx+xPhJDJBzlWj+w154H3tlb6Wu7UVTSdQjhbxc3
3IPZQmvP7yOnYs+v4cgIqBnyA0Ee30GM9D0bWPxbbFlsJERN6T37s159pwG5EZFkIi8uFvLO//5h
ONWXoV0MVZqW7UZLK+LT48eDyjAnBtXLIaIfJpuDP5Gajx9a/vfv06zSYSI8Pv/Ph49f/1+//+/X
577mcf373DCZMA6uJAx//JMhHgmo2Q9A9+Ojx/8eUO56IWv/+/Tx0eNrj+/+++H/8bX/8enj53xo
M2X/LYE2JNJMdx5Ebz8peTbT8hT/8+Hjq4/PZ2XkW0IG7UO2iEFZHsnjf1xdOG7/fS7M/v/7nHQW
eoeNHd2NbIa4OgtrCxibvFZpZe6IO555lkK7Vf1slZYQRv2RoMAHyzbrQdWFYqjtZljctmVS0jw+
bav5/34jWX7E0CG7clF5/37h8WOPTwWaQq4+hPvHlyJNVXeEUeNk68SEmFoFbs/j5x7fefyvyGpG
txw6n+NIwbgNg5RPl4fx+HYra9q2kL8nVdYQDFs97lYdrUAERWxP4QBla6EVGRXDfD9lL65Kpr9q
3F7bmAFNX0/1Wi8ID3v8Tx5bBBFhUc/oG2cUIlBnjKL9GQW0Frmp0f2MJSCSbOBqzcQsbBrGhUR2
JMDGvGihSsULKCp/XODLp4+vZdmAdLszwIHW4GoLqcfe8PhOH+TS7PhkGKYDXfl/v5cStMv73uk7
Hzga2eDLX3j87TIQFvKI0JPCCub037/3n3/l8Wf/8zOPb40tkxRpyHGF/teDSv7rkT1++vGN//a3
/7/f/vcXSjNuXKtrtv9+9r/9mwWJJlFS71OJAhhmFsufmQFSIIDSDgPrOqgIF2UJn50xtYeE1jM4
KegZvUlKTiZEtC4/CbclNbvymQoU4RbSe74lJq8+CN3AVClhjk+KRB/2TtymJDiiW6kKUF4gVkgD
Ez77WvzT1TDb9RWD+Dql1K+pXDhxapyyIRUIuk5PjJml7HPytHJlhAADg6i3Gtdn9iHotAIW+N4m
sV4owIpjMrCkWZWIdFYkJ7ZNfLsM+gqzEsP6Pq8RfpqcRdQRqEEDwyPPfvuA4Ou6RANFLWB3yXTu
aNHZ2OVRF+nFS6szQKiIwkXpA9aFLplN0c28u8WvSFZUsK1G6Sob+YnytlmPqYgQIYq9lC3Y6wm0
gZYKg0fiXCaSsQ3MET9X0Z1TqWAzi/zuOEoMljommJLCmK5b1OApuap9MU42aR4jxjW0xNpcEvGD
QZKwKu0J7seEUNIshfpcMFv041Poz+k6my0kNFL7owUJQY9xZdiyJe2LcOiQnxIjT/T5LjAxgPwf
9s5jOW5ty7a/UnHahVPwpnE7TJ/0oiiR6iAoSoL3Hl//xto851JXVxUV1X4VIWUAacFMmL3XmnNM
3Qs+Z8gqe/ogxGtBeo0GFD0EDBFh/TIQwLNvy+6r7u2zPO9pNDp09LPsjsBpNNFOjYY6xq8bKsxx
El7azhfPsV7MbMA821FMsxfj6Lhox+MKYUB1O2bIDb28+YzLoCDzDs5J20fRReNTJzUy0ixTo1sB
cnB+0OxqPjUec4eIHiwJ7+2lN2k39Anasf/Y6IyLDWamfQnDBGD0hmbwzZQZV5PlO+jHhnTX+9W1
1hOINjnhrWbaX8tG6rZsjsYuTHHEJCUxHUAGlhhjsrD84eXJZR5OGMejRruOS2poXM5gChFRvndz
8yaCMmLpI1TdjnJAgwQGLrK5KTPjSe+t725GrFqEuYKXXlMO4ICJ17tCcx9Gt53vqD2aYJB3mYMC
zHW84OjBo2kohpw1W19wTWXZyfCZBZWBdumFD5k9Ovd9bv5wTFz8Sf5IYgAKMrdEt2s/j50OLqVf
P8dHLSKuTV/N9Ghnout1+1eagTLxm7SdT6rVXV9h4rOGfFennNWswlhprjBmtUpa2khgu9LTt7Sx
zF2Vea/R2MafKspbYRjUW6Ky980EuC2krrsPi/CsZwmJcMWjKUT+hm9II/uJUmflPBpVf5UXARo4
QlO3djFhq7Od42jF/rGvw+suJujEtkvOIxV5GDMGc0xYczc+N3n7Ra/ZgqJGBFuE93Vl3HXxzNSP
73vUdqPDUNAalm9G5mpEGeATMDtKeFpsoKZBh5WR3LdNnfApThBVr6UOUwfU/waq8qaPw+tqdan1
cnxAj9Bema6hqNBPJRTki2i4tFHYTRh7uhakEqfzvTVB46u1IkJTWzRfC5eyQQchcWu5wPds9G0G
pT3EL1m391Z7eij6FpVhilCG7xYBcx9rN4zpAfgZiG6X8rL3kujOG7gmR7SFbDuJ9rNlfPFJREQN
U6K/NLPHxU6GQ5dJXEzsOTdjHL72lNAG4iJvCGuYLueB7WqG9C7pa/CBJD3s6ZpwdM/jiCxmuQhG
KlNw7L0d8N+9s4Lirr1++jhUE23L6WPTdTra0vi7aZHd21As2PcOmt/ZMA3G8LwpXWI0LsREo9kJ
gk0rgPSu6OGdpOZOG2/ZRHNrdkTgtQOlD3vumkMJo5I2PkpY8h8vy2jqQeehJkXIcVg14MRTiqkC
GlCRoTR2O6c4mRZgIUeLbyGLTmi0hIRA924fAlk/9SS1Nyu6MJpVjySvYWoa76euWzemT+1jqYlV
DfXIPhOe9JpCSqXQVn6bU5CEU0vCcT3qnzS96fjW4elrDqTMpl8udcfH2DZ4+zEdKOFXFgUeyxMM
aInZopkf5t5ED24nVIu17WrW62WPuCZ3ouJaRGbsuV41JldZvRa7tiiuqJMSRqwE6AnE7BTC89J4
7WHo0f9P85qdhYq7D9YOXHkCnKYeQ8oI87OXoQHJ5/k2o25/nmoaKyTKAM0gWk+zAPXrM5kICF7h
5T/nLs103U2vh1VDH71gtXBNLEx6a20iByn8Mi5XQ5vm52a/TMU9uVWcU8vgBWwwxfwei6/bfsp8
PUEzUz+4NLXKNYEi6nJlLjTvmyuHqmvSwsmKq3biAKJmx2hvnb+GenMz6UsNNIe/PsXxbuhYsv0C
C3ITfySZyzGQ6pI/iS6naBAiEHXD2wH0doHb0WbGBiX3qQeInC/2jWd/rLo+IsfceUpyyIYp0Tvn
QQg2k9wYU4aZIiofYy2Oz3HRBufFnp9iDVBFV1rL2WC0h7yEm1Zzop1TICdI0UGRulwapyYgcUmq
hwQWHmaJ69E9JgcN80i/q4wDqbLcJTfmP5fU6tsmygu6JKExt1N3jL3JcG6WLfcn46OW5UB+vEnf
+njL0UV+LuZe+OLlgeHjSsFpyfqzb/os0kgnfMYtra0RaABI2uBQwkQs2mcrQvtvBOg81ZBe3dg+
u4IpN2oVLDsVdCZsW7tvh3MWfonsAcS22iir6ybiBZfuPpY9PLO5HvRptl64klPoyCSiMUGXVHKj
ln65jyw8rpsuBqPWTClOqmgjrWZIG1kD6suM4IlhYEJXym/5ftPJGHVInGij03He2A3NzqMhFFaF
SI2yiDlLqR/mroeVIDep5yBlUuuJUFjXhmpMkFtHVxszdPXeWL+RWYv2w9j7xsn1IBb5crPmCHm1
vsk3EzlekKqAxZ6HGtdZWznXsVdxgnBN87wMlXVWS62umed6ciuKGZRiI2HENtDCGYs5TDlYU9ug
llymulvXRsIVJ1dkcxvnvvONMzr2MXbDk9NAMzEzRL8RIdsm5Up7OcXWB9oi1bk0/OYQpz5Qtu55
nRjnMdcrNrQNGn7CSt+GkYZlx+usc20a1rmzIN4PXEPBwKM+8ExOlYJOhnUZeOD6hSeWh9AUagSl
Nd26pbPJyRiZy9DHvKvDMDkYRItS4mbKuyNr9Mck8xh1M8iSMYWI6VeLwtDfmFyP4EKCNCmIKI58
ORrYlzQuaFC96gAhbpqgcOaG+uqp6lfjMNMfPa9yo75/tWpRUswLijl83REAPfkNGLn9dRPMMFR8
tAKbNSCqzcuZEJmxhah0OlQDipeGAW8gIOH3HVCtLime8mpZw+3Q+Q+WNT3XNZ66cRWtZLqm3T7W
568W9njO+95pmuvL/yzssYvtXptvTGCEa3CiuAN8M+LKS80a+GR2IIQi23m4w/Qv67eYCURKmXCH
vBqe4y742HzVPlaXtKZ0RKootWUsCHM5ZUC8wdHkXcWP6zN4sW/zLR2L8DH+WKD1OHgLhNNN8QOI
ohyU84GyJx3EGl8SrQASdm0Cahi40yynxrrvn0oBjoEg2XNSXx/gSbcToNf9oB+gOsbjUf+w3vav
FasLskECz3YELjX0AJ9NDl+DWNFt/8RHufTikH+1F/oHzGg0CQvc4Ahv3Kvkq8EsBntqwItW5Az4
jbVLvFN9umPk3M4HHCGmTXDAK2IYYDU1oNGPxvM9AKtdckfIpHuBzRihxUeNSqm2x3aeCmjKv1pe
ozvzCnUa4IId/liIBDmt1281lzMS7h7cb86N+aB9sc7hA/V4xnoddiwL9i65a1eMGTitmM/p5+U2
/DbjDf88wcDuD9GVkZxsDPzDZuKk7TKR3NsNgc8bcP3TFfDZtWbSfVE9sR/ggF/pTtA1usov0684
LmuCRXaGvSdYw4ajlKO3wNgL4GHQLohR9FCgUFEjJuWOkRjnDSTxwf0VaovD/DVqLpwP34N+3y9I
5a8WfN5+w8XwaDfHwHvQ8sNPuPa7N9b5f5RDcVclZd/94w/Th+fOuHCJqvL07R9/IDzRHZ3hhOP5
SFMNx3F5/PXlQ4J05h9/GP9ZN/OU5paBUVM/1xqSlV32Q7usjtnX4Rx9gHKao1vY6+Fd4m2X4kBZ
0bvyr9dX9hDGtWj0cmG7LO6WWMCQYRP5ZMJJTaND7J/C8g5m51TDUN1a2kELCKj1GTccTCR/TxBN
UAZ+Wn9A99sX++IZCsc1HtBj/Wm8Tz8UH+tPPRWHjbltv6dkLPlP+YuNweUw3uRnrv3oMHV2WIz1
R+uw0JE4ePeczNAakH7BdZZTwAW+fQtj03IgEtjecnRswLyhLF1t3FH9J+8aDPNMNfvKHXfBsP/e
jt/cj8UVON74B8YEDA3eDxxQBHu4l8zStgDTntOviCF1AuWQFl9MDzQWPjb86FhtYBXzCEc1vAYN
WT9SshOG2fDKuWeX7Wk/fkBs1nxGYuHfVPsbjBJ4dakN53x/ZyRRz17CIPuYf0Wrv9furU9QMPfB
Lvq+fiVYbWcdko+5cBrNJ5+gz6vhpB/jg32DL5SM4XqDfWqH9b6/BwOI4Ln4XEEWwfWCsmmH3Blz
JMephxvga7rbJKfSAdd6wRG23AoC4KOlb74DJku8HaODbb9JtkdglsA+6WDHGAgvBzFeXOJTAKe+
M0j2BOTDSOeKEjl0caE3sNsi47tZtowytlpzhMhw4k+M9tad8Y18+eY4vzAFZ1O5gB+cc/O8XAbP
zCsPjNz2jM2PGo6hrYAWbp6dLygJUYjuzunB3/0Pe77A/f9tx3dN3bBdzw0C0/7XHR+QfYeiy5xu
TH+8wbNEeDTnGHavRy94MkVhSgLItvyCbQZlE0ajRxxJnRC/Rav8P2wMQQj/tjGGbaN41m2yD349
Cp20n902GKebxKRWyH9CRuNyt/AVgWjDYcP1Y4vPjixr5lXRbd3fRjRwsVk+4h9JbtXm/JUo8ddp
4ZeAi19W/7/MuzANUid++uUkUeOvpIwbIjv+8cd1VfYv5cvPiRd/vebvxAvd/lM3LdezdYMeDeW3
P94TL9w/dccwOM3aAZNUnU/6JfNCN5HDObbr+3/8R1cNffyPP2z7T8u1ncCzTJ2Ts2sbf/yd9/Ev
vyPAyL/W/+V0bxlswL/saY6ru4bFP8thbG/7v+z2NeJn6pRLfOsyJqc1Cp8gA4NcMou9KDT9tJKo
iPzfuixEvpuj4/VF0Muo0QDGhZQe/+Kgl2QlrCTyDOUPn7FGXvfOM8GEH+y6xSg9Ul1AqWjuDS4G
Xh+Ux6HxPnVOdV9Mzm0ggmMGuL7+MVv6r+sqY4oUQ2FC5RKNw3OMYrlEueyKhDkXMXOMqrlENZOJ
zDkP8YY77spo3p53o4ihJ1TRVnbXoJHWnOKztWCMq35EE6NrlNStSKoNEVfHIrNu8nnYRCGWU17G
CQyfXooqOxd5duIt32YRbPPtbXyRcCMbhdyBqHsJlnM0vsyrDpW7r3ZDwOWlEyG4hyJcG5GGDyIS
z0Uuvk5i7wySb80A5Fgk5YGIy8etYVLW0P3qUM2MP5Jg2BU2JxWeMR/MOrwgLMeFJkc5Pg4EaG/Y
W8fnL7cZvl6RqVlHjrt3ye6Em1L422HCreZU8TY1lztgSGUOMKhBMG+Kcr4XDX2CmB6JKuw65PUE
v4OzEsX9Ktp7Jtn08lvgCQ5zehvzVovMqaFobYhy30riaJ+gMQEuiK4/ROBvIfQPRPHPCJ4uw6Cf
6RhNV3WDUwx7QCo+gUIcA4l4ByK+ARl4wmPwMPOPH9wVm4GZFljs7Qgc/MhAYBE7QoUvoRGDQoJT
IRXLAsm1zCiZyfSBTd4D77Fm7SfsTMVFQTzilqnOC46i+YgoZDen8XjKs7jc6mKVyMUzEbvzDSns
4ybFTzGLscISi0UpZovEI0TR1a8pRBMOBZLExZdRikGjihml00FmJHsTi4VjsuqXordhnPbwefQu
vWmMNmPys7oUxq4s0z3Tr8bLLOYQP29wYJo/ArGNxPhHdDGStGIpoeezm8VkYrX4yHs3uuzdY1e9
ZhoxImkJ5NQVg4otVhUdmRbDfPM+EBtL3GJoieNPKlUMnTKFwgQSEJKPrZYWxsUghhgpwOOPmTuk
GHG6a+xXh3KXmGj09tYTU01kULcH1gFOJM09cJNiv8nw4cRiyFlw5mCfArIpMaxi2mkDZXP0XvCp
fesJ7aF6i8WnxRSQUDOgdUwk8+J898r52tKRy/QpRLaiAXc0JxO7+piVhBtgq0L7OSAERVqNZOao
4TZaEJhEZYd/0iJmM31qKHiBSLDWu5Zp7iyWpVbMSzYuplbsTCGtNPxSxbAdqEsw9wIX5EUHvRGD
sa9/SRK6YeKPwifFGZhYHHxTYqDKxUqVTXc9zqpWLFZj70HWQqC+4L4iQ3fX0h8XU1Yp9qwMnxYF
7H0lxi1HLFyrK2YusXUNYvDKxeqVmvFTHcQ3euUTByt2sLFil0uyWmfMj1nMR8wbiH0sx0e2iKFM
t8v5UAf4qQdS0gKxnVX5UyQ2tEkMaQ3ONIQWMcO2gbb8aWYkIgY2Q6xsSAJefLxtNAdfHLxupZje
iM9BVCBGuAZHXIozDpwJaiVqEXguxTaHfy7AR9eIoU4Xa52Jx64Xsx2BxJsJ9502nAYx48Viy+td
mCzlQKL7RYkqgiSGlVjmpCLPKA9IMZqcNj8EkX75fpd6BsIF3WzOb695e0xe+NO6GcdI+1bMWyki
93O2VhNMDJYIzblbNRf9BqEcsWUcTEn3MWbijBwH46BaVTcoy4qdE9k/+nGd8Bh53XxYOjB7SKIv
+qyCjDA7HAv+FN3SAjy5JgyDMURB1cRQSzhRQ8DDI459R7uJY+C4xJRhggbxoLJ1kPhQPVOL6qar
QTKvfA2bVVrm6kZVl1Rh6f0+o5+NbRmThaHNq3dvcBmdvKjbxnImTNeWMgxg3iLEOWuuHyuaOlZW
+Tersx7jLslpdw23umYZZ3VTO8Su2FFMwaBwD3QCs3PjXLJfZefYce/cKPrchwWRDMxlI2NmDhpd
+70fnCxPxzLRIpw+tqi+ewnUThyj2dO8epjdqtQ36j5kffya7YK9tn8schKQ/HLrZ7BLoiI5Ulql
2j/7Lz2KQJVMl08OnChUwppPhnDqdRDrCCdSVbJMpRZ5N+QWrSfb0srqaEqGkWe+BqMbHr0F5YuL
TxjJI8UpI2jJ1OQGnQAJWUXHBqtFo+f02EYVMQgWoAURrDc9VAVvBn88ZSLNs6lFuapdPUhdT5Xw
kIFmZ/vec2ZYE8V4LiBykt9MtGScH1CtXkWZO544OL/ohl5hBHZPyYTEQc8N2PWjuSlQlW4LGxnt
GGbEGag9wNJBiPb2mGzei4VvoUrS6v7lPjNC09VNJhLFqS/0narZFR1u/JWwVwK1KSu2SV2DTW6+
q+/m/UbVE99X35ZSai+eQw3FboezulmpnW4XxMXsTBUFEBvXwUXaorS3J3cmKhiOiypfvhUNVdZU
CCTNM8ynMptztTuoJLLItnCxI1U0FxMGRzSEehkeJn9J4q+EKb+StksZ9V3e4ks1/H21yMayIP9B
xDTe3K67n4Qxb6IXD7HJX89Qj7WavZdCGHrLxQYk+7fMZixR/bpouN5kMpYUt9X7/qqdUXf+9DFq
fSiGRxQj7KdqU/55o97mJ8nOLw+rt6lCZ2cvmh8ditT78v6M921T9/2y+rv73jb17ePU4293qO/s
pz/jp0X1rJDUY0YgM9kceatVb1/n+8f99PTf/iW/f/y3T/3dRnsFVS1Sw7FGMzBv8OVdznYaX1aL
MUf7RjcOKK7bo3ogXIwa0IY8p6DtTntAFtW6UzxykHDIx+SHYQyn5DjTSch96oq/X+xqhngIVWlD
G7j40JBN+KFEIeOJYoY0aqpi6qVqXd0YcTke2xBvjkHEOow9v9/WHYpcu7ksaaftbRsBYN2RjaBz
Gd3Z4xggdHSLvSuF76WcqeZjDiZjJ6lvvQKdfsoOXUmbwJddTq3OiY5c631d3anJnq+WfnlJNQH5
H3skztJ8eZdtqSUzS+etnTIOUMoq9SZVUUEjVItjGIcIDOTjC3WvWvzp3sm3nkqHAYnbEaOwBBDL
/Kp5do2Vk3FMYWlItfzUj7VqgwTabs7Mx2SMXyLTZR4kh5e66WUpZTCMvBBUmbnkX8vFPAepxblv
nS8zu8aBTs5qLCcLYzbRegWb2ieMPq4i7CB8N1b/rUCQfFJvyMQU9Yu8K3qvngy8E66tb+sU3DVF
iO1U/qQwcx/CZsr2ZSOiOXWf+ho495LIh6Lwn9tnyhVzXGgRvH+LdeExPlfitcIvnG3oIFRspSfE
SOlpNHSk4tTt/3qK0p61Vv5Uz4az09ucfusi51pdm3GM+9h7QuvDDD2NIcGMmgSOLY724yz9B3PA
CoN8kIJV7tFLVlsZZKCpLEwvahPUdoVuMp96IJ1WiafHtu7fnljMxVn9nmq1HKStC+eHBhoiq4rO
1kZ9yiBXi1E+T1P6K7WerQt/pVGQjJYt2PI6UtGMAizo4vTldD3gBjjibm3Ovox9pmRozuwLP+q4
IOxAvj/1S3Tqrf+5qh5AUPg9H6H4LEG7deIs4CjxYOPpFQeBPwq3lWtpzVemfhm1W0f6aKFIB0CJ
mkn9NeoxdaNkge+r6tG3HVp+7N+tqie/fzHvr/3lrfpynBl7XKtDTu1ramPUalHlIkiTw/T9iHy7
cwXiAF7Jy99+r0gb3KO+UlCVJ6uPZa7JkawWZ3WovS2q41ttDSO/vw/ATH3Q+yYjlgYbyThRC4aP
mBY4fuTYiLUQZ6g6TCibwKuMFvtL1Zb1IYhHssg6YpVhNPL0t8VQDhQwAc7AmEKpJtWe+q6f/OU+
BLz2fjFQPhAT8/4Xq79J3fR0whYwtvyNgRqdqMW3ra/X+dZJr+eqz3EmzLc481ai95BF03PoqpNr
f/XVhtgtnT5TP6kvO5ATl1p6/+7f7/OqgZl55GgQhzkLqAfUR76vvr9WLb3/jO8PvL/fL69Nysch
0zrOYQhMlXB18OKWjIl/Sl/5xrP+Uq2/bfxa0zJPNLrY6r3Ub/q+bwXrS6Rp5UntY5RNPciv8hvE
qiOsdtPfL6q3eDtVzdXSwf4FiyrDWXxHXDvkXKJW1ZK6731V3Qdl5X/5PPWyKXylB1ue1Oer7RvV
DqoW1Z2hL7vx286s7g3Mclh37y/46Vlq8df1n9717b3++5f+9DhGMvoG7kdjhXSoTjPqMqKW1Dv+
7r73p6hHTSV9VovvN+r3eF9VS+p1/+271krZ/f4S9cRfPup39/3yrr98UiQn/FlHC0QElzpmeyoJ
1tisB3Wsv9+AWqnXDU5w9gY5C7zfvN+3FgWHuFpvVBzS25PU6Va9+ftTf3pELYY2HhLDMjkly3Ht
riV63PcD5af1t0V1XP10r1pXz//58IQGOyd03rLVoKTH4Lh5xaJI+8O+y9fMZfLU752yhvjTUHwL
psdshgGMmUJ/5HSC9GWuvXvqwiB616F5rLPuZDcW+jDDXZ5Luzy6jaWBJA0DyKDEtZnh+JCl6Fyq
dg52epoB4UyoOLjOh3JOIXpZmLcrrLJXKyZZ2sR9eiKv+2r1ANRo1Ek28QJi2x8x1Uwe1bpxdvea
Osf9+ge/nU5WgnIGmVStBeReJWJWl1d1YX2/Cd6vtj9dctXi757+y33q0q3ue/uE373u7ROmLLhy
u4OOQU+JiNSNr47d93WlJ5opnVMWU9dNGVdOcoJ6u/O3j//yctfpl63nehC1epG5qJcXvlemt+qZ
YwaQ3pybe/XAog7B3y8mUR5BQa9ejQSDn1ElsDhQtOVistAS7BYpvguvvBpwYZhG9WkSW0ZCeK/Y
NJKOpAAxbkxi4WAedR59TB0d7g4Dl4c/BzdWOb4kYv/w8YGYYghxcIaEOERqsYrI6XmXiH1kEiNJ
J5YSW8wlq9hMIELoWy3CetKICaVxihzKY09dUywqvXhVvhC+7exNsbA0YmYxu7so16NjKDaXXAwv
iVhfprhawQR3x0BsMQb+GEOMMlzinzKxziRiotG0kJRfXDUx9pooL8ytY0Gup85GlW+kCkYhHMmv
VODFohOIWQeFm0WlYEHtiJFHc2nblmLuwUlNQjRFi0WMP86AYCaa1kPUdXRluzDflXb1TTOCW1sj
XGUd+4OLk6jQINsVmolikCTEJHc+5WI78ijMIeyEAoYjKRZrEpCdDcUBYPXh58Ft7v0C7kYKvDcX
W9OIv8n8aonZaRDbE6ryvYMPymtDd5fjjFpwSDnaCG06nuc9k+QBT0h511R6cMu879ULYu2sV56P
bKbarCb1a2PKbfI1sWRJoHgHBa2xKa+tborEHftWJEauAJEw0zYq53i8GjF75bi+tFTsX2IEm3CE
pWINC8QkZtTYxSZSdUYfu3dE2UIMZZZYy7TSepjEbOYs2M48/GctPrRADGmeWNNsPGqpmNUyHdta
in8tFh+bGNoqsbateNy0CrMbWiWSo8QAN+CEK8USB7eCgrZF0hN4hMtSjHOIi5zNgJfOx1O3FCTh
1CuhBbUY7hax3nkGsi9XK58H/6ZcMOeZYtOjJUGh3PAeCxx8zD6ZVYqpr8TdN4vNb6qwt4QlZaZB
gyaIF9AVU2BgIy4Tm2CDX9AS46Cc/WOxEmKKYo9DXInHsBezYYvrMBb7YS9GROtEd1GD34s/UYyK
GQVWMS4Wt7bYGHMxNAY4G1ccjoVYHXM8jzbexxUPpCdmyAVXZCr2yFaMkqVYJl28k+xyxk0vdkr6
Lbh1pstAjJYTjktPrJchHswKL+aMrv444c6cxaY5KMPm8D0SA2eGk9PH0ZmItTMVk2eJ23PB9YlR
9cEc9K+r2EE5UwBaEosol6HnDJEWQgtO/y0+0lwMpUnQehutTZgcpidHGB4Z7tNVbKgBftSgwpja
4lDFWlHB/8rwrbooovfp8hSJoXXF2Upi3xfNx+paiek1GHd692GpX8vGie9THRUSxmpsnmhUZrHN
jmKg9cRKa+CpNT3CYAZqxIvYbaGEvEJwdPejWHFdPLmJMudWRk1AlAfKgbxioyMWtgqxnWiEOAZi
7zV19tlUx6EuvcS8xmhY4wYuKLUVqMvqkASDPC7vPagFlGORKnmnDD8xMngCMLkaEtBVAnFatFZ7
8CM+g1iWyqTuWeJNtq3sHjExqo/khsufKxZmFy9zJKbmpXkA4ma+AlCp8TxPYn62/VjHmxpuupwv
UjPyS0TNMwmDxBhEyycTD3UgZuocVzVEFn4UtPcFfutJjNeWWLBtMWP7NkEERsNRO6C+ZqOdT6NT
6ecm/AzrDSiet7PwdtuMdy5MsXtjOr/0W2IQbJzgJsbpSqzhvpjEJ9zibS5Fcl3jS6iMa39IjnZb
zzf2rIH5sQF9JGI8LyIcZjQAQCZT9mhwp9tiU28QSfb41lcxsI9iZU/wtPdibu/F5l5MQ3lqbGaE
rmkPNDQ5yiMxxufmMh16ftSlmabrsO6bC1+M9DVNmySo22MyzDE8IBT0nPk5AgdULTmF3X0L3gLV
JwZ93Lj91g+ea7Hum2Lij3Dza1H/Gq3AcHvrfhS7v1WNyMxbcz/bIDljFGWlQ0aEtZqPjg7zF9xH
djlo1tlaXhoBCuSw0CB8k6StaQPUz3Q80ZQD0oXREVPkIYdMQKEATpDACsaxICSlBVMP6edioN7/
mfPjpRuQFxkJ7qCEezAIAME0NLRCOE+oxm97gSTofGMEYgWYKbL4S2pUN6lfGVDl6dj1LeAOavmE
2Ix3K/yFQEAMA3w6ZsyHThANQXJNUxxkQ0pYAm09GqFhdG0K2GGA8BDqxJRaAn0YBP9AOereSQBC
1IKGsGFE4LUNLs+GgCNmDsdLXXvMwb9cRAKXCABfbqzks95N/i5/CUO6+to65Ps5ZYydQKhIlk+j
ACtG7b7JiYAyIVnMEC1ozGVxBBTBCy0ynJarQOAXDcLYDvzSBvv+F7rbHKCCyqgEmhFCz0CF/ZgJ
TiMSsIYJYcOHtDHkfEMlJ5c2mEFQ6A2GkRDH1dUkkI5IcB2QRSvBd5gC8vAw7U6C9ghhfKSwPjI6
yjk8qDRy7hY3GTmNgzLlCnU2BRQyCTJkhB1SCkSk7uHhhYnBqW9NHgZzQY9fuIymG40eZin8Fq2L
dqbmMkiDUhIadx4BvNmE28H7YgVrBlJ2pLRlNjsrXued7sIhcmLHoReVEhOfAPFqZmS0A+G+jqBS
6uzS1p4WAahEglIxc63djNBVVokmENzKDHcl6QCwlArFIlAWrl2HUmFafOd5QakxF/XlBINkl88I
tSyBuyTj9Mnv4qPhlRDe05Z8Gg+Bd2ydQuzbdPZjIDEAPJ0gYsCcxB4RfncxPBmIcZwnoy2MrPVD
au2pDOeCn1kj/cbT8MTDsNoHgqgxU+ZI7fJCpS28GKHY1NBsZssDVJ5wcQcLsI9PlQe/pYJ/swoH
x3pAJeFfdAkGiVlQOTnMnChrGWDWK1LrgU7w0HAIIo8NIe2MqC+2EewdHwZPMHgGvBO8qUH8o4DS
g9IEtzp1iasWgg+0vAC9KlCfGbpPDOXHEdwPghiEW4IA6gQGFEEFir3PhUCCQsEFtQIOMiAIFc41
sez4sJtDMlAOXrRLbVqnq0l6VYvm7ruKcUvUMxTjbAoYJ/6QAM3yqhWERYgpMIv7XbJwUm7MBmg1
JpM8n8hPIWkb/pEpIKQJIpIPGaltQCTVhUtMJnz9MV6uR2QAWduQdyVgJfBdU4wsN8iGGkrqXWC6
iLpdrsU+VCZT8ExxinI1mt2T2QWgmxyMJlNBMkd4nvmpjrlfgad+KieTgXoVVJdmQjOd8COuhvZD
wtnB80+c0R/BRW1dAUjp7V0262RbF9PrOtg/wlLEdkiAkhT5UGFf9wKjWqFSpYKnauBUuQKsEnrh
aQrDG11gVlFz8qRXmNDvXAV3VSrwVQwCKxIYVgEVqxY8lgUna5jnc8A4iFFVToIMKC2+SPb7YGIQ
DuFLmwFuWbjfUJ3b9wXMV7wlAuYKIHSVkLo6QXbhkURKErfabR6hd63LvRvX9Q3spwvD18ubDPaX
DQPMFBhYuvhfisKkQWjBFa5dhPg67LAYhtjCCGAO6w8pHuYKxpg9AhsbBDsWC4Asd6ervCRZnLbk
NnXNTwusMm+NAJI5wD4SAZnVjlVscthmTBueGoGdDWgOch38mZZB7PAnLp/Gimy4bA+zwNICjywL
4GkmFLVJcGplejfo4NUCn+A0H+JaWXhXXkIBCHMqOTELKgscXeMldXg02NEpHwTdJhC3QGhuUN0Q
Fk9PFZy3RoBvnZV/S1LN3YYCg2O4e5wFD5fbN63g4vIWbpzw4zoByQlSboUtFwtkTuvBzekCngPZ
czQg0dWCpOsETlfkZBWsiJ1SuHWlAOw6SHahIO10gdvhe/7sxi15nWiVY/h3mgsIL1VIvBY4Xjjj
n3QZD2Dbrbe+IPQqandGvB0162ayJvyhVl4fasHulfPGEwzfJEC+SNB8Loy+QWB9rWD7EgH4mYLy
iwTqh6cFz1+EvRPcn+YB/hshAMIHkmnGhU55E7EKRvLVJHpIsIGJAATnpvMvom5kyBF7BIBSDc25
+p/baSE+qgaVJYSiRbCEuX+V6WAKEwEWFkyXUpiAmwpV2sYRrGGIhG0dAR36gjy0BH7Y0habBYfo
ChixEEQi42CChbeuoBNjzmQ5LEVHoIqx4BVzAS22glxcBb7o2sySR59gZ7haOca249Kl94XrVbs4
mE8c1IiJBeeY9t5tidVy78+WtnFFWly3KLeJ53JCSX32bDonLeo0XWCRzM454NgD94bQxCKBSsaC
lwyX/JMuwEmTi9YkCEpInnRHBEvZVh9mKJV+8iG2+09pTxTcIBjLDJylYC35NVrBXIZAvQKwl54A
MDNImL0gMa3ew2cimEwfXmZcA86k731vCEoTRRkaZRvBvQEVZGhtNIKC3jQEwpkKjtNoTZNA293i
xT9yvstNA5/jUCfZ92Ryv9K/P8gmnlIonw5VLuIc88cW/qcuIFBgMwc0xuj3AX5vp+HJDNE3ww5N
CJoUlGgmUNEfjRBGQ2GNcon4YDIFubAwvextHCxwPAkeF0ZpDayUecVFJPRS2KCA1uYRXJ+wTUsg
p405PK7m8FQI/bTi27uFUHsD0ls6AsJIFVpqJtzUAIBqKiRVQ5iqBnDVAsjqILTVzoC7mjQzpGhh
sXpCZcWjffF/2uKyT/rl41KjEH75VlDOTMTO/9r/rBNGcyuq7v/6W737b9ri48v0kiS/ecnf0mLH
/hPXv+GY2EQ9511X7Op/mjbCYBuBJSwKC235X7pi0/zTRAFsoi31bNs1Rdz8l67Y8P8MOOpAuTFz
NXjkf6UrNiyRDb+r6e3Ax7JuB45rurrv27bP9v1sI9HdIF9TxEsPep3iDlvy4agBhr1IS+M6SzLt
M9cz5qhTeWn0g/3orxROzaCVYTNF6dFYP3UdtKM8LKednejGVl/t+dzrBSfTRrvUdfEBRUZ7gKoQ
kmRskDnb96dpsJhlNU70YfK18srKuo9JTehynxw5+WjnJeMcoofIDTSGQX3AvMgzcQQPRsRkYGRI
Hk3dEfmD+8UPCLODM+Ft8gChmu8TGJH02K6XcvKYwYSw60YI6iuFEVxZVFOoqGU0jIf7JmJYvsLZ
opZA0F/f4bfrh2i3du5jQ6SGGXQPTTUfbTesd6C6HALend1MVPiaWtAxIw87Pyqn2aouDTvF1e06
7UZPCCIMoclsQ29EGWhP9v9j70y220a2LPor9QN4C00AEaih2IqdqF72BEuWU+j7Hl9fG3JWpS3r
yevNa5BOWZYIEiQCN+49Z5+ruutfahLktLEQmyoq2k1a9CCJNOdbY4+PKhPVqffltcnW+qprZjL0
iIaqjNNrZszJparZOuYRjTIqBvumLyIY67J5rJX3WhaUQE7skjZnQbTQRVKswhYNSGos6fjUW9Nt
x5Vu1BlFUgjmrm9PtvCP6eB1l5GEjEopssvz4TXP+/iqb7UnLdTPdW5ON6k9gPmPa/82C6t1I51h
EZSiOHaVT1AG+0Q4+PoreO0egrv+EjWuc6pkggtjAHbr602zRdx9V6L5ZO8UZBtapOU59ck7+ema
+0Ah75i/f5AdR0kuDl13laFmp8ZPfqgUgXKkebVzm5URLUev3bJY26tgSHB52R12S6No2HYgo02i
rzrzc8h1hPEmItrZgVlfdS5VhpYbWDb7fNPDibhGIWsv66mzziUuW9e/M/JCXkyj8ncSv3gY691m
CqKRTVW7No0s3PStcUogmV8Wwoarg0J4GAci60u5URUNGqOEvW1p8Oc6tweEn4E3retTnsLDHTHD
OQkYLadJXmg5Pstuqh9rJOXuJB+6hKZ8UBgrZJRfzTQDbQ7ubOX6M/PPyq8iY7wBHEEWWpszePB7
865KEI1nlg54sEnd289PuKnPDrNflg6BrZlFCJmuLoQtMD/8fMYL5Sjf0wvC38s59X1s5K4JxlXf
BdYRYNXC9exHiBX+VXIY4qLbR2xTh6L72uiaBk4BFWs5WvgL2+rFbrGGY8jNtjS6AeVBALiIzSP7
7GgdKZPGzvyHX/rsrHxKw7rojV009NSGHglcsNTORpRftkGtYE1/8zMR75Kig3asqW2UhOcyiGdq
mQyWk0ofKsJ9e38I700wEHvOUnbQTGujWl+isQTw5pfD2Vbegy8IdatAkuycwuhhm7FZk+FcGMri
S6/XhyQpsk2KbX4j1AG1VINCukIPSS9i0aniS8hm9Oz0Yuc62Jj1yfqeOe2hr0xjK1ncYMiHm7Qz
CODMovxh9PuDoH9up4xcGqFhvpvly2oo1jQH5MKK5rx6PwdvOwKt7XXwpQGRo0kaiF1kQqrQnRPg
yhB7ou3Sprc3gUliS0gl0eUOG5/Ou6gj90na7Us+wRkILO9QiHsoOOGtLbrLuGH2ktQRnSkrhlAZ
ABnX1GIykF1qfcTEsGXnmLrtJhIZQSVZdQBMXi2jRGO8Aok7jiZ7XzjGvZNNxB/RCNDreFiOA3DV
pA5RUAcq3oa0K8jGkchjJraVANMWYMrVsihKuKSxOLU+JfrY77U5O6HpuKSnrhj3JdWrVTDplw47
gt5vLwVdew8SFQMVfcD5r6ldZmHcRDQPddYW9q1S7bbo2nE3jv4RpHm64UL/DnfHRKiE57U1XaQf
Kn7JYDlt8UCYu1BfJk2jH/lcLRSyetOc4gMCXCa/erFvWUwgN2SERo4ZMhCwJaWPDA/g6dUwXltB
Ks5eS/Mg8+zNEDK7aAFGbggzKI5vf0giRosSkdDIK6Oejottltpweu3mKBJvxIWivlomXAe9ZXuC
nm/LRRBvW/wh7mjX5LBmhNywb6eBZbmLLvLjnUUjtjd9ayMmIu3HSXJ7in0AktwdTVWcG6d+aaug
336+DDDg/mUZwIQKltBByGURj2OZ+Mp/XQZMv6MM7iR0rgRfbB8Y0MEzunCujNxlZ5Me4IrqOi7V
bhx67OKydfE2LgJNhpdcLLAeY3fcU/LaTBS5vJD4PvhwWxcGt/fLzh++06ywb0O0asyE2nY41DZx
pTZqq0xzNlpV2FBdCtSITbtIA6s5lap4GlxBihydxMve5pOs+WO46JvRPLg+HhxHboIrvZFyZfrV
grfcOORhG4GlqxtowcSaCCv7y/Gsdh/4uJYCk3o6L7xuP5mms6hMYFp+diiDoWSQThdBBB6PP4TR
ygaUkHkL1/S+Danlb1NdpPD6xLLNEfVartrpyNeOZcfa32vIle3ZOFJw+Au70czVyIV1sArDXTQA
nWbgPf0TJxHMUiXk3KFJ140VY3TKNHtfjvpDlwZfuyL85mjweM3OX7g6HpUUYkDR+caqtUd7XxMj
GTQkOWduqVZS2ExAGOHuKgR4UUHfceICpiNt0p3prA4KPTbd0GjEsc+s4kKNaKRTd6Qus2N/H/q8
vc0Q9fPGNGIBAOtb8Y6aYb+F6RofMUXi/c0TXDl+Hx+UH3/PpeFsyvEm1NxgLSSkNt3S6hsz0ttD
Ujp39BIgcqYHI1ObvCzSQztJ//z2x3bo2tfPP7XO/KH85941f2gtimepK8cBD6fk7Lb7qVroS6PW
4DR6N7U3uEu3ox/vOYW7ZzJVb3VhPhRVSpjUNNx09ks0ueNR2LjizJyG91Q+65610bIkxleUUAWb
Azw9GtLrIDaHQ9rHJGBONxrb793QsC2OK3Wt2cn4RWU16GlMRjcIJ3H4u3q4EQyrw7LGJKGQdxd2
RWabqrolGKPhWOasZZaspvUEaPTAeMMFjt97G57GN9Scxr6x42k1QLZqauvYDdcZ+9HD4NFOcrIW
R3Mj9Bsb7h1FNG+aU+kPLrOmSU7GtremZkEl6BxsiA9cOecIleQy9xK5kTYN15Bcx89PvJj3E+9O
PBkuBu+2qVvStN+tFtkU15XBHP4mcSYy2CNjOJEE46+fBCa8czZAztdF4C9zZa+hQDLbQ+Zchy38
DOZGo9Dwl+enDHwOXoNkJHgHkUwbFw+6p9t7rEcYnUTnwu4nrnnCJZkrwz5lYDsIlE32BpXBpZf7
NBZYMhZmXksmdgl7Arsr9sloxXeGbmNeVF+AecES6YJgkTE9Pzg4GBW389vGRxU76Ym/pkqGewrx
7PNzZLjvLc58OoUUEieqKTE4vz9JfVqF5Mf09g01IndM4gCuQuO6noDYVEGnbzjmk2NGgMO7od3p
7TSwXSECuuwMcZl2LHWaa2ebuG4bal96XqOXziSS0l8WsihJi3UNaC7G3vHd6ai7TLItj5ErcgXn
UoGi38FEO8oyekRXKNBLHoK0O+iyIPa2CIzL3sQOoxi1NU7qbtxafhuD1MZEMk53EoNUNVjuZWHp
+0nV4YH51xILG2ndejStCyrGpakQAxkqGk+JYJGLw07fa2G91nRGYbSiBTSlTB3IJCAcxOvbyzk9
gvnfKfLD4AnXo034yGOntRUhy0gx2zg4Sod8z3YMxJ1ujAx+48nZp3UBuakaWUh2QOiwFIYp+6vZ
YhR0fb8xaftqOkjI2gCDWUR44Ur7yem5LHv2Oquhx2pfQacEQQiOtU8d+rrk7OzzS4zCqOZdR9tq
FE1nQ/RMhN2qwt6XpMe+Qn8QBCFp2s4hb5P2Jpx0dFIeEA7QTacpJxY9CnVoFnb41Fo1y0ZNhl4e
f6NJ2Tyr2FyEDWyPko7cNqUm7CnFz15nfe/w6A4pU5jRS5ZZCj7GoAm2ebsDiSA7KxaoQ66Xp7Cg
3Y1m54o0nGqtgiSHxrGcsqQ+Cbu/LHVwKrlrLHKZG6gmYfBpsAEjqe2KwLnUs8p/YPrIYHYMx+uw
DHYVBkXCf/THFIrOfT+4l3HCXCYbQGOieTAWoxkyK+uA/DWayvaRkuemuE/NNLoqS3Y5ZhOsTdsd
AFGy8vjpJjQ7a1/To03Lrt33xFzA0ez/kkYrl3ru+GtkB/rFaDKpscJdEGrBoVQ+qRw1E8m3vypm
UzKNXiwU+5fjQBXHJcW21yRNBKUInxlOu0jMA9USkKC+gQQzpmD7yZuUjQ+2d/D1IydX/eiXvQz/
/bFlm8Xs/VLnYhjXXbyJ9lvD5t2OVGVodmqAqDe2Q3EwpKAvC7uVu5qOyomb0s3ksPTbVSauZKzd
msFMeGG+vEr6WQ3vMekxIoeKgt0dbPhqb0VMyEPvrKXZtTCj7I48J4eu/rVukv0YWrDyAhGY9zDu
BeHADrPVDrAXcQ13TaTsjV5z335bZ62qoSWe1P0l3gbeCb/tr1Tsfe9Ud6Mnlnvn+8AmeJtPXezN
icZRtfZooOD1qNTKLnJo2Z0aNlS4wDBdDSFaTg5B3degh+Bmbj2EQwizQeK52jwe7OW60ka11ybF
2LnM/W2blnhBnTLjwH52ZbfWXmNKyNaJzBQ789svEndahDD/zjFK0oR9PViVg0mOTnHdZY1NQyYP
7i3QQts45LgJ4KG71LslkIaf1iftOMC5vnTxgIMOc6GDeqxuuvSvOyPVj56rT8tUtw4RhoGLXlV0
PmzrsXYMSMejGR8csjwucYeniC/0CMiIfEkJ1rvxWxCfkAb9vbSYbRX5NnOtHrom5QwwrZHOjSuX
RTfQoaZkumkMlAb0EDY1gSsXoc2dKyRO2YrZ0A3GRDUPgnWNi505WNtc4JH2TmaZM8bWHaKO9ahh
zl2lpJqTTVMPMX2NXnsIO8gfmVfom2okVF6C5Vq1FB05GWX7zLxD4FgS89ARKeC1WMDzyF61TgAN
PUAckfbMhVp3DkIK4Xz2MCwugrJsVqpo423iIksBDPYYRHSzS+DPc4wG4jrfQOSQuOxha+/QoSm4
5jws7Tp+6e3EuMUSFBONbvm7EDDc1TyLBJ07Y/7K9MUQV9xxvWfGO3BHAU8efPRql3Eekm7tentP
pPEpVOEux0mBysD+RsPGOJbz35rS3bs+oSZlYu0Smpl3SYbkxYfMgWnoIa0186rWa+vsBZZcYABN
1gr8PvZWppld4MY3KCIG2AVsv0X86lX9N6dUznX0YJK+uAtAna2HLb7J/DrUvodNoBaIU9Q+AMx3
4csMSk1nqyVuRHUvpiTd0EUsV1qU5Ju4Z9/FbeBBw/i5DBrulbFvMUnL9KUVcP8d6nS8MKcUAMyI
7KIZsujSt7P7ws/bTatn0Hv0O9RNlDy5FX5BWLstq2Mz+flh8m21boAPG1ak9iMjybVsiDyc4hBT
eBCedBrcBNg1s1DQWfuCvFjTLsaH2ONjR3GEXXZ6Kgcy0gjFyJapjacbrU5wSJMs3orsSzGkcgFn
RW7NyD50osjPIOUmIKZDci5EdduCoV0nbqkxBXOTIxLjDt0H7ckuHKjJtBq2Qhs9ZqFpY3qywdor
N92kGdKEzEf6Y5tGwHRDlgRrdPIM2JWeQ0UypmOeAh8W2RCi/mJQPq1dmTgMVEFQNMgCmLepu21G
bXRDtXKpZZNxUCK4j7xGWxX+NomaaluOfUQbDAmUU0Ayatk/AUkQ3jbVVL02KkhOFoGVN0axTnU7
X+lNTexZFoRwIivvPNg0TkWXwSj0SUBFLQU3M04rThSqMmkwioN3bLLq4Ipvyv7Wz5PkaCqErVY3
4gZLSrRNlM2j/dwkRXXJ5v128kY0HiOKHVLwzFNIBI07boo2ekmiPsHEqvSDyTxwAhSLsnJWW+fA
253RO2h9OZ36LkbRVpBv3wlBMasbajsZ1heZya1R11+kMZlbPR2HS9egSIibyFnEoexP6HK+TjSL
V7oFpKtT/Q0zBJeT5p65WKpdpLf9KSkADZSZ9ZqUPvFjgzE+ijG78kkcQzxWsqaJuLrBs7123QfY
i9mTone+bBKGWUPQ1luH2v3HnfL/qTV/mCy5zOV+2hn8Nlj632nUf+Wv/7Vg1Uu/hb8QbH78/t9T
JunMcyHHhQzjWDAczX8GTVL+C3qNchkxWY5riLmR+/egyWKa5ArXVa5FG1dIh3/6e9DEPymdhg7/
CC6YrobzHwFs3u37KIR0G7MdUzAuWceaX/nPG+7RgGMcjIO+hSWGtPMi9V/tad+y89PBfhspSDBQ
HZEi3M74y0aaXHe3LbMmffpuIq2qdW8VDizG4Pb6/txDCguvmvLJYA7chOefTvMHswTzber10y71
7dlazgzb4fRAsH7X2s4B+hRK0ekkJ2FnBKq+qNPirEt0f554Gt3iQIjJyocNZ6MoT/Ubif+tmE6j
6ral1nwz05rL19yiaGJQFeM1845hrta95VyOQlz0PeVXjuwOYLR7Ja2/6gKEzoyy8654mBLCRux5
tJiK8/xw6JvRKPM9fiKu+rUo85f5Zzr2pA2joPlwrM/b3vVgfbDT5VCN36KgPijgOPO35h+ZH7Is
jM38DFTRr+eH6u1iV6t2pRcvJH7935Mq5+4uz2l+gm9PuAR+qNs0zhBw8sRDHs4vUWD13OrY0NU5
1jOXHSQM2vnrkq/r3lt4jeDQ8br2SVVT+tX8M0HqrCob6Dm/yj/T5wCAya/MP+rzPfSKYwncoLkS
8XBptin7Wv5jXD7/NnsElj/vq1OX4AZ4jDDPlmVA4qMG7JvfLdkRwY0jY2fZp+5xfjgTaXlXbwWd
rfkn0J5dl/x03rBUz4ftG/3VVLPMrF1Y4squ94KdLr8RZzwAx3h7Xhy8NCQarx8vdT5erQ0X0jU2
bwKJDiqMdiGs4O3/UEj0b3XULsySOf/8AngcQVPag3E0n575tc8Hf/s+9JAyi9fz1/Mp9Oav+bd6
Rpnnyyi+03lqo5U9CH1AyRqgFU0EaS6+vqHJiNCXS8OE5sjXXX6OzDvPSckS5ONA9LjrQQTnvsBf
5x+eqTPEuG1HUqR1KtgSnY6IunULt7Nts/38fY8ElY4su2j6GnKM+XHZyqxD9LsxDzc/hMnXLjjE
jInV/Kwckw3g37+qwAOVEdynHipdKFB5gO3j38r5YVeF4JXxaHCQKYiN5pb84jVdVzJxOE38KPdJ
x/1CRb2K2Ut05bjuXDreUZc/pxFpe4jiKFoW6dyGLGiKwYq1guVzh3gPZPQNwuQ71ycML7GKrzGd
NST2F+5IeZgmD33hIGkhx4EwB7wecl+P8lhWxoKI1gWE24UMzCOU/HaZqdaAtryhDZXQQld3Mdkt
dQLumXwyImnoaIx6/wIQaZkGED4dnwtGMwLY+9YKkRCfs3Zl9c01aBRkZPWKoD3OoHXFIuYv3pas
/7+H/uEeajB4YN/979UZ6ySvwu+/3Df//p2/b5xK/xfSCwUIyDbYOfxz21TyX9xJSaT4AX17k278
723T+JeuW4o7I1NRHfDbP/oMU/wLoQf3YUpYiarCtf+j2+av8gyUGY5lC0vQ0LL4UjfmHsNPfWqf
bLtJFTnD7JgmZUlj8EqL8mhfF+VVM3TETCVBsCFlKSYCVecKYue4yMuY4O2zAN6wN9uWXmiMzqxg
sCnpNhzshkUyAUPothmeXqM71naptpWelbM/Wi1/Ot8f3E05Fz93fJl3CEVBAgdPSU6w+e5eWlJo
uvicm43OW7WoW+I0tNREpD3jikxa3hOjwdaV32WuJX84tvGuk/rj4K6i4Y+Qhrfk3cErK+oMI7Ub
hrjBWnU5EDlrQpEcrBLT6C9aDyQjrq4LuN4LzwrbH5flv20CfXh83jYXsiCfMWFRX/38/k0Gk2/u
n80mVfXZEn28NGjpLurMYaM/96rjyzLsWanTeqUgRP0orf/98d99ft5ev8WrF3y8Tdh3717/0DUk
bdicfNsGyRpV3Y0/h1RYo21QcAXqwrIaRq0qfKk6BQV7pP+a4rHSV6Cq0IkXlfaHU/LxM6K/PV9c
hE2/OyPNEHiehQSIpERcdUY0BCtCysrD5x864129yQu3QYSakqrWMS0l3x2m9pVVd6XXbobJAFum
chxJg4M81WOM7zT+Tvcz7zTVOWCpzti2vdafZYUGPiEG9FBYItgkg+PsicJVf2D3zuf8p+Ly7anN
ognGICYfSTGfoZ+uabvsTCtATYVF4ztiZjC4WvAiiAoYR+8uFPDaHI+R3Ocn5PfTbpsMZ01kGgjO
WLV+PagXxBGcEloOEf5qJtMuydo6aInPj/LRWTcpmF1Gay6F/vzvP700XdVmZMQxL80fFFILXkaV
OzDoLSQOnx/qo7P486HevcGO0JGD2Em7gYPkIvTtljQivpMKjAVPCrCrVASAKY+fH9V6h+F8e/OU
ZEtkKcahzvsFeQxiR/U9F7QpddKfYAtu3VTfNyFgwqkwxUXnAmUb22NR9HeNFBFWr27L0uCS9oEk
rEvACfYRTGXiC7ZxIjEvtOa6c1h3Vdv19KNnqQFaX/pz3Ypi8bXyCRbQPPPoEcKxoC3/WhtQNMf4
XKmcOXRsg/Ol9X5ANOY310arfRWlHW7/8MrnE/ruYztzUXXDYV5q/vaxVbXvmHnDhZuYDaKEIby2
msyiT8ir0oLuupnru54oFdm5d3UiYEmL8dxnHRnJA6hHJ7tNalxcugYWsJWAsFQOTWiMSECnB5h1
fFjMDsFcXU2YZO38pCSB7pi8ShKX6HpYBzaXgDNqUgUz3L+q17fe0+hg1zWjFgVP9Pj5SzaM3+9d
Np1/w5oXK5v/3l2qkZsQz2QnDSNptCptO+37MvoL8kTO7uZ+ivDKTq0iwdS2hy0JDSS226+jW58Q
Mq6LKdIOfv49i/m/rn8xQxJ+qsL4QpSSsQqtPFy4trEmho+pckP/zkrknQvkz8X/qangntwHvEqS
+6RWtuxiWM2ajsgZ4emzqSXdpy6x9+QBEt4WpddDp+BOFvdNezAQCIgMc5Ky5NFsdANkNEEq+2jy
3YUFTu8Cotqub7trCJj3qtvHg1st8rQNl7m4ZSt/r+zktoqYszHhKuZR8qrplLfIM7IjsoAZqybX
iKCsJZkv3EdF+EA2rTLQCjTDelL+vRWF51Z2VxVexiQkXEeN/ctY0ALVyLJYGX6Zcu4uEhlDOTnL
JXtcbdsV7Z3QbVxXGqDknpy1WiBrLO7LEO30KHAN5F2yE3oJS21q5li8Cl1Rp90YuQTl7r4EFTh6
WZ1tcefktc1gyf5qGjhsJ/Ek0wCwOFJ4YkZn3bYF2lvxIFXX3ju+6oj3qeDPpswMWa9o/lVgbIPx
D5+q3xcuBkJUrSzFlHfybWz00xo51L7dEs3ebFpU9kU6bFRH3JYRDnfeUKmlH+jE1GXZH9b/D49q
c9e19bmb474rJN2KTwfuM267+kNt9ddtnry2lXMaJu0ejOhj7DpPf7h6fq+9oNNzJzBcw3UxH7y7
5dS+22Va0lJ7ia6hx5uytkW3FZaRVfVsI25cufpeb+YZij2dPz/47xcuqCV8jOiX3bnt9e7C9Vvi
nPou5+XK/KnA2hmNpnYpplhbF42505ut1L5rvUz/cJoN67dVkgNDgqbOtUA1v393U93T0gYByEa0
8uRyha2sNO0WiU/DNs7CZ0JEnIXdoWxIgulUs3ii5Emene4Bh7zxp2fz+12fZ6MMQ5m2RE9uv3vX
41CDA1KQZzcMVEGgYEExFTGiUZR6qRq5MkEpnmqpdxe+yK9oEC2TBHx0GvR3OVDJjZ3oy8/fGfOj
t4Z62LARXlgG7chfa4SyzMUUdrLemPQxF0lCOx+R/LoLu4fCH1+7mtlUXeYeTgeTPG0veUyt/GaU
nn6oEwM7uuFfbGvR7ALF3DluDcH0C5Y17+uy0dHoRuaxCXV5ohTpNgP2Zsibx3IKXgPhDSvIMN4f
TvNbWfPrrVFB+pbzjtBy2au9q0UYvMClCCwm0WIigWdJ7+1kSG9OxUA8hh44R6MH+aGzBBFHCTO8
qaZxmdjzhZ+yW6t15xmNYUF6bYZfHt81s7Kl49buakrhKfQJkwObkVLse9ZlK9SdbuZyBSVhWpKE
xxLmHtxB4l7JecG+uPThPS+HJNn6nKM8DNI/VF/gy99XA7xk16BDKi3BcvZuuI09101H1debLmZg
EwTbQM5h9Nq4JYPm0DUlPqtAXAZ4ThdtltFxCl7xgWF1peDvWqFtKc9pl3iDs2QDCAvTEiSZdHjz
SVp8SoeyvYjmzexsAW+Sb5rq76sgUbskM+ik9HP941jLtEDigzOedBuTsBSni3fKx/pTeDVO1nB8
nmoUDChKUfl5tbU0EfD0ufP988/0W9X32wfgp7Px7jrrm6RHljvWGx8D3WJMiBQ1JxR4uUz7ZREr
HG8et9EZ0+AYeA5ck8BVKe37Lmp+ZAD82y2f/dFKTwHOTZpVyJDvlz58cqIf7ZZwzhSnUy/UuBdm
/Nh67sopjfEQ2h0z0rD1MGDhpISqepUSA30l3YJhebKFEVAdvFznlBb4n+ts3Es3tbCnkcmRzjVO
lJULrPLfbJMHCcv8uTFavLe+KC680lFLTsYdD3tXqRY3KKbHRdDlGU7LOFulKnxleEsgjDSvGCsR
IZc6TymytwvlNgTdTN6wiYHfQcG4DEyWKBws6RLPnrse3NnIpz9awns2ZH7vtBH39sJdyaZ8bJt6
YZUELYUl3cHKB3RBXtnn7/Pv2xv6RARPCGpgR/8hhf3p1m2jKEQOwXKqRPzse02+1GY/TD5R039+
pA8WSYctrEBCIt90ir8uknVCyi20hXpT+NlrVJQLkvNIOsrPqg+YEhSEh6ZQqkUm7j4/8AclL68R
XxHQFXqo+vuNc+n5bSE9RMZmhmKgI0AM/bmYheEvpsUQfVLeUpoIFZwsJgTSnw27Izt5WAKzeAcs
i1TfBQTuzVQMDgCXKlrl4dpzjOAPy+4HH3QHKaYjLYvi4jf/QeOHRFlHeg0tHR1PX6ITjJ47PTkP
mr1Iw/C1lvmfmllvRcu7K52On4nDxKQ157y/o7qdVjOy5uoyuvakY7xj7V9KTB2TIw8+Bj1QKnWx
JrNyS5fhxvQU7uusWxLe611YuTgPaG9IB286YncoNCFV34VGv8cz+ocS6Pf9Gm+kza1T8r4Qz/bu
PovxFMN9x5rUKzxPeiEd1kHYTQ4Bmws7iF4//+B8+Illi4QjjXYbnb5fP7EOKkU/bYea1M9jT8qh
EBzVzJwTi/PsUCA6xp2GZKn96QP7+45cMaijmBbzG/JbMEZUA4gzRIHtdWoe+1FcwzPQFh4GXVAe
FVLODM8I+894gDEBTs0jXhbMNx7iVe9hU1Fp7YCJ6da6infTBK7i8xPzQSuKJ0gOCD04cmLgUf16
ZvqxtaegjrmiNPHMqtKxkWmidVzUR/aNfwUh1XEn1Nox2a/J8bZgoODByF3Jinkjq9irNXIKP39W
4qP3iwqZd4rdLQbEd8+qQbZvWpleEcDkR2sEBQEiC/sSJGu0hPgjTzWCYfSSvr72O92H1YupCQEf
QxqVnkmUykw7vLWG4a82Cvrb1vCv8cDXJz/bE/097UsVnCZWmkPplu0S5FW2CSk0Txn3BTcyjkgI
M5I2Avc4IY5YZuBxWdtHZxU4Lsad8pgV7BAQPbeby7ppngnIeAIukl9qViQfzNL/PpXhCpdWsIGe
MxwTg9saLJPigI2rLqkBPj9hH5wv5TqzxUyX1NLGu883YYnhaGdOuel8e2FNKP1bMXWrPmtRcLT2
XRi0145WvSLy+EPFbHxQa7ncdfC2SQOX5vsmNoHjtPsrWW6Q20ssH63YhprnbUzPihcqdxDkVtUO
mW2/Szz6m5ZFCHvAvOs/PgPspWz0A/M04rc7QwEtvimUKDdxOF5VApJEGRODHfZZztDMeB5QPJ7G
PDtEwqz/8HH9oJGOLN6im8smRtLLF79eROYEPiNvOXiD/f2i9YMNKYhgsnz/AHnIXOEryFAnohjs
UI0GaCc/f/EfrDIubgFXOIZjCNt99/ZTKWUNcaLlJmmndFEA7vcWkapr8BdA6Cr9j6+YrdAHe0lq
St11iWjEr/B+L6likbf+ZHDMLnW/5aYkcqJonPNA02YdNtVtQkLN0hhK907DMczH0PtuySDYy8Er
N/4A8zHSnjNMY6s2Hf2LPiSBMO4tfBVmc6iNUlwgQtMWjUTFl6BmvFdevShGbDzUyfFBiweJvZdE
Y90r0KcmjzVBsAtZV9FzM7hra6yT6xoYCFOE3OYOqLPtzbDVZU3Rr8Iixf1iDtZjLMS3zgkI6TWH
jCu9VUffmB9IGN5zTNg50nXD1PUbujkaLDTKSNnbD6EL9oP2l3f0QsK88lxoZ1vvquvJ9Ihw661r
BhvlffNq5QpAw9A5j8p6aCcj+qujr1/1GLza8E6yg7jOe1tDlO1hsEgz9tz4/10oHvB6fH/cB214
nqbReKgzwowoPd0ncB7ZxpLwMxpTiKvMTR6oZNrLKvKn02Dqe7toyfNs3K9sguJjYQzRgURW7Glo
4x+GMbrTK58o+35y167RjF8C6rZ0bIZnkdsJawcp9c2E4DrWE/T5BIzeRqF8MYNietFj4zpTyZcm
DUlNNEVINnAbMpRuvhdjjZMHt/J0odKcEKICLRtEu464j4wdWJOQlxHGFQZuIx2cVQhATCZWvZvy
gqq+TR4bYsk3+Firw9u3ZDBh70N8uURfHp64s4enJs8bvGnm7u1bhirsXaPMTZKF/SGa/8h10f34
6u17Hga/uqu8TTiodRRb9oHWo3N4++qfP3pEdqsCuSSJOkWKcUNy2zPz8Oj1Y3jEaUmv0x/LGZ6S
E1Wnw0DCQJvvS1l9JQiD3cvkIWbw+xb2Kl+Bck3A55C5Fnf+dKXlFYZDYtZyr7x6+w6Tv/EqTCKx
VRPQZ2iXDXrl8z9/kF2+CKlVTjJFF4iMFUEz7fdtDYOeGrcQ90OMmqORKRqAdrpoeg+oWMyWCiRN
+TDyDqwDWIfoC2zvVqh8bYyZ8agFeb6vycSyNMpkvSgQYxaGdjPk5XWXyOaYR5l2JouIRNOw2XiD
huPTt707PwAWGNTgVd/+mlLiH2E3Ldt6uKxg25GtJOP+TJkAcCTRCPoI2/OsuNajvQk/FciWa8+a
lOSy+x+uzmu3babt2kdEgOSw7qoXS7Jsx068Q8SJw84hh+SwHP13Uc8PvMC/I8hKU1SGd1nrWnUT
ra3GkztYjtndkTpbEIwELk3pvJknj/G7p5OzMFN9juYaka7ww/diygos2jXuU0wv717WGgQ+dSg6
52DfeuP8PjkWI4xYz5fKiOZ3RCAnw7HCe2kq9V5+FsuDTpsUR7KAFq+mv29oX37EUTi9gj5cKd9q
fjSTajYtsm9m5CLberJnRUdLfPPaVNwe9yhdIYwGKx8Hyc4aOmqkbBIgAJvZ32E4/iSF1j35Qeed
yqTw+HyjJOoieUUEEgN87NTehRRT8n9BD8+2wc4Df5W4sd5lYDJezbICOq6JKSW2NMT+tg91FP7Q
SeVtzDHw9yAJUoZSfUGOwVBf0HLO57Fud619ttSwaDT76N5p3X/Go/NT9yjA56q6eYMtrrLlcyLt
gJweVXaXdoDM59XJ38RbtMBO7DKDMHEOxu7Ch0f/llVd+TqX/X0KRu9XmQVgQ3U9Hg1gXT/d8d11
/fJdkAAuaoPBMV6ffVQ2wa8+OTX25H2y/x13ZHt0B2xt+U/XY9G+PO4Jqtyihi+qwRatRCDbH54D
mtxW9nToCait1Zy9V1P6yUFSfFYCqkydv2a2VM+BlXvvSbYTcVq+j/3Q30WQXpLpvXYa6y1Qobxh
4/kR9yr64aYz5pzO+PP4qXDS9FK1APDKCBjZUBm8G8xe71xkyJH1olds69Hr1DkkDiSzcy5YgW7q
jMxxUfXdZma4dCDWePqxMOY2hP0I9m1y+lE4gNjInPgaB7Q+jczaVyiA1iV00heFYOu1W26sJUFi
lIGNsQGCEyJ4xs5VOJyGymZHtfyI0j57TaHs4fX5DEul900w+ofBC3+Oosrp1zy+i3bOZwSYrgWv
4Kv95o0eDtoYei4+AR5fyDrPgQserF0cZkjlqzEP9gG+NJLt4Bpx4GGtM2Btul1KQHAaT7c4aKbb
4x5IL5AOeUFGqZHtppEcPDW2+TOktgTt/Hu4mIpL7YaMxmL7bGphnWsEXyu/8clnNzz75C26yZA4
8kM4lf5ZMF/L6+TqT748x1AIzvAgzS0823A/TBkcB7dCGG+3dzvFOi5Gxz83eIPPpefwKfVn8DPL
xU46/GqSDTT6kTlfHzcuewMrD8nAa1X85ITNNogt++hE0e857c5e0pXbrPmWhv7jRRbXHOZs/AfO
oDdA9CVqR0cdbqQ/blM4qHD64njjViQMV7I82dN8ULQRK9fBRKXDvRD13zTPX/I8AmGKkj2e029j
iQSsx5VrDM6WVEGeBXWfHtuthII72zPL1yh7apP2o2uyVWSrv5l+criO08CAHnF+6dR7MY0JHFfa
3ynnsS4hSfFz0m0R+MebhhrSKJ0n0Jcf9tQ9z+i+GYfcCnAKXHXZLEXQO0hRdv38I7CjA9zKP7ZN
kis2fvI4Ih1yrBn/Kp1eJzv4O3fjCIBBro0Yb0/vY1NXgAxHs6vXrEJxW8W4OPx+VkBJmxPNUHay
5PzeT95z4+kZMkd9zNV8FFOB5wXvDi1TUQ9HIJMVsXHWTlTzvk2N7aRt8LwecE9Wjv70Tcd5rwX7
1clXzrqsHSaQ5SR42ShZXf5bgPjmo5mfdaeHJ6/+kecE7nmZ+5I55gxRwjFBe0dUBS7z2ggwX5sG
fwILxXuaEjY3F929CqMXb5oJWB4na99mVCaGWS5DRh+rNTJzGdyKrA+28zx06yosj11bnUrhIbqv
jFs6jr9TsvhcCZTUVBP/IWF9VrV5ZVSi10Gwr7BS+zO9Z9gStT0syc3aJoSAzxfXpAXrRJydwqix
m4zmYudmRkyjL9G4imdTGZCo3AIMA0lthf3TBgsMFZjhs8tHFTZ2vSX4pUVC2lwHH+eEOVpqx6pK
o9DU+SaW9tU16CMqBS291TbQBY8jwfG/jU7XGFTFPxDIJoAAKVb5HF5zjROrDemQUUEDlfK2jg2d
IK86IusjQG8M/knLIZwQ94QBztlnaeHNFz/R/WnELLieRUzom3yyrfRHN88dPij3xCTwH3QMrEfl
qu3L7yDL/omW1JJhrsiEpLJY+VrtcijtW0e3754Wn41VIzCAkum+OLfUYBkdh5qzbhg38Psg0dmk
HAf1EluHE7vOunMYEG7e1htz6IuLBkQ/295vVBzx4ojMd8rDCdP0msuu5W2sbAhWzdQ94UgrNpk5
/nQtw9j7w3ADMSGgwiJ3gEB77iXXpVr7x9JO1T6qCiBZ5nxsm/5PxQUwq6f03k3qprMCMTSIyU3V
1CTdDNN4ftxrQTGoOOyPpKVcGOc4+2GO63O9EHdSnzaXOSM+Iay7gWMgBUnOYdXIVWOShx2mYbWR
JjPjIKs2uozVGcIHEB67jTVuR0bwjwehPDTnuoufBHyCPbub5mwZGKKG2mwgoOXN2aa/QbI+1DaO
nf7iL/9g40z1eeG7Y7UfXb6lwUqOisG4dIL147kn5VjBjs7+sBpIzxm8kbNH705GX9tvtIKEyOsM
acLM27OL7BV53yL7UOO81Skx03l+gE5gbNuo/NJg0Ld+nDerUvfkOS8vQp6xXEAX67JFgbOeuP50
kBPID5bt5bhwPwKSXkeumSuDJvAUKI8QO681QOL2hwkk4WoYInONs7E9P27YC+781g4PygBz1Jbp
UXUuhukGv9C6SNj/NwpfJ2jOD2WQhtguPz0eogV/Sis/286qJGawqc4zmthzMM6fADTilegRljGI
qjGhec1KRnMnV9nyKjdtK7EHz9WZp1cdSWLd+F0pjhkgOpBCxbmLVXHOl3vWkOxnN+mQZff4UiK5
46fo9LgBsdntnMp6rwpAzKZy4fQsv5gVIUfl4+7gZlvGdP4Bll18hulLLNZyL0zmg0HU0BwNzq51
Fj52rfe+aoiC1ar5AD83wmVffjSSsDjzkYKOK4gWFwldHikyhZFm58fNZLjpeZQfhYzL/x4OOgDl
lZfBkptrQG6dI1p6jQgBYN8bJ9XkXxaN6ZZlRnASvS44x/VV5OF4Svz20qT7hTHNDs0c2HhyXbN8
Pj5FJ4yDxTu+qss0P1h0cFt7cPz1XBgbhPbBBSIrN2Odr7LQhARv1DZf8hzBRuurXZx8w1+Pzgz5
1LbIlVqrCiDeAqGPXJprAa3DCEnTyINg5bB7MBp61SI3/4CHGtZWx8E6meHfye520DbHbY6Nexhg
m6vQSub1I+vovyyGx905dWR7fkQeeY8MCPTZWCYekQ2PR/slHMltrGwrIkYVxmRtZzyMh8fjIoEV
SaW8JCl5fSAQnCy//XHz+Osf98xBOGuAs8F/v/rfv/Pf7eOPSgP7G5h3tf7vwccfqh9P939/Xa18
JPhDRrbgEgL1+IPj48k/fs9/zwTk+Ydrz/5/T+l/vzHBK7AdR+dD2jql5l6ecG64h9YduUzHMEoq
m8S1x71iufe/Hx/3Ho/9f78PKUexQ5b/4/H442aIFYlt//uzfty6u2ZMbo+HSB2bt6qUX9B5aJWD
SK7K0HcWWE9/+t/NnNFIy7nh3X7c5UzvT04I8Ao250la1OJJg7cxHBogk7J50qbhXNBQeoD33XaH
8azcj6UVbeoR9rW57ALHbHLWiOP+wXUgxhSQ7jotvT9ciIAxcDgDwkiOooR36se9eO4mq91Bjhsv
XkAnXrPkLkuGM6rFUuHUqO6XMAI7H75h+5iQtkrWp3jiM3Igera9qfkV0LrcEkYd9NmvpQ8TWScb
xUG+asrZX7elyNC5cvZ4efHdjt1VufYdwQqyTzDlG/KmPiQT+5XhzQYha/5n6D+7lrmTY/MVjXFx
iibsG8SN0f1H3Y+CpDigAwNWBA9wk0yPiZq9PcC+16pDXFTBbaW1ep4nQf4yuV5tHIGaYngirI7k
wAL6R29OIH2DjfCA5+bOuBIDS+BUhiTnVpCd/VKtcRZ+pa+Dbu6pQzR1LQT1U/ws5PhsZ/Jf54C8
KfGfcP381tqK9klH4xGIDjckJKi5oavI2CKMKCxo7BgWMWNhIqaokDqaUkNvLSkBLIj619jfsKG+
RHkz7FWMAYthZPjsa/kFqDPZ5kHzt477N6Nrpi3w8nqdAgKPswQrxs4olc87u8gSe2eDL0VtyRHe
+xJseKzQJqTURlY1GIfe/vaqyDok+keCfOsltihn6hTT44JdsabjBKDqOgrzKQy7epuHWbpOe5lu
zKasNn2aWlyer1n9VzrxuG1pgXeWG5NH7sqCuFcMHtrUPim3ql2VsL6KKZZrC8qU3aqcsZaVXw2D
xOA2mr/ROOZXH7PrycHkW2rykCdXD3eB8Aw+xIdR1ECbHfJE+6yn2sFudSnS+uBqxzxOeYqtq3w3
eApnl9HHCiwQa8AoGLezQ+KK9LPo0Nr1b7pbDcXKlvBobX1LvZXZU/JVBmv5ugeiXY2+2mjWmwjS
GzaK5cL4k/TujMDKrWI6wC+kbzQ00z5lTbTK2MueI31HxxRSmVAbIDU4e8r7oW08aiStTUaBxMXc
wMU3jjOC+nU6EpdMVl39VEFYZG1cUwfnjGwj9N0zk0RUUckvPyPNrpgFcLqMoIWO+VAboMwix1nB
pIlRpw/BzxES/Cn4ymWvbg3BvxHU59m1oXUxYWhHIz3kpryaFuoP7UISJmdtBKesiXZ0Wzg5BVCy
JHc+h8LU69aBXpyk1PuYzGLaCihj6Ycgy2CHP97dZJLGKZEUqSquinXRFDvDKFqmH2m98eUwMMaq
wDDX/bNrF2qb8JeEzLmOfd+uHLMd+NQUwXaqIKiBj4MYzlo4N8FCxR7G+khyMBfm70UDVhuKYoRX
h76OiX4x/6tYJRsy/WXI+l8/jM6ptzDRUcl7+9JDrlXONTTYsORrxJ/H2G8TXZD8SdJoN1Yu3vAu
lZskDf3LA8BViLQBofvAPbCTZu73hM4J3hmCbS6dTrRz1DgdlJSkWnUp5Eh7+JumcrpzAiKE0X2/
Ug2slzTPmt2ER3it5tI7wg5cWSi+zyW9e+w1YCg1BZgw7XfHAPBb4vA8SqsHLjYb4WHS0bnp4TbF
YZa8dqP4G7kXWV/bjD2OoV2xTIKz55n8hQtcuXU5E7NiqZKv9vItGkQDNmS0bn6saOJCXbKj9Pee
mJBlUihfmuVmWGeJw2iuWniAfujsjUY9PbBQ/93YnI2dCP/Bt6CiYgmxNYnCBexmMUvd+03yJCtk
Km4KMZ91oM8KkOFgU9G25v25RTh/pqEcN3bA/qIkC0CioEsZrnNSLdWkvXdVfAyBAMCUK9EjGEvE
eTxsK2zu3lQZO5XCu496kkWq346VgVkXNcCXILE3762uvF2BCIvRVrTukyDZxXIx5xOcRVWSMRgK
h4Nj9r+nak6gumv+LsLBo7Ddcl2xtzwKRSGtt3Vvk5PVhuna9LvinBIfvcJ6DrAgbv8Mpf5jm+M6
zSl2KsLmYeZUFnXi9C1tcZw8kAP55DELDWBCGzWZVdleU8E+w0BeZfQyK5JcsXX2pDpxDfqZ2rGz
y9LqgyCISxKx1IgHIOPscgw+bhg9yl4eYqZeO5RXanprI07ZIgGjwbr5F8NGd01xi3bHrlYEYsOJ
8UJ1rvJ9qOx91dmcUT3fTMjIe8HxeGt4+abkRpk67OrejFe4oUDA54tBMvvByBvzUbjrK3EL5yBE
WUsCpG+TdObXA6RT2VIxhMF2KJceKyimU1gYELz78Tlpz90UroHFBLecCjAm7+CuRP0nzUM+dI7O
L2Pe/sybLN1PDF92stc7l6kZROUgxg6KME5NwGSb3LrAQ6nOEmzkANr07LNM3xYc2ps4dubdoPRJ
JyPMNSb1axf18w1Gx7YVEANmosDHDIB3vVhidL1ktvzC0lG+aBZIODIrZ03mEYQzRl476SBgIz/g
aUQjDrMu/ztYMQwiy4PhHeYseArxVRShvXcGYnMEs66DpeZo2/kDpIFWHZnLTEcX3N+5JVtHd3V0
NMoZu2QwfhluKM5Nl4VPYwizo0BTiRrLZtlG0DaBFn53ZRRgPuVFQ5RAlD03Dj1sNNk3K5RjsDJ6
mT3fzXQkLoT16iF2M51w2pqAVrzRPuDcUs8ietFKlK91EW8KkhOf0ShUr2jj811QEc9l9b9UH9Vv
bpb1lzFJf/F1a966oKesdxPghdE/W2flz7TXzdmsjXFtLj+ijAPgSKj7SWg5HpOCGUPjx7thHKx/
RgqpGior0R0b3bj+z5JsuUUEyJSEnCMxyfEW4MnD3tDREzBKcqMsO9h2M2zAM8w3wcu8cjOnPBa4
NWFbhOOegKvd1CSf7qiPRRboew2z4MrO9NqNdfmWQjhmBGUhRyv+dW6nAaaqeOeU5r+8u2WI+J+a
4YuBRHvJQT2xUUNamVThKSt7Zw2mxt5m6Xg0rbbn22Vi3zB62KYsswYUMPsSUQ+7LcrOqQEQFeqB
JQnNSxVH6UHUHkc7ZYrLB/dk2n9SnNfupAUqPFB9ThrR4Ebdpy3k1bPhnLkW48Ko7Maj287HIat2
Y4pZKScx1ADS9KwzcoYmTOUsbQ+6G14AXnbXKVMmVxBL72o5QfQrubpGrg9Ei2QFYZohxD1q2KH6
qewEIy/DS1SV4aGs7S+/M8WRyOHLKBgjiFFsvaFXe3Pq9alg37QiTZomPnCeyjH+xlrHQNT3hy3c
T3LLqmFfwG06kvhT7eICIOPce/3aj6HhElJYME8YnYOQO5/8ZDjtQ3bTnLpWarn3FDTOygRUtirr
zNnZFRMRgxUYQpNp66UOqYdD2x9mVURHpDzHOSnsTREUyKo4KQaQFYJR1Yako/qocndaedH0njSW
exY4FlaljZQ5GctwVwXw98c2rV+toty2HiNlibplX3sljNkoBB6K3vEWMh5feEzAdFm8WWZ75EQC
0TV7msGHTl7AkaxMZNWtG35bDixlLZgMt8IFzZVS9A0QkG267HVNmuwuDriMmiXRYLbTX6zcmHZl
Dwdk6T/PM+0scteIJYGbftqMWI9OEH7GQ6Qvyt1aSZY8xyNmkaIPqJM88NpJ6jNRqenu6GjVwUSs
LUZAtsN0QjhN45e1OYJcV4EKTPeIMFGce+MxymGtNq0/7QbyKzdD/pxljX9VjbdGfDL+MNt1lCnj
wxrZyvjqnk1NtDPE+GeiVnyqYOUtw7WnAND+AqaXe96Y6KCcj4iYhC3OaOPTG/5GfuV9WNmfeiqj
beiO05MT6OCoqpk9XBxxUQfYllQ4YCyn+lFWY3uJutx60cNbnZN5EyFLuCQZwLey4yRhlL/PEZzc
y6RnPFSk3kUXVzIs7HscoJoOCEugsm27e0QF828qlH81yIextIt41QM1ngYGn9+a8YJ2I1DD5Yyb
aLlpHQI2lT/7K8rG8Bqad9ZeT+VkHmIl84MCXl0nXfbEimJ6Uc68NmZySvTDqe4S4NHOwf1xw9ju
AKjvu5aC5R2MT0SoPrTpdsIMFE9vc5SNF64H+sXR5imxk8+BMTFTa82GJkGV5hthC2AnKukLDLVB
DcTLKqq7FLm1NnxyUpqhZ8c+FwJaCNpnEA7BkYqhZioXqWfCH3p3F6Jd3DqVmLa+Z5KRlpTZk0ja
bZcH87liULwlz1EQqMrM0zQ06xyXdTOha3trigYwrXxuWVI22Rg84R0lfCVGvJ3Ww3faDA07o9nZ
glYYTy4Nq4Tju9FJg622jK1Nn5CWAdVvBZYyL+L6tXLTdYNaCtPS01Tg/xBVslNuHcGJcKnfowTK
KYlUT2lAOF0i0kPCgoEJ6LT2RP2T5TuniFOlJEpl5cYD5n8TEl4Z+xEiDYuo31Z9ptYkkjpPlvuF
FtU4uglBY6OVntAbqPPjxlAkxdUjLwyY1fJeQlaHk2K9ab7xp0y3pO/0pj5NafCriuJvA/PmcyEE
UsmqPiKmkitiyQdKxgoKfF6Wm2kgB0Iqm81x48XHsiPAQpVNvPfnvjm4NeCgyGNyN00js9dk2fGD
q3PdXZdF7b4bqA6bNPg5t/OlAAqwmsWgzqNP3D3d2k+MsR0fCRLmEsP6mhyT+ncqhlNHT7zPrKDZ
ZF55Jw1GXUswTLcokvCgLXszlcLdVZxC+2rIzY32MmJgm+RjgtDPIVm0W2Eg4IuCjFIoGwDXM5G4
ufHv0P7X+Fp8hHJA1+cVv6SBP3R0xuwXc/WasJJ1Mzjekcba4/TG8DckokEyIBRJJMNbCR/uIikp
3DLd917nAYeMwiMWGKYD+7zT6cGyrbcqIUwyCm2xHvyB2qMLPHgIXX/M8gbpSgizsD+bpf8d9Dbi
zSZyN7Y7vTle6Rx78u4Cs0WssJC8SnLJ1nXXLXhPdAI9gjekNp1L4rRHDE08//UcVLiS5TjdY034
WwvIQRrd+oHAJvHsXxfLehfBLMaw4CNZpyvKuxxRDiI85lqzzbsfkUSi+gpYufW7ibYtESNrnB4H
pyP7oKgBbkShPNTOJBEaJP26Rme6L6L5oKu63ow1ovec+EwQWmEAAJpAvH+DecQ/AsnFJGslFc8E
3ulT1BgHwk62ecHgyh6Z/3hRf1Gl8Wssxz+xzSyk7MFTVPM0gplxrKMk/GMmleRSG7l6smRHpA3K
DBaaLFEbkNQV/Ogt1/vlq1utAceonRh/ZtKmTPGha5ac906zUV7TcKn345UTZvVBUE6l00BqdQUP
TeCQ9yIbySUjGWoJ9HX1sO4k29xSwsrMs+Rn0xtMapnx06Si56nBdKICuhZqngCb5fs8mvxzDDvX
IttlNloihckS5X0NO1BAqb0iGUbsSeIs2YYU3Um64M4GZe4DQTgORulhO7BkK3L5mzWZt59iwVjL
wFpDFbSNbfJmUs88l25erUbRRy8NwyWYjsO6x71wNnSX0OZ1L00O4aoHzbYtIIS9dtVv33aKEzJY
verIBl0QMi5QQvp6g8Ga7lJxmLD3rkmnrLYuo3A8txlj9IbKsfQ/EiMMGC9Cf2/MBJI9YaSIHUZ/
x2l45s0a8TUoehOzETddWSfsd0SyOuZALYtIXMEkItludtZJ0oonB1XOsRzK59Dv5FNVET+jWqWu
vk/N6XXjE4fwvBqjPLwVKXMQ8LCbNGvc1dh2b1RQJEtWArFM0h4FpPyNg5ef5We8jTsV7mezRE5B
NEYj/Y1RNura+/ObxaZsmUj5J8suyo2zxAbYAS/cUE+0/x6M/C6y3pp87k6ccCdn8nJMN8PvfrCt
dZZJY90KxnvJ1onCZGs3lG+xtL6SgmD7zqn+tjTte2IDo7Uhv6u8TYiUtoKd72Z/B3cZddlxcVhi
59xgkBsoTOHOCaIv265uUfaY2zLInmz2ZG2C+bfnUx3CRDxa0H/XY8j+pZQF6LSuNs6tm1HIYi0E
41I5nLPlN3temqyS8iWaM67bmmFRYGQMFurxIrpPZhjrjELkwx+OU6f8U2511tpyM96dgPy7Oimb
LQb+UziL38rPzB241vw01l6HkN/a2qnuj2B3exp0jhLqSNjL/yxfybvpuBNqiIBoxzrL9uSflFzP
QQU5nBsh3UYdYhuJxXJhLReK6vCrK1R6jrvpXlf+OlZN/VTgLFhnnmRDONMPBy0yLAiVvMbUAymJ
E4SkOH8iixGNk3e8y4N7kP5AFIgL6TTXoTi5gfFVYCQ28bTuGDlyPdBAOEfBf88ZAw//SNNtyohI
35iV4y2ckgPxk+VisI03TgPl2mfZkifeKS4DuRomSx4Dwyv2UP4xrTu/zMkIzs3YhRhYh/ToO1fJ
kIVUqXw0jHtsuTAloDuuDbvli1yoD7L/hhPGPrmvZziakvXT6BDx4oimRkVC0G7idOH5cVMM7t+a
2Rqzv7TZMbxIj+xknqOgdp4SJb6oKc0/hXLubmQm12Rqgh1UxIuvoQ41qba2jIT0jqQrvs+9wxu8
hDqr0IMdVqQfWSiv89CPq4IhWFYv67EufgPeO1AwFdnJrspjk7fFKTZjdSQJ5C4qf9wTtGxDYGxY
7625ZCTEAhfoPP4QQad6FXyA2qY4H2DOj7mTr8vQGKkDxI/Mrw5l3/4GOZ2/1YyE9qzLUHho0VzL
Xr1RVE3H0QTwBaH3vaJGmpJOHHWoYIKOcJz9nDatToiJSwdnrXMGplOAwb6JplXS2eB5Ta6i/RjR
GzYuBvM2pxWYcWFYcXZqABo8IZnbLUL2bUX+IexOqdfGWJs7cIWfPsK1NeR4jOMj3gOsW/26kMS3
2FKcxyl2VyG9WJcxfsvBIjBoGEjSE/Q0szQvITjxmj3hvozZxUy5ka0YjfnkHcCGlyGtDv5y3uPo
5VpEhbfLwt7eOg3f8ra2mdAkVXQpzfFgjk54Kqilj7rAZe7VLXonu7gmBFoexnjH86AvBwI+Sb9C
bzMl1xDLYJLhn7Bjq9iX7ClZQY3tca4dWmXjkslWrGHTZRthzfWxq7phRxKStQnMiMA2+rZm9H4W
fFeeS2tSlArJsUJBdStJei0npY+9l7fXMI5BH/y/0Nd1Ikbr5BIjum7GCBACWrgkvyad06/bwiVY
I6p5e3RHekhVcFpVhPM9Dv6ApARK/Rqof2fbR64d13SiVDSb+lnG2U3YDH1nR4OzzfSZNxPMFZ/L
bVzX5qHO+wtT+WatGuW9Rh7LiUTZr7KiRokGxEc6ZzOkU+uryurqOfWhMcvG+RUwaFljBeIp4e/Y
Vk0p3k196PR3V3fOWyPM7jnIureqRT9FPwwiTcTFu1sk39Lz9LeUzPdc8MIA1ZODa9AKp/P0pMlS
P7b2mF8C29nP4Vj/4jJYoUG0M8hdMjn1AnAt6UP+NcnRlESxJBJQ95vYaoqjwSo9Su23Ng1fknLm
Q2TSnU9S1GsM0hOSxVJcO8X1I8o696brmSRvQASPlKKGed5tMssCt6wan51xsJkPmM6PGdX4Khne
8cmFS48LVmMonqdajId2rP+Vdd6sA1KPPJp+BEXOND4PoRVflWmWrBteqojOl9GNf3aZc24CzAzg
S5JsbZtVsjViyNS01u6xaVWKCQBv21xT9yu0tBlFLTo4CUOho6mzBwMfb5x/Wq51w51MPF7IONlW
iNw47j8hebpU5LI7puR2b7pUEUVq5x4OqgRYHV6n17yc/9V8vtNAV29O2ItDQx+9yvkuz6Y2b8PI
8ZP5IPDNmaBtkebyUqpF2OIEPavVOTqXqmbLQtYLhsb8StBFrFhuy06UCEjCe1fE8jZ4Up1yzacO
xxA5xV5kXrRTtVdwZ0ezka/CNRg/48w5BkpR0HTu2vapuKwwFj/GKXxh2N+ddJBsHCwCq0nG0Ssa
4XdnCAA75uRnN15U3O2WL7wUYbrxRcqEjGneJcwkwz8bg+6Y2OUTO1p6rFofytCadn3W2Xc5PkzB
7qbpC+9p9OL22pvmxeLM2LS9tLfFchUxCka3XpyivEPbNLDAcotZMhfsu5fYkOY9TE6tt8dsVfzJ
GU+tvdFsn1v9LLuieCowF9B45tZPhIkYuC2FwJw1wwf9ol7ip53glyDFkO0PF0WL8Q/Voc92CfYc
M8v+d0W01pZdpnMqrfaTjsA824prQpiKrYkd3B8mee7Qk/OucDjlhU6eh1G8yYBazwGN+fS4CVhQ
gdzo7xnX72dsEHdLAPmGEXJyshYVUWalZw1get01+I1ad1jRsg58armJO/ptYx6GQ9H3e61z69gQ
4PgSIYzzzGbrcy5CANTz2WOAcZi8mGzkqjwNBrbAOhTxu0oZu8YldGfe9QoHY8MA2smrzyKiEAHW
kd7Lqrf3LdvRd3bbyPTuTPY8J7/ZJYK7sjvVgV+/l/3SPUMXUPpA2BWxNrH5I2Kh+U+Khkug7z57
PZM+3Zr8rVEgrmyF7jm8xmPQRdN2ghK1kX15JTAzpX6iRZd5bV5MZv0LpfG1Q6DM60oIQNIw3mkC
/GLDpHaONQk6WsKiKUJ1qetLDaN+U6LKZA8VcghnbvSsSu93EHtyn3j61Tbim0oQ3PZ5Ne4JzqBp
i/hnlFPc3SkIzuzpJZvggXjVpogOVQH4RzuTvg+4SwZ8Bz89xeAzz9O7hduQRYntrfhO4vKIjrj/
dl5re397fAoeuceS2dTjJnMt/+rEjnmBxvR/7J3JcuTIlUX/RXuUYXIMi94EgJiDZHDM5AZGJknM
k2PG1/cBq9QmlVotk/VWMqu0zDQlYwDg7u+9e8/1I19hHvQjNxt5siBFe1pWqj86Cb6TgBfnZIzI
+/o2tne5MhSXOknRbgvRP8Xc3DR7s2fEVOmO9iEl1RLZh7qNICWObv0+MyKaE009xynog9pxxVE3
SODpKhiRRsuo3iiMX4RMZU8tLRxOA6LxbBseplqP0/08W9WJ5ILPiXbQfRKuGQ4lQgX3u19VojEt
69hgdkP7ypJtcXbmL9tWponwKpSdQGU0D8Jdv2u61XWQpMaTWMbYW9n/x5ZEg6dGI9bq+49WzX4H
LW7eynzo92qFLDwvp+Iwr1FLGIpe595InvL63q3d6nkgIPyeIFg0F2l6XUPEbwEf7Oo4fKSrM59b
w42R57n2NSvD+Fn7nkX0U30cwtJz8X0+xvly7lxB8N6SzY9ZRacNkxmR94gwKHOME4RmSgxXNj+W
kBEW5oL6iDdz2ElJz8FFzQZYoHe3WU8JLRBhl6u8fBFy2rXF6OAvyYH9z/ggiaXqCQuXQzAAFtwy
3UVRKdrqRq+KL1oNzq7RVRQM+kgAtyl5JDhsbKaCAX84KywznHQ9tZuWbe9Sy3K2ni8WB36vrsaB
852i7V3N7G6HhZK3Jhf+eWb20PVOf88b+5qldP0FeUhAWMYIWZvxv+yy8IzsuwuYajJgDaV1m6Eo
djKvG/rwNEQceIu2/+Jy0iCMWqInkt7YlkW2bsWacUela95RVvZYfsSpUMQUdFMF8PZlFoQ2EMci
Hzm/RRtAo/FO1JyPxpIae1wIIxYTjbJutl96Q+2fkNhS4trFfGW0o90sYUWui51esHAIJpDzq7Q6
7fL9izJoDHvwQNK/4O8Yk+1l4w47oi9OXKv8iFpPuw/FMen77Fq3oXEKi4k1TaOssWzjcdEeSC3Q
X7RfedvfOJMbPceKHt1CFHmZLLf2c2FX+Nvi8baX7XhbOMsZB2zoHkHeAChd6Btsy5kj6oLxlTFx
qW7bRrbfRIOTmi3sygZRP6JO9LvezN9SF+3llNbGCzqpGJHdQzdQkaSWRr6wMchL3Ja3tjkotxQM
iIDigR7PksqTFinHtubKA015sRat35uDDULRHn5SWWgHjGPGiZZdtJ8mrdi6E54ZmS9kXqIDpXGS
mcSY6ChrAz0KG7/CO4fbTD7HdMU9ht1vuanHT0t/Z3VxEWD8H4Ol7T+Hurufa83xJ7MaL5AqjkNl
COBx0VPkNuqpLzpzI2Zl8dknnN2om8Pvhsv/EE3/BdEUlRb+338ONPU/cwJn5effBs7+/m/+SgIX
v6lwI5gtW3BZXEj6/xM5a4vfbFCIAh8rM+Jv2Olfiabub47BX9gAJwSg8JVw0lZ9F//XXwCBUw1p
QuXnATViOvDvEE1N+09OWtjawoJIZAKuhzv+DyTCjNlzqi1usx+yyvKdoT6SLthsHcs5jqtiNykE
6a50xDYGTcmkPpJtEIxJU+61AdlH0TBqjVqEsELD6ZUqoP5SJM6oXDCRZTapFynEtK1qs6zVLV6T
gXO76lQDi+KAGQlhwallec+z+NxDbN4q0atDoekzDCbYg7PWKXE41tErBzvXxG9g1zG/2dbNKObi
kNQcxy1TUAX7ZazyFCxOFCRz9ZlVxYITRKRbh4/o0YEJhrL9YU7ipqr5WNqqochfTQXKV2hCppxo
vrC7Op4b28/wTqKA1Nsbx0DXVQ1lFkj2A4Jk45qhFjiWUmD6EuKhIt+ZlsTIQBzBGoNUznNztCsX
c1fbSXORuBGD2XEZi00H5IbL3la7ZmviLQKV/MpBXHtw0NZtMuccpoU8FvTlPHV+7Ktw2iikt5Jq
IGl9O3D4zJRg3amRtI4i9eeiApItKwL8dDxso17TvMmyhzCyfzLilPnFoGQ/YP6IA2lqn0vJ9pTa
9Y0GbXXNpfcgC7TgymcEDG3y2ldBEpF5l2YSIxg6ehb1rmPiTNgcHeeiKNSNRRS5xWx+pNY2ajFt
ZNo91FENNlPj2m9VvXsu6CT6y9Q6vliiU8yePDjRh1AyMCkhbhUt1q/o7a8i61vPdbOYXO+Y1LWh
2myp23Vi7pGTqVH2NdMmyO3jMqgQr7WquPTUKYVpPYYhM2S7tRoP9QzmXxK63bT50Cq6nqKZbT+z
IEeItLiLeSHLoL+PwfXSVQ0GJl2/ljSVZ8M+hwPD35DNNp7KhyHpUDmGquPJDr0sqb5IrEvqp4gK
wYmuulOcq7k4C/Vd1sVd3dB+XCfFiEqzIE25KMiHXl0rPMy1dVMr3lJlByZX12zOXhvBAN+uqoce
MaHt0FTKBhKYCX/pJhRPMRm9mcrR2Eacqc6Dl1AT1eEt9gfShkL6TSljipBPPvQEyK7Q4BYVWl3Q
hi3w7cIkXOoNyh92YnINIxKaMR14EkMl8pUI0THPOBGE0x6pHjEtjb3v6zXbThmnw4DBLGJk4mm4
7ah389qzG+KZa3U+JGn0aGkOxqmuazaxWnylzr3bxScEc01AYNVtaCo07kOiOxFrX2bn4XuPtmRB
YJhFLV4/WMrc3YMO2+LT3ZSajJ+NOg84bnwxJguLojzQW9yHDpulI7rmtrXcfTo/0KdryfLVusDM
nMc+vhBJssrj4R5OkAHJ+KCadRmEtExVrTCDwGWgNU0LteT9N65vtSvZnKUmk0NyqN8lgKM7cWMg
tDq6hnJjs+hsmRclMMRRb1VADcg7eJnHqdpG6nBPUqtCEx7xuU1Z2K/qL+TipeHRVpY+NVjtm8rY
clxrrs2cT2djYbKod263abo5CmKjpOeckDG9RhUxamB1GvJ7p3HNfZGonprN7TbM6OnafbdszVi9
5bTtbsOVn9OTpJrED1XcLCjDyoe2Iyoo7YqvPA1B3NNY386x9stOjiiTtOP4gEd+P6D9U2Gz40KK
XO3ObrScjNLxZpivupGeuhLKB6NUC9996DshEdHJkPiFLp4XvXxIoj7ZUPzbCGtC62SZpX1KJ84+
jLWDgbH+NqonIJFT1eN9XIot8aK/jKaTJxKC5UlHchNAzvkYcKCTZMWJbXpOIc+xNqS4C4SzM6Ku
2899crWnFm2QVg3kGzrsG7a0TrouokO9Zs2SCbwu/Lo2MYHUpjogvBIhsQoocMG8YybocFb0E3Vl
k51FnsOUgZiSO8Ouykax651xYtFhHZ1dDNZuRYFUhvqwKYz2S7dbNKbhwphibpRTgl8US6J+B2+F
rKYhqb1MAVnD7Lsgcqjn0Jbycoplp/tyXG4I6iv3iqwuxjSrJwfNDbKSwifAON7EjZudCSh6cfsF
ZZ5p41IbGgZ5roXNXBU4i+c0iKVJTkJnWr+/C7m+le/30yxfsc088PsPcAunPTfa7++yjDOMWPTc
MS7wLNf6cZgbFMm//7ZJCArsnoVbEaxn0cZQDR1lPF0RxCe46PTrhM7/mCOLizPjaNmtgdSO35UU
VUccyC3udXTK1PdfhWg4BM8NWu30BxphtEtMGPKG2CqpwxQjE/BuTXQOZsIK827Wj5GBU0gjsq7v
KVBGZbmsIVW/I0f+cwD9FwdQjQwZWFH//AR6eUvKvzt+/vEv/jh/WiTRGBZQ/BWZ6xjCBdUyfrbd
f/1FsbXfVLxHmgOWbkXjryfdPw6gpv2buXKF1wT3P06Zfz2AmsZvMEtt0BOA1FXo0va/cwD9BvX8
DcHLdGwOuaTEmyusEZrLn0gyHZM8pZuUZd+zOq5RNCRK6ACy+o3+SzvKV6wOh8hfOF8e0Gb+zRf1
v7Dw/4zy4cUd2HGgL4G6qPR9//TiVSmqxlIxbANOIo/cW7pTPt7AkbDg4yebid609cnY/f/5suLv
6Tm9GYpBJrys/NE3Xlzc9sou6GkL4VPFfFhvrX8FQv0TnO0fPuifeDkZ6uHQGXjFzvD6BSbXhmjI
iKFWQvDo8//98UxIm3yAv7uozlpS2JBtVXQO2p9BzW2u1EApGrmPgHQcY/KdbdO4ZS4J676kOcgw
LA7gxLQby404dZOgfHGLMdvENmtapWcXcqeXIFVC5kgwZb0SMY03Nuz1OBoFWaXGKn1Ue6DH6kto
D9qmSvEJzQV8vNT8GIgimbjwmHmY85URPjvEtN0uK/mGM7Qj2OlvQ6XR/SIdLybb0yZZ2tQXE4oI
sui2A/8DA3ogQU49mJV+30eV6S3qtJkYvgVy4eRrWMUNPuL4GFbSL00JtBeNn5JMT4ZTM8qb7YfJ
JoKMQyvSFL1OiEpaVE5yWKgjuk1a3Gp7S76188SdZ7zFwEU2VTk/UfvRluk7z8wFTXJAWprRXuyx
8nQhjmVMiLbe/TIq90YP0Tm4pfGJWvqS1M2roQ9P4wxxq20vihhfZn20PRsCLq4yfOCtFfqZJsmq
V/BgtVOERoh0Ruu9T0j4tmZG4Mtgwj3rx6epTclJqeUrZHcuDFnLJfybeVZiBv02Z9AJoIZR7Zvs
l1bqn4bCvxsNroSeJb6l86P0KKvxNReeVi7XSmPGPOZzIPsRoXUS75Vm/lEqR6viQNx1C4FxhIwX
ObL7hDwbtGEB0LpXG+NQmmTY8ufPbJme6JSAZ0GqL6eneYSglIf1DpcAeYL28mkYxVNUfyA+fOvb
BqWWgwvBTeGmAFaasejSda9fQyJOFdtC1OqYW9THTxBwPtWR8odsGX/9OYWB9nIWt3N1ZzVu4Wet
iQVnwRVH8KCDWdax4vtIsFzVciLEVeH/Uq2Bru15Sehm2kWO4UWpMQhbU8bEyhjoevOtOTU1LwVU
y9lmc5gcjONFZX4qNqY0jfID4XO2yZQ7HCfaxk6hJq4+CkYAJubw7pwZmsrMAC+6nssfqYFfjYHq
h1txSFVie6KbmB0LLCwkXhufKjYpIPTcc/pieS4CNA3UkNc4vJHGtFBnltCz1CEKUhVMb+7a+8Zq
Vq0X79luy6uryXtz4TbJNSLZUzfyBqRogaFW+SZX4kOXk0yha+Z2bLh/mqwbNzGYkWpWfeooawNB
R3LL8A8GcGnrhXYdFp0mfKMZccfPIua2Y40P+TJGVKW1Yqq8OjPyeLxEtX6d0Wx+376lzqGapNJf
ZLAO/uTk12hO080QAZbF0nufSbimU86nCxWw5xXB1hs8wQUw4uyw3jfTXD5mxQgIAoWlkXevGlpB
jLEDA0zcFhzVlA2BwTPnX5UXgI9Yiv4zVwhjnmN1P/ScdsflZIP9OlDEj7gArWDI5F1STuAW+vaC
dP5JKaF1pT1f3/edp6JgY90t1zCiV13nMcyTptilKfFpMowQm/OYVPZarzByjqmPEKJMM89sQ6Ls
fhDIianqs4i5otMtPJ0Zk3+pqJ8FOU2ct28yKvnF5EnV1l8MsbYRe9Z4U8L4sMYnRGl8SsF4MylX
FWt/lQyaMCGjvimjBodazGj3ORykHvQCEWLRFbUXNRNCJ5IptChf/LAvDuvt5OCtwPvDYhZ1zAxr
Ov/Gs2x0E1YjxmbIsVdBAye1eCDjTDB3nJ87gheAkXLlwexvl5Il//t6gl6Y2xXOC5CnF4Ci+jzu
kWzxoahTaZZxY0fmZ9eyUA0zVyQnd4ea3AeEdO/UfBUpF9Vc9E+Zj6zFrrtfDOs+NuadxRvrINJs
SpcAUTOh1zDuelk+KXoGUiKh3HMTHGbrTbF0W1rLL3T5n5phfgJ00/pKeKsCDfVwaKD9Saenfi18
7OShX3CSYXvalKP5qVe8z35c1xhZvMpEPDVlABfA3rjS+KzS+UkX3I2sZQd1Mq4j4ytNRe3qNl/u
YvsDTIpIX59j+EObZeLrapVsaw5Vv1EdUgUEGl6ovPMO59gxXNpLr/JVEAhfM/yCqsLXClSAZpDC
GmSjBgKshvkiS+tNRD2K9HK2PTlPF5lDvVhwYm6wwn5S0bJ2psljzmiCIdDSPc/ZHlgbrSaXjxY5
IGZJkD60rnxdv5K5YYuhn4wWn6epyPKZVtry/QE1JRdQKOLj9w0v6u61adNj6aI7cZeg5TW9WWMf
TSqxs9vuJzty5BU6zaiUC+6GcxiobXG1TcibTf0aG9EPmcUanRpzZ9lLdp7ZxntUE5qbhDsXjJDf
6UbQy/x90WjvpOuqhtgIJRQCfvwLCxDvpYOnQfh3OI4erY7s6hD+vQcrBRe7DkH22S0q+hLihCu1
AAjDTovFWYJT9LSYmHBtLK5k8sBkmsY7s4pv+hDbfymUzShZ9NadL+7orKXd1VRAvokqfmCPPnEJ
yWcbqqPMVqPZ+IQPu9gC+sTlk1alB6EPkWu5QwCg+3Gh1r4Gkat1+AjYM3AnijogjhnfF0/s0UnK
AqUhxCWbnCArUQNWWWVX19ANnSTGVzWH27k9yfFxiYDJ2BmsIHxxudUsvjM5P8DirJ0uF0HgGmNt
D0GhDSDBZ5l4XdTmgSr4UWyqH61YgrowMR7oqJQQN2b8V3XAQVBG7mt90F+Y5PmOKHb5wLEmTIkG
X3VH8AlWqfp2KAv9jAwfe2qvZDhHTeJlxU9wTP0GXQgvNemo68cjlBSvjOvWgw0HQsSifTRG7u0i
p2u8xMRN9ObbFOLKRK1eesPYhvDoiV5Ae7r4cenwdeZWgVgpexyWivoU8ByMY2jkqyvTsRb2ioFW
V9wrpJQjxfEbE5RaBS17WiLz2Oq8o2HsDimRq2vny/Ii+9pb4bs55xnZrcqr0umcdZSZb2Me9ont
VVHTEhY+OsSe6/eExB6ki7o31eHmtbXAPgyMIuUAx0ep/QISHCLOxdkrpjzrS4MlyipP7ZI9RyiD
t8OkK4GxpEFteoSwqHvHZUpkaTUAIID0k23QYW1p+zZakWwQpCT7wRl/LXZdHlOD4T8+3oA+ijd3
w6PTQS9xdAX3HBPxLlYd2nOAIgz2dGmOCpOjD1a7EXkBilWGv8wCacU7Y/+Y0p33EhG+0Q9FiPr9
JhLgOsMs9uZ8qysL/PrkVSvQhjTqGKEVA4uoxTFngzUf1yDA26uSaJsq6gs0JYzaXY3QkEDRBVCA
B+KC+RotWp1c4F1FEYpq0XycjeSeuBPUl90QHekmlL7sNC0w3LD0UU0nHrgaSSfeuVmzRcrEOEr2
3rQJK/qQGJ2EfZgq+z10TIEiq9B3tSSKZvoYbB6qMNbqS5KSMS4NDgUAArZOl6D0j9BqoVC4L/Ns
zW5pf7U8mkEF0wpm4yYeiHvSEQrMC/yOlHRAtHL0jDjx+unchcFU+5mYPlD4aMFU5vhO44p1eyFC
c11yG3TTHPB48993FAtFQoAXz8uaMUq4oTttQ1vS0GX1iOYz9DoLnyhWReCq5Z5vgngTq9A2sTbn
Xoov7Uxg4l0uPqKci91aRGWJsryIbMkDkyREr4VIM1UiYagQNgF2onck/bRTi4QKZJWvkBGDy4eh
J8UtJxuS5DdhiTh/aSy5hU7BTq8B30fh8JQYtG0jHYob1Zfn5o1NhLZ4K4rB57B1WBw53BXJzDIg
CjCI4S5kC9+mrcXpagQsIdmIxyl7pypaoaHQ6OsGeCWpzTvF6DEF1BE7+gx8wyEbujNIAY0qXBE4
ogW+Qa/TcgeiEC4qrbpB/at4ZHHxXYWIy+o4u69VIIXpEKIF6GP6hcQQyJ5ji9421XZIWY9ohLvM
DHynGFIfeMTZTLL3uBxRgi+H3sYi0Oek2k2meWNVAt2HjVMUMuMO9AQB65Rb0rQ/ikj/KvHxHyUA
A2oP5ByNznXFt+DuJqs54JjPvFZNU5q2/UtuDfd2beP2xm/OFhQfIkdyF+hhd5XxDEVAGwNaeTcI
1L4QH4SBqGk6VnP6ZKh5vFX0cWSgDAmhzHHOWC2SMmx4mo5Zs+Vo0WlbZQ3VmaYsDThTwnOvW1Te
bU+xgQIptgAhUilsrTkh5cAOtwaJMl7eOj/wbcHAM5WHpLbv9XpgaqAU7Y6cPWsz4vQ045pTs9Zu
mI9ziJ3rdheme3cQycVgDh5ectqg93TNMfKEjGbK4ZimzLvVCmVRNvBvU5AfSIYY7nTlgT+920gc
fE2xtqM7mEHkdo0f0+bspoEW6IvrjN3blLsPGNO7AyerigayFSJvIF01dW2W8FGcOQgXu2HiuUYk
cwtVioqclgFsVcxHrcQzYTik6Kr6o9DNWwUbrinzGdupzvWNbtLRHQ+l5LSdW+OuqKd3RwjcTDHP
mdaqVTDCNdlMDmBRvl1u9w5XRZpa2DQi99CNBRWdKemCWhNVXNudp2593FI57ldZ51Ig88Nz5q7V
JrcnokZviuR2tIWyG8b1TstNxpNC3RnQj3ltWuNUjJLMborihAkdNQZ+KOPYT8MBf2GMM8GZt1yq
uELbbWn70lGFZ9n0Hlr6DcwblYHJhZKiLSsZGgILOlVjfUEeNxO5OoOb5syX1KABzUX6KoOMaVJ9
jAc/S60OpEb2xlDk77aCtQ39Z/JLqsvR5FSDUKl5Q2BHXYBqNtPMY6OG514vMI5MO2VobHokxVVd
ms9snklR5zt0ZVlv4hRWSlxx/zKV3qPMQm8egdsu0T1U9bVKlLc6QkbGOXtt1kOdgD9TDhp7Gsec
DVOd+y4eWv9WqyyGA1J+qCMxRGWd0ytgMrFjXLpdmBmjNZuwnFf3vaCSJdgh9vQqe08NfIVMN/Bv
E6aJiD17KE06h9ky78OQAQWMKqs3tHNoOydZqrtBPCuTXe4WS8TbUCtuwOUvewS+TCe6PCjKRARK
A6iZ8aFZ959FW+Mnjx/sMnwu0yj1rJw2uAOEdBPBxAxsBZYDDv4iNuUhEdVL3QlMryVc19AJdPpR
RK4JkjyB3cvV4QdPlawh3gHf7nmSxrVNzIthYXiVapXu0lrb9rkxHUyTd5Nbzt4U5tldxLJHfHxR
QjopmIcXTrXGXa3kvMtoJtN4WkkkirkzqVB8DAJbADVPakn/ZIohLU5owrJ2MP2IKSUzMFZmuknB
XFPedUPp+j0H+401sgiGtRJYzXDXGdicWotFvFctmHVjt9WYgRRo6D3b7K2T4aiH5E5RSdRGCI/l
K+2/rNjC/Laz1wl0WfN16W3EGcnu4RYwhd8Y+Uo8gAyI0ieEhT6RjkaiUYEm2QIL4NF9fgKZg8iY
+i4TjQzmBkFOlkE+hEVC6LKVps4uVJlUmzGfoKmxyqwqa6Q+Z1iGpBgze6xU/Z7gpB8gLgC/zAuM
wWK+yWysNsNEGJuR4FOys2UbC9PHtlJ6I+5+f05YwuIwgQhotr4RAzPKpuEyAYmkamPWltES3M/F
PG7xWUx7xUBkZ/CnKkc31Kf2uW/GcbsostyZ5lKdqgzFa7q4GwO//QHd2T2RosWh0rEqNAayIA5B
6BmBTKj2UQWXpkwAD0ll5MRqA1FsZzq/RhRBUlUisTfUqfXnxXiPW/k4tvWtbgPkM8J1aDvPpxxb
1laHzc7j7F7GYpGHlR4z6Ppt3lTitEIjzAiIUF2wuzLi91DJ0nBqTiw4FPbrXm31+ApHyrQ0pmpy
XTZsst456oakt2W2ymB+aV6qBeBwb3LWjFnZUTSx7cl+8HSLJBjbDu9cA8PdiKy/UHmQaj0/y5xO
5rSAVh3HlzDFU2npjNXzOT7WLo6AyjbkoRm/18X0aVjfvKvRKbZauq6yinY4rdFS6CClpUmrtREY
mhcj0IGASEt+1Hjx8oz7rM2m/Lhk7ArAbALS07eMQeRBazlWaMSu12hMo2w2/RH84A4iHmIu1l4t
DsUWqeWzI1plI0y+UxxRbSCcbAtix09BzJAadLJEcY0VuoYgsFjIQUZ7HWG+dNr4ZsrtaNk8PtnE
ZJdYi8ptkcioioX/Yd7OA9IKc72/OjSSO9V0MEAXhKRj+DvnitJSvsFmNWnXCf3Zjejf5jiVI8i0
mYwojX5aUhvPkU/FPe0mKQ8oMtRjN9J8LJGiBbOWf5XYAbwsTvutEBzLwx65Rqtxz3NzTyc6vh+i
b2gK5rwzqZiX3FCAO8qtNU3Y2jQi/yY9uzNr5b3M/CTKbBKZ6jdXEkAG1SzfsxVpRzQqype+4JWy
cxbgqJ27TVzF7g6mVbFBvwySG/ppApJ8nuMLgJo9eeaJx0fhlNWP18Qoz4pJAYEtRXiMSD/KifV9
dpt0Vz5VyxQQRxJ6g1gjK21CppqJE1sWOpupF1j8tcH1WhvdhRvTnhPcf5ieboSNliPVS+Xx28KY
GKPwOjWOA6A57IyyQPpr0QkCQsQCFOFvZi7+/ZPVznlsnbkLJvSHmZ79GhEyZTB7gdCSUIVuly7K
xWIIzKHcZTXJ3xPFJV69ROTTLhrwFjDAur02ARd649XY3I6AezkSW51XjNXT2KFfh32VbUKNXULr
17O1bm2lZt2OCg3oTj3kbuUVQ/GofIgwhKHTYS3J0dvOsUBMkGy72hjXi7YVQ7xt6vqAEvatEYdZ
ZhC1G0ryVoTvVkiYT+rccLjauqYMFlf0HAvgYEWWA77JQL7col+YFwQcGngv2thNuy1anveRT+FU
8g0GQUxHkOWU3mi/AeArhw931T0kWn5jZbEHM5KDe9rOQXU/WWfDmhVa/JMSdKLgiGiz53Uy3NZW
e45gIHhOrz0qtcoK30b+sBYZeKd9VcTXqIwPQlYanYG44ixtvIRrOGbTvDk6jpapV66cUN9qHT9C
P7+kkXNmTnBtgcFi4DjWCVT9RZdvU4bRfqyrvZXw0eRUvdEYfEmQ8C+K+Thm+TbpxovCzBF7hptv
ohr8A3f8W2stD6ZS/jQlf5Ep8uS2verPQuGs5daBpdT3q63Ia9ksCRuF6YUAhT7Wjw7kC3pp91xw
L2CbqH4ZiqrxuVnPpMEv8zNinNdmdvhaTABUHfudnpF9a1es5HhZvWYFwZUAZb73HZlQAwMmyKmv
1NBkF2lIiXPwnW7QElwGNww0ytqc+ZBfwDz2hHlfkVz7YIRI7hKKQIXVBamyiu/UyXay5swtGLNY
KV5KzE6JLw8zj6TnhiFoAdiYm9EpSBtL0/FaDc3etqdXPQ19Cu3blv5SgG/L9GpruqOQtOmf71e3
np/o1iVrq+Uyt/bLIqwfqoVoBIcBs8u4GuEbYLUaB/ZoaWxAtSBBiXoOnbiqrIxtJrb6FN83S0KO
n1UzQfp2aor1LXmX2TzdtIJlP8HZCz8q5T1Q+y1zgwLQtsmecKsHXHkOajE6enM0EU4DZOGg63Wz
tcLOvWKSV4tP/FbvpYODW+cxF27zc4LozdWh2nEeFTnxeqtCK3dnRslRm9JnIeEuVHPHG9G9bIwU
M/d3YdsZe6TXBVE/GKcNZIJ2cXXyjkuYskBOcXV0Motqv+dYQjTN46BF97LpaaAOY+zP9fH7wNI0
tIi0cchPQrm2ZSp9pbHvprSszmjn6qulAihRn4tRA2csVesoJkyQfRMdFS2H5wiWC5tMfKqY1W1U
mHKiGc19jvYCQ9tOhhZeIs4uJiOmpqn1vSyy+8EemhvgjQdMNHK3tFG6M7Vd6izKJauMx3iePuBz
Mhui6Y9IcZAnYcR4DgvXLxVGMCHVPBwrdpO2YtONuBB6aLFS8Z05doXJfpCPUjwVShIdUK5Ge+Wl
kf6sdbQKpHMEtqPSD+Gc+r0XRgo/INXvUQCwG0zWTSTYsp0+uwHwxMWmqQr+6dIYZJgponR8pbYf
xbcSHv4yF9HdJiEuuWVijKhy8b4XehQL5aYdof0LBHpEzL1/37pK6lHiq+hVSI9fT6Axbb9R+QLP
xEHIcM9q4dypWonBNhtukiXaNhBKGAeG/caqh1dzsm8wsNJQWJ9z6pUvzHJX3NvvMtHoKzeQ5yJY
YiE/1m0RlKagRfwQiub33TDk7qO7vsdqPW7h0vbJsi1Z5dYTEX3EJq0wopUEmMQzjVAcupgreD6E
uf+mMro1u1mcontNDSwFpNd7UHj0o566by7E/mMCUrbOnRmqCSeAlPBcaDf9uhBBUw5N+h35EF57
kwwoMRxtlOVgSQKWny6AsQToRVKqqU7gAgLj1gDcQrOSkl35SocVUoOTwC9BgRKRyzNoFAvnE96k
Tr2hL6Oy7xSgUivbntqLk6OqBM6kfiVarQWA0u3jgHG9sz4WSBlHo4WLjyrA8GO7m26+f9e3A67+
WtcY6E/J1iVExu8Rr3o5R4FEZYtAxA/KjXC5zcjpGE2kU/rKXD8JOBAHLdvb01VXeGbRwGFtj9sa
wP9cHWeH1TrSXvQkPDGvzI/aoPAkx7QpdFfF6od29IAnI/LoNcDRj6h62B/3UpnuhIOkF7xQctup
+WdusstMluxpKThkZOn5jyY1dlKFgJ+bP6ssnq6LmCklk7uYzgwY/PSjVG3GpCgDEdoY2PbDVzEo
kIp4+15dvM4jisxhzDk12pcy9peld8GbdukNSbnAe5ah4KDUvJQgyQOHYko5qklLIJqW/phX1Wu4
9OlJSGq7OnL9JKNoZdM+V4LOgt4YXdA30PLsCq4rA3jQizyzdVLh4o+2JeDcn3bV3I3rhraIW6OW
KhteGm1iIx1AciPy1JL5q+9gZnWYxNBF3A3UERuRtD/LstnR+v/APHshWV3zc0Ol9RYL0mpd5hpJ
tFAdRuFL1CnKqz1sbYinVECPVTNgw7fbT5e5vK9A7zPp99adLREf0mox04EDMqNV30wT8kRtQqET
fTmqWUUKcUK5D7n1Vkuacw2LkhnhfxN2HjuOY1uXfpd/3AToTQM9oSiJsiEbbkKEpfeeT98f8wLd
t6ISmYNKZKWTSB4es/da3+rqTVlAHypK6HdyCR0urmejBtE5Xvcm9Fl2G3D8sLVM1tS17tlY5Js+
JKSbHeuCLAe81Bb9z1ARt149k/6L7mjEY+Rqij+CeKY4ZFpDt1cLNSDOFFCA6t1ljmdFN/O6veAm
qZXnsPAhD89GdePxX15lR7rjW08HuNcbkbX1M/MwSqiI0OW+wduigpck0rpnNILyYy/nxf5EPkJX
rVOB5qeaxXslHr9lGiJOC7l4K1NbWmPxeyZEDZy4PFAcosu/CoZV5+n9Ti6tTe3n3hoJMLsjWV4P
hJPb4jTVM51gFkJ2tHeFVkRtArOx8GfthLTUVINC6Zj1V0S9uYN9uNiwsbEWFb0+kt3Li6Eug7bU
121unXqZQqc+DRzCTd3NBKhzTdQ9xGovbYspNRdUXEErglYJOQ/5pYbVPzEeCsOXOHZYQb399QMq
wnqrAIiQlygN/t9PZZEBJpEZLFIfVvVVibX1P3+V/iG/9evPoiqdlOdf/0Io3iKwuwliBU4WQJwb
tQtRrBM4N8z/bJRC1Fci7w42TNtM2eGWhWb1kPSKT5PNV9acbNKFR2YACpTJOlu8AYjXkeMOQWG5
gC4QfPqLIfIfrKAS3i76BOSuri3vOBpz8Lj8jqH2Kz6PviBtQpgEq2L0Hoq6B4RuTSeuIdyKRcu4
1pB2Q2UrxM56EOWCkEXcCKMvh+cspHuctAE+gvZL05jHUlE1ELbF9Pf5vCv4b2J9hKsHDDaGckes
BjHxDZFBRfESB3FDJaF/iVJpAQqzO4h60K3JPSE8gYMW+xrl4FdEmI8Jz1AJp/tQ9O2Kvn4GUS+M
dynR5rhffSctUg4vqdYdCGzJULQMbpFz1pPZMqUg7ULohlXoxeys40ua5tVKiPP7AAYsiLx0O6H7
Ym4eeIJp+9Tk3l6PiyuIAdq0cnPSqxj0nt6jOamrHTWpDL1Z1+Gw7rStIAtMMVKsbhR0f1AAhvmE
lTMhNIvYyL8pLbJJ1xLIR6mD+HrVa17B492S3UWltMRVEkEkmt90FXmepQzhhTyPY9cbhAlROVxi
irO2dPE3pUh3uZfzFcQVjj4YuqM0peWOtMrUR1ZhCylYH/bmyjAUHMwTOyi/bo6KKKfraSKUgTKa
ta5pq1F90No7Kh1gwVghg1AuNhQAAV2Lltsni4YT6RYC0NeYmfETggo8GRLyWn/YZFi67DCg2wza
HjuFRi0vI+MD4JXcruKMwY5ayy6TtNzhJqX1hVNwqXs6cByB9z8uis8pUIxVEZiXouipTBR0ccuR
1nQ0y5C6QIt2WFpWOCT17ShjIQ3r/luOAO7kKcBDenfGlH9Hivao9eNHC4GP46G61wxtR+/NoTBE
MVJSYIl51ROyvGDpt9mNQawd1VECOlPBZGpIBbrqJ8AF7bmFDRvh8FimogTEQZwyp8493dGl3thk
qU4DO02XgKrkbYUelVcF8IRnqf0a6ChFMw7kbtWk5g6dPsDuWrC2HVlPmxKUIZYjLoPhn258S1dg
++c1ZxBL3uutN4HwkJVD5AETjZUOG49Hhz0KDnWpekf0UDIWnUg8GZKXAVVQMnei24PCBYNPk9f+
RaIO6WiS1l2owLZOL2jCRQH7CzghXJiQMq6NSmu9ghZ8K1VBXQhVKd5aqwSAqRrpHclOtSiNnA0w
BuWFRaN8I0FIpDvahgv4VNVjzzFmkWKgebQqaMwadJtHrBF0C8Q2e2xKmkjE8CaPMM2AkfT0hcWq
gKbc19FjPf+j8og7glooojkp9h/BNaULqKTefcgQESSRZd6ZmCjI14VxR14FVbtTqxMootn0JFPh
Rh5lVigSf/1vFEzkphAfvRzCZ/z6SM57euueBSaqLoVTEGnaJtTr/uj5andsmhAcbFaA9wnoY86/
3pQ9xi0r7ehTGdoB4O+uishganXzEYrdvYF+woT9DisrxCE6txcEKSZY2n+JJsAEhA3RPvZrOA2D
KnGXomGV92G1JDyF2nrHgxCGXHLQun3QrxxXYVWBbOx0wHY5vdFKlMaDzL6EwkisLOMmfRPGaS+C
ejxFetSvp+LY90q+TsrYOE18YyHS9xmMFQxBySXVmI7pAANy8SzmM5juOIUMF/CiQbCJTK59TUcQ
EhC1u0ybBTtQpmBqUQAXllUY6OgCjO6gqR3dk94zt4h2FCer2kvjY6ioQESXdU+3RotPVRi64Oij
7TBrvryJSb7r6CcPSkKEtwmsawIuZuhLCvvs7NhOsQg0r5mYAyuM1HoJ3+TT9CIKbrAh5lnbTwrB
1gHSOG2Wcj6qQPh787mWLgmOaBRayrxby7p6X1YsDXpQ0vXT15OPEAshGDBGWabKEygWnFQSopW8
ZsOekMDUGLhoFU3XDxGbTQ5N1spUxnYnqT2hKJSAH4w82tP5AoFbTTZE9XxVmKG8YUIA3lEYGl/s
QeiGEhEr9N4upHhuzPxkcihtFfbeQksCIF4k70QqSZPiyD4kmDpODhGNRTW617pUnvxxkG2FohjT
9rRW8nLcchSS/fBxmrrp4lNGIGYObQvpPt6hBuC9UCpSfSzR2iKJW2Q51BuPiLug9qtF3IKPGwdq
AlzktMHpM52MSQLaPx3MGblRY/Ye+1bdJ2H3C0JtbtVOD+e4m9ROxHHd+YDW8V4+0BVEqKooT0JU
fGH3vgcImRlZ44Ne0CyH/6kchIkZN6ihltXMWm7iY3YhxGoDkj3ai15NUSAaDXuw+geEFgN4YbQR
YA5Z+zEF6kGG0a97ygf6I+R3jDD2yRZSB7XfqUC31rLxAMMmd+qAhk1byKT7BR2hNEG7H5CXbUiX
7+3IJA6CndnRn7xu1TLeaK3HZCgH+Y1jnYTaSN9VgzVsob0C7606cszVdkk7tl1xMkm2miFUy35E
iZf7L4JoIXunZEwUcXkah5SloZJUvC/+syxzDAoUgHGp4FZGdbRkQVyodRKtstJM1niZyqUFhyJv
dH/bmhgGy6I61won4I4NgZO2PTXULFCcaRjoxXpgEGLgMrxie4PImH5Iqt1Q6w+/Do7cSRs4hLDG
A+UaSUq0o4aCoNPWaFL1s6DP8NR2zu/kelaJbBw0AzkuOaz6MhY5R5eijDJc8I9TKhf7euJ4IShj
uiRhjbKOZ1ElRIy36FN0410UPSq+l2whPm10UdZ3lt7sx0hrXDWKTlo+UiVJfMKpS7XdGGHPWajx
E2nn5620mzr6g8W8+P/6tV8/dPPvepOFLE2rRorVaQ0XEcO7W+k12GdD3CFjM4nBrqKV6pXp5pel
KJx/49fP5Iw2f2Zpc0W8wa91MEFqnLtmrcmA1RyUCvqWwFFUoua5e+6Ru99ITduEjnTKns3X7sPa
YwRTgycJWy2F3yXbKvWR44J6hiQiqcv+bI4H7w0MTNOf63JtoSUU7LmsMhIIsAqIjXrBWl+sI1d0
k3W21D/4hYf8igX4jIxe4ryBtfBRPof1cSK2wObFQGSnnTLLxhJb3Y19uJoOggjn/BE0fA6UnA3+
QxotrBstQvHd2MjHSFko1/hdN1Zq7mBjFNeDU8ZO9lncCEe3yoNRACZ29LP/qKZuXb4DEmFCwAml
sI7Qysx2Uk34go3rqYXIHdntAWU0oDHK1gwzy1yHBSeGZBXtvWSNFEa+lO8QVFo3TQ6mcROEDy4d
cd5KuRNRiLSHGlP/WW4QloDoDN4IPxmOKjIt4he2xbqMb+mVXbeabUjGEZErMnec8ZC0m+wxehRe
kRJQSsL2sMzXLVihR/U9kXcyEZzDYgq+moNyB2HNUIVxiPbY9Wkm2t2u3KNvg7kavXZvaWcr58Ax
T1zcuFA/cFY9FcO2ew5u7ePM+logtT1A9iome7yyqiEhWnPilJbIRbojtOSCeDtUGHZ2F3MHNYlw
i0AnR/YA86JxPDDlD8QyRPvZ/oqGEkdCb0PHgqxCQO21d7G/5CuaPUK0pLu1g0rDsxm32T59lB60
W9YvVP3cyi62Mu+gbmERdySn0Ye4imfjJsMvZOAIG5FxXTrP7RZvwERtOFoI+3RnHigcc5C8RZuE
JBGFNp2rj67/RMMOmMNXdShfhPOwJcJDWaebaanu7ggnlwEECqd8CmtcnzbV5I+aLe9b5VD7O0qf
A+V+GzQRNoeHijXuFTvEExMwCVZ5sZSIFcCVTZ+IRfVobQLE1/UCEndqg9mO7qa4aDnJDluDIjOv
qtPeylV25ByOlmAkTm8bPCazrtrhidS0WCqn3st2tPWvw53c5KO2Brp3r7KTFm50Al9850k6yydv
w96UsLDsqWns+KvapQumwZpiCbVVkLqsO3b9Ujv5c7XzKAM+tStg25cQuyA6Nrtxg2CFmiQ4Dm/J
tjoYp2L9NgSLeq+sQeDC23EgQzzFrxhCrgYgOf4hlSRPB6eKSnwHRlRz0XxH30CnEU+QwoII8Sgq
p8aVdhR9+lemMuWdPt8sqEcBvqb6nSDLOyrcGJSabna13rV4Ub7md2FBy6RYq7dmB0yq7F3pvX4V
4yWNVmspHMqN2C5QgeItX5jP5ca8SsGi/wDv5VTr9iG9zo4epLiTLbrxNeld4UatKGp4pJSDxBuk
8Y/6OXrzaFMtIbOfJ8OunorEMa+cE6dvaQ5VdtO9eFXO1jmINpTBPGLKHOHIHeKwHm1JnKrfBdVp
1mw3siVtIn0bbPMH/blfGa/evtrhzneL73oVEBr+DrpgbKHp7UjZZeOJ+kvFR217kGRfvV1rXJIz
8c6Ezwp2cqdu/ywqi/gBGjqBbeBkaxc+M2JkpHX9ty8eVPS65JHR9flExzmOGGCOPdIaZUHkYHXD
s1Cy1jBoZORgYJ6Q5jlgJNXU9pQNd94uHoM3geQwcVF/cGKF4DLaqBNpxibAPWtXOgWoj9dR7Oi7
dh9WPGwGUyYt5qVp1j7Y5kNxFhuqhNB96e3shH5taAsE0Mjr9GW99e5AhNVxIVYXBJHDdBKuMn3H
S3RHzy1QCraTdA2ZRjqMLsY71aUb2yyYdT/8o3koIqdzxGWzF67DydpPDwJNVHYMB2vvawfvC8pO
tBegc9r4MJQbK6LE3u1Zuxkn48W/siS8GBvlU9jXLu9fxKGeggFI8HoRuNVjtUUMFKIUXeCFXmJm
WAQv+re/Qybu03y15RfyI4l3oCPR0SN1JUiAdrimkWtta3j/7QIBsKg4lrU0r6Afq284DsI2eoVs
5V2kjURUxlu0T58g3FK189Ar9/aMlV0gk8kd/idvHhKmstFzS+ZDsV+rBCQ6YKXHVfRtNY8C8U2O
1rNkqoeB7zLbRhxfc3izVNS1TvuSbuqCcA+OzrbBON8IB1qwqKxHB4BnRgPEnc5BthZlO1sCmiPL
dGkgzT4roy2vmkfrIInrYocJktS8cj3s9bXFayI9CM/Yq1227vIp/PIhKTrmp9htdObU0yjZaBda
rNNrdMJsgtSPzG129DhJ6QrLOzTgsV/I2WLYIfMNlvkxe7Ge2aNL+xICorGgDSi8UedHjut9akci
ieRTrNqVN6FnsZt3Cx807h7xUHlMC45w1kHKnfVhO+0Sp15DZcIAtC4PwD3fsyf5Nj6D7zffKf0E
W3OXHVN1Wb8Ej8W4rD945SAbNzvlXbhwd1fSFtQ+N8zoH7gRYC7gmIe3OHAt6xzBk5Y2Mm00Iqfh
pPLvYWF/EsOtbi6HjRbvJbtzpfWESOO5cWF4WqZdgDv79MCukoS+gEfsiY5x6L4b0cVaL8vUgtbZ
Y41gcNHdhZeJO90tew5jDybBMPSbltl4SXZJtvNci7O/Xe4DV31XrXP7gDARAt5iXNUf3gayqhWu
2kukuQL5i3eoEvgXGw8DjZ1y83YYFEd4P7Sf3f5Ba/d6sMaNIe+Nb9CLdWhrmg2VEzjeGcSZIlxH
9hvhQnuszvAD8/cMzeVSwOlxEshvoLfk0IHERKnmS17MbF2sTTdtwOI/MMLqU1pA43UCcUHDCvlD
u0sax8SKlG3lC3/eIDIJt0G3HC9DtzPi1aytjG3mKvpIekB67YoQb87soX5mpxDld109kDVSmzcO
kgKwS98uvqpLY12byPXYhr5G6UY6M0Ehf5LDO0XB7FI/hA8ZnsptT3j8tX2CYR/TeNGYozAOOcbG
ZONSfIgG1M6F/6iBt8CnsuJUjDJAd/38CFeD4hzbOVRI4dF/M1/lA5NE8hWdu1eD2p3bLZXXfF9u
QFrumhf1UiTrkY4wmtKrkhNdim1KWZAjGaQObHfDtV6h9ZooitIdOUpj9kBmDBbAYGFC2Jiu+Wfx
WgQ4N2yOfqHJ1vzL15bYPbJvvF2p+oW3bHzGuzjTZXXCidHOY2FcsGdsVsZDJdviljLpLVuHRCJd
6XZ6T4JgT4fpO9/r1/w5Mheea958tl/b7BEP6kIBMII371BoTsHDwjqiL0peVp4Sg+1cSosKBcoi
ubOPg47tBzawiewwUNd74ntiDsU8wPK1jdF1x7Z5oePmFU9ad4abesUpM6g223G61xFS0XfEntMX
C1uJMYIsapsapbcTn9CtXGFUD1tggRq99qPp1gimqStOC+2sHdDRR4/jihAE9Z2BL2y7ZMu+FcOP
Q8E8ew1Bln+1+9qReGVYnlDVIch/zJiqt57LvsVJz/FOqRxtlW+TlbkJD+a+wAtmsgtekMb1wM7B
f+WdSXZdvi2wwAC1Fe3iqk/bIiIE2B5iFOxggm8e1hhGm7bVjkZqk3m3JAkoU10PB1+xinkj5EVx
pf3rv0pMWOyoSFtlnt0RAp48epIz5Z8vwmsxvIr5uUuc8pmqsy9svBU7KDj5kY2Qmu3ZUN0GtVyb
l7ZYej7b+iaj7bbgzlmfPAxW1ZhtPAeaDTmFh/Q23E2gGSQVOtWWCBKq7J8jEJobhha6k5LqTCdy
VYVV+SS6PEbv4iEpAsteQ1VGMb6iEGzKLtAvJhaU4yuQlWd/jciW5AZzm2ySff7Wmba/S27+EXY+
QQ/lU4tg54tCwEV9pz/DQZQNq7nEJmPtUSyTw4dYfBueMvjrtnQSX8WzcqOYwcfijuKM8ILXp0OR
jJx9B7D63Rd2ySu1Ow4KyVft7RCQzF32m//JbJwKWxRVzdF8wrD7Hn1XbkRLb1Ms4V3vTcyaMxKW
PbKdH6wLXkbqesW+36b1QnPqZfCZQkBnjYJwa6OSea62pIpWNuOlfaZUwHrdPlP6IKWOYFUODY7/
oF6El3QlfojjqvBtEJDCKWY+RPjJLW/eIKaqHxVYQyzhDll3ee30m6BzlKX34e3qJ5ImIsS8G3kv
OMY2xeYWOGVnt+ZGXJUvls5MxBvKzf5GQi+AUt7iAzHQSsCyX2lr61ydmztizidzBInhUPXlTedY
Fq/GffDGrjr6ZvYDraKHTvI+UuDzbRhtqCxXbJvQZ7PKN0/tOVD2yaf2zOi8hG/eOnUtjwxGx9oZ
Rwl/4Se9hTmzYHoEUJ0ThosU3lZfhb3oknSlLK3RDh1mf31H68QJDgwr0tWjTb0NsMCfpOs82cwi
Mc5wxkY6FfMhlkDObE09zz+Od+n5uZRoyzuUfWja4jlnYSxfE7Tsi2GlHhk4PKTgLO+CL+yv5iXJ
7fA7unUfLALCldiCl+w2puucdeLsrYeNcWWO4qUwPum67ZX9uIXrYryQdAhZfLryjw0vje8QuqXC
e1HYpS2CDTti7wvlOMd1tLfRl8oRg52RinLSDg7Yq8QLs7xvg86hFokH5pYf8zfk6NZ+rm8KdH2W
3sW/QjPJbe8p+WIMd89socctekzxHD4wHRHDJmA5s2l31U/1k/ZSPzE9Bhdxh5HgVK76J86u6iHb
Sytjt4nP4tJ4Ju1xVSIonWE/82SpvbC3vnevvUs35qm4I1ATnBEdKbQ9B7vdMwd2cnXrfYFOsnTq
lUjLj2bfo7VlNL1XZzjuk7+IEYVlTn8zn4nNtpzu6H30w1NUE8+51sR1rnK2tFH1u5BHKf3z2uDw
4RBHBJRkiy/zCzQcSesuvr0V8WCTukrZAbQrsXT9NX8wX2u78Vg8MAuiObS2I1+2WlcXbTusuQPi
XiGuhLMKHuPAjqkHZY8DQDbqQiyUNLeO8/YZL+F7xrYsWA5L8RPaZQxqiZOnwEQ+CxfswjUOxVv9
jJ1C5uApnYV7qC18rel4lVp1bSCC7q3E2wq0Zra/fhYPeocDtbCceoJxa1S80oj3MTS9+gRPEAwY
9xOFhhBoLl7ZgLz78Nevx4iw0rgpGSoWiWtSZy6jinUcz5NHsAKGKWVKnoVEIQ+70bhuHab1VtQy
fuqb8RbHIR2/CHdJyN4LlTIK0b49kUBfEqXF9wmKDqvzyMvQzz9EyG4WLZ0NPN6Tggyu3qsSqKFf
YKNfPwxmdWjVQl/HepBshz6jRamyoSShpdxaX9ZXXlvd3iIDrSUVN6cIiz5hCaKck8qvH/TpnhiC
D6hOpYiJwLhYNhWZocR2PyGyrNygYGOO7hELIoVnaMMVSg5KtOP0KWrRTYhPJKIs+8I3EQ0QkDtU
x16VP+UY5lsWcZjTzbPH9W7DkvZfmZKAU3Lm8gTO3xbu7tIfv5TCI8jJk9nC+i3msedIl+G9+SL+
Yx5Eq8oueuXUFnrIsNNwNuo2Xk9YLajM0Djzike1fhpV1Kvzz0NzKFGL1J9CFN2spLhWQ30B9xQz
R6oguQAl6gUl1PFpLARl3aiiS2V9JY3GCS6aWwjyUeHgaXXeJZPUq+FxODJkzY71kRNLpbhECJ09
mjvLvjEfi3bSVrGPGsgbpns/yQ88DjYwuepRJyo+SZCCAAe8vBKHD1PWhK3lBTj6AtdTqn1NhtWm
xWXFPJOQc2awdTUGtxch1FcCphPMGOPaK+Eyi8QRhurcxayNgwm2GkIhm0ziNFdKmVIOEiD5WZb8
MVI0Xpqy4dkh4gyg6R7+0aep1b7VHuGj4PHWkcG10hK2CwTTbzGwH6My4DQsmf/BcX4M/9v/yn9H
rgEB9IOwgnjJ0HSL4DGJD/0BdNGHRM46wazcXoUPkVtgCjrWC9kLN3VKREFaris12haKzGJcjff/
+f+Eod98/L/5LvOnW5IimjodIvUHN8cYtKHRcoOcs7j/htDuiLVP6YDkP1uYBUqQa6l2iXil//y5
kvKby5ZkxbAIE0MkIc9f7OPtEmZ+/X/+R/pfIrEegzxIFZ2W1LMrnGIVEHGjP406XvhJRE2fVgds
eEQdoOeknczJNlc2qtVv//JV5mv8J+OGDBTZkBVVtSy+0Y8nIMWaOCIPrVyP4C4nKgWwEMJXkJuo
Ih+Ify3oT85AGIbvQPesu2teOS0sdsKdP/5lOPyEeJomueMSWlTFVDXZ+vldtNCTZPJx6ZWX5Dhn
EQv8jBVIxuItwIvmCab6lyeh/G4Aylg8DCwmoq7qP55ETMduKkjqdfWMcp/Rp3dD0dBJstNqpwbx
JrffkJrXovAAxmRrsstVsGA4Djv0z+R4KIlHoiFFNBErLUmY7PVVjb/kxStstziuqurRRANSjChT
m5THW7S0wEvIERyIEIctQ7M5//mh/u6ZyopiYJEF4iqLP8b16KsFq5Jfu2bKQqiDh7H1sv/Ly/Nr
kP4cOYrMu6OJ8LcMQ/7nIB5wOo+NJVduV2k32DTnDlB1b1D8bnhjCkqwRp+doVqDY7D4SW9uhohk
YIic2NeTsx4wokjuPPV7TwUaKuGDNtUvq5mZJcVrUlaHaQSgUejlWqy9k9gG33lF5NSfb5YMHuxf
b4Ai65osWqY0I2z/eR2Wpg6SLyscByy2pr6RQysgdbKl1TKmPNOpClM3NZTNAO1JnMvK5iqrkkdf
6hE4xhBG9OHLt+QvM67u9cxcUHxoBVPvn7zUrP7yjvx27lBUGnczc0zWf/3+f80dSm3puRHydRlZ
i1aCaoPhajHN2Ckp7e4xLfXZ0/86aLtIoXbpI4CjJmMnptj87bv87u1RmLhFFUU9wtAfQ4BEIVES
TFJCY43uiVHGozPTRsaAmlApk/qn8T41HS12nzYG4Rmff352v319FdIHVRHOm85A/PHs8Jv8ZwwO
CIqcSiKZLe5CRKLjnayZiKiv3K7nNw9fVgwQZH44nXyNTOpKM05mwCaHjX34AlHNk0bsvwCM+NUY
MQVX/1AkBeyehFO21WDvH0nF8t7hROywUVIwjbrtTFlqZgzVny9M+v2dNXWD1VhWwRT/88JiNKgM
ILFy63ynEaJl6wquQFRrqwHUTBOhJZ4ka5NQOI8gv/z503+3LjLCZuKZCHBP+bEmqAMgYTVlTRhn
To9AaaKf6KZ2fQSu3bhHWkaBpG/+cs2/m7VUEWKSCt8Hkt0PnFw8tFlHIiHReQPPEsHNq27mr3++
sr99xo8rCwHO4hNlwCLyO0x6tVbN9C+T72/HJC+DpFi8FzS5f45JK4LVIje8FKW0UnpaACOziDUw
wLQ8Ow+/MEGktWhle8Avc8bURDMe/fCcGOKVu7DqDp2IP9SUJacfE7pUBhWDYAxew8JfNTUK4E5h
JLfCeA8K1uZxBkb5xqUIvfcZOGZ6qDT+fONmVPePWZIMX81UTOYeC8n+jzVF1YqWVBkA2z7idLth
GbdVgm5lRFCLKOU1M+rkjrublgO4G18o6ZoUbH0LK3P+/FWs330Tw7TYrGqyZPycdErdEE2Sd0q3
zL4Fn2Z7IFO/NhrivvTxPFSNt1MAVgTK7s+f++/dCapJE2GdoZuyYv66Q/818Vq+1Ezkv5fuNAWk
jvNO1tzsRV50+NGYdCvvb/uhecT/c4VVuD7g/xjnNTCrP0arVYcEIo0m7jDVhB+BMput7HNRRY9/
vrLffo4qixIPmNlcna/8v65M5wynWJWRuya1m8mT1wLRpmHp/WWvaf5728v1/Nfn/JjUBCXRPYQj
Ofk1diNYqoPmm1O+TjY8sgApV+krXpIw3+R1NDBvFy9qtDHK6MblU2voiGQXZs62qqRLBT2WpATi
KmInZE/kMi3CbDT5PcgHPQq2UgVwQ5AEx1ZCl6kqi9kafqiwHDQRRS90n5bgJMfy/Kuf4gOTPY75
kbLRytpfTaSvp0G671U6dFJn5AvLVxHA580yyKcPfObCpudAiWeyRx5JL79oPzpTRF5AeBsHYvxi
AEXeesPheEqrzSeByErMF8lAKQH2scDc1DdOvkGGJN3wMW5NP3jpU11EuApdRxvUs18E3yJMPCf2
6GAbmkkNc5KMVaVpz+JKjqYTh+Zy7VFhzS0a4J2O3SaKEQ+YQ/AYEjLshw9/HinSbxYmNpSGxmQg
ogzTfu6WkmQSFI5puRulAAHkoL92SXZWevlqVtY71YjOFsf4jJ3nyUqjU20FKpCmHqv/Pg+17Zip
V8zrz5pUEkBd3CcheZV0JWGlbio7T+T1NAYUdkrQwiLRQR0JF1PgtQtMievBEz+rGn+1EZ+xtdGl
UoPHvKN1KgAEVaz3pO+vWmMdp6a9Eglt1523UqOMhkhqkUZNqCQ2wkblL0RJuFCGlkw9vJzROZXV
PV6Ss9x0VyxzfvUZjdlGUaTP0ZfWnmAc4cHEtlLJb20mrYuB1mPIbfcIHFdDctDoBpTVhLgCz8Ji
/p6y2sdObbTXQJc+f/29Tt/XeX1GfevUHYQKGTkfOfBbuOiuRluwrcS3OurcOe9TldRnRc42+Cy2
SZgdpkA++Zr64MewIYLqLkz5AbcLzJ0guAd9/ALPn8yZACaP5wuXJqsP5OR+WppONd+snnLsiCey
A/BuZSescfmFMyhjysNw9ZcR8puFQragpVJ80lBlGj8mEy+FWipXI+poMGS5X43bBnLpQreoQ6aV
tgpT6zNEwI4ko0LOIvLY43qgCUoasvuX7zJPkD8mUEU2VHATFiwP6+cRhSpL1/VFmrvgQJCnb2NB
CGejWro00cu1Oim5CO/FhVD0b4PRfEi5eK0rlDVBYKrLvCvoJpqCT/bA8JdFTPr3qUPhhCbquiyZ
UDF/zu2VP3ZC0OqZ62MZoN5VmEhlabwgLvd33lC9eOkEnZCYG7c24GwFQr9pW9H7y6I2w5F/3iL4
tqxnpqnx38+zYjPGZu+NLXhZ8w4RIF3j/0uF5S9uCKYOe4iGcZcliBOVfFPNNI1m9pyr5FBUYRLh
aNQ/tHSXYCegLD+c4P1Nh9wTkD9hLJEJq5QtlLNe1TiTLpyULuFawkaGOAdbS82nldfqBBJRMf/L
w//3FlrhfET+iKhR25DlH/uwOm6KJMZTBaG1PTayReu9eoNBZXdJdSv77Ja05AqXygQsJn/784f/
ewdNEgkTpAES2rDIXv7nihp3BGXh8sCOYtJuwq/kDON4o1q3CvVy38vpZRIQD/35Q38zpti1g7s2
DDZGyr9CUIo6z1u/axM3j5F8oiUs4vpt0lugH9GD5qGTzvDIDW9pZJxRUX/++eN/bQH/+baposJl
y5I6x8T83Jj5YVJkalIm7qSR4wMsldEBt33EIEVp9SFK9HOHOYD2tkZPWgBt0VOdKDvVHkTzqWoV
whH4bTMkg7HGy18MBBWk+ds4XpT2AMZvG+VY9MnC/cvT+vc0wRfn0MGmXdP4+vOU9l/7n1Kjbq23
KV8c032g4AaezM8IEz4IyvOfb9LvBoZC0U/nNrET0n58VIBU2DMbK3bjGK6BgcPDN9ap1hIK0RHZ
DqYqbqynP3/mvzfMXB7EdAXI+TzZ/Nx2qQVgTcGMUQLxz1vFWz5KN5AMjlhI91+3PPbSpSobfxmP
/95WqiJHckWcN+t88I+XQKspYjSeEbtC227HpHNVEv1CXdz/+fKk391TTaTcpZiQBeWfZVy2Xf+X
tPPajVvJ1vCrDPY95zAHYPZcdG51ULZk3xCyJTPnzKc/X1HebqstWAc4gECwikW2uklWWOsPfRBw
7Y2XGtdmyxo+40Uj4MZQmX0uJG0f6eoK34KVjbaAXtHLlhpMqwZbEECBiFQZ6MCN1oPkfvRkvTNd
4jdQZObvtiqbrAjfPlq9pPYp9ooRWGltN2KEoRk9fYC7r4N617SfFTcE5BOiEaV89KgZYqQ9fx9F
12cZiIQx0px9NgNIjfdyHW0cA3EJHaIfERC0FmQro1/Pum2NphuWMYSxhBJJqnmM0jao4sS79CHB
z7rWHeeIDx4mwVtbgQho81JrCtzjPolQrGEk8LAMTHUCZopaLmDGAQrJm3TlVulNrEMi74WCzCQ6
Vuc6BHrYJPDEMPMGDDFpGUiFvTQ6xIum5gjiOWgnIfoEiZxQK3JwXfelroyLskWSAVtgQYr3Vr6t
FXO0j5HkCL4S1wP51iPuJ2XtBiEuZ64qxRMCz/iisAz44IETL+lvP6ztiNAMdlP6+QM3hmi4+jod
3dBJX9wQvJxvLM3hIilBoxUIorhGc4F/ro6njvQMO2ep5dXVn/+Jd18uLAdIXzgq+v9nHUmiF0we
vCzewOkEUsXXliPlzsYw9c+f8068kSfYMVn30qljkXP2FMF209K8SONNp5F0AptoN0h20E9XRXvB
FOoOzQPw4NybWjOu/Ubdl2677+zxo3/k95mKiNArpIlsgp/8+m9fpTGUoREjzbpRKnQvGjaLvsRH
5ClKhkdDUDmrKv5aFsZREOET++uff4j3fnB+BZ0BXbdl+Twix2tgtpFPbzZE7rP4vUvwZUnpftBZ
q78vkgmC0TOSZyB8r56/tX0Vpfhr02OYESkGB53/WZzHoLPwmxwUVB7os0Kt3gStib9OzVOOIPms
BWOilqiIRxAeWDlsRmFSJNJ3ge48JGjmqC5mAz3wwApf2MXH3fB7vQ02FDorfJI4v4VlbLO0kfBr
I5CdzYXU1RdSnj/xU85TVd0P8oe9/ru/k6qhdYfshf1b5ibmR7JMol+bob+UlAZJ5Ch/agibIglp
g6yJg69N/FVH+KWTkKvqmJGaxUWQAoD584NhiTfgvDvgRpHk1RUNc5Kzcc5pVASevCLaQDKGpYPQ
v43wAwqU2EFHAdgvSFJZXV35zCaYElw7drWW7c+Wrd8lYGuylx5/0VmQtJuK6VLIAInUtI+VA5vW
UUC298bBcNzDUKt3dk8wI+dhkLX8Sa+jT45W3yZ59uT08h4bahjfICf18nNpG0ucMkHXMl8iVE0I
0sGisrjRUGvKnUAID78EGcl23060ZaaaezjGN62GBEyOX4+PJafjyisy/AvXshA8NR/SgGUuj70M
4rSXkbVU9z6PwywyArR2vkz7lpksp185L4io+NnXUP5oVNXfvfcWEVb6P7h951P70q1ESCFhZCvK
ixSxJTtqLzqSnAvxQpRdBz7IHzaG0pQsYL6a/NKho9yFZfoUeuW3xsfIXdbvpIBZZt3RYRdlcYsW
x9Wolx3TUmcelf638KuCAdKs8QElmMMVDK9NhhZZJHSmrNgEGS2Zzy0Pl50b1bzVwD2KvlizOCSj
gI+8VA5bp4VJkHk3dUU+y5I+GAbem2Aoss4yEoK3I5Zxb3vF2GrwiEZAZCPVykzp0xuvdy/kcKl4
xX1WDk9yDlYHl2wnGz6YNavv9IgKnaGYNJOs1c7n+6rCW61D396MrvKMXNsjYv+fLMVfFk56G+Zf
GkXbaJvhxRTEMgPgjv8oZ9Y+c7Unu61v0wJBPTsn65eLSNW66gFQqG66It4Dpcqpb/0y3v75XX2v
dyWmpZjM95mP/bbsblFb7UsvyzZdCKLNSrdFQ3wn6W7LKN2OeXQhd9ZK82FogdIcUv45cCSzTm5u
4xp0hOVDnfEvY2v8Fvb6Y2LLzyNacKF9ryTDU1TJH6yp3r29ikJaklwMa7rz0VeXnDAo7SrbQKc7
FmZXAhr65NX5TpaDa4/JVhr3yyH01oNtfOgr9M7Ems8WkWdVMRz66rfPFl0epot6wbOFecpc5WlW
en3PW7M2sgXm7bcw6y/8UX7OY/mZOPUKxbZ12rlHQ21uoebPotoGxoz4tCanhz/fyfcWu/xzLGc0
5mCs3M563cQtdQTnuZNjnT0iN7YaRuMR+2sfUR1rxvp0L6fEljzDOJqec6H33qcP/oN31lXcGdnR
bJMFln0+DcwtPaiTlOhSMbS34v50GP55FSLm9aPutLeyHH3KEszlI/sYwCcD55GF2mNYjc+15V1L
qf6YIrIv6bBmLeWDt/Od4VjRQNU4ms6Y9Ft2vkXfEu9O/E2rpGFdnb0YRnEXVzxAgVdc2036UTL4
vYdFw2ZLNRQVSMl5R8ST4WZqNWKoqkPr80DDo2cyQ3l1kZv+begPVPYfvM7iHp+NvOTrZUPTyEDr
qiN6qF8W7vnY9aXsEryCsfwwgmPs4YZb9cHL0o8C39Z7d/vXzzp73hwpjEJdF4EyB32sKsD0PFRQ
6mKFowRPRZ8hwGYDa9S1tS8XxzHPLEg49s4eHF5acwFl/U4o+ia6tfLI55X5sJUz/QGh+oRMPu4k
yC3F4zpXcC/sLHlbSfkdlFgfCX2tJliLisTO2uVNeTcpHwPRTEg/os2Xv+ipshk05oVGi+xKOG4r
X9kWqbVMs/ZyCJ491Vo6VQqSzrqw4WATclH7bFNnw1ounF1etkcnQfRFGtblWB2lrriLEPBpJKim
EEDj9pC0w1ZrYKkVzfcwrO/aiv/SS499ioJJ4o63RkymRHWwNMogac8DCwmbuB9n+Vd760cszzLd
QfPFlR+xsvkcVeamRLJMGrRhjpC20y9aGZMcDUWaVQEfbVK4dPgqKx2UJGw8/cIEE2SFXrFKepDS
cvKUA80isljhg1XvRm+I0UJNGUfMAiefjCcQeYG1ro0qokhecMEbDBOUVMs69DqAm3WHNh1CUd0Q
YhDRRDdNwiRRc3SEQWI55hJCdR9YIloJxtHvLX+NshCQcSLYM0wYHt0CnHXoaOsUWyBbyrEYt+Do
8NSPdnqN1PlCy5mPWXK/xW1zoxmoxkXwhVu8g5zoxYEeZAXVne3aO8MuX9ogu/bK9FqqarAULpgn
HUp79q2ylQc1hreYRtmnsN+iZTizTORuSRw8WIgjuTkkb0SKHX/jG1wrcg8yplYNwgGab6xqaSse
id4srp3B2tnmAImUf1L0A4ikr8G3rjWs13XX33dB85hZXr9Im2H95+7y3fdHsSyFzkEDtnK2YDWL
qqgHkw5JrYTDOj2y310NOY4XoIT0wVw2o7PjK37QD743SSH+weoVMAVYpbOPNfwBDRVvgEVG+keR
nWMaJcTz0w96oneHI4MZpsjYkkZ0zj5HBxyEeL2TbrrB2TRdAycKJfgEti7RlAw4HaKb/rVTqocA
W5xC+Xim8F6Pz6BqmfzGRGHPF45OnhRJ3hlkFOBwxAWI0wb8eyeZe6qPAAVY9Nkz1xtv6PyXfgDi
FUnEvVwikGwTfGww5Knr8ipSsdSyTcztVTJYBmLJLkY0HcqZswTfVSus3I0Xp8+ZV980vneBrvjO
GVrEFHCbao0ShkJKNN/DKMSDQJx0zWLIzDutQQYuortsBpEjjKW5WqJW6g+C6SQPT1o6btIRwx3f
miuOdUx8GSD/s1pFAHNaCPj4es0sLbgp8uvSzsCw65AG5Hp8EnczQxkM/lcfLezQ/MRSKkpMRBsG
5LPC6xK9JZR7mYl8caUO4ILI2Pn0Gxo6egvFCwjUtOHBZpKKV0GInAJRqCqx6oUath5RBmQcFSSE
Yxe73hZWiwZAHd/eF4hUCJPKaHP3LbL8ACM6T8fSoNbv8r4rVgOYfyuvPeQdHBjaCjoU5B6t1ryo
ZEiUcenNmh6ObRt+GqMc9Y1EgMThfAYuHyBkBf/8Dr43XpoaS3QHvBuPqnhHfxkvA7kykjRqU9QP
yTGp94kZ74ZOXkcKdjX/r486X6K1OXrDGZKPG99CSTFFXzglxo5M4ryrpQ++1ruzZJN1FbgU4Ggs
595+L7lQ86zQS75XtKl83PS8dOnjfizm7aEyfFY87MVgsiM3/MHXfG/WQ5SGkBRTLdZhZ1NkswRW
kMZ0Lz1pXxTQkwTKS10fLd/ZKTn3l/Kff9j3P9Egki+MTX+LNiBODboFHcNNGZYQwMo7VGWeFHd4
yOLypWYMQdVp+eePnLqO83mWwMcS6wStbJ2Df8YqR9UfB4VN2Mf+XMfksAXjCNnSwWhULmdjbd5W
aDPhBdfFt7Z9V0SoOJY4JCOfIVJ92MLn9bXEQFVBdoVnmtTMSINx7QxAGwwpQ3UC5xErMXbYh28I
dLmQ4satmVvmfCzHtefm9dyyed86WGl4DRDb3rXo6C54V3ZBgL4Uydtqrri3ZQwxrkYTLnG0TZao
971TXKVSOsxcIrEAmhd+7aMm7EjRQsU/gdhsB+tYsM+LCtEkAICYhGVzVp/pHB3/z6GN6oSBON6f
f9V3n1qeWY1UEKlp53xE7HoXrzTfSTZdkb/EwycHtZHIHbfI1x1VfVk3ixC+4/hRIPO9B8giuIRq
KJj331YGVSsNfq6ayQaF6pdw5PY5Y/U0xPVTIjAYfZlfo/tz9+cv+97oT+YJxLssNtPs+peeR3bK
CEAyyocRQ0iGXM3cAaclhv4yMy5CW7mMs+JOzE/+/Lnv9Xi/fO75+jkc9bjNDDmB2Nyv7ZhnLLSr
Y6cqD2XWHv/8Wc47EWpciE1AYixL6RXOQuV1Z2PogSnTRkvDm75vu0UAbN0jGquWcY2NS/7dwMyN
7NO4HmQfLruNZgZxQ4Ub7bqVNTOqjeY9xxnqR6bZX4aedo1WZZ+4CJxq+Nmj3PjsmXCxKh2xPNf4
HIKRXKoqsLwe270KjUE/RDjHGO/rBkmTMbqlb0S7F+WplZ9umdNCi4ZtUsHWxrntYSKXmHYoY/sE
7c45RhlspEJivaEgfz1j5UXAOGOuL6V32GxUUEKIO2Pd7rUGHnd1hZsexpBAqZap0X1uR73DBI5l
j1Iba+BeR9f0UHLuEL/E04QhuEZjIpp7KhrCkdZf67F/IebNRak92MyI+4pnA0uFpef3D7o3YoNV
34VZc8TuIV9akbTrI2PZIT8bSP53aSyHpeHXF3jM1kej9HGLgvyKQ+8HQ8x7L40jDKhJPPC2noM6
4zivwF3mxNVzVleZ9tAiR1HL+oORGzsSvg81FmUf9PTqew+vAyYDNoRFqvj8eWJ96eFbSAdhxtZR
RfAe2K2rLpRqXqCEGwh3KEWk4KrA2ZhuiKVh4h77IAw3Xpjclg1pzVwl7Zvg2qGG31M3fwRvj7lV
OwppiWiHFi96CQ2C6shmLeMWCrBioAbx5/fiHaaADscCnIdKd0Os8uy98KQhBlMZo3nkJivwUzDc
ZSLefakc9YRvhf9WPgsg9UkD+uuR5GO25zgAs4eMCLkHEVFy6nXb0AvX6S2ueuC3oDqtcS2AiYt+
O5Ye8adWW7mmhnh8juJlLWFAEcvCGlrG9zVo/c2fv9Tvjt9IPwIaUMRkyib8I56YX3o0xxzspFa1
eNOr4bIgqI6Umn1XZ1hZlGq/Uhw3X2QJ0uGJqtz56Cuwhk+h93p4g9RptA4ilgGoVtq+/UE/9B4Q
A9A2qSMxS7B+C8x6vTHmbktnm9v+vgniJykurv0MYrShQ0Su8Tgp0fGujP4O8cdLv68PBqmvWeuy
8qwr61O3Svz0pY64UajUA3NLXgbcCqyOSzSpvcO0BrSPLn3/4DeV3+lBwUYAFQDgRmLnPKsph65n
EjZKwGeXGClF8P2agW7DlS9wfgYjwq/bj1mw7fwLp0N6IAuj8eDIaDd0/rM8FOolCTSy2zGKQZor
/DmbAtSbMjx5I6/LEH/FHzJddml9iToquic4Kzo5MY7U5G0xglZahOiq4tvJyzagOm7YwQ2dFQKV
aWZt4sjRcdtNWUvZ2kWm4pCj+cSFReYL3RT/AgE1RPpiAhRtK3RN3Rd4ijcPVaH5YA0daSkXOchT
SbuxjeAhBYY00xpdmXU5cyVbsveR883q6ILNsHn2DHnhGsxm0nYDkG1RmF9QLH3xXO+i99B+8kJj
4WnZtRhPWuseG8wvYlJYx9pDVZZ3StM8q+T6yJs/tIGqkP3nwppc3/nM+buu3Tp5TYLc36Fa3y68
oPt+cGXt6DAaeHoYrYkWQkkvCyxTHOsaO2SWjygC0sW2aH7l9WaMhe7oIH9Js+HbB8/Ce48CgDRN
BrTCovY8qzaQTIirWks2fZjFyEJqM+R9bxKv6tes5/h9Aue61SVMPEX/Bc8mSpQPkCXvTFogCNrg
zA0xop8HeLG7LopETNCcjNvXxfkn00JiuHUKfhvgpBtnKJYjPNJZgNbyR2/xO70/oRJyOoRxmSGe
R99TcuxNlwTpJmowkczTcKNnaJhZCN0vtAJ6VQYZaW8btwbvwCpxfcRDq42bZ/g++7W9VtPw6DaF
utUGYQHYOogQ4sslG9u26d0DapkLDJPuAhvjUOYWa2Y1zAnL8nUU+583JM/qv/+h/C3LMV71/Pqs
+N+7LOHvP+Kcn23envHfA85tWZV9r//Yav2SHZ+Sl+q80Zsr8+k//rvFU/30prBMwdUM181LOdy8
VE1cT/8FZFXR8v968F8v01Xuhvzl77++ZURLxNW8IEv/+nFo+/z3XxMO6X9+vf6Pg+IL/P3XfRrU
L8//uq2f6pfqt/Nenqr6778k0/w3cw2Aq47IqduCEtO9iCOKpf5bd3DzNoH6OYysPLppVtb+339Z
yr+BZROEIjWuiJxdlTWiXrH/zRLDUIBiqRYBFNX6659/7up1rfd6195n7mqKWFOf1oSsdLm67IhA
HsFGjfXv2/EvVsimQqoyXgotOxiprN33Rawucn901gq94H2nF7gzjPiXTUdlG++c6Shdu/Z6NKY/
fT363rmnxu+dqzhPgYc6nNfmxW7a2DH2FkRy/ik7/VDsLLE5qws9OJ8/GkrV3kzrfgMuqdyfNnHu
/FoM9ETCGY18s6M9eHmc7DURgZVEsRhSGXyBb63hFukPqlU/R2ndXXpEv/GaXUIwDlfR2A1fDLr+
tFach9ZDoMMJMXedydaoL2J3dHcQ+93dtGfmjrtLGQrL2akcuYp20WJgHQ1ogemWK2xhNOJXNrT3
XR8rVrFiUFVYVFEm1nIpZa78NY+CcDOEeroPRz/bx2LjAzFHsQFU8dmBqThtzKDM9lGOHjqAE3bz
jeN1WFmLC8U9lklMz8OlB4p51WujfQyrsl1hmmQffbGHLGo/K5H8XOTKOqu06pMjo9Ncx1m0Zn6X
zeDrIXguNi667EfXKhDfyHGmqmusJtC4SFCkzQtcLkQ0RfHq8ejlkn7LUqRaqq3rrcq+NG6RRO4O
Xl7dFwniQ7Ivo4odRWF1ga6gxYh+08hxfcP3AOcXBBgri7ppI96VmROE3nYqmqPq3fzppOlCsdFu
NKZO265H4ZfpQjPsOjv6dTPVgc/ofzkw1bV6fv/jntvacQDorysduB4NUKDrSgZSdSZySTrJsh7K
Imy7qseguavXRVRrOxLEzUVude3GVorgyCzdROJizG7U3tbmBoGEhyi2kPvsnXaXp4W8yNQeFRIh
yT3tTeLc017VScFr3WkPPI+6CWNCRwqL5LlipQjIwLvw51O5S1Gr9RLH27TK0CC74KO+WHV4TPbY
II4lLkweIN6bvGpRNZGS8BlY4ZKQe/KldgFi+roUHCDfuXtPg8Lg1qR5skY3ZknuMr8X1DNEBDET
zGM1O0J1y44yOF+MC9gUFjGf3inz1XSgtAfc1afDkl9jYF3k30BBHAo3/qKGCcLKuVNIF6KYpm2L
s6c1Shdak33h9eQL/SyWqY6o77hVsJoGoFBrxUyPdGUX4rCMoF0E2UfrRvhDovL1eFgpX6FL+Rsi
VcEy8yVz3rQS7o6G9E2qk/6ARph2TEiA2aEVj5/auItnchF48LdsD1VGxcgHctLRcIU/JsKDYpPq
C84Ifq3xgD5nEErWOOsNVz1R015XhzXcgOA6I8/K0qhMvgWdx+yo6R+Mqjxa2JwQPXJ304Zez90Z
oh+ZisnUmZzK3MBLPJCJuDGX2tetkhz8Eh8Hhpvx0UPO2KxU85kcwa2Oe/dDYjsdLB433GdjmRwC
2JuvTdt03COX8BEBFbLk2ehCWl3Voaew3DYZsM5pCRbG4SCTffsFj6p4K5xqoQg5QQ6qzMwuWJlQ
nnbPy+dNfyn/tnt+bgVRc47hmb4kayjfN4V3U8Dlv0yCILzPurmbICvmZlgyxOI2TxvFHHX6sCTa
pzFL6On2q4hLz6ZdW5zRSyUaw6Ld6bSfZ5zqDXX0tNl0xsefUaQoyxIAuB1sdNSqNsOfUC3LvWvi
0WKYdf7kAYnyes37lGBVudVxfFp5pZ0/tbsaI5GnKsmqFeFim+BCVH2SgLsg+D/rxvq298b0CnMf
4ybxm4M3WM3jYBj+ZiScuFSsunkk4UnYp6z8y8SovE3pWcpcKZVk5pSwVJHIHjDRlPt9m9rDbRIV
V5aor6ClQaAf3W0RGCmSI/J8qm+c0IIlEKoAcSL/i1JfdkNvPbpDKm3aptSXU7XX6ts6zIN7z7Hr
XY3LNXkpL/iiqeHig6WHrZ4/fYCp6PEAlGvMcHgU385txlCzK1M2g2eQ2xoxBoauUI7GL7o8mvNu
UJkz5K5204w2Q3k2fJFjB8MIr672YzVoN74nPQy8sCuly8LFELvRvtTkiDxc+WNvqpPs5CpKR29z
Vj+17RuTzNDU7nQ4NIurUiv5xd+53FQnV+E695try0BcsW+abi/jM7WPSjtcJtnoPdZmeGmJlxsW
xlUBsOVhaqr6+o+m7Ug842fTDD7ScyZpVyFeQA8m8kdLJVd8/J5rDxy9hHFxnl7ZTYfGdLjqQh1T
JrEnswBHt7rxf+y9PXreTsJKq48yznjbLrMr5UItG31up468R1Tn142TK9tQM8vtWf2pbQTrcz8V
TSPb18RRN4Rd0Mk9NTmdO9XBSrpUu7jfTKdOB6f689MSR76RIhVeTxat3DEe7hg8wznh4fLRHER2
vba7r14OyzzyYISG+MkEgcQiPwmQWzSc8kYJknIOePpeCfvwUvVl9f5naXQ87T5A8FRtk/BSESVx
bCqpjFSnlv+n80Cs/3KV0+dh2fX66W8/YSqJY28/fToPq3drG+XYUYRK4B/s3NMJfKlY5+JBfpjq
pr3TJpoOePC+TKX/0e69xn7vuh8E6Say4S+LFNZOYvXM+sQEuC0WPW9f5N4PJJX4jPQchPJtPZb2
tW2F4aGKUOyb3mimBN+aFF9Gpj7BofhZb1MPaONHfTsG3Twr1EFMIb71FqGHU/upXvOsb7H7FJTO
jVPHI8gWm3CE+/Opfd0TdfKIJDR+YfrM8YXV9vSMTYenzfS0TXtTQ0ZHxFs0nStOla8Xt/GGmRej
Ly+kjElxERPySlsn3RViUpxkmgwGSQtA0VCUUxv1R1b7UykTVZrrEXDtk2wXGF/GmiCkOxi7uKir
y07t0MDAoO1bYaAB7Zr9l4RpMpoC/7QwjWfXuKha29wSe4xmtWIyyTqVUVT7c388seWyeAClJRbS
uriLYrELtIw4iA2r7+1dzJshs+iD7GcJKwIDp2MFd/ppFZkp6xi69N1UiKJNZ+TSXR6Y2S0euEKP
xsUl7mCaJbPCn8XclfmHw859PeoEVnnteMNCZrwxxkLda3rsYQ0iq3tD7Gmibtqb6k5Hs9yV1qd2
014XdDdKOgb7ziIJARu+X9V4uV1Go/djMx3IGqdnUfhP3dRkZJDFxZ0DuRGjdVeK8wDf/rjM1Hpq
6ER4zP75NzbfokfEbwy+k/UhgaaJtiuiUb+Esz2jDSS597VnIwWvgPKAQuT4n41ZBTypU7lGEI3R
z1tqdVBdnKoKbDBnxNm15RgY+hEbVP0Y4aASan510IdGP6piM9UHUGaQhVQwrHl7YDra43Nbl2qw
rBtHwi5sxCz3KGdtiINr8lj0gbI1MqO6rPqmutTEnqjPdGT3X9uC04sukXvbtXqr3iME51xZVrAr
u1y7x6bOvhLHCtn+5VglSrre3WU8l2DhpWJbdXm4m/ZCEGKve/HPvdPR056Hed4uUgGY/fneAI/i
x3/7AoiEom4aNnxSgUB7e3N8y3fjcJDL56jGKU4HU+KsSn9AkdsurnKpb7dT6bUK4yishAFwERu2
nXn8Whatp+NhFAxg5fHUTW3poCW+0a4HJ/vlMtOBqW1ARgfTKaReXFQnkCAbpc+Gmt5keYnyNQGS
ASArnrjaVa+mxZfOzcm11Kl8K6PtBPhQcg9FLodbNUjR0Dd97RAxaC6VLixvtSQN50Plo5vLFX18
2sUVddeLbmxi6mtdIlNVd0XyDVTmuui74TFosbIZJau7UFCSuJpaxKXZHeOQGGw9Pa7i8ez1Rt5b
0zPbFeiaGpoXr5qfR04NMxVnEs1r03naadW1A4IjLnr/Vi8c/1btcBcNIGtgZUHdzxZ1j6mH0rs3
hVg/GqOfrlTXDRaVKE51QYyjFzwwxCOnFaf3s5yyUsNGl4ZTHejucDEqYQUQjwOnayXTwjVV9ZlS
SWQ3wa4V4IGOjdezHhZ7lppkx9xIjZ1SeMuz+qnFdFCcOTU9nWSIM0tx5s/LTi2m+qmZGiAeJS47
VZ2d/vaylZN9MGbbvz3shtC2IuKOJh9d/jksojYDOcSI3v0WDemC9JuJxONYsEKXWaZDUEt2U7Ew
XATHy3BEt5E14Ww6fNYwtH3UdV+bT416cY2p5an5dMmpOF0SMgfK+VqyCsJ6OAa6liPT4MbNMd9N
NWOnDcdoqrby0F15HZJvMYO6OjsdJ2qLFK8Vo0OJMenx9fCPqyhEkWYlsfhl5i3z0iat2UpNuVfC
rEhwcWN32lRSjJeit5wKcqeX+18an5oN4ohPFmMHEyXIcy43Vb3uuk3AAIQmL4TMODsAkEWLmDn7
zCL2dpjqpo1BZAHROtHG7qx9Lg/l1gQn86Pu1NB36h9XmOqc3HA+wsWc0XsYi6CrCtkr1v/0UL+R
HjxnDA1SU9LXqMIqgNgFspSlXSBh2+DDKkaW01hit05/RFpdDCRBmtN0GlOGBLOWaBx/tJ/qpjPH
YOyP7Td6EnHV07XeXv/1Q4PQ+m7xEER9Ul0nYtNaN76sF1evcwYxcWAJfqrx7CS6ysO93qBMzH25
jurYuHUkQISVnumgmBzjNh3NcGcWKFpOR3ulN27FCVhlVa8nEHHlhA6iLKCD9TS3QfemWfDOZEBJ
iJ57SYFYcKxkG1kUffefo1Pk/XR0irxPR2XR+OxcJZLT+wyndpgv/Xd3UJMrX/bT143ktc8QYpTt
VDUdbOy43YZq+T1RqvQqRvFw0ZO/4psksF1XIbacrZg5hi0GgYM6GJfFIDc7qwK5YVSu96Wy8F1x
fe1xRBHX84oMHnHjLxhc/NuWFOmtEvVLx6uly6mqD/qMiWxO7s0IGeMasGRODbkYzm87xyPeuSx0
x760xF5uIL5MNCXeng70pGsPhYRlvWh2qp8u0tTC0PLnAWKFwiNCYrKBSfW4a8uC6EbEbC5EA1OW
zG/1YPWPQ5ulKzKWw9rM8+HRbXBkaezuBsvJDzrCM8aBbhEVg9aAhphikbbRzgmvDTZ9pVyM/Vc0
rVjcI/eNebUJzfnAPO06MxI3n1u1/l1rweFBj21vCdtWm8hKuvlUnDZtfmfiQ4xzAg3UgOcGkAZq
8aLoK6lxIIt8PZUaN21v28D9jshVs1NbKT8SW/0RtRoGaQl2CYF1EeJ6jVXFtuOv/DaO5qd22hTF
choXFpixkOKLaRKWOMyUI2hCi2nelb0tOoOTLGorX5H2Qq0/ztDkZZUybfIoufLaMj9OJYwk+2UM
EhQcn8gGhKV5ak+WX5u3TFAv9LDXFtNeYvagEYdy34k4zVSvD5F+AfoMsIaNwPvbeq2TmQ7BuZp3
4J/cj2ZyhsiK/TqTg6cEAgZtDiFzpxPffDuTswu1qofKzL5WA6nz1HXLbZ00R0RWUB/vEeSFu1L2
h2kvi9Jqa5bVkfUc/PepsSgmHVgfbGNvYClYBycDLpE7jn9RS11ysMLRXFopLqCMLKR8gyB5spJ+
FzVIksBGtEEbR+qzNUDXSGXjqBITPBDET4lw2QN5JWYkxSjb9swE1nqVWkAorHHdJFgX+60aBS8q
mc1FOvjJfBRDz2lj+kG1t8XmVNem+KAhUjkDAIljI9O7+iZrzS0uo5tE7bUHLfSzxZDrxtaIJe2h
NlECVZ38pomH7iYEI0gXGH3KrUvLGqM9/0qEw94/Gxv4VzUL23qXVbGymQ6UTkuGCNTF+nXZTOLp
DvSWC7iI6JE7rcjFOvxUnOqmdffPtq/NxAmmhH+C0daY4XjD7rQZ23zYJWCaElBAG03z8L84HX0t
Wz6PqAmi0wg7/XI0uwX2l8VBE6WpqmbU2cl1f5hK9DE/6ttMDlZDKHfzU93UhGzOF6UZqnVHjLf8
GsKrQ2a6N7daarL8ygfvc6KlSA6awbDLhiR9UMBrTPVoVWXbwQ9RwCAi9Rk6ErEoU3Eu9SQ1rxW9
vjdFPUAIspVO765TCf3/TB38EWO0oleGXdt35i2CScE9fs5T4EmvlKkwRYx03/bFkakQi2ZYoJ2a
ecGqCB3/A2yyJpPSPnul6BtR+hEqSrJhnkOwew2nVycdta9glqotMGZ7P20kewxXBbjW2alO9+uh
xZWz/NEGYSN5L3T/f541tT0rTu0NecC+KuErWQXUVGnENaB1CIyKDZbIc6CDOMD9rDKDCpeSAvBn
oWb6azNfM6OVKVf2fKrTuggn38IpVkjT9ljqVjiD9IVzV5iSvDRhD62mYg4teSO4lCw7OIo0GflA
ODzQMSk2aBZetrJ+mEqRP2Z3nvF64lSTmGiKhaF15TnBt1BO0l1iEnRukPmcTSmwQSxAzuowRWYy
8rbdqU4yyFy/5trOzms0e9gZnQpnQ/I+N1ESfcJWVFoqqs+QMnjuwRzldgGdCYuA0dvKOPA+v22K
gG2z00VTo2hbBGX7bm2XsELcrPWPttgUMuFcKNYoScX+0cRnGMl4cWAqd3Z/ZLGnb6VSxZdgqnNa
Y5JMr+coZ0IOOJ1XSKq1jm1wAIXvx5fa+L+UfVlzo7j39idSFfty6z1eYseJs/QN1elOgxASAiS2
T/9/kHvamcy8v6n3hkILJHGw0DnnWdS3MYyt5zzANs3jSI6ZZi3huQdxP7E0zcYp6NKFdNb6OrmA
PLRTtPXONCF/+Rr6mT5C99Z+zmD6AQvpDw3wFMShXf9x8Ct6kIH9at5ipgu1uR3iWwq72jjcQ+ft
7IEZAy+4Kdiz+QjJaRu5pFukdgvLzKhTIW/0JV4jiVXegZ0YbeMxweqj9JBvK+rBMdDisG6LUHIf
mh1Id80u5bJBwRBnY8lKrHZwA/vTZc7MNDPDNM3BUmGzSxK7WaPqDmx1qoE7SkLICYA89xqUEMmE
hOV4YF2aPMcD/FBb+molfrIbEyHmpunE3FuEAfwVTbNUAtL1dnLO6/wtaYLvzB6gPhAk/RYScvyi
smIHUv3wzfRDSqffQsb2X/tD5NS3lMD+x5RD+yBmS9M0NVFTDTUDt7LprU+PIAWOcD0DUweouKxc
4eVnoeiN5u0Q/2kmFjwt/MqjazOaIvcBl5dpuK6c/DDSu0RWsP2GnfMy7T2xdEc3OvQIw2dp11Vv
SByMc/g0J7sWmcmL1Am+7LR68xi8hHKnUCu4Uci3yvEOIITrx8jL4uvl4zTty+VcEzghoB9bJW/p
03xPKzi03uAPbglBX0g4ulvTh52AfWxgn2BagwjV3B+xS4x0yo6hvtAe1NUZonIEByg2wv4FVrst
ZJRPpg9yV/nRCS+xLv82TfivrEPkM8skiUHyO49I7gFKGQuygAk6Xfmuzh6tuEqmwWrCPiRt8F/U
XcPx+7zpgko21HriwIJgZeAjqvz7pivkRFTAUMpvMoE9Hsf+a2e1FBbFLrVxvJ4Hie/v2lDCly4L
vLlvhq4TzND1UPswA+1oMUPxs1q3XBTXRLScmhGezaUJuZIykOuSNMXSBGRBW/4ezVtePgDbvDL4
BYNnMGe60Zc61PTu1n+DQnR/DZr5BhNxmxZb3SUfm3PpQClTMHpheb8MWz6+OjYM6DPKCVJc9fAa
dyN0sJHjvWdxd51GxhDUXohUzc2GB7sLa5X4NpCo0zbJ9N12Ql8qGrfJZuC2nfrSvN0Z7yl4Kvy5
s7nC6du9cvPoGPcgTU11SU67B5uw7sWr/Wrp5YWCQQmL9yQdsiUhOX9t3PqeNkjwa5MgFqlKzxCP
hP65VNXR87H37Rxri7f28OqC8bZpBhiXmqaZBpZyt5c2vM3LZIBIDgohp9uznA780sre2l4fZhdW
DRuXI8Y1U8xBTQ9+FpQX3ZXW9tZ/m2vuef3SEL+83i8vh0mZPKvnCFLZGZloG2wHP17K2M/P5uBw
+m3k3rAzraSzo1PCXk3DXJOFCeCcCjTsW9+X+/SCWf+xxYI83ZctlgMwYYysDEBGEDv4R9TCetZM
+FL5TWUw70ZeLjsUUFE99M3A5wzBx8JvfICiTee/DZsBJeFn1HhyZwJNFR91kLZn02A1kMZOEsH6
dwpCSa/tg5X052uQy5j1UYGWvG8harMZbB/OdH3vw/Q31imwsKB0dfUQbKpcv1CEPtBmzQDgGcf4
6HudDWLoCHKJgJGI6QumdEE+ENTikmptWiPsYSasHbBNHbQbz0NZNrBlS2LvIcrGpfmluIPMgwUn
HZgWInZOSp09oJA9D8q0ezQzaiDA56UoyjvTrEB62HZTosc0QeCB8Quj3boAeWEvvX6hsFu6D+Qw
3I+VQp7RzqwO+r9EzTMoNAQLM9QQ61ssI28zxOk4T9M025SDAF677+1zFjbtYkRy55wycHD76Syf
+sokcg7EbNtDZsd4R1KU0ovs5GcOyibToalQXzL9CPpOpjVSa4k6dgyWOAtPI2nfzNLRlOm4aiWc
n+y6S3da5cFdJhIgzfvmYCBryhHsLovrZBZMS7o5EJ48wI6gOZjWbYaBvJmr/tzDzKBpP8xcfONn
t3XRLHaO3WQHlfz80m2aYetkB6SqTOO2ZJr10Ywl+udtsTRnlXdom6gO7qeXlYxytocvCvgE6NwE
ud8dLLsEWCYqeuT7MooP1c+fdea18BSuyu8VV6e48JJfgXpvxRAABWHLZQkE4c9G2d9EEIu3lAUw
FkTBYysdBNQOccPD4OThIQ9VeKB+U94Jm0G2SLjjAibxvwdE9BhA7wG7eTIF4H2az0XrpOtbaq4X
xaqM2wOeggcoRns//pwUaX7tyf86mYaUHR5J1rJdYBXRgWQNBI26GqlF7ZMaoQg6YxsIzkWlErkS
XUgfaO77WwlNRSgkKhBUQDVLF8RiMcwtgZ7E6lM/5CBWk2hdAb+2v61/IT6NFfZ7fH5d+lrMziKy
DMFvu+soK54w/9WGu8C7pmCYtTaKPdDubbahJd1lVaOGFMLD3syAHT1dqLpmB651eB8kMF1iVejc
kajESzeK/Z1E5Lqrp4Np3g51BX6DW2R3ty4dsG7tAr4+Ptt1o9dIeC+RfMvuHVQjTz0q2aeI5AFC
qjEEmcIjyayM8naVVYE1N8PeNJH2MEKyrBSFzCpfRyClz9zWjdd5UY9bmwugY5myV9qu8fBAs2Te
+En4UoX+j370xYeEz2UYA8Y3g14FhGnr/p0RYCkcDVGEAUnxWdSW9WMJu2Eo2gYPRRNVj2Wu6dKC
KOLKDLpUhceExCszaLpS6PLOFBKSd6ZJrKLb+SDfz+AKAjuVsSsuRe4Wh7GSYgGxKjiQVY0FnS6O
ckhWoLgySUxhmzadmk5zYNPw9cxy/BI6jyi+3OaYJpbbYB15PdmyJIOEaO/VdJvR/LUv+/iYVDw+
ttNZ5VAytxiMc81Ax8p+k9RgsSB6CecsoVhWon54dRxUzvrwRbZOskt72cwFUjwV9/LxeRSwP9a+
k5/NISUXDQ2OE0HS+ax80e/sof52G3drWG52cFpamD7Har5DNyDHRiHshn5dDDB46VL5Xfk8WIC8
Vu5pZ8HT0IbFMJ4U/uNfZsjUsledhDo3wrNzivwnNOidi2nlfvqpNY1hp4GS8zSztMny1prGhiBg
HxxJ3F1R6vykgZm7ft+qAkn/HpnQ63bdAI9F0+4SD4C9RPL7Qdnk2Y+aeV2P7VNCmvZs2eKuKEry
7Am/31duAUbRNCuXXbiGeZdcmtEiz2BZ00igiyUgBObWTlkUJ1vpT8FB27Xluk7y378BWKh8rVIG
1RsWuft+dCCVEo4F/jO0WLbwl0FFN2rO5oB66X0vSxjLJs3RN8CVukGFzGg+g+Fs7a+dxeCX69ZB
KTVJc7zCAoLYzGHiJN1WAApLumOe3ZmeW/dtamb7/GQGCm6DKJth40zidSvBjdjQ0nKWyJE3M6BL
YQQKcJldJh8hn/iNgVIXv4gB2bf1uO+lbe9CGNrqOTaJBO5zAPm4Bd3GwdherDSst20afer3ejc/
lGP5zlPunvHymVuFGz+ZTEsJr8aYdvJsWnkSvtptklzzMs7k1NPqCl6qU9KmTVW8QCGuWJsmdQO1
zmnoLMzdYCU3bEOHgBAcJc2qteGt6DgxasVJDV0rD5WVOrSDWZeo7B3fvYfWZunFc/ECkw53VxYt
Kwgmo8KFaBpUJUJ/QsYT/rCs0I/JmJK1zoZhAxRSey5GmP+ZKTlDtgUokG9FByuwsc0AXnN4+x85
cO9fNpOhBY2SaHK08N2vwl0ucJ2pHcviG6UMtKRKn2yXNGemHLaFniOE2lHvOJs+GTY2Fv1Cr03T
DIyQ7v1yVU8gf1TGijz6sG4U0Kzt48mWUN9OgK3gD66VOktkowAJCF3V7Mwh4X61AkX8+0hIs4Mc
M1iFkEBodtZ0MFNM0xMK15nT28WfrjH3gYTd23+APwy4o/yEfnJCvIfA/gEO2gOS7evn1dRWk3Xc
7d6cVvAVT0F+c6f9hD0dzJnMCrzWqaXONQ1z2HljgE6biq7yMYA6QLMOoQE+M52a0ejA4U63h8Ao
QqAyRTAa2McvZ61TONe+/s/Z//+8zqlXyk/HtalT+gAEgyuJxJoJi01zYhruTGHSNJnX55+aZvQ2
+XatKuEm/GXyrZk2NX5QQZK51dvhPoJO3DGCOAifkBzmgHy9OylEuGskYLPHYozFMQjduedY1XvN
BjIDRlk9gKfhbCRDEAlHAIa4AGYjed8GP1kymwQLfwZMkxkvepgU2liSoUgK89q+EK/pgCWfZHDe
Nk3Rh0+kDMWDcFCMAzrvHuqW/JWCKrrJiJ7spaZmPo6zAIL8hy5vh2dXfOR8FK9dIcTO9aLpycat
wTSgizKy4F47jQ4e/G8yUQMwavUIJ/AbmJtZnKYr8xtcm178VEateNCxqM5NC51c+JQtfT+ndxrA
ukXdhz5KGjI50XzCyLKKvuPL8Uaj0n10LXijBNTOVo2f19+i8J2oMHv/cmGi7Zf//fxfBW8/P/9I
UUGoEVgQ34G49z8ET0YXqyaJA/4c9NiLPHswsFk1WR4Mq7SAyJVOdiRwk13WguOcwqXFtEw/Kmth
Pbu1waZB5h0wsE3XeZB3DHLEeJkHD/vQ0TY0t0a4iLd+f66qQJ5KyNWk0Is8my5R9u2qJUItTNMM
eE78GNQQQTVdIcg5+yYbL6ZlDn1iS5C7kFVpAfld5jDnWIFZHK5LnYzLPgdUEpvMbF5bqtj7ACO8
9BSohIgPFyDpUpjBhrAebltfTXCoce54YbQwX+LrV958lakq155X71Jtga+N19I6h6DH0UPR63qQ
kD+fQSCh+DSQTVPMFeF0hZksZPBuu7ADlbEEP65NNYpTMat26s8ZDGAxYtoo9EbRHJIfP3oZA/A9
TSS9da+s4PQlD2Catz46zEag2Pamp8Tr6HBLGSgnrVBlSzyo0opsCwYIeU7z5JuHtf9oWlodC6+M
LtxJ+IMVZkeUncizo7MempgQGK99TZ5BUqLrAKnWpgM69QwCjoDjAskfGvxDMmb5jwR68I9V1pWz
WObVzvRxGa9LxeGomst2RxKid6QcWoirObAovrXN2W1ONM02TYR99/D+BUHN7qGDPAVxGZIXW6ip
XwyMwgAnzJkHLTmIsMdAmg8S81Kkkm/zfEj0zxqSj9ge2N7Rho4IZDPgmuFOTXOwVOofhQexFtTK
t0PtU0hGtdB+q6Ev92VaXoEgf2XHWWPi7VhTZ0dzEH3N7qMBvuToQTYQaWdklp9L7Yx3Yuy4B0Fp
jIR0Kj55NtK2UzPGw7SLVH7AigOlEwiXFGVXnExLBoyjfkGn1Sg/mwMvUOIawa/C9uKvvsmicqbl
5JjcZgdRDz+bpHUvLJCRaUmauzAkGT+1UHO7thruODA6TD6NtSBFLZB65RCOD8atn+XW1pyprh+v
Z6YPPEx4uHcFAPoaHsgwVZJbt7QTlNtCDS/367ntgacISxKonaHmfRdVw3DXc13snQiO6RUZkntQ
s8clQanzXHJJF57I1EX4VThLOtQt+pZ+5Ignf/jCxuPcKzAA4BfktRRBB7j5M0gbQMZvKPSeVyR6
D7LmVxKo6FXEZQypfptfoHeCvXEEMtL/XlD/wdyNYK8Kmc5pUcViiuEvaFIWJJnoqia8ZCqxZubV
C/mBCkL7ebE16euegKkqLavYmlevGeUUbqdm1LKL36O3a82o4/dwKy7lw79db25nLsgcIIz9unaG
nah64FpUJmZfGAGBBuQewXDrzK5JrCiPu73n0GaOeLm7SNgozdM46C4egnYNsCsh8Fb2qHwZIzpu
+xC2PqaJTKG1jFJ3wCKJ0SANAaWvVHUYlV2++D7En4eqWGv4Ri1TOChtwP2p1n7rBBd4N59NIDio
MZtBAb55zDvf3zSpBW9LlYcX0rpnCqrUJvUzb+P21dZqSvHmE0Dz4fZrHzxXwJYeCgPLGMogz7wJ
nk2W+89U3ojfU8M2AW93mhrF/UvZSbIAYzI8eBFoyQu7AHcKOjg7aNtgT6eHNDo4KMEeXMgOvTt8
PAf4Ur5bbvURZn3w5kquZzGUOV/AWgMlMgjaSx+ChMFjB2LGuRgWlUaSwiKqXUZV5h2FIO0KwODs
PoGq2brXntoHnRduHNLHW2g68S0cAPu7sOusXVRBFngIQAaMoSG+1r0M72Xuk2UQDePJASwYJcBO
nwXEGxY5LG6fmtpBLO+I7hkLlzuDVp/9SkMC1X4JF4VwHF/xl9Q/sAE4hGMVfvgdX3m6zLYpijab
qsOf03qiOA7lAN1KWb33sDeFsptnLZrUrrasARHShg2p6ee9Ctc1sG2rPg2ttyz1N1kRZU+dPsJ0
COaZ8ZBDHqUbwZRqKMQAW/bDqzT0Ppn+GCrINepAywtNinQFV253pyqRHiIYmi4Lq0pfWBc8d/Go
PwjLV1r73iooc2czIKaZly7TZw6Z65WrrXYXAs2KBTGVKw2XrscG7jvwF3b5u1+NK2jEqR0roUcY
MhntUPiHFNJ0ME2oGDfYg/hwI5767NCGfq85tXiOUzPpehpPl0P9XuwY/XQbMzmiqpuHVlncOSSG
3E5n1feJRR3YNwhnlQK1+ATAIxxRiQeN2OytG7Pxh8CLGXbtwnpwKqj6whU72ngkdU4kg9hGWoXV
e5PWEEPBNSKKfmnHKi+SQ3dF49Hb+S6Y2cQWISC8sBkvk9rCazHnW6yGj9D/wu5jOrjTLsX013p8
vHXd+lGVfDStLnFAiigoRK6me/w/+8xNzE+Aj+grdwETCGjkL0CBSJ90WzX3MIc4OSTPnkxX4Ktt
g2Ly0Zq6orjmIFBSa20Gc4hiAE6GYoBpxs6AfFwAR04rb+ZN3y5Br7t3i1EdA0XUo8roLi0Y0lh2
W8Bvx3eX7ZTVAnUa/qlO3Bwr19WPjk4/TdMDkJY8fnEZzJMl0nQ87oDidaqo3vc+sGvmYJqcDfj/
+ZMBaxC4p8Qu01NOt6DmIl9pukjnf4OmivrdNwb4ogMGUC3NKHYZ8j8U1pBn+Ht1COpUMO4GXR7q
WBDjtq0J8/aJOlK5go9lLpwL6p8oxqyw1sptN0brAHm3h2p6kY9xvAZt83drGru1pjEzU02v9f5v
M/95nZnZTPf88xP+XEcZqdddLcZZ0iYopyS6Q3kl3ltNC8xkFAzQQ0GPOcBXdViTvIAUwd8HmqBA
FGASxVHErUVci23GfDAZpjIdvuAldMaSjWmZg9dQf42Fop7bPqz4gECM9LyNo2GdiUl2MozAAdTx
MRxosqVu/kBFHh9NlzkjFOUanY4Eb4y/BpDdqleCp8M9zNeXHh+dUzrtWgdeyUXASAXYifCB38yt
HfYPsIDlznuNPO8TtaOPUTnZpbZbaKKLxN7aCfPvPQ8SNk6RNney7OIlslFgbyn/HEouH5kUawim
li+B6PK9r5EbNM0eeEWsWr5a1b2QL8Po0Dmxt0Ep9T0pBF8gJ+UAf18G+Jp3fnmf1svRbgAZbQi5
w2ZBLVsOEux6GMfvvlPC2JG1sAzyaXTR0jlDmJf/4C1KKH0JSgigQcGmcFFJ/5cZyG6WCzW5hIPI
Y69GqVDUcDg/IAaWSy4t/ox32U8QRaC55LxppZtTAWaxt0nCOkXoJH1kbwr/1BWQcs2RKVmCdOG/
WpKsMlgH/bBJ8XsGfntrO5HOlhDbbQ6N9Jp5xhm24BPkFyl16JjWiJUdCZALMKeURN3uCpFLMp3u
6dDve0jmw4ASVRQFQWds+nLI4Q+d8yu1vXukmdl7DV7wrAUU9iWSlZhjU8qehpbaiwR/zKmgsVoJ
QMcPfsaHTa8AZRkgYwbdVr/clFEZHZBuhD53DUkA/McgyuCioDykPGhW2IOPB7cawI1wSvcutcjw
ynq8A2QfI2ee1Ice/IOZ6feSZly4WY9p08LVV/2naRarfAjRYgUjg8DdlP97GoN6GWfxL7za2YuH
jxAiCvVbCrmDJaRCs73Kq/q+sFkyT0HQe7ehPALPxx/Ussr5qFgMZFTsbBtVU/yyTvXCSn7PAxb8
4EXxIUg3yZpW8r+2vv4XWQEsVRCf9uDwBh8juLV81VRSPbPDAnbaF6B14nPtPUcQNX9xIZex9SHr
BMk4Vr1xmkN+kSh9bLvKfegdG9Ia6GcjW7YD5A3Bw4BSec/uTCBimrTxPzfNaFCqXUXlQzxGBezt
abfK6l6ei5rV8x7ZjjeXjw/U4HLj6E76YfWrCeR3dyiiFwKK55x3Nr9D8eeXUo21I1aD4o2WA3xW
xLmBYtBjPfVnAOMvUs8dvrX7Kk/KY2ch9W4i+pKN1qoby3Ru4n2TF0CBqz9QR/p3UBX01NovLTGr
fDeHHnGLnSWI46hVRqL+nUwPO3sBtHS7D3MBQcjM6ru9aSdp2e2hNadRlejzrwNmSiAh/gjJaUxU
cd0vedRflBecDJLQYA/Bci/2UxccapqHTIYFJCaibgHypXWAm1W1DK0pGLIsiLrFtP+pKJirTur/
CqPqnCcReYWggD9neW2fRpDVsf7byMX9uZwmwIyZy/HJXS8P/NT7VdP2PLpDetRe0m1C2otjA1rB
rEwD8VrXVK2gUgdFwroRr1kYvOnE6+C3O9LHGLRZ0z3EIoIiXAOJn+kiMSD685w62XuZpV5oufHc
hL/GJVRvUSWu56bZk+ER/JtjPgkCiTq5D3MYM6SdKnad7bYL0w+FwyNAddWTq4aFiEcbetly5SmF
LTh28nuAxz8fbn1WqLqlV0IszUy5DZgmkKLdEpylcCG6Zlj0DocvTCXiJbYbFl6UtF3TnFf7tBpK
WM9i58OBXNhBarDauLnW0Ajh9spKW3Ap8pEvB57356KIk7mMRHNhqkxmvW3rVyuDKznPB/e7k0w1
YFl+1LJZwTkLfrmjD6kxYFFn7pDMNEspzF5KFGESGLDqlD667SjyXy3AFHemYgZBv62ElN+DNVXT
yohuIXjPHswYKjrXMXcixf8ZMzW5f14Xw9Vn0XbCubIHYo8GAJVCNt8gMMGNhaSfhISooRqoNCQr
D6JvgLriidSPsZXeYRuf/gJT8S5LSgoXg9rGQtGz+yIu3K0FaZsVz53wMapRxaaQZvnIIV8cQUKh
titrNjqCnCMYV60VNgPQ8INcUlphv1k5xfBWVumOxoU6NBaDODgyeTMkPtNfgJxy4bm/iFRvMPa0
X0I9GSREejy6oRw2o+vIO2gdeitGimwHpRS6KrLG3rm1TQ+WqqCm2Wfsxe2KZ+gA6A+gXFaaedn3
gUG3QwZDdgIxAitNJbJNWrfuQ5ixDGGx47+H3TdsmUE3KITbHaihKQS97HZTfbKb+ApmAIig32ee
PfTQN4BYvDX4want1Fst4/61jYZhFQoPucYJl6Vs2E9qEj8NRVftwWuCLaHy6Ksuc8DV8HhsTDMe
64Nu0u5cJ0o9dCV7dKZZ0OMrICE9QJRmaiJ5h8wnyX5AgVbfo56Aj0KCjHQDSY10CFFppsjl/wFb
DbpdEEhOHU1XKEK6qYtsjVqBuysYbB9QC4rXnmywMkCuftFAT/GJBT2ci+sWloSpfMjxdEDYnywZ
Y5CxF7ncDW6bvqvRBrEfuvIXa7y/bgwI+4GF+jlRnvsilT1uNBfZ0jTjeLKIIvimXUfxZ3UiDf5D
TzD4x7svgBIoWPRA8MO1Bqptf9+m290IinRQkacuFjawTa47h7pse7Q6WDlC6jFZgS5ZPiUltiWe
w8OfErjAVOFLfJs7gNd4N7B7bAswnUrxJCFFO5OlG9ymcwuKVObWBQiu2+vc6db+xCZpEuXAD3Yi
dYtRA1JfFDuFjO9HraB0rEsGs8fWm1MoeJ88eG1tSsQdm8lN95SCNToPYKb1jYORnWJTbi5qO/iB
lz1wGiNwE860Ekif06cwhSPJVJ3PIHj1xDoUf6cVxIz9aQ1s/Do2XQeUS/gfsjKAzH0NlMA4caFh
YAFOByvDr6JGSN8kHuCE4ZOL0u6C6YHJl8JPZoCYsTWAYs0usjpwM81prVGOVNPhOiK8IZ6bzq5o
UIkch2iecriJWsF4MDgXA4cxZ18wMV+aXedDehaa7d4GZCloA+kW7gWopz2GtoNNZ9TqnU2qcK9Y
0C4bSGtcIFUCp83pA+dyDzEG/6e5iBOKi8JcrywXMb+5qGEpvpZZ5F7CQmKrXxwdR2Y/ddctI6fB
t6SCQ14wAAwDdt/3UAXja2yrZg4ui3+GdTxosYwGB5V7BGLLzLpjFssOPuACK2/syDbOvOcsQZas
AMhmjxRdvAM+NF8RPnZPApw4vCu74SMBvFl5eECAxwPeo80vHYv9JY3r3xchEU6vFyFsrf5cNBik
QA2prrpw6PWifPpJU9h0/UmJQ7onKwlQIgEAaN16MV8KADvp86jS73CCtfedy/LtCCFibHaRZWwS
7GWbvk833pSDrGBMOvOrIb7mICEvNZvizYss/EVnAb9JiB28yvZXM+HclVb9qkY+ZRP5eTh1V25e
nlKPvfIQgs9VCK5u0zgvkDFM7k2XOZhmzOG06lb5/ku/1zjOHIY39VIMZwiMDjtI2NZQKIpBJp7O
bgfTx9JWbpjYY4WKWsRt1qNgE+AYGuR7e6KghgHwtE4kgr3TBs7FjA7a8vd1/JjWfXPncOa+sDFe
oUgXPFqw03mos+6xmEhgpdfEG5uzYEFGx10SDT2gUsLPoUP+fWG+tXYEk4V4iPS1aUZ5IO8Se1j7
Uv3yp9CsB1B/hTROgC40SW4fKuA/z0n50x1Csm8gMH8wG9zMXtHQqg7XPa8TBfCN9FqnXSA5je0M
DA2XHdSIUSnJgK7GVg1RZrqAXEG2l3nGH/0x/9w/Iurrhc8fp/m+5vGb5+yLAQh/rsCxZTpbeuY3
olzeYesfLTq3tTbB6OMfwDM4qygVHRTLygtR6dLEmYPQ8o4jPwxnS0c/Dn0m1zJy85UpFCaMuzPO
vHjP8JG9iPwkLXt4Bvrs6QqCAdbLXYwusVbYG4dbnmhygO0ewstcVa++YidYVuoP2CVvIUztv3Ws
zwEUj+mxSmhyF5OmWdM09s6FKOCgBKzKT+WsPNZAR9zy30R5RjK4BInwrxNCvvZ8HhJAL+Szz3NE
pcI3C+Q+U1QA9mWqEYVIt06Pk2hQMnKona7MaAuaZFUO71E4EwNi9QT/zjmoBOq+oCHba7+k0F5r
wjfN62VTKPsHL7U1i202PhTYJAEIGESrgnbxhav2ycyoOUXASouLkkW11pGgd3ahq7Oekm9mBmTg
19Jvh4PEmrZQk95IPR06C2QaK+P2IoKXKuL6IEcnNIznhQ7zC+/pvesU1cm8fEq0cIE8mcd4Gru1
lJt+av25LknwIP7vqk9shf98/09wG1R+bBTq/qmF5PqkIanVD09jvK2J3ek7yoFJimOvXbRlHuwM
McKcpTpBAOSB47SA2w8BlqxNVlpA9gfkFPDwkZvYVV4foXpuPbGQxcsAS9V68FS+ChKBrPAELTYg
43zSuFEwnBYVCGsUoka7ACvrc+jFzyJiztG0rLSfwTThiVFkbexAJFus2/UiFaH/Bsb1zxBAuQcZ
N+SejW0/42CY3Q8xlN856x8y1TYg/+mfkJGO32pk1oBdaIeX3NVwO6iLExvS7r7MwUKnUVTe13GY
bHK7a+5qRKccMeRy0FX72DvWuC+o/maPTvs4VMKZ57D7WQUxqgoS77qfcQCjcHx2G2bnZFMl6h2C
/O6Ze1zi80hhP2rHMGPBt104MnzxBi9Zgw4s1kEl9UMWyEMBKO9bwd2FqStZCrpEQ1dmpzCvHjqS
5Xd9T2G9BF+u6wGvTyAUywpyaxNPaOJVtb86B+9bVGhoFb9mZQKhTdeqd1E4KCTVA7xKNR2Wrt9X
q5ol3rHG6jTvkipaRR0QBTOwtqHapFl4jhLr6AIG990GYGZWylLMklBKBDzDqrSil8wX7XsU0XJW
QQp8mY86Xwe1Zc+xAnQvcRDA38XL2h8p6PB1WsF2VbtPrfDiX35LHhAUbxSq84shBGNhYM5cKVvN
Op5Fa+bBv6Xsm34TRGSbjKVY2gNY7EUDbyigq19GoftVC1zcqkw0InAItjsS+L0GoMN3zbpThGLr
B0pOyNmE8TxNsmgFuSC1LQCLMWw/TPiLFiiGEc73Q7Hv0yx/MIeqsuwdYYDwTV2MkHpOOSxzpV/a
hy4cwD/o5GsfyVMVCPkEVO6TXcfFESJK1qUk9nOZ2jBlyGVzGPz6BCIAIP08zxHCfeSWFnuLpucY
vO67NOQwmKppCetM5J7j5ZgF/K0LkDWW2qphd4omGYJjJBEeBk7b3etA9ZPjhnjzCOw8aktn/0fb
mTW3bitb+BexivPwKmq2ZVv2nl9Ye0g4zzN//f0IOqajk+Tm1K37giLQDVCWJQro7rXWneq0F8o0
beqfQS8LGA3U5AqoRe1XXAQIc4/967gwxgQxCdfMLqIP29g3ycqzbeeNH8mMZI9lEn1kd1I/jEPE
N2nqlXPf190n2eZJTWl4eiBI8ovf3f6a2p12GQbraCSobroQahHQ0ylBn43y6PXXbrCsczHFP8gx
4tHDkHByQnjJln4II+5mBDW58Yas2xVElj+xjWl3lN7zszZ3oYB3XNlR2lMGP/M+dIrR7Ztagv7F
1LK75dLSW45J7Lhst59HY58fKFuV3KB/KPrAOWf1+FSOkfGIOsOB0+dOd7Rfea+ww4uaH71udE9T
kxaumtvVvgq/ThWFvhEnnbGN6t97/aW3rf5jjS7PfelNYIfLBFhF3AIiiXikQ+HnHeU+TDcFX+en
VGqLJ4StiidLV55SHvp3YkgYu7xOodnXfFd0KW5KHySl+hGTEs5ry/hQxXJ36muzckXXCv2JyFv8
PZIy8wPcwv1z2uZuMveKHMRm6Hdor8uDdD/NDdVkr1dJrHWHLjC/r0Or2+rrgCgmtcHd32ZaZn1H
Fe/vpVfY56Gso5Pdeg6Q0CE9hrriX/owrA9BpcWoz0rjXiu08nGyK/QkU6g9+t5/cvhlPuZpnt7B
R9wgB6cjgBfm9r0GU+peHeXpcSibfOdR/PHcTjHU0zpyMEVyrSqDqgN7Sq/wWkfHTq+qU+Q7zeMY
tiFxr6T6ih7wRS75pscJtQVKVn+LqlZzqdRLnzTSrkcKqeRjh3yjW+YqcDuiqCfFZLXekOafjB51
EEtTvpscLFS5Mn+zi/RFYQ/h1kQFn3pN2kEuUvyuAyoLeBZ+9TteYR/E+ZORhe2xGpsHm6/SIVbt
/oDEx/gkWzaxBTNQP8tG/UM1U6RVzAtVmhAs8GV+Msk9f7UCrXDLTqmfoXtp92XS5Pf2UN05ETlB
z5fqJxBGrZvVZALKfEAou0p+kwOOWU7GngS5rWwPvDC/mybNuKjUkWwDp1e+6P14IQZik6h0FB7Z
+1o2y+9hYEy73pbLM2FK6zmr+9/AVvCgJGvPibg2r2ndRnda6MPkh5bnQ+rMxxfD+BEphQ8soxmP
StC0B9NniwRl0bWlSvenQ5ncRsnS8XlM9Z4K80reV1nXfiY8QYIEj3DeONtlnl5VFAKpA6iPsuUn
J2tyzJMyRfk9/8sYtaPGfHR0pDjCfqarGiLnOKrheJ8VlOMPoeN9MHS9frKq4RyDTO01dEyR3tz4
Q5NcQgj4ELGump0o7vJ5L7dmH5YnUfrVQmxOpYjdQGpF6VeNHEQLp+kHWe6yZ9nLCZk2xp1RdYmr
6V1/alvF3022kn0FiPEbWZfhqXSAdqDx8Cucn7lG7CCRIxVuqBKHHR3ZPHVhNx6GLkZeW+0d4pVt
/dNE1xWWYuU3iZRFKYfWx1LWp52ixF/tsUL8JdOcp3RuANj3GxWpraNnSqq0IRCkbKfKKnaBVzlP
wtFxTP1gR4ipr2Mwu4FvMXiwzKsIt8QYzCd7WXtZLDHRYqKqoeunz6PkBzs7L7KL5BMABDPI/rnT
knsncr5ZseZcQo3zdVC/TJoWuuqkQljrgHKvvLOFyPKlAKDiTvBrU3oCKb6T1Oop65LxsZib8JiN
abbncBwekQ6i6sls1c/QnX7XqmH4nfzcRKUyGxVO25WUpJu6cfJdT+ybx2XiT2cJ1cdAl4zrwHPk
KI9StE1KU/loRr519GIpg6Qx4/uqJF8ohEm2k12z4ZKL8X7yqB5JNcPaR6Y2wAcU53tbHlETL9u2
g0mpfTFylLfE2Nootf2HS22rxNUsyr/YjcBIWNef7bqvNxkyzp+6WQ+nSw0NGfuAIyq1ENRzHyJt
AiIAIIH6Hogge7XsN1PYXPpK4whIhOoFBXBjAyh7OIkxJdXMTTcho0bx31OkhdZv5KJQQXAbz7ef
fY1dcqjK32VJGs9Unk5nXQJpgp4WT/dxDk2UUs9GMP4i1WHytZcDCtYpB5oLl20C4MGZqvQOAjTN
dGMEJ3cmNfRGEJKQ9NPwXi6G7BROGd+HQpa2pTWppPYc73m0+mff9C9go/0AciCJAEvcHjylyq/E
04AkS2UGjq0BNm6yawJSW3008zG6DMQ1CIU01ce4yO0HJ9Y/8PkxP0wjaB7g4H8gxK2ZLWaFgpWc
4rZlRwJYAMSFISpr76EpfoqOGQTyLrf6eGtZ1fQUQ4210ZRmAJmgTU/LGGwfBzWxqb2YXYSB0wIc
KRIcMIwUfRS7spGxAZ5Z0wbHKu/bNnm9SrQi3kEbaUDz1dcNeVh8lkueRHyuErnbQ5kPL6IB5aQk
A+1OkW26iIaPgXNqQVppcItcjMrkByCNrk0pxXz9eSyyg7WuyoQiksc7czIqw7qKscbOz2pcT8c8
slUIpkB2tYlJFn6ADQ61SDAm4wNZJ+1JHkfD1bzAvwa86sNojclR4mhZqv4EGm2cQwiPVLBuO0PW
+ZmmctMpVLA4kf61A9R3Cbpfo5aTaG3HYu/YBG6LMLbOtVezF5uvlBj6nGVQ9EXTWA9kecd914bN
jrApKYoCJGQvJV+9OIi/ISYwM6JIzSee94rbIMr0Qi1KuNOjyns0ZT4UYfydwxUJ+LaieL81+GmZ
u6LpHZWqWsMhOgCuDZM6WOY567dSn6hPWv0c6jXARtmEesXjDYYSAeZk2amSk2eqqDBOihS6xUQ8
QI+NZBtOknYVTRkACWS31e4VX34dq5q2JWGjlqchqfTFr1eUBxJ65n2cG86+iOY6cUvRz01IpMWB
w/qDEpj1c1+jHwsJ7gfd6nZOLEvXeaPutbXyWaNi9Z4Agbd0jSJN3Wjso32qFlEF1y4KGAX0/wco
mBJysflP24tylAP6Hi13Is19ow9XAyYNd3QQ9TYcRJ7jSvoURHn83IOQ1Nuq/uCPY4Vwjg3oqVEe
Cl+qPjhab7gdHNU8YemiwuIdlI7QjNd4D0ZOURXQLe8hi8xfyjRFn/00qk6hHJARcvz4swlaZqf3
dXgUVhARcHcGekH1ClZkJmC5jaUXJOfkZ34/KGNheLA6cIsBinwmB807S5ooGOwM7WhodbKFRcQE
MRXXEDZRPQYO3PyYEkpAv8KWt8T1sY6ycihyft6l2DIIsQTwd1ImuhNzVQfN3EIp2t0yt6XojF97
4nyzMzu8ep9PVMYLa9wR+9PHqVy6lGnxgzUO8l44Z31CfhOp+cUq+3G2q1oCY8vcYfC2Fgntg3DW
ukbdVoHtLdbErFv4LdLyKJzlsCfxhi7WUfwJ8RRILhnW+IAYz9GwnO6xg/p+n4ZTcW/Hd1SfhB+Q
P+wUuf8gKVb3Ia2GT6ConEuuZ8Ox7ABvStrQP7YNFHRh54AdkkJzGWuU7+UEn9oy1EFW8KCTbPbk
Ap7biBMzhebB2e7t/lGskVVhAucJauZ2NriplfVs8UJrS/l0cuf7AL9Bvf3MCE59L4oAOYhcMx5T
z4iO4WCfm2ZKn1oj/tjKsf8ZPLJ6RsICxmtn8D9XcdPsibWPe2GleKB2yRE6Z2HN9eolrfPuyUfg
7FP7vS5T/6gGubwteqOCMcSstjW41UMdkeRE0wIaJKdAHWQXGdYfl8l8qStpqbrvHN5d6qlS7OOR
8IFvPHuAMD+Z/Hkvjk4ZLwrJnzQ+bVcvyc+iJxm9jhTm+Cx60ZRBgZr1P0Wv4o8Gvh2WpFvL4NNU
wR1kD+ToxKpRMyEKSGXKNjIl7XH05NdGl06W1PuP6zAb/gKBZ/+jcFrHE71VdsFIpvjGkPuRvCk9
0AKrs3AhHsFZBx6z/u12XseB0agU5SN4+H3YN+NXezK97dRQ1Dyiw3mRVcJd1E4jX80ZORirwA1n
FRTRoKv0epUgIs/XO+M33EIZRViVt6skT53d0AEouTEIZ2HtW8l/ZwXsg/yK2ddEJYi9LqvWNbKk
9UThXguomADLOGVn6MJem4itwjmZG3G1Gla/1XDj9y9c1uUnCuLjjVh/nSe6q896p3/hcrPUOvdv
X+Xf3m19BavLzfK1Pxfm3Zhv7rQus76Ym2VWl//u/fjbZf75TmKaeJVKN5b7Ngif1z9BjK/dv73F
37qshps34r9fav0zbpZa37D/6m43r+C/mvvP78vfLvXPrxR6h4rdoZa7EISwtQvnr6Fo/qH/zkQq
illZYr/OWvqtHufLKkt/mfBu2l/eQQyKpd7P+vtXtN519ZHJO0+71fJ+pf/r/TnMcPTu9Yjd+XrH
ZdXlPut934/+X++73PH9XyLu3oCBMMq+2693XV/VzdjavX2hfztFGN699HUJYUnmf/nNmDD8i7F/
4fLfL0VNfYuaagMAKhrrh3YIrF1FRbwrukE3UwboWU3lDlZqtAxXLm2Eie06Vw9JjahfXTnsKGez
cBxGn5o4ilfuAalXZzVHs2krzH630/XEuVDzC4JODHWTk9yVDrvAQi3Ugzpq1lYnqeSC+3NJM1B6
Ocu1LWJuQtdNSLqB2YPSU1wawxRL7ir0plqvE9ehVQrO87QIluM6+e6FtXTSoXx2szSND+SkiEfJ
af5MVeZRL7PmAbKl7Fki+nJvOM2TsAmvkm/u3jGrYQssPHsWbmqMlFhAsOUsXFRPZouUsTVlVeGQ
FDk1XHqkbNaF/uXdVbt7sgzVI4j6F3d2RpiXVO+Hn2lE4DK7v0xUYo0bE+6Pi+gjNhm4Q+K8mleD
/uZi6hIu+YBL3r9OE3NFI/yct1WMMg72uQ54VylAtGhVRBZAXIqGKCEkpWv/nVNs2xeqL8fDuzlU
nv7h/m4UcsXEdgdN7qHpg8MflTfzoVNC60FcJWhXdF3WXm7G2RCFW/anfIZuJgxNcN/FPmwNf6wh
PERTcLyFBcrsDuuYuAoSqzsCg/ztZlwsUtT2XVVM5lkYxZCV9PtUHvtTSb09NZPkCRFyQoK8stzM
rJxlXBjFuLhaG8rrzDvRnQQBnri0SaZ4VfQ6V0yr9dDbhlrVoHmWDntKADoXbLrqbODXq582pUKQ
BFEjiU8tJdSE7cxhHzl589T7cvNUKYV1tjr7gxhax6Hf+mCkjc1ZA1fRpJQj703d79xxninGlnuI
ldZBcR/b8sflPsIgF9OXNK/qg4Dpiit4oK6veN0b6C4kfA4K9wLLu1wLzK5A70ILS7VDs3Xg5QzI
4Z7lRtMSeM3LtD5LJVK85caT5OpP142iVbIr3L2m6oa7RlHNjV936baOtFfsdCy1jk10A3T02mhF
DVkn0Xwx9M7lFnkt7H5kA7p+56pJXi+mCyA29AWbEJ5/hNOIWesaQOk6sc27YC6KQCFS/pbmsAPN
ShqrR2AqCqTBfeqqp5uinzil+HwvBq1ZLRT8q0EAZJu/1QbBaXSXmT6ZozkCyDflOSSLCnEltHii
gZB9Fq1vuoU0rxB80rNfQzZs8aPUot/BelJDHVfU15mhYB82VbQNoHoPXCoFM8pB0mjbe051Lfqx
uooxZR5rAXUjOUSMdi/6wnyzziBHj3Xr+afOrPv7Tja6ewcBbsQW5n4EC/2drT7kbT5k28VA8Il6
gMFqfwSI25C4Vzv4l/1iu67QZtHrWjdjwbyepz7cDJtyKB0kdbi2byqh735XXlVEK29yiSEo735h
lp8dUoB3i4/ov5u5/Mj0XohSN0VPLgg/+HElMqZpEn7uwYUdsllsTjTJ29UoROXWvjB3fbzMuBkX
XU7Q3YHK/y9139rThsAnqCkHEHOqh9JlbTKvfu3qfrNpKRO5F0YxvsztQOO4/lRNu3UaUXVv2xWl
4i5stzqAQ2BQPWSAuhaGFAEr5U6y6q/a2Kb+ucms/j6LMg6mYV2eoikpT7GW2PJzbxA7kAc7c4VP
NTvGAqowOlRGt2TdiEM+iCE7UHOXzWgPPUityKnrqCZ8xYM1HfmZUx4Bs6qP4ipFB1SdwvayjqtI
t92nqgF3Ea6OTFHtRhkK42DxsoH4Mbg2hPX4S6j63oYSJNaLOdQdqCrf7ia86/mWQy6RkuFu6wsI
qqy+72p9udu78SwpqY5BF6+f1NOUhOWBOLX84rQpRJWSZ/5SkfMI2rT/YTdZ71aA+p+8N99Qs6Yb
3976UnGbpIRP2VdIAbQ15GiJUxNOyvyjBl9Tv5hLMyQiSaXD61gOsCofShR25hnLZLFOH8xBvTKw
N/VsqeAxU7ZiRXMIjsLldsq8NtDaENZ3ZghrbpTbRLWswXykZj3b2TVEw/zrzF9mAE5EicvvgRnB
62HUyWNZxWj/Ima4N8C5fBC+gq7lz75yNxmkaSh9kNRK2lgKP0kCM1CjegAYJqY7lxHLGrxqwirQ
BsJq2RQ6CKuYm7fkIWVH053K9VjH1cmTb6pZT4p4PRH4kvqptSus5axEJaxpjqpMpVPQVCuw/Drt
RveS+hGiEhA889VqWMeC2UoFh3IwI9AKwk80PWzMiwHsxq+JDN/U9yRR1wniFjcriVuMsJ3ACM3C
wnm9dzK/KKqv6ktJWZNm6cXOHCnHC80h+goOCjkY+avPG0CyMIRquG+Vr6WhUGRVjC9j3oPPk+KE
TLivfLUy2SL5KXsXP5lkBBD5wM7TxapZk1WngXjvv1vVG1S4MSQJfR82jyejt42D4nUgs6nP2sAf
1t2Hauh/Dorp5JdE+xs7mj7kZe4OMzEa+Ln8QW2RjfJnL0CL7J1NNGaE1YnVkj+FJYVVLAkqr78X
1lCX3y2ZjRmJYtawm/wXKYWEDIOTU0Fvtc+yFDen1g7MPWJX5idpCh/E7/DqkVD4eSpCy9gHtQHp
sg47Vb+pJqM8iH3yFIXanW5l7s1eGVAlO/BJlrU7I3q1vo4JS1hX7yzjwM/PZtmqk/A5ann9Es/y
jVqSwKKj1+dG7qX+4a1LUtS/iGbKrBPg6OJiSujZsVB+rBU7fBaNQ4FHEVOLJ3pwW6iXUm/utE5H
ACYd0+GQtn3HQ5YJE9//ZytNGnfW3zrkUNEhEtPI56JprYtwGVWvfzDt6bBOUM0pPvIEBVUvJgBl
NtwG+vTFZ7nvFD8WeR4si2jQOz4GI4lP8SosyvCRbfeMjfAVDVXTyZbapn6vz8tPkl24A6oIL1Ky
lSO4XfO27l9Gv1LdsEf4VowNVNzeUxX1y5n5XsVQmetQBaXyxZqHeqrT93FlsoucuwWHvmfN+CJs
wl2PwJE6KZCdRvb085h6X+EO6e8c3+/vRm+gCl1ciobHuySha/HmcOtVvlmEj+h6eeOXG9GH6izc
qcbULWuuPmkejZ67zhbrGtX4+jqWJUS/SK0Pcl/5hxsXs5b5RfWdj4FRoaTSOvrZ7qSQ2sFJ5lI0
a1/YhacwW1BlvXqKvrl6LibhSkJidBUfnhHhJNYQV+st0SaQNPcv7yY8OaMGsA5SmSir9fBoQTC4
jQYl3olu5wSMddrw2NmTtenhoNjfGLw++RWQbzndjufDOShS5a7KqsREToVFBvtFHYv+wVf9huKk
1No7nCyvkNpXG6+a+pPoiiZu7WdZ76J70SujSLm2xrDNEBB6zOeeo/v+FWDmOqWEhePStsbRG+sp
dJ22gWXASb8rwL9DF46Xia+ICtmfmD7feNCDfl+HKXVKZeVS3tNfK0sOXgACUFfpvYhGi8yGCiLD
OyfzmF1TqDpNEuIuc5dsffuY+eq51J3XCWpHCYOBkKAYAoqW7qypgzZ29qf2Nrvvcuv31R9oIOVd
Jup2s0PZlaPrd8F4FN2pKVqK0czQFV3JTrTnrPiUxsnr3WBFKglfmtZJS5qYqptcI2hjz7plcIlG
/GWRv4ViHcWyeSzMDYqI175+0gDKwdWPgzc7CC/RFY0WmhF1NLm/vTGsXbRb9H1gmNQIftIUG52c
UfORSrFJNg3w2BsUPm6bvp72ZOGhrrfD4CqH9iYai/Q/rGKujiSP8E00238R8wH3384XHgHktIvH
eoe3+wvjugZFwXD5UoTuQPW/NwI4vOIKCb2NCXjnYkvNDmSGD5GA0f+smsg/R3ON9UZ4t2ZouWOg
DU+iaWBNvRReDa19Mz5lJiCPNPLSg3hNUEwjyWBU90vPJo1WS8awicXb8WYVry79C2tCSOzd3Hae
289vXSbHxpFctQ/CKQF6ExfVmXJBuKUogH0eAjcJ54T/PJLLkXM2h+x3YVqcKq/dJaUd7tY5fp8n
m7HzX9cRBsiM/x/XWe89/O+vp+0m2dUMGMrKxNDu81o9dJFqnBpPY7+VdJ12P5Ysw9Yr0e4TU4vO
AxBgZCG1ezHUC+viI9xLQDk7pXHAksxThKdYW3SlAfWIbelD+NTE5bgTg8K83FG4D4CQdoCvqk1o
h/HrU7oYqfPZFLo2HtHE2KF+F+ouQQ39HJapQek2z/zG5ycPiQn6jni+CzuxnNHeFWXTHF/3Nd4Q
nojySQ98QfxHu03s/ZA3GlzHf4zJswH9O5A5lbqMZzDvIJY8uyBL/qVTjeIk5oshMUHh47PlkwIt
yjxfGPoute9NdZT2UTqA5+iLe2olyvtJMYr7v+oKg3AZYbU2qwlo7f/uK1ZKQv+7ZcKIVpkvhaRJ
rrjSKVpZrrJ5rEgkxP/erP/shx6sRFUwwUw72d1wY4muShmvlIUUzM77ODEkmiro/Hcy3AmlBYmn
QduW+hfF8gGfkV/W9ZQa50HXKGCOXrR52Evb+DxylnZF1yiB3sORJFHAPOWfVYUgPFEgCEdnZ3b0
yxoTe5qnyApefMBKn2livrY6+xgULswUvbdDXljPtWeiJrl2AYecOh9Ck4NUO4vVh6zsGpm6cQ9F
+PA0QZNijFp7Bwna+OTpNHUowYJdhurW6goeXkNkxveT/TpBzBKNrSXLVNET8wcjjnYWpTTbwi4T
Yp3teMiVULsWAK12bUGcTDcMJPXmMU/SG7fIzXpxEYaRBTYws2XnQh1/a31DORMa1q6Qmp7lKJAv
StvYoZt/HsGKXZvZNLaNdFHM4dholhMipJ2O51hSf188dcBaVKfruSvuub6YxIfrO6IspqCG/U6M
J43TuCUSH4dlqfXFCLN4gZGVLC9kXS7/rDixdcoi1YcwgYOdNp8n7VDqjpT6g9uSONJv1kFlnKi7
FedF4U7NN56Q1i8+6xKrYR1bl0HtJ9pMfE/Ruh8+EUL7DKBS+tDko3HIW704NmmVfIDJ74dK4ePP
PzsMIYIXlU9YRlABjTI4GQ0iL0EGKAemtjXL9H1Xn7vCWViF89oV1pu5uUl5ekONtdu3hnZJY+qB
Bs/+Qn2r4p19Bbp0QDywfFWFNBKmifQLsV3tIrzrodnGldbf5c3vSW7o5wCKpzuQpPyrSgmdSpCh
eQWJGKPomA93hISEdZxdxJVoqhqQ1GK57Ztho53N7ieSZia46NlPLCf6BJFaoNDlORp96Nr9uEuB
QdNokxJIx6EkYD/xO+J2RpnZvyeJnt5RDVwQ+gzT9K6mIsqNLU9xxaTaTpxd2LYhe6vMkvQLWs2g
1vsRBOCskD53YY0aH53AaxEhd16thtxV1wlpgAsAvM+cOvMvbRpNGyUPvc9tSzmS0uXjZ68MjY3T
1Nlnz0J2MM99BxWFWtpIBpjdVgPRRNrAOSuo0y44bT2KvKWrCKoH2GredVerwNX927lJ4oeu1XMk
b2b0p9ZSHqNVocJewbEu5sx2QvqMKvaRnOFd75c7MTZQcjltF/M8Je1yZVfNK+gAunaOolY7u5KK
I/Qp9i4GtvtVjaNPNRCDq9yV6mOflslGjGdpp29TmTJyZy7qBf7M1kz54k1lc+YNqFEqSeOvoNvq
Te073gO1gNNzITVXMe6rablPPN0gMMZNwrrZtzrlRA08m5/Db1oQDb/6yUeugMfatSua6Yj6SXmU
9dR/5jhIDb2Zmb/Cb2oD/4nwhN5svJoRtDCvO2v4JkE+oem4hcIiAQP1Jj8vBoEaJLtxtJIL1XjW
Y1ZKkiv5Br9mb1d+RqhUjIVvV6t1uYqG/NJmkGOFvnkN2L2e+CxqD6IBxK4/GJGHaiPKgZsbg+iO
kXctitQ+Cd/VA553ImEGNadd4j9D7pe9KFUS7TyZsv+8BjgWSUXhGp2V/GyGyJ30cfjmoy62m6r4
vUc9p0j+0UPwRCVR6KZhgJqoLwH4yKDaPMBuk/ItkuTg0ZsPHHXgWFtDhhNsEVEOxOHEmo8hwu75
4Buk0Lhz4Axtt85sEFYnsfnSJNVllIoKUMh8pnk3bV6bHPBwV1eXZpbaVTsCvlrpFM8jhYmn3pbU
/TAV0iciWIuHBuhnk44QD5kRkKiM/LAy862jAv6d1LNyB7Nu8wyP4vgA9/lRy3jZrpyP+d4Y1X4r
fEWjycl3KOyUO9Er23ACU9kd4XOvnzhcut1UkZb0EHMTQrlNTRwu14iOTHUzfrTUbCsg0NCjchxG
TmUrUM62aikb2zTlCwBFNwmUTnoJvXHcwbqfmyBloMUVTWDK8lky5oZa85SnCJfU1uoqkIL2R8qz
kUzBbBHuM6b97y4zHxHICjgsuNdyHK7h/LyG7Msgh5MYHOsBLmS/TV6T7VdJz4m6W9T9SrQCR+so
xm9VP4VLFmnDXTIG+maChWMrHIVhXUpc+XF9iN6WunGL7UfJUdI6PEC5okbbJjW2TWNmT0aRcNDU
4+hQqU2yrdWQk6acAJxvZXRG9epHX6TOXu3kCSkC9KmFdrUYa5xucgdpqK/C8Ldj8jwXhB/Q1NVH
TEmqunfbcVC2IvG4EkQvact3ecwA9aK91/cfRdZyMS/c0f95vaQ3dQ1JuoVzus1bc9/l7Uc73EJ+
uTHUIbn0Y9cFu1gC6mll/9GNZ5Rx1hOhS7rmIHpvrs2MRa7m5m1crCh6Ylx4vPmLcX0WSHrzF7cU
rs43s4SAqZhZq0WTF565q7tq2qxj4mrmz7youQONrfAxbHgJweu/zmvsHlCQ8OzjEimtPrZ2eRm/
91lXbCBeO5CN+oXygXkuS+NheT9EF9YrYNG8AetfRJZtcRNDdmaRBXibunSF5WaMiO93z6/KjaL2
8q5ueLIJdoGi1n5RUN89+pQWU8OqbAQHQe2X6b2uwxMqvMQky+9gX5ipzP9zUlPHl9dUiRIqKH3r
GXC3Ih7RkEKGeRMX5nARfR95nH03kkoUY9Ls894R1PWOp5W1zBZmYsIKmUXib9ReaxAPRb/pZN5O
UjZqT6KZms7aWn3t79axCngdKUTZ36SZrHMsRqq9n4XDREO0Gr7Viph3NngwOM7CYYEZa4hRfxMO
74bbTtlDZ5u6Ymxdg5gcdU+1ZS1rCIOZKc5F9dlqzrdq3+5HFVCynya9vzWw5/hJ6rU7rYuXDl+D
Qm/58DnqEQYlKGFm0VZIDaurpubgrC39sc5QoUccsrrODmJIOIgmst4PCdd5IsXKxjLxz2uty/95
rTFvvjhhpJxtNdhYplE/iyZSchTvFa991bVpckiR1MnRT62cNM9dlzpPXRrMMSq0ZHoffVVPxnvp
E7giF58pr94WcJynnKPMrfd6PzFDntcXY6M+OE8D64teWyifwzT4PMShdR16tntlrAUn0RXQHWey
7kCh1ReB4Ukjx79Gyp3oCKcAZnqwjPqHcMb9iHG8vUPcUTVVGYDB3BbpvK1S880RM4QPCOTXW61L
zbeyCOIiu82LUZo8uHoVOL95DRnk1X3PbVJnzmzJXrb35YAiC+r0n4K0e6imZLwTQ6IpYHU6oIet
QuaIG5FHuOQj/GSD4oFYsspzOeiRhZIwsttHcZSIxU+cuBQNHI7etlEUZSOOKWJMHEvE1Tq2zrgZ
EwvoZP02sp23uwAAKCVD8IW9Iw0DLGqdKjm5W+jEgLu+EoblY7UzDBWKzA5xwb0EfnJfzQnSKS7S
PTCDeF/O2dTVOvrqz0GhgoaUXuiCU7J2N2XyoiusBSnHxbqWyYtyerK0wTL3xrAsNVvjiU8y2oZE
t0ARoWn0aSpg6vIUGP3tTjE+ea36DUGm7FEY20bdQJKnfijTynke1eAghoMUIT6tB4c7qKH5acjl
+pTJRbwVVsOvpZ3vROTR5ht4aB8vN1iWHKybG5BMfHeD0K7tPVSmVL0Cc2nujSB26RJ2Ed3UoKBv
VFQ3ibszBJ72feuN4bY2wvBHCZBjUuE/RQhO3/dqbkJqkccfB6m6CgcKKC3ILnztcZ2JPGDwo1Q4
BDue/iWZUmOPuAsfKwPW+mRI4YeZa1a6udhlbcRYhvAK9LbZYR13wqrflxRKEudCHOxmquhKophy
ngtOF72ot4XH5yjkw2S0flVs2lmfQjRm3hKoEpdVRAlWMzerWYyNkx9sp55AkDDcLrGsU1QkiolC
bzW1Mu/Xpm+7+twVlC69jftUI91rA0R72z8ugRx2U/3OJ2/C4RA3zo/OH/IHuJLVSyXtRQdqaGSe
Tbbjy3iZHsS4GBFXzTynj2v1wt5mHfYRlITTjiTrnxZ9t946/qdFfQSxuqwObctVQU7NZwpxADE8
2zwMQ/xtOaKIxMnc3Jw/AAp/QfSLetrZSH2Zug+jgWjxn32tebUyCL8tJyBhXc4zXdlvKWiy7yIt
LQnpZNVLnQDgk6UJMEpaWvAIl9aH0QSZDmHN70jY2R8Vnp/E8BTvfoqq6k7VKIREv0h74T3vN4HU
yL+k5lHofM1zjFJ9neMpkndf+yHS3HE+7pR+dMc051RMRPtbw/N500Hi8ljVHXQess/pK0inb7UF
9wN8kaOb1HA5Wv2Yb8moRI+UHg8n0x6lg2rV+dVWnJKTDzgszYFueSYPG8P+aehq9cvNJKWpJNhW
9fzaVPAe2KNqnfTeGVNUJ9hAgg+qrH1sZNqnuBoektFOfsZaDJKS3dsz/JoVGFM8AknW/oe1L2uS
U1e6/UVEgJhfa56r57b9QtjeNmIeBAjx6+9S0u5qe/ucEzfieyFQZkrVbleDlLlyrZdWDhfKn/0t
4n2N/xiBJrZgWaILeBX02TN4KYo7Ajr0axPVrRdXiRYNYPyJABUVN73DCI6tGeZQ1DagnlDD2Ngj
2Kt68O1ua7scllXlQG1bIyHSMpkXpfndihZVQEvSooShQGOnPy/aW6pfpxAtAbQY2xTTl3ex2ZQn
aBvgBAJxsnlIIvXEG2vBhNwJGFb0dofs2tSmZnmiJd7XIRMEPZd+alj4NYO+3wPoEY1XIPmIT5PH
sqvQQno95+X3ngMx1YXhFzWZ0SrHQWuOcDtzWHCAdEIg7TaeSNFA9Z5PBR2AuFZ1bsEBGTlF+dOb
0QUPNmQuDRxdaDaKNs2CgfNBv5Bjb1WNE9JrqiiuRQ0uUdI175t0BKDq347WM3CW0I4YGbV5RjaE
+BZrR5zWzonZ4CE+j0hVFZUwxeNbfkfafrEZUaAmvbtVNCjza5e9Qim0+I5Mn7lMQjVdLOCbTmhg
B0XYW0A5JOs2N4DnM9Jgq7p+45qdf/RU5PorpEuyTQkiRaCMoDFP7sRg/jHBvwf0Q9CrzNF6t88Z
mtjpXwaY9doG+v+1H8H0cbODG2ft5Bl//Uu8p+0sCSsgGwW4yCrQe+RZi79SnZOksRnE7QJlYxeC
dshdhLU1Lhyv6CAZ29ivApWXtkMSEsmBC2/7ekEsm+BZAaWVAb5DGjqe898nNZYDcF6pzkhSVaC/
1RcDPJWAF0I/o5t+2bQjhUwZFGEkYE+mt1ZgN66toDmlQql7ri/l6K5FXYHdXY/oAsC/kwhsOrUl
LHrz2qNWTCNQOoKPA8g+SCLHx5spHdviKAfzM5no4vVhtQ9M1s0zRdLyfdm6PyDR0x/B/QkZo37M
BoiDVv0SROguakyyRr5dG8lDkXQ3h9PYiYsfZW6awMtk4wlHJmvdTINcENbSkui+wb4cHhpTDN3R
BSxp4C3ITjcz6HsB4Kz7/m1CKyCx3UzmNWM+pIyMLvTxTDYYfnN9G61VEwerNLPVkxg48qhueM9M
YLn4WIM91LOMIzknaZpoqITQOnkD0D/tIFodLckb4FVz9pT/FZ3F6skFF/Qj5ACqtm37ZdUa10aC
W4wiKxfd2Y0qzT2tw1r86QhXqjV5mejlwUK/K9gw8RMBx5Hepaw+0LIUASQkCPuM5oFGSQkiShw5
mxOthpxVDxL7RoFGy4PeqAM9PNcacAybOHuO0MyKgkcCmigoke4kvsh7GzS6Z3Rl49HcxvVTA3KM
hSmhzFbhlxYh4RNDLkiszDgdd31cAnChc6o4TlvLJOENWPEwLFjF7QXQDNkZLyXwtdQOmm0Mx1+l
XWot86j4LZD7EAGImmJjlg1UgHUJztAluEiX5nLkgMJh7C5kIqcnQGBjho7cUAQ5vB5ETjSfbLdF
LLcHRrfoL2Q3hSEhSQPNLPTrW6e2b8pdzaP7aDIcUH8RpVVcMBBZWeBInaL0e4F3OchVtIeLELfQ
gsk2HrSDF2SEGhbC6XYOBXVlue57lKUgT70Kw1dedep6SwEow0FbQJQYO0ockCMRzgghbNGu8IC1
78iRM4Gad2W9giAjP/hVVeLBF7KtU/Thpe6ga1C4CQQVomlamq2fvnYyqBb+VERfm6C5SImE/GKc
vtQ48OG3WnXoIBmaH5lTvLgyK7/0Bv5r0b+snnEeKFa8zMV9P1RICDiudQ74OO1U7PeHxgwlVHnZ
vz65Gp2Pn+zqTzZ4falVhTxLlX9B0f7jJw999pLWhblMS2e4Tkm5AYkZ2Lgnx9g6lTK+2hLf87DP
2CPoQII1KP7DE3r+hwPq6NbWlql5l4HQbOmLpv7kiv5Vg7Yx/yeojVDpnLKvhmWYr/HgZyuGP/q7
OI+MLfq300OSpeI8dum0dsOpevJ5BMJo7ljfIKTx9mNY+DGMKI6/9TaSgH/8GGoK//VjJE5Q/fZj
tNjYnG3sk5f9iL/nRkK+AkWI4glUsNW93eGxokdOaOICLF/pq/JCJuy2xCoUdr+lIU3nE7BKNOzs
cZ6Ovm5fLPVUNAagxxykyP7kJKvB5i4E4q3iHkctABM69xF6Au7jEOskDESQjmRr41ijfjXXFUiO
H4EwKu696G06JMFQT0xcZBOc3jz1nfN2EfouA/zdMwagS/XIS4YJuZXcRuJUe0DOA9Uey9ybYKlc
ka6DYyG7gBLIdAIbLDT1zO9khroopGJ0FOnUUFQ5KXWqG/Me+5ZomdQ1+DCVdNrToBlU6MK6YcD+
GGTQCegf9zcHpBEQbb5Hq7FdV120g1xnv7SRP9tT8S7PwH0FhokAZKjAWZMXnNfhngp/BZsgxxuA
XtaLovUMHJgk54soksG2SqzWXpHeu6WN0FQItiTsTmLxdEdeBha3Rae9TQfsTC87qK6DJOw6cfuJ
EUutHinPfCIKW/Lp0c2nI833yN/nQWB4jqzt1kYjGWBhkXTVOuvAoURbwHk3SMYxqaETojeLVCqn
yxztdDa6fFGav11CZai1qrH7ldzbpY5hA6SQqC8Adq3qPMxeVdLWaPWDnbhpsyQEk0WTz/ZAaYax
IFJftP0WbzHnB7ZvEs8w5F5GzdhOly5j6BaRfYJ0G2w3b6zjCr+bAHag02KZF/wSW3hxdZ1Ep4Xy
x09hGMWr0S7Ygao7fnU3TUq8/hEl/VTXFg85TvD3Bv7TettD4SJIfGcVlBwFTi3MKm0x3jcK/6VU
1hgYzmxUXhttw7/PHdN+BMvO2sD7Bpopbn8ycpzXSKmG5Ra2c4yjiUjr2ED2pQQ0nYsjebvcPSjQ
VjzEMXdoDTIPkBY98QJr0JI28mDAI2XFouBVBgWrnj/WqmlAvwOgUmMn/LECcT/IWoLlNIJ9dtnY
AzQNo8jfNI735s1wrKapZPrbfB1BTh8NdmsXmjToHWj9rtb/FDETmPuV05zwTxEzZ7np8vZE3klX
xsmL6jiCOfjNb176a6Ih99nHuX8Lpr81PNWykzyWiT8uSy80noxY/etOjezNJt/v/ogzUmi5j6Id
t6LM7CMfA5Du6C8tcBAPqh7Vozt09rHuVQ5VQ3w5W9B92zi9fLDTlzn6FS9TcIFOQyU9c117PhJE
IDE5ToKzo2Kdt4IkvL0g283xtyFyCaxZ0Lyb2y4nb9VxKGT/4bD0+jneuKsusCHxZVj8Speiyp/Q
v+oD8fjLRHfgdQuX4JTP1xXpZZKxTgVoU7wAFGi/RyccYPfc+3Yz2ypObp9Q+NXbJ/gusFuaNS5c
spjna5pxC/aM4jGWxd4wwLKJ7qV00RRjuumg8gktuYDtu8lsLqau9Bq8CI9mD4iBrvTiTSseBHJO
kFlooNuqI8hRCGdvoYdsnoT24n4lIG6mrCm6QI60Wxh5WH/uapQjXVbwYxEN9Sv0yGZ7q6BSBEEi
Z91kbfO5xl7VsqrqwS4jsBUVCkhjbR/0dHRAxbfpDSRXH2Ovf4HIRbWC9l72KE2kW+iObFLblLbR
3f9NnFEhvVCa4JoeR24tQ3sC3b5+ornbaVDdJ4dxdVQmMMtkzfLCWo4ST5Sa29CvWPcTSLBDiPAY
IMjbtCK1tiR0Mfn2xbUq8yErxuwuEewfMlNUkATmtnQc9UlHmaG/tQvgYSrDecReszxaLh4CqMe7
j2SrOF+NaHK8t13bfUwh1LzygbreUgRNcBTSnVoA9pFsesLggb11zgMELE4A4svWYO3mr4BLt/to
aNma69SXD7vbuR/tFY5FX3T83+xyyqE+20QLPvL+kpUy2GRsqNZVyYtn0BjaO+hShksedcWz5C2a
lv3YXxghhukUISlRgx6Tgi0bfD5DIS/kzOp0eshAQhZj6yShs7Uq4oo9sV4m99Lv5G7IvMBEGs7r
DjVelvlCWnG0d+yt5Qox/EMOowLd1bFgY3eYwyHbB70ZiFABPdWAhWWqx4uTVP1rt/JGR76ahugg
ODXmCxrGda8ZJg3IwGovVElriCuglYWGxQgFs9iVj6hMh/dB753JjN8uGIpigNzrrMWSAVTQCgjB
7MjrW+pL5Khuk+U4391et8iO5GqRIEMCLYAPr2F6295evtG41k29HwLIx0mBBc4JMi/zu5omMuSg
E5AhnRywu+MMacnNoKtsRT92D8kUbbqex1cy9WYAvWPe/kM+Mt0m3Wy/T+rGqTlavfyH4v9/JyU9
0GJge8CP1osAeVJ/vIZpDKhHLaTdfFNtfDRS7DYfy6irnsos+mnpXVfjt8kiwGbyDDpBex56vw/J
ewtGxkqcb0OZoePMyuNmFRr7yNGdxaMdTHcYxdRnPPx1ZPtluZC51zwAEsKWbsHZfcAstYGsdHsC
EdxwkAJiOaEfiCvyy/bKAGDieWogpKGqpv0WNHwvLOBtFxXg3OAngFBoYX+D8g7/5DGfLTOU2+Yl
B0PTPvrl25JyAmCpl+7bkmgpP8X47iadkJ+Mig2gZsSdQg/eAjoH8lMp8Jl0J7Xtr3GVPYEmNgRh
6XLsCr4hbbAIaZWz54PiogFx8pqGbd9CKByKnKQURpphdcH887udpMU8JDDwMs5S7AXPQQnZ4AVu
nAjvnwWkOuabj67/EmMC8HMYpsTexL3dr/jkR/skDNUnH3LWvazqF2FV6TkHQ/RihK7HJwpLkszY
gyMYOpuOv6jZEO7SjEVbjmbFFRqTnXUia/xf1/nUr+wqh+4HjVXn9KAVcZz1CFEh6IJ609o2/S2w
TP9Eror3xFsP0FV3pbt3+81E9sm15niiuCeTqwEjI+x4q8Z7spOJnP/T/sf6+I5/+Hl+X59+zpAQ
He9rS+ZuQnS1bSzDc/CF/HUZQGSrWH/tywy8740MULoo02+t7UfZGth25H/aHiQjesIcY08phF5S
H6owKZ7S/17qZnlfbp6egtLXGwsohGs1BKdy9bdI1MvQCvIN2Ug7oQfz6UXm5sIeGHix8Sq1ndja
ozRqzrgxGeTOwhVBf/bBMv+cNPbbCzit38JmGJkOC7uqP4M1xHvOfoVN3fiv1X4Po+lVFOO/2MO3
355wMIYC07WrXWjS241/n4jEuQfaU6J/GF/0yjzlHZgtKFI4drfzPDsAVyLDoUTHt1MCqkPeguuW
YpTheotWAE3HUGOZY/QngH3Z/fAJ5moOz2U0nUAbcUfRtOwY4rllz8UhU4yH0QdqxYmMYpdDB/PF
rFGSiPwoPtMQVH/btuiSRwOKdI+FsldK97hmuc3Q9SSqBQ2nybJ3IGM2Z28+cgBhxrLckZeW5BDc
ONNQL6lycPLRkiXodfI+7s5uHIEWxQiRrOBLRnkTfRFtAZg45OBOlEvp43qCJl4Sb2hoZVwemQnN
oqHh5VOMutGjk8+pFApoG1A+36YL0ZjL0O/XVmdDpTBOw/uxQasa02qhtRxAO+F3ABr3A9gf/h0h
g+7YjnjV/xEB5BTS4rrk8Zc1fJzfV2NiQx8ee5aCrYHEQUrFsx1cJ027P6TGhoj0Z9vsB6k+SPab
FiywbmlYW7dxUJVgYDVFHaw5+TREyWQeEsKGMDVcurPphql5n0RoHYp6N9GIQt8nMrQjnHiMVuqU
Vdc+z46QH/QfAQ32H33GXtDG1Z5BEutDsrwJ1shvj2tydr4RnhVSVp12kqks80vl5wystJidJW66
Rkt9u6HpgSksnETbb/NsPQlSGlvA+5M7MpnBgE0ViJ+39BOMQ9AfOfSAF+SlNRhqcKXJhnsyydpA
B5H0sx39CFDXbg4u80wAQH79RCD9geqX8UCWziyg+jR9i9Jk2FMCToAgdzs1fT0n8GRidxe8aO/J
SV8yVGMh+p7ye/qC8axD28fv00VR1yvuMdA3l1mwT/AeAHY32HdhUzy5LC2fCuyT7DEbr3Fj4zvu
MmfpMi525ARCetrZIEpY0oT36XheFSBxVf468Kr0YtuPBJpgeAmtAOmdwL4DvvusQVG5lWPyDTS4
X70e+j4gGgn3BYcao5/n1hdMJD9NVLURrNwUoJlyZZgp27sagm8ZjdqhLG5p6IW4R13YXUR1m28C
sBZIyCB96rPEBttpjgpGrpWktJSLtgNZyz7Yf49HzfDMwpb3e7Quj4CwZkAq6MzfHznA2k/qpZ2g
oHFzfEgWtpQJ9CVYNcsEz/BhqMClIaN7qHhF956FKgu2x+F2gIztPTgCkPP30Polg/BEESxKrbux
/zop102Xecg9TR/+I/Klly5dzQ7c6iUpltagJd2mhWaf/oRmYEje9lDvjgY0vemTHZ5LHmT84m5P
w5aZKw5W2OcEJw9sW/4dRq+KwYWCdlh0fw1r9GoEZH4P0+eYeTWy04cavSNuH0qr9QMYlYdMAjgB
YbJtN2XZEbpg+bGwDGergEK4clkBxl5ZwWMfIXXdMLf6zBL+OeGy/tGk0LvL/JEv7BEQ6JZXP/qw
+awMXn4umjKFNE7mPyqGP+ba4PkVAhVvn9JY48dP8ZwkXaMO1oL++Etjm2+sMVCalkdgtogj5oMZ
2pAzrczfbDRJU3AEsQWJjTBY58i9PUIkpjq4KNlAmMd1HskWi0+ddIYHaeF1ELqQHW4ncGHd4iF9
BUijMLFLba32fr68Dt0E0dLKuXPV6B1svVn1gN3YWJlKUcaexBXF9hFo19+Ns3g8GW0dma6dwyiC
4J8qM08mWE5uN75nzZbw181vMVUaqpeka77QHpl2y7RRVgPE5kVk7skuw+DK7QDYh3z63MeQHbil
dykNrO0Og9i548Ub6jxQ8qWOoVQBqQhrlaDOCMm5dLrYkTCXFOCGL1nXOEteolm9FXG+FJMZb6bE
dS4GELfzxQoZP4XCWQ9FhPQWOShEQm5pWeKPbEO2Af1/K9NNYgjT9eI6SNCFdG42bqpS4PfXVAYS
kEIdsGlUn8Ce60Oi0jUOvR4ytmnC0X+tQV5zdAOo93GtHW0Vk7/sBSj8J98owYRV/6iVbXzRN0FW
v91Y4MfNBARBXAvVxdLKrZcm6LoV74VzlRa0BbI2KQ4oGIDRIZrCdc2gipBaUbnMa5DvxFqertR3
fQC0N4A8GJsWin7paFrr/xxDgXRJU7CdcB19W4zuePG1LLsQxy37REfOoeLTHTOmE8mQZSlTd9pH
J0zytQzfFn04fff9t3ngQwHL/eh8aSHLsADxEX/kdhRsVACMjQSN4ZmlYbLuG2G9VEb/tahGqJkn
4MHDru476J7txagnGezXJIBvxzMaelIwaxrmyzSO8yTIqs6T2goJLcBNjGjIjknjGst8kukSOafs
GEcjSNrJ00Wpersl15SZSKC4xXSwRxTQSt1WWRloBE8sCK9DCyw5hREYNIxCtA+Gk9bLqhb8iyrk
1XfR67UY5NdBBN0PtEz95IEbvPi5DR7mYHSumW9m0H0S/IDfbH3OlM3Wwgn8R5aK1ySKt5OuH9FF
VioEtoajb5zGuY1yceaOB4sqUB9i3t084OpAo86E4nynwmlLkKBqhE750CKjNyOENHwIlCx/twkP
DBQkSk3BFDe+zyXUEa1Hcf9xPbfFHj3IuhP4N9CeYvrG6pZhGRzzCSzpwNzoJE3pABRYuR6oyjQ6
Wl9oUgRtp/XNNqXhxTK+NDh2H5IgrHFKNo0Rv8N4NQ9HWXhXJYsUnbtJiHQBiJMSfSEHmOyihe2W
fPshGrvlVavy4XwLdn1N7J3Vjx/CIOSerEe3aMEF/gqCmPAsqtq1Fx3yAfvQjl5rxqKLEji3rAC/
33g2GMjmEPRcTYs0iQw8XVSxAp4Ioga359PI8hpk1mt6MHVkd1TvXMq8K1ZSB5MnylGBW5gCAMFU
zMF/PPxo9YLZFsgW0Zau2Q49TY8YsxJ9mXRrEvHhzUVGaaUOUH3AZugppIH3IY4PVsVXFOgmFtqD
7Nq398yRs21ewVb1roVMm8MXRV1AbsKynLskm5qdm3T5vrRddZ0gBAmNuLT5PELu0Tdi40cgm51X
Mf9L5xfjkiYVXtrsZG6BeSTs1dXGkvOkwvTO9ERwym6HHJE3T4qAa7sLU7VmUOhbFLpTwdOdCnSp
x2aJpFV4th1pAVejj/bg2uCgv0LrAQgZ3+JwagJziagb4M2R8lm8TzarRG6hjwZ5Y5RzrsAMj9ci
k82ZeVCoF6zwIL4DChQzadWhCs17GnnaRHfgLcl3vafbE/RUWoQcpRFnG7MG/M6P2vJtlTDPuxXr
kUlNrCBK1qWDg+aYMRAS3j4KtSX8NEDQ7Gi1UaW7KE3FRYBUYR0EMlnTX1Sl/6zMpHyEkhs70aiN
wu5cNj14/+CjS9iYcu0BcbFOq/DNhs7V+6gygvlvEV215bme7CvF058iyOPFOuayWd8WkpG4syFb
fKZ1kBwG/YbyUySZQKlSa/4rK0t+Cpn6d+4A8W4RgbWe7MJz/aXVWuzYxuX4zFK+7VRgfc6lBSXr
slVbCstQQs8tHOzbaWCH/7TsxIx64UnQcNGyRSTLg02wwNbo7R26BqN14U7dhljIaJgit/5hyPWQ
KMvMtonWN28kkZQwy58xXgvPAzSFDiLDv5KGDke2vPICNCJob+pqjkheA5eoh2YK7KHQNP00RMkg
OWd1l83DWEnzHNfGj3klVDwuaVx+pVEsXPcydOaLP03Tc1eK7mpAR4x83LL5XZuHF/KNQC7etcoG
ZwA+EYwazT02WLsIBCvPiTEZwBSpDfmKgVkPHggDaV7v9u2j6pIl+eopTp684meNb95WpsC691E5
PMqizEDLlQ9HT5M7ATZs71Lm1NDSAV/UHIJumsZ23XsapWXOgAFMrA0NBwsY7jILLzSiSSU26Ask
CIYjDWlJP+jv/Sx9Upr2JB/a7MHQWduy5s4WG4wBcje83o/o3b9QCIoy/AINiv1tQlcIc4tGACAo
9CJ06YtEzIvERTPsbUCXF2CYCFHKrr1F2oRAM9eOYyyY4XKIbIlw5fRTdFfnVXSHbsl8l0DeaGFS
TMPQZlfW/YW8dKFgdSjD2Lubg7IWD5cW34F53SwEU5LpZvHuNun2WaX+GCsFhW2Yle4KDVfAkISx
yY4ufjnve4FCJkBr0/jD239MVL7ufSTB687cpn0+7Dx0Cz3G3P2Hp1PxvTRDVA786rkAXdrfArLW
fw5VVc8BePEOu1rh0KVXyHFYevDBI7NIPGjal1Zcn/3csF+Z2ExRkbzWzdhcxiQGTlub+1LybQbg
+AbFKPv1NultiN16ikzWNFXH+c04shB/Iwmv0N4HeaQPlz4C4I0PCiq/cLT63Up3kHn3LzjwJPYY
rsgSMoZ9TlZV2ygvoYbnOiFkXXOxdgVLn0WBrWDSxd0/FXJVBnOcnwJlrNpX6We3Q1IjBz4bJ+0e
x0Nsvw9W3aLZTk+PIHYzT58Cs31GyWNYpzl2+63GQngaHyFaB69Lv7/QyDfBpjB1mVhaygK+Q3v7
QL554xjt8o1bATGlp77PD4Ox3JghGEwTUFgjF4BG+EH3qOQ2aFXwB/KIun0AriicBQafmV96+UT+
CNxuK2aH05Em5npiR80t0/jU5Ik6+LqtoumC8uLqOxrGXoS/02g4WRO0tsHCAX7GppInCqOIyYir
bdeDLHYP8FG/DNyiQcVTGXNvQJSn1SKxTHlnDUF9AfbFAJoVpVNP1hW+n7UWJ/01w46z8B6EgOAw
z53vvgjEkV5OfZuEF8igbTuON/2yZfGwAZNeu7pt9fQET+bdkUwSNH0bM7ABkkZ6VKTe+CXK6z2I
d4wflmudIFw6fRZgFlj66Pe/gjfL2Lm9OezQXgrUpp7ku+hbTM1mP428uk6RUy4yVfJzrrtSswTw
aAlJoHn0bneFW4pVIYtDaYNL8UYyA1godH2M3ge7qlkeyJHj67Wucgc1fhZBybU31bkBQ9pr/7OW
Vv8aszEGRy5Y0cImtF8F+L82qSXHDQWBtfVtDvMa59X67sT5TjZlct83Nn9khQ1gfG6CvqpNk8dc
VO0JT5zP5Jw4r8+gqD6Xo5efbJXlKyjjQmBRD8Meb8AF3dIlMlI8wrRHjRk8PoQ7tVCPtybj4H4D
JC6/d5TfXHLgRxfdEJqfeDsaq6ph5Z6GGSoWUMeUz5mlj2DA2S44mGE+RWkzAlthBnufB+kRXafe
EtuhRZ8J8TIVMT+bhgpBoAsYAIRku5VRBfGh0kMdJnSYGTf8jHwlNNHiFsUwoLBWoLLhBxq+h1l6
NYDFwI1GoIKp/YbODjBs1dXX0ENOXWfMU7OVQFr1wWUMy+qEjjhv9R6BkgRaAFIpl56OiDpQylME
NImqr3HztgZFGFCcAxcROJLxQDIfOhTT1lODHpCxaqwHtNJbD7kINy2ylFeKKJLUBuIgHBfIToFn
10+9aYGnjdpTsGOjJ1uoFpgrTKUZrV4T6ch27VRyKpa1Z2zGwf3MoKm1z0DHtOg0M4w7RfWRhhCp
sZ/dXrwN41ElmwStyquxEd6uLiEYRmd1D//qnahksqKDPHlpSKf1W7DTyeiIpE66oKpW53SgCk7L
YZO0gQGQctEfhGMHRxOorbk6lkWg5BpRYaUJZKfSWavGZKuAAZpXuk34c01kiqBKuMo4tj0sB9CN
F0N2F2Z4o42Tf99EJUzAEBxHFny5mYbUgySCU8hl3OV9uvR5IVap0WWbeVzHk+YsT+z9PLYivHyb
qrzQElXhZXdq7HE+1JOBt5vXz9FiC5K68ZAnxyKW2Qm7nbfLFKQA+/w55lU9HIv2SHaa0UWhDRpV
k6hm7IuvwebTEEEw2EcvpR0ZbEE2Vzvw318tS4Ci1jcaELpDGh1lVCDteFI8Tq5yn0YBmIxKrr0w
3Cey2Ma0B31Efye0abDNZpHWvX+kiBIViVUroITWGq2HHRVaJUUDDimayiEle0AzVrigIVpircv/
+CTfbvq7BBCXFlX4sM9ddEpPTXHs9CUZbYx7xQtghqbiSHfkrpx+BDmxPYK38X1OTOHkp8h6qsHn
8+ct+Y12aNaQ0kq2Th5nK9IN3xe6O6zG92TFWlOeewDwz26eZ6vcZPZx9KofIsr6kyX7t0ucOv2J
bF4Afj3XyY/knHRED7YG5NHeQ8gzooMOlM7gVSuM+1uZahp8fjRV81m8d5Y7KDOQicpUdDE6UFTq
KBpRKE2ceDdPnCtav9a6Lf/7WmR//8TbWuzXJ9LKrCztI3qx8fjEw6jJ0HlLCN7gfYjjDntOOzxW
bl5sJz4OyYuCOM9Ze3ZcQ55HJqI9Xm2HjqVA7JBtvg0AUNmnlnUgG11Kr0Y/s76gzQAkpa+8wwkC
vF3CV88G4PdBarzWXVN9K+3gNcAX4RuooOcb4Ennm99cZjT6L5DKOGh3qWf+jyX+z2MgAYYuL/B3
r93edU/N6DkLInooeM43LXRqZ3YI24eyS12b7qXDP/mFBU/JxOzXv02KAtbO7BD/njSmtf0a205y
kiWaL/vCGO/o0iV+Dq3M5c0yIRF35yV6Q55xLfpqajbLsra2VoIzqict9WFq3i+NqKmiecnBAleH
OeqkhP4EndO7ayJubbMIRLBkc1ChXLSdX4IatKzXA3rq95Ev8hdlTNuyYQC1artpZ+HNLuPqze6D
sW3fAF/34lY4Q77bb/G/26sG/WtUvZoLX7p6BcpLaDKruVjWgLb21Ift061+lg+s2Q5uMC5v9TOJ
EiaysEmwuRXFeif+nMfOeCTTbOfLKkJHGdXcJiPKTtyun24f3eOBs20arpa3Zdpo+Lg0OZSVz0vT
QiaonO96jy0nCx2CwpuQGMwBSbnktectjVYU6AMYo8vswRNK7dHX8lxoG8W1LIKCIhAkW1phnksL
vK8iwe6Dhia96PsF29N5pZvptmaTZFu8b/wjOYEDe0jdvD8NaONfjYWPHbfeyMw7D7z4auWgNKtN
AXimd1WuQNWlh7RdccsYtTYZZUeyeQEIDgAKv5JzDtPreiiFb262kv28LWuo4OOyNCk0kMxKpchw
jsI2iJYdwGhNTrp078tGAkcFVWNXNXaGu6877OxoPxPEwEHQkPYzNPSCQaIRCaWJ25C86GXD30t2
CmKcegZ0EG+jcfoadjgSxb45nEAojj0ejX1tpDu6JFEJidis3dLUCCzreG3oKTS+rRBVIPi3h/bh
D/u88ocPUXmYLPyglBukOIb96MePzBnMLz6EWMPITb4XfTos2zENLhD87U6g8UA7oarCr1ZzpgAX
qsTLygenfDPW9bmEjsiKHN7WhsbUNyg7Nyuvkck55HFx4ROwByhtJd899jTU1vTVRlP6Cjq2pd42
R1uUiJF7EBDuxDtXfSlMRyySzI7vytJzLuTAEQC9FdphoMVudtQG+Jcjhj6KsTn4Fge1oqshUKOQ
D2STnQuUnRrUQ4PM4MaODXmNcs6uVmveC72pTVFKopHsDL4xwJgPRWCIPMa+zw7IquypqeXW6EJD
qDu7B5Cfz06KJztdFEpLBzfxdn/a9bJghzYOldXtPsRrO31ANhn8iIac2fnHdHTvon5syvnHu/Xb
UBggkeVxqvPtbVkGTP05DeSyMcR49jwUdEZg8q9DhNc1Gs2SB5GFgP1WUGwY27BcWo5Vv/qiRRuf
bPMvQQAUgJTl9zADeVLp9T97p1xlWeFDP/QBxaAUp5RcLOvQjn6idAYYd559G5N/0KPXPDt9r9Yc
j8ZTY5bV0UJ1dTMFDjaVIB9YxEXQfbdZvDSmvPgJDu6X3lXOa2iMSO4j837xDNPcV87/o+zLluPW
lWx/5cR5vowLkhjIjtv9UPMslQZL8gvDsmzOM8Hp6+9ilrZLHs7e0Q4Hg0gkUIOKJJCZay1A9xX2
ZOcoc9p51zDz88DbbSfN5DtT404PbvkZRZsQ6AL7odL1LOja8Z5ZWbT2eBnvSlXHN9wJ/IXptt1n
VNKvhyJOvrEheNZJNHxqu37A7tPMDq6p+QFXdr5UrcqflEY4cHK1m3EbKifYl1Uo5oUfaVBgi3of
OuZ439TmPXg6xGdoNEPNyePNAfphxR1o2l7Jjg+DqExbdscMtHXnqg5QSB06C8MFuA4EmP7JSLPw
WJoBNvu23b5WYimjMPuK4hrIZE0OVi2HNTCUwTKy4uwW4JfsNvcA8ELAoUC8XqS3JrTXnFmR4h2P
yQ2ZgOEykJnuXDuY9Ua+8Y0mWnVT0Qf+1MbZcpJwhrBxt7On596lwwNaYPTyW2oF0suPqRUcr4OS
HE/9IQhB4vljogwJ4wUupmhlUIkIFtTvE5OPCsx6ljrVVyJ7Gyc+ziLWw75JZ5mYKN8uxG+XI/nQ
4UO76P1xX6PWVZvODhI2MyHB4pEn9ulSszBCGgPBgWhFNQ5+ZtVHADQ+USeZZGAeLbt9969R4Y40
mS/2RuWIOdFR8Lx6zkNu3lkImh3+YG/L7KM9sppnkdTv/iUKgObEXoHfzbPrRdZd7wNNdYlkZV5b
v/O7IglyUBLcoFSTQFC1FPwLTdWAe8Ljt/hi8scWkkybBhDuVTPY5vOIG6+vVfCKRxjoU+rYOAxa
jDdQqXZAlAFA8jQSOd38sZ9G1jkCQ74sLiPJQXgAgdFIGxUVNzqC6Lj6ayS9JlMoUaSRInDYc43i
I3LASg/YC3+Z+hW/Q4V4tMIfwz10cQi+YYhXb+zaLpAXCGyohWsGPWob9Kq2FX+FdNFqKNToA5MY
LMHRZX6NOJCFqJiNPomRdQvX6qybvPONdTu2zU6WzXBAnh3i4yov70rc5gHPa7MXLCMevBjFvbPg
btQVGMMKVUyqIvylNlg2/9N7G7X923vzC/bhvYWGAZHdCftF0K2gr9N5bQfN7gLOmpqomm92BPuq
LeMOOJJ6W3Rx3M0QWQWFHIXrnEqVSzsEY8DFKJG2XTp9YMyQxs6wa23UqoeY2TzoPXzrZKzzEM9o
XxzGScWrnw6ZZmpV+xA7V0W/tnuV7QyUhBw7qfsjndFBRzkYyjwpF9eOsvRew5p5s7RS/cqOfHvr
qCK4c4YJ0jaA6heVJwdAPIsn8hi4bSG/aT8C/dPNocfu73rcSuxrWv9DjP9ySk4jnCgFoKJQrLo+
wLYfbHQDgrtCOcCgeMmynMqKa7tuZmaDysAWZUEPUqBEmsfjM7l5DDSnoigQgWux1wjDpjk1k1vr
A8s3Df+TW48rf52hFBEyVko/Vmm6BpQbeT1ceStLBOM6nZpdUswj6IY8xVnJdrElITtujOyFif7b
ELnOLRLN/Q3YtIFYn/xt05XzWitkrqZpU52tyX+I1Pu0OeLGmzEFsh3U2mDYXTmoGZsjuxhuaWtL
zYJF0fay8Z16gdgIPzQRywy3UcmQiS6BLnWocNUPRTszzVYs3cxlB0HVrnhItHIFeMbt+ytCnWbv
N4jTJKPVHAAyAb1ECqLqAwQ6PWvlFwCV56rvVtRPB0OFXyJZWOs+szQwLDiEmd8e87rMAeVPBBhk
HNnPyBjm9buPLbWeF3WN7O/kTR1a+T34L6G0EBdI3kJrXR9156GYEPpS8yaHRGMXo5ofqXucYuXV
rMD41swchCb7GRmrqYfOHFTKbPNS3VzthWmB+uPSq+2FWaDQsMfKQOAxvq/pQsMlFBybmOOao9PA
uS/sJILCGeLmdECOKukQ0v2r3YBfKAOvP1k+jKT2GIcmNMvnNNd1DISEEIqfDlaq7CXvE5mcQA/W
rBi4wE+F6dlHph/NqdyLDmSmszHo7LmMhmwZYqWisAfxnMPop3Nyick2uFkF/Z6AL68zVCF7xO4k
AE2fo7OZAVWynTsd6MyPRZOBSUHCiP2cuyRrM1Yc5buTl1AcSuf1sCEfMnGR/zWapry2yYeaeZ4K
Pr/2SFPlC1NCULLqkDDqsvD9ECEaWQEvj3bSOyUIh/xvF1tCPeQuKpWv2tT4ThHID0HKOAyh8hOA
PL1BNfsBe8eP0cxfgps02BH+oxEan1AFbR8tA/yAnR0MUIofomM5JBm4l7RxBgjNmpdNYCHGk/gz
MEZmb70fL1GkmKH2I4RwjfCCbzoqX3NfNs/VgLy9IQN2hwWPA+7JmuHvmMdbPLRasOBUQPOreCnx
cMX1IDJ8F1E3HC6nhq2NnVlhTZXFJZBEUw8dZIfKrAG0eD12g01oAbQHOowXFF6eIdZZ3Ttj4R4A
FqzmZDc0yBfzKihvYs8eb13RY/0yDQjAFYCMUS72HPjiByeHnG7Hskc/H6tZD0a+Ax2GzkgPbDpc
bdTUna7nIrFW+YiC8C6rj7X080cXVbB3tePNmVUFqGtZVDJLHkXf5I+IvKK8sdB35OjnyQlVUs4N
taqoeuuzcrhMAr060KomAa7Dac582tDiRtRtqZmMYlygFoivqdk4BdKDCHCvqDmEXo3dWOUs7OlF
wRUabpHdsOfUi0y8sStz0FtQryPb8Ng0WKFSL+ut6gYhgzN1YukazgoxsE1qGPYItuW4AiCj2jVY
HCCUlMbeEb8t70hnRlc8gy+721hmLsaZVXotAvADmODNFBvDFMrM0xkdfKgC7LwQh2vzT37XYTSC
XGjYtfm/n+r6kr9M9cs7uL7GL37UoepOb1vz3gsgsmxAJSSf0en1AOIPscjtop9BKCHZXztUCEr6
Mk//GkLta7czzXht0tmvL5A0yEiaCiyHfz9NUP54Y/Qq9E4uxuurklFWJc9nkpvnUYfYu01v4jqE
mhcXOqUhRRE9QXmz3Bp2mN82kIYUSAUdsomxkw7FIFAFYnjFfLDsd1tHZ1G8MiBqdBymKwC10bpe
VToGVuLHWBqRR6iW65V1vNpHBuz2mOBORK967RhAr9PJLj5lToCVuQ5auYyL0J1fXvHHxIhSAbgN
Du+OXjvRGXbJpRktLlPR4EC/JKoLbi5TJdoslkFolBcX13BPNkiI1mCY0Dupmd5dzlTSvp/9wUYu
vcNVggsb4+iQ/Ti72uQ0zXVW6rjaSrCEziOOKx70bu5d0SpwUwVgUqemJ2L3TluQ0O5i6yaYPErI
q22CRrRz6iy5497liLekZceOl0GdhlIgQDyIfKFENNN1duPY9gk0KeVbMYqTIVnxxrU6BQonGSyO
F9UHFSbgZnKZt1VV/0gF6VSG7k+16IgEXOxXE3mQPS3HG6DMZ2zAhiAR0S0I9Pg5CiN1wg1pSS06
GCPYnBO7eWsHP0amr0FFXuGW9dyRHlgMVOrvq4RP+/lSvjQ/zuLIfLfRWZtw+RIEQzJjeapeLr3+
mpnufax1fBZCxGfwXstD3Yx7MkEcIj43KMS/8XAvg2pe78/JrW3PAciYbsmLDk1Vb2I7747U6sMo
PldZ/pSrDEwa08xk6mtwVkjD8rdXW5vb1dyJWLwmF+pIdArQRQ4QD9lozqCEnKjf8HhxfVVfaXsd
92Cgvs7n24m1VWaPei3TwRuO8tHZc9mcaRh9JNRFlFAqLT7Mbpag4Y0ub+H6EWLsKDuwf52upsyr
bntXBYfrO9PKC2cmaBKBScUXRr61rLyZYUj14VOVlocyUgt0VeRCB3cEB0ht1ublU9GkqnUhupem
en59WdZkzsYoUbd+/aRt1Ro75nTP1y8OAVLw/utke313fSbcm9x/obkuf0O3L6ao63BzaY4F34Fh
o5vANN1WWRBJMPK0/xLVzYOVpPFDBMnGnWIMFbqTHXp2tpE3pxHrcBR/OvWqAZXR1kkL/qhBdEdO
TFrmvJGsOoa2MBaGyNOZhgDffdubn7pmyI7d1JKFO65QKwLm5NI17yvZV7cOSK8aJzbvydSaoPby
Uz/ck61v/WKThjmbXwYIy7/vzZWntQkmTpToYV3dRluaHJy48Q5REXNGTRrg4sdiSLM/k6kdEUpM
+rZa0+RAm6SHyM6+USe9XSM090jh+jeXV2/sDtVmoVzSZI6KuxPjxYn86eBG0Zc8VuaBWj2Wh2tP
WS3oRPCBRqP3z6hUWVAnmXJIZM545fU7asZjYW9UiGAdudBb6ICMY+M9GQwFjRe3HNmG3gBoPdjO
1z22kthTdeETC+32PHKlb4uxe/M6132GtPuwhCLgsPF7NANtLEC6hRrNyHUPRZVCgQ8I6mfwFHJQ
4qbNvmhDlK5Z54u5hQKfLkvwhSBGM3/fcYNCbXOp07vW5sdIfezbrJh9KNSzoxpi4qZ9Z+BtF773
RPlrn2Wvutb5Q4Ek20bXkPhBlNZ9mBwotY014CuvPxsIcr5GAgWQcce/x3Zy0ySD9aKjZoAeqJWd
pR22a6e0+p1XyhhxipiBNZD3D/EAZdwMAp1fp+HQKOXfQwxXKYLB+Il6K89O8NNIGCAJE448dAww
W5gxwGdJ0H+CRgW4nGG/unUT+jxxFdKICKhd3CSw9+QGdMT7bMPkdp0tjL56RHQAyeMBNN+Adxiz
dHhLVYDqUtd6guxwiaJEM93UfRN/Klt+UIUZvALPk8wLlEeftLLYMTcHpNbsIXz9MbJLIEZBI3Pp
o2zbttnCiCIkiPws+URnmS/jy1n3B9uf/HxmMtw3i+RDns2Q9rAHM9jmQ1bvkmMTw70hRrml9Nql
VyFLthRGCZjJjxwdOdMsSVlvyN5HySwbkdg9FW1RrCXoB56stLjwWcnEMZex7VRbVCFBnDfJL3xW
WEvDHjUg0LZc49Pk7yBOBpQayhTEkINH2So6aznVzs8D6YIHuwzi/9Du5pGeeaH29m4M2RGUysT5
KR0FEi5mt6AO5AnzUwgNQXsRjf0CNVTe/urmDSJYDX6i5j0HmrNDocZep237EHRWtgRLWb+6NEcQ
sXFZ4S1Zqn3QnTmCwDU5UCcdOgXCMIC6ztSi2frYfJ+Nm937bL5t+KtWZw0iXo4Vz4gzC/JDh84x
qxO1apbUm8hNqzk16YAgL4g5/frESxcFm5NHDQKxOZ+kRMj2hzkuHtOAn+f406vYJbRfixbck8HA
i3sjNvfEzeBBnXQTA2u17KeLAhp94RSL7m5KiHbf827cM4i/LnFzVPug9oN544z8UMe5/YmBLv1C
W6ezfAcWymLho2rumdy8pOQHk/lrx8pbgOrlK10xdQ3hihIxi3PDWLNv/NZZMD8OX3V6zEvb/dzG
oF0dmzHcsTTJ7qeB1F/FOTR0LJQL2WEst3GCeWRtyTcfAZ8gaLpXZEu7ecvd4DZ2TBNiriNYRu18
hIhy/O4roMiiIceYLUwkT1sw9IL7g7NFT2c2tqpdph2EC3B26Z3O7OCLaHqouDuACU0HkGJqf12j
oHctGo6krMadqMEyAvz+aly7uM+cS4XU+sSXdvljBM2wqCWCrvS3TII2OkNZbtLguhUuE58TcO1C
TLH7bI09m+s46qCl53ebRrbGhiHTedMBEj5HXm58Kfv+QBzabgb2zjDvPrMygRwk8BdGF6UPGaD3
gG7jzK8KyIbilvxgRPrddu2ls4yxetllFZiBOG6UgGikO3rLnkySgyyrL5d3PH0UWYDsizzSQG+g
WBA9umlxyHPDfYhA+LTDHWW6Crvh82RPGJ4WVhDwnVSgSvnZPiKRMcvNutzg9tcfseDvj6OQHfSh
eb6OrSKclayPhhn1qCAcZ00pgnXeDdA1M6CD4LhTUGtqXm0qToYNatuqczsdahDrI3sBGzWp42rL
a1WvSs9q51TlRvVu2AOfFZfelurbrnZDReOaoXZ4lhBN61XZyrWrM3Jr9TLTuHv4hmndZLEwluF0
5svh/Yxsf+pFYSnoc1AruY7w69k5SB2s6lEVj1WVvdmIMr6FZb1CIK77bKZevED91HDSjoPInpnX
qyxRcm5lozHznNQ8OMSIQIFiagtE5LDO8XdkooOaosh0hjQFtFyLEUK0KF5dRUoDrTwB7qiIi2wg
AID+jS2PCOTkJ3e6/WbaerHGhm0iLnBLLow+3nJm4ClRxtBAb2ufQ0zHjN48XBWOJcWXwg2ihSlE
enJj5uyDMa+Xvc40sN7Ai0PN843X6fchb5sHJwibtefl6dZPBZTSpsnIY7ShuB7W4gtC+9HCU2O2
UMwZNqAQpBp1OrhZVi49JawlNTuA9+7kuwO3xVqmKcrFh+Z+zDxA++Mw3SKnAYAhFB7OUAZ5t5Xq
aHjRNgvk8k+aFZ6NR+3UOU6peJUFbIGSxc64R3QN30IX+sWCsP8xUlcb5HotPMKg8gQixeocIBhz
sVGTOlDd3mzsuaFAgNDy1noEDLzdcauYuKkdhA8rSENcmxIEivhe7WNk+6iQdqQ7jyeGcUi1fpJ1
5d8r0SSHdoi9OTF6y7/sOreTQ25P8kyIwC/B5ZtAlLCY4bI1X8G3oVHzbyW3SssBXC/4QyQibO+Z
U4FwaLrVDsG7bxuA0di2dHAXmCCv1h4SWdgbjp85gzJPr4cnyMW826kQAxyZFzv5j1nkLX1jBMag
aeIN78JghSQH8nrOiPsicuVgtwEoJE6SjRmnzTN5BE3I1xHE+WZYbKXzC/V8Y7B+/cc2Ec8jXwaU
jHDcjSVBDRfIGupn9JXq6mOTehHx77b0/Zdh91vvL2Ovzu00VekYej36464bkHSFFHq57xEBWGWV
ad9nKAmDzHE2vuXeTdF33jd7LL/bwnEedWJiZ+n33gFV4NVljE4LY5kNQCrR9cYGXq0jI8gRe5rW
QHpa8HTTIXFHe87Ylytm+oqrLkAmsU1LiPtwIK87mdYQKB70OxL76gdNBqzN2/SRs5rhd9pV4KZJ
7VUiUFwcxmVxBAg+W6LsqfxUKfMrQRsN+RW3rfjtOoaFY7AwPPGiJf6YhFpDhXG5ujbdui9XkEcO
Vony/YMYAL0S/RNVv+d5C2m6wBtODne6g6WxkQlLz/xSxxcHu79nvTlDtqBEhQguiRwrTISFeXEg
GZp0aoqpSb12C2wn9WKvaD1S75/GxjJA5iLNQKBqZCcsE7CuhACtVfbOvtQMS83J3lUShAFD81Jq
J7e/61g5d9CjXYDh1k/PgT8BGHR4AFO34F8zYIgXoNXgN0YB1b/BUPGjn+TVEkpS4xGQr2Qni1iu
xyK3b+2oEPNWyOCltbK7NMn5dwD7Ud/o6reg/Gu4CjTKN9rYApE/nhXgR3ARinHTg2haD9UD/Se6
/Mlu8UyuVVFd1IfcwUpvge3eZxmEka6CRGkRNGuhA5DhjhAkunaYBYfgh3ELBhswURWo2kdwZVaK
sNtTsxny9yZBD/F0+Ng7/Nyk3ogBHvYfx+YjanTKLF2A2vYgapVt3WmBhWpEKLI5ZRocqU2HycXL
x2wbxSo8mFh8Ep9BpLtvnsiDW9n1/I6N8YnIEOyss9coG41W5DWk4zeg9PxbrG0vXmS2BhtefQKv
aeX6Yy7wV1y8srqQK+3U9hIRShQI9xV7Cm1ww+G69s5ZUIOPGzf/IzAyyEF5bYCgS2cfR5SKQxyx
tu+avG7muZn1z5Frf2ldFX+zygbDpzyUSEpslVj8Jl0Irfa+YBBk83FN+zW4UboBaZLWDI+eaXxJ
DI9fFpRtbKaHPAq+0DKNNggOUK4zx27jHS3WXI7fIMDwxZLYvIjXS/decjQqPCom5i+yN70GtGOy
886ZX13JDpnOBA8Gt5yBsHdcAzSTPinIi2emE7ymHmDQClxspygJupMDADVKDZrgNYI0gGDg3rBU
6K1/Hhmb4XibpfZThpXNERRM2RGr3uyIHUi0Eb3xybHDcG9H4cq30vI+SaL2VsYKBS0dlEF7xFzm
lcfYhnqNVjQH33c+X3rZIN9qgD/2WBxh1yK5AclLRMjIlw4grluJLjNuqBWWrlz8+1//93/+39f+
v/xv+S3KSP08+1em09s8zJr6v/8t2b//VVzM27f//jd3HdsRgoPDQrhgH5HSQf/XL3dIgsPb/D9B
A74xqBFZ97zO6/vGWkCAIH2LMs8HNs0vEbp1+cZ2J1YFIOnvmngADFdr9YbUOdLn2dfWWFz2sX4X
xHsgVtYxrbA6IdoNSs1EcpJjkK4d4pWDXCqfBUMZri8qg3HY/NQGjvgUoBDmusyIYhEtkI1JIRAC
ZiI6+LH30UbOZZosGH7jO8gTo3p2Oogs7Y/2dOijplrluOmBkemv3qTSzyDTTzeiZVixi1RWqEdy
2osLjSVnmgBqCmz29189t37/6qXkEr8sIZCDlvznrx70eLnR1UreN104bJAE9lE1ZY7LlBvlSxUj
aTItJ7oROOjS4dUteUhgngDVZigT+7NXlXnGLg2cD/N0bKLZsHsNsWJjJ0QdvCRhZS0iO+6OCpKY
+7IAT8aA3NSnEaTP+Hrl2+QK/mnUeE+uzIPSiJ8MB7rMzGq40UFk7zi3cM8FpEH9w+/StX/9cjhD
1BffDkdpiBRS/PzldE5cOiidz+4vi3RZCODyc/4JGYr8DEXZ9gyo/iPdDsM6M1Z0y6Pm5IVyrew8
FNAqtgL3C2LAeilFmoE1DTemIKsh1iBE82zp6qimNSIeindZxPInYRSQDCo6uA4539fqNjDy6haF
9isk7MV9PrHpl+C2Bd1B7O3JBsqweN0U4H+kXhpQhf1KTLz8iJpBtbYKOXB7djpHcCrajioDa7+X
AfLYe+DMsLu4mtceUIRBcw/tenH/iy83b2tpbR0od/yytCeFOUsLdzd1kvzc2PpAJ3UIemD5yw4m
D79VnZs+NNMBkcKiEhEIwNBIQ9nOWkAPd6lbZA+WNquVYY75knppdNcll9E5yHtvLvFGXlhsafEm
/kAu3zZquiubzYo6SosF//CL4O5PvwjBmGPiv4BitgIMWdnT5fThToU7izWASsa/F3hEQT6O9afO
BL0y4QzD8pPp1tYXWoRxo+0PvvD6kxG4WKIZFaQgo/hIqrIXlVgSj73Iw9Jp5RZFMWsmtbcQRYDQ
3ikjiMvE5Z4GUQc1/6PtMpnPYm9d1w6qbAbbSTaqG8094465pzPex3Y5y8IB1VZIFLENd6Lttfs3
n4uBV3r9D/een2/705cJAijJmXRcC0R0rvz5y4yDiplJyrw71dcDUrGpOzOBX7i1QsNF0XdqLtvE
zV5yJpa01iWPqgqA0ut4B4ZbEM8ijVg4wB63xaZGnmG6z1bT3fXDASCjY6uh5QYHMkPjA0EnM0A4
zR+zeRWboHe1WHo23TicUbCFOlhqvHcgOxMiSgBad4PrbB4VBbhsPDc5S9S5/P234qrffmI2V0wo
0wLlLuP2L98KVlTcz5pE3jHI5R7tSTAD1CYxStgmlVviRPVlFC364hzKMVl8oF7OIWhAdMlkA38e
gLEOqOSJWtlTA+rgetks6ioywMWd1nMqBcwF6DkghezvxVQxGPlrpQv1dPWqJarTFIN0YzeFhgov
AilGaPgbaurJ1jlAKAWD/ZuN/Iop1HRxnvzINtQOltrceKkmeu+Z8kd+j9swdEUsPwJTlyy31BOW
0NjyKshwUe8Hb5fXNQRyuXsItDX9BIbP+DkVq8iqx00mUKgy2VneS9wjEFQEawp2/CDsd1CML5xZ
W7v9vTUBSAoAkZG6xU5pak193QAFpaRBWA4SYYGfgd65M70txL2Lk25C0MyPjbd3UvWcZLq5I1OO
R9ciQQ5jRU3qMBNAqJj55e9/I5b47dJxobfhmhAXcAXHLnzq/3AfGlyGx91gl3dBYE5R5+wpqqvw
NetQdOj1kt0i8xOiPA8FwODXC14LMGIgv++9FEgrraCbCpYMJcOHn0e6VcuwgRkObmqEwLiCi0V2
UYWYFOhqqemE4zIo9HjfBgqsIn62CidFvCI38iNoYlFqOjWxw2g2jppYbqZmWoF8tHREv6EmgEbv
U1ITUsjLEKVmS8fGr5wQQaFn1ctwlM0H6DXQ4lgZVdUFOIRA1bhNOKBuF+i1SEEkASUw8wK9htpc
fuPZ4gP0uvD7eqm7VF9egl5nADAHdd9WrF4sS+mztFz/Jm6Bf+0B4nmxtQWlcMbSAyoU1IPpl1sv
KMwXsIo0K9xTvTW5RRH4zwvkurrGQb1Tix0E2SVvvlyntf0REeBpOE1b6NxHKL441JqPqBuFdONQ
tsEDONc56nMQratUvR1qZAQAK1BzsF+Eb1g+ZbN0LL3HuB2thWf0yU2G2tCNzltrSzOJBhnA60wd
S/07t+gBToZOVuv1cwuicQhOA5vsTAeyi6oZlrWw9dyU47uNOsivxyibMfsyhxOuIWJV3zg+IigZ
1+lnEMDvSBmyiZq96Ef3BUWMch6pIQB+AvKpqqnMTR8iYG9ato134KSfnbDe1V72CDBDfMNwOzwP
2BhB8wIC1yJvH5Dn8iFn5+cPeTrWkAko2jU1ZZnobd2icJyaEGG2b+uarSJt52dE2M1FzhJ1Z5V5
csNKtTaHXt2RqQ+9ZuFZ3riyJ5vFyxrKHRd3r0uyk1VkWwrWQjQI7IaJ3FLAKKAM2WRreoXa6JYB
EI7FkgPqthcjM89hJRDUy+ut7VXl99aKv9jR6ADzWntzbNP5bWna9ZontYF6oBF0DUBxropQ53d/
mieJt31alGsELNpl2UISLwuLu2JCo6AMEirJExAlM3KINtZJhksKNjoICAeQrxxxl3LCEjn5fnh2
8nwxDvnwGMUAaDilNJFrwY4dq1sOgEaOB+lEbiiSYgFgUb/rqqZCBq5ru/hYR3k5r03mnsFPGqxt
pwihOJMPh9hCdB4liepeWkgUyDxwXoGpWiapz7/72t23DTIyNBzlAO6Z+0G4RkHTuPr7O6H969MS
qwbObIYHgzRNE/eUn2+ECEOVjdUbLQTjTYRYOw/pJYIMgG7q1g20uQFVGCIiZGuhHRU07cPYyBKC
N2DJl6owz1GbYT3QlenXHL9KFJfxp6sHavh9JKq9cKMmihXiWdEgWcX+p3WXRKqiJwFbOoOEI4Rx
535dp5d1hI3q47nmQ3zSQWPdUgdDBuT2778G89d16fQ1CIZ1w/RPStphf3geqL5HnbfD9Om9pl25
E5IUlzyD8jFIvBAGsK0RfJnXiz7x7QXv7fLXmwGNKBIU+dPVHxTgs0OmLJr//Vvm5i/rHGU6puPg
L+fg5sF/23kCaWpCaDCMTpcF/eipCkzofvgZMeFkCsqDbSdel67H1n+Z6RlfmSil+t3sg7fxYma2
Dj9DauPqXUeNWoiwzMDRtKQwZ6rc8NES4HLJk+UQ1CAORspjkcVmcGf45fsZhBD4otOAeWS+yRfD
dHb1yyCR9w/bcdo/XCMhAs90bIM5Nha2dDlD++efczeMfViNIt4MHqBeYm5DlKUdIbWtsNBEAEnd
dWMHQd0JcNLp+BZFb9Wnq4dn8BH5Iaufdb4H1UYLUIaw7yHlFIBgOsEzByjQPLgXLC133dRLTTr4
SAQPsvcPAWfQqvoxPutEDJywab6ybv/3vwFrii78/HFx8ToKLCHcUgqYrJ8/LqAW6YBMlr+5YLjs
Yn6JyCC27x4tP0PiEhwq1XSIR78GDzjs7ZAB0waC6lksweLo6xbEfEwhbO1b9noAl3OA/QKgux/a
137ChDnVP/ya8Ueyp2jAhw8jmIVP4rq2hQgPd5xfo1gMqr65CoN6neiY7zTkwueoFEIFWyf85zB1
QYGHwnNHVUBK8j6ckR0VQGoFLkYkoMMseHZZnkDsSMiTiZzDY4q8KLllucj2foCwCzVzAVrqOuoY
SB1DrJb7ptghY/aKYqvoe1qcsGjEEynzbWSkPOdlohqeIzKo77iXNKuUleWhSVq1QxK5WzcVH2+B
zfYXuJVbT9M8beOF38fxfR7LANOjRDKxKE6mH+ABAgbJ9oRC+6Pjx/nOwtVtTuEhDQYqXx9H47EC
78aJvMhMzUGX4wbo5y9kJxN10mFoS29hYtk/v7wCGetpytrs25nOMn9Ntg8v5qhmrYeo3n+wpW2W
HhpWLkRXQm+ShtBLCYC/1lZSpR9t5GOIKp800FoELH5/15Cixp7QYe4aK61y6zOwICZAjkHF0QQ+
00myBdB+ljhEhYVwfWx6oMnTRrundu7k/rzxzRCr22GZeLWEqtoYD3MQKOOJIpv0XulAHUfu3Uge
oDWZdOKZs7phAlohIkX+xud7g6ffrx6dYN9Bgq1wa+cx1osYiUSc2jYKMss0hztNBOJ0kBZocSQP
npTxBrFxBKCnTrLZMV8idBXcXl4pdYdVOgzj4jJHiBVvNEY3qlqHdQymuGmcVTvZ0nRNtbzMkHvl
2Ya+5XVSZY7hAkDPYk2z8rHwTmHi7xzBRD4HHBCKFIU3bBJ2eZ3G9/gB0i1P5E7z9EjrzxoQae6o
6QUOn1A7qOuc3gIdSh98Gom0DjTKd3xjUxX4m9C7IpttAY6AXPeJ/EMegpzDM4MFfTdD73228zo8
OOCGwz2mXVkB53cgeuR39ggqLOhJuMtGiv9P2XktuY1s6fqJEAFvbkHQu/JGNwhJLcF7j6c/H5K1
mzo9HTtmbhBICxRZRCbW+k2Yr0YpcXFsyR5FFzAGGhQ23EgjVS3Waqy3W6dHTbhJv6dDmm7GWY/2
uqSWb+nsswGx0u8gIBvPbAv1iOvo+CT1/Q+l8pPv4KLYSuStcrEDJ7myOzVd0ZCb4+++sqTHyC+S
09y0qScuQGT8aC9wxqKfLkj1IWM/8lWIi6T+S1E6GuqrY7pNy8HZNrpUfmC9vZrk2t+oaQO11CGN
I7XHIa7IPXQEA1c8XeK9klgyHGs+MiKPsluOkVytfB5ivhLkj6JVMaPeM3nz34piKDngmTBevU1V
8z9cEaO52E4nP2OIEW18lUCeKFZ5LV+hNO5ufdsRfjZWAcXGb7SfYjartKQtJrvGirdw5VmVRv0p
046i7VaTw4TIQLzdbtWW2vzAOwtWK8udaynvV4iIQBtqWDSJx37d8xITjUnWbcV9dIWsnzQ9/7rn
wbSvwInz2z0v/w4btA2KtbhqaoBgny2LTPpygeUg7pt483C7r/92z2LQ2Ej/456DpEawn7zbtc3H
zSAlxrarnX1Jbg4OWlcC7JB6thbidEq7GtgqOZEysoydI1psqYCtmKfYut16tpA6YsMOcG1bcCHL
HAOI6o0f2e+JFmIkLepk5EXDkzi91Za9KrtA7fxcSrwwYgHQkue4qeBz1Ki8sQVJn+Fdps9VhiPl
4DyKDoAGtLUMlWotiqWcqE8MFh3FEBzAbG8Ih3wj6hqbZHEXrbBCnfZFn66+hjFvE7bgcroK3W21
T5/lwGivk2Ju7z2yaur4M7tiJ+bq5tY584nk/aoqy6PoJ4bWwYgdmzw2e1GXj/JwmvT4c67mbm9r
VeoR2Y23ejsaBznJs3Mw1uzUR8/Py72dFNhbyXnmpmE5/QrnTZpbze8pnX/yBq2+2QXJhbj2czDh
CN/Njc6LpdoGj6OPjkzeq9k3VbHJFTMIwCxvOq36PTY0hPjbOXsSVx6nwjjE8WjukQbclraJvJA6
W8c2Dn9pg1qRJpUQtzRt4xyxamz0MlBg02GZPSWVs5J9MA9Ss650hDlSUBbf7UC+IKG9pD+J2tgj
H3IMUCCM1OIvqQt+Vji7fpijnKz0YfKfG/QpPWwYZGgf89e1YfGXh39cN+oC+xE+BLS5MBzeQAlD
cFZAFPx/18OiGz5f0ZQbZypRMEf9fFOjAeL5KRY6ea+w4Z565TvEPNfv1ebTaaDah6jG7WRiGW+O
bh6qbJm1dpSVPWN0pI29cs2jhFyOGEks0g+r6dl3lPJgYSa9FgOyfDursf0NakmKQc7Q7IHp2y+z
Yz6I9tmMiekq1XAJS8LzsBvxO1+ulDkBQl+69cLPrt2PcphsKrX2v/n15jZQs/u12s3FQZGJcGHy
93G7EVCzrpTzwSW8EJxV8jerYpkQ4NKhiLr8bbbDaadCBd9kbdd9JuXkig6SBj8P777siPhS9eTY
mE+JSzUG5O2GXcNDAAbiZKKA6YkGyWg2Dk/N987W9K2NVOk2TEbpvdD55pdrInFXeXNop6RwQfzg
kVzdPq4CY3UXvEvwZEo41PiLibAYUccgfggkfbazGWzHuax3uJBMb3OBz8ryQScZugoIYGZnc5Yc
IHix6s4sSa8kq16rCQePCDzBrggSbMNuiW+y3wbaCcSzTFKXixCMaFAC61kaMedcVtNaio2ncjnY
KXu7SoultVg+I6enwf4ZmmNzW1DLLJq3Bbo/KzFI9OpB705sJ8+iZI6dg+vGwDJcFOqWba5ygEHl
WqBiXlNdkh6ToDwqfh+8j1bBhwPZ8xaLrGsFmJOcjWvRamZB6kmk7vYi+AiS9Hda2vJFlJYZVVAU
r/kyI/J0CKsTvzQqrvsfsnga4jcJKeQE9tQ+dUbP7rSvRnU3WN1VXRrgukEi+6NZGssdD31zP5cx
HnbgsuyTb6j/OZ1CE5edefwrUL4NeoDYd9dnBMEcLVmFVtiubNbIbaXJerLCjnGr9rZ2aeCbPM21
HJ61TL5+dc4lEn5jl3m3skq8EIZm1eJ0s0zW5PiQyvFjGjnpE6lxAv6h86szU9rUzs7WatvwbyYu
1OjFz65slTVIdHkN3llDicuM39NAMteZ5BQY21CsBiTZ/TApT6I4auoODBq7qMI3nvO5XBdTnrwH
YU0mYzH1YiOdvOOWYG9r2f9qjdMx8VBsmvaitZet73oR1lcxVArWsybDWEir8oHgy6u4Tpbr1UHc
VLbMD2X8329KtGZEH8VNSSh8sllIqq0/zfJJoDxveM+lmJMAd33eZG5iAaLLTUbgD2RoIPkE2JdO
lhATuE906yTmjJZORpbNXtUGa17pV8CS4mdwIPOrBto9aWEHi5I8FGzRUGMXJVvR9tosJ7dSWk4n
LSiGB9Hmt84VvS77KkpqID9XSEveSqAq37vRUi6iLQ+yH0poRDfVcBmHeXIj+nC+XUKuU5ffhn8S
2uAIrNZu7kwAQpab87sCzQIltY+iNWedd5VMJ08jWvF/5zeVgrTtAvnVtJx0lcnn1qyTPamx4mU2
rXibSLLiiWKQyu3Zrv0PSzYj/ovxKQ0m1MZEo9xyqUJrnEPeSMXLmPTFJo8J0YvWwdeyUzPxRLuN
bdFJsdMX0TXLkSonUM/Gfblo2A39GseHlOw7EzkoMBxA/6f10FxSDWuBNMkUj/x6czEqfH4B5XAa
h2AsJhwbNrfKKnRoqhrlIc56fU/oYcISbplDBgiSadlHPYT7cQajjjhi/qw4Q3apovAiS4pUABad
eWFTNOyEllYjatqjP4E487OqeBZ1GF19MzIVINZSFTkDpvHLi9AkJpgUWAtq0fD0ZfyoAJ3yQ8wd
RVGMUMtNmPTyk6hRQvZ6k5EmG9EWTsnwQBjk1l30GEYMr7uSSJIo2oQ9Ee7vn2Zr/IZUTnsS1a0E
rJF/0P4gikFT6TCNoAuIojgMtfqitWl6FldyZugVEasXlCVuVBxkw8N7w+MfJX0Y9FFea3LXr3nS
VJu8LSxPDOwLRXoaft3+2qZyZm+CbA4sj1nmWFOvSRpv1XDKn0V3Iycxq8qz+nX7dqDzDmS8Owl+
Uyv4ovDxgxXOTih7W5r2kFgLMluyD/cqcZaM1gYk33gWpVsVhhukDcdxC6H2azg6/xrQ8alfoXSw
D8vRWqc6PIcJFOxDH9vZ7eA39mK44B+crkBmJmuQuxvH/Kuf5nTDprMw9nPCMvKGJFDO5LPbM0jA
zEvGNPzp70WY+d4u6/1/bRfjWZozXv7SYkOWy/IqUkTHroWbL9zR70UhonMvQh1CfmbpDE2Rzmy/
X++tYmwDLNOrHXnc22Swro2m/BYpYdMOkWira3MrUsLs2s4TRgRPLbtQ0cuPrddpQK84yAZnc/NQ
UpXXvovaR0d3qsdUS98EEqaMA3tjlaWz6Vg6Scm6kwmtEpJxsb3rbKVSnZ1CXluSJApLUED/6SI0
tpIxrDykcMb1NBTJ5FpO/oDuYbwXAKlbnYBJmWPbeDdzNzy/AYiUIwropmzzoSGkHM46kN0c4gy6
f9qraMViDINjfB3SZAg2Y0CcrpQG1DQVtZDPYeKsFbJjD9pymFC/eAiy8sek1slBlES93alfQ0Wd
OMimNHoTL21XQ0PrOEKc+jhZTf9iJF2zbquw2QxLUZcUa2/GQbQSrYUeO9eq1g+iUVSVfe85mqw8
ihJ+OcjzTllxxIP9z9lkZRMFtfmIU3b7JCXnTs2HR2WxPx8yUuiO38quaBN1ZiBhYxUNBISW/qLO
Sc5t3amnPs4u94HmNMquKP5joJYbpMUZBB9sIEwxf11JDIiz3N8Vqm2nl5x9AqILCiGswNpJUq4e
c38w/8cZO/yNYvmgv1qiR0TSiFIsLATgAUPVGydR6kbJOGKM8V2UxAHI/7SKcTrfatmAUHdvB089
8dRlsJjGj1pp+XVHXt8kqG4vM7ahYZyGQQqfzBCQVJrjATm/qeJPipG19vTQtJFA5eMTh7iuj6mm
SWdRmgZ4tOOgvIlSbQ39qS7seZuSOTtFQYij5HJI/j4zIqfbtkn1KXqkSvXVQxSnNF0ZehljS6i3
SNBCApqxrHUd1LIvQ5U6V3lpyJaGQgfMiiAsNP1icK6Qjb9GwHb9PZcqdB0j3fcLREFTZv1RR/1y
VpunbIEpWDzad01JGEV0EHXDIgYkgYW9DWoKSX+0nE1unU1jXJmJGgGWzvWLOAzOiA0bHrqbHkMl
XuhpCO0F6DwtLTr8xVEjpCb6iVbAhS89rmw7oayVOyaWKKZ9FMJajoLGvisaRHlplfzgJ5hP+Pch
XkK5M6jP97NAmkKvXOqkgFY9cf5svfcbC+OE2c2PcBiqT4KzpEP4+i/kXdWnimykqK/xoCds1pQ7
eYyqz5DXpGwszbe+Y8ODBCev3Ev9fXiOS82xBpr90Koo1sz4OL3zIoEA+nJWL3XiTNSJVtFv6Ovw
n622M3yNLWq/XjlDqG6lWYMk14aIJKHEfwCAshZV93pxVphtcO5svdk6RjK/6Kl/ljDp+Gs5ATI5
iBNM4W81Vo2T782K3Oeb6OIuPEi18pD6vENE4psTp40zY9ZjTwMBEr5TczmIBm1Ww4PznxE2f+nl
RgWyMG4B46HNnlqM7XawK+WFr1LaDmmQe6KYNiCNDcI2rig2Y8JrGjuFoI7UbqVJ6mYY4hjsEEMd
EI5uxS/vKLWa8iImruOKwOpSDE0mdnJi7T4RXnSCJ/sBgbF1GarjxVnIQcmIRahsBF4P64lUtt/q
2juKYUgaJlm5UpxUf5fMnGitlFfw3CrtvS6bz8nQ0oeA+OfLvwySlEn28kI1zzm22pIUJ+yVvCAA
dckvxovEyTB7rFjmztRMY5NJar6dwHgTH2fxFUWt0XmzWhZfUWzxU13NWVg9TlOqH9TUkVbIQE0f
MqJJq74zshMhl/4dTFqu45kgeoWlLkE3c8YPx0a0F8Gn7KT1kuglBv9bL02CC5IrZkg0JOnfdeks
Zijb7uuyoviPy9KrSYdiU0mD4pE/zC73Q6yhB1fK53tNprCOu2CyVnVtlCfRgLtIfoH83p1khH0/
8ozfMuvMKy5h5i6bKmOTkPn86OvGSxfMUmxhYhCUrX2KUYK9jj2W5zcwEyP9Ok5e06r9Gqn42W2k
6JD+PbJSM+02UqCdsJh8nIp2F+FV8b3JtyOCVb9rnCjdquzNVwOVjnXRD9G5rqTkWEujunEMs3gm
0kJuy+r1n93cuWJUUkyfXThH7y3BeA9UWXgJdVKrikH8DhJs8hQ3frgKsrT6EQ02Kg9kzhKfFVUq
m485cio0W5rwilxkv7fr4pNNf+ZVo04sCuMl9J4m+xsbTjC1XfR7MTpJYL195plirfzCiB6U1ld3
tp2Yu0JTSBKBv8emdxg/dbPAxoa1VZH8z44FoVMM5+JXSvHSQyFYlXiE7BSnKF5kUlXQPZ15Veph
+TJMg3xtcUvkd1e8iB7GaO+CeUofRJVZO80qtu1wL/rPQW9sq0xJPdFKEL+9II/2KC4lquxw9LDa
6R5FqQ01B74RPiZi7iiqpY2JpzLSsNyMGWgFINjym+g7Fll9ySIDxnckaZjpRNkLoatLn+bFNy0C
I60j6XOobRts7Qypo1GKb5M/oebZ6fxT4OXxUco/RHdJAZs02mzsRRFdBqtoh89C66odznrNRlTj
Y+q1epzBpcjUfaGG1VpM2kvGoeDH+GLmLZQ8Td+DIUuekkLHt0cH3N1YPf5URe+zFFas1USTn8oW
lFE49ZC88iFZmUHd7VDxkkiQLuX/5eDbVMvV/nUCJcAFNG4L1FcWxYYWZj96Fq+xghhZp5SGK+pz
ZZy9Mhi0W7c6H//o1trpn91MNkt7mX3yeYqEJThJxL+ipHXcxlLwS2hn/V3GeTdHD/pNlp3wappV
6M7LQ5T9Qb914GasRdGsDPLwBApOouhrr31gtm+hVuuXMQsS0phM1psGZOIOicO4d01y/j9hs3uy
mhOcANh0jBXH+aZruMlhnSg/IdbSb8aklY6+U3VHyN32RotK6TGeEHwL4Xh/M/ruoorxc4IM1BDV
f5U5FhWj1Q4otOI9XPpOfrHKqdsjYz3tYr9pr9kkoSqMFckbCaJfWdyHvwN5Z6ga91Ep6qud2iNu
NPz2pIVkFseVsoUZ0B3acMattc+NdYT254u8PCh4ex9/SGaDljUxMfwi+12iyf5ukurAaxtVe82j
1t6VFUEIUZyAlO0SKYlvRUxOtZ3qNMmtOAT8SjOszzy5iPXXVB7Jlmt5zvpKsTXikaJZ3DpbpKt3
FUaKt1azDtqdRUToNjYsLPZ5aYjV4DK2NMmeNJOC/eNyV9B7MmzjpP7WmhkQSTtbRoVyaXWcMtoF
ijTdWlPHl7ZBr8i31jmN/S0pdsgYy8y1RSIES3Dt1mooOD0bKoLjYqowkrWt3KKjKoqsbcp27hpk
C5ax+TjMW9XwMU1Zrqv06rjFvg2q1tTsG7tsd/6Uv+I9NI4uLMvmLA58vV9nsXa1mnk8/bOH6BZC
eXVJ5KVbUWxKTIbz0MA0abGPzHTVPjtzC86o9K8svpqFOIoZbaoA8VNRKfqJQ1DEP6wIZKkoiUZT
Qn+yy4ZNvIy/d41TYlFpTC7sXifOWlV+UXMsTe9zNzizHu3QODSRz4onuvkxnNsKrRxPTKxkPHzc
CPZ4Bsv6eL+YX2A/UknFQ8IL+R/Xh8LRIHKUx2vR934xS032ht2Up3t9F0jZAe3qN3Hl+9xRrtor
AmPKbQ7r2bcUqKKL3Yo4SBFOK6GDS/a0sMr+U52modG6oqxilfH3qUEqDf0WJAc0KfNkABan26no
2pap5IYtfnyi5b9M16bRVvUDUgvLJadlHjPoeCsSZX2SbCRGHHWtxDZ7M3RwnUFx9lXAf7komkZi
8d4UFmfZcIK3Gg83Ua+MtravapltLOCrD6WBCmY2wJ1BOeuvGdEAUZ9kzrifwxFyoJgcWx5yJOAK
iYGwoVVIBYhD2cbOqV4Ooti2RrWRfYjiom6oKpLU5PhLV1ZlnchUbJ1jq7XOSdp4naPNRxZhndjY
0mD6Vr8m8MW6kuTss0VH0aJE2DYuvcNl7L1enDm+8jVMFG9j68A46AWaqz+qtNlOkyqdgDSktp6d
xWHSIwSrloM4E3URCSMPHHS9+kcDUuMQEJexonMs9dtJLovDP+pFDzGUNLm/qdku3674bxcTY5Xa
+UEAcYnMEfpNB3/ayIs94rQcwHV9HUphoJhCK9mbgbyuRfHeZ9ACeSU70rBVGyt2DcWIMJSug71V
Zul2CIP0LfKTR0EpmRs/5t+i/bOHAxj9v/fwpar1prlFHtZBQdTpWoJXbZCfVNla6xpeu/cqK40R
R7iX7yNqNel2WlGdocdkJ1F/62xNsuX1GY52Rte1D2jNw2zRcewYiZ04pPtqa4ctVeFWk9E+3CrL
vNkC6FuEXKkrlkNTp9Gad2zZE9PcGhQL/5gENe1ZXmycFm+nUZrkVZr63epeF9uhZd3KhfBuujcp
CnKqrhgpKv9oF+WmQQvjH9P9a8dxuQPRIg5iRlOxv+ruRX51LOyij51XOMJsEghonkPGZXTLYCrP
I26MZHaKSj5WcFNkLaQoWjq/UTsvaGu4lXzLG1Fp1uZiCjJpsZfUaJ9qQ/NURTLPEjWy9raTEC4Z
6uRRtT9Em6gBcRrvLCKPq3udaeDjEeWw6ZTEqJ9CsAJPxZPoLg6p5rBtl23rdg1Rp4dyjGhI2OzU
wh52SiaDgcmy9EwwLj03xD52ISoQlV8oA/+7NkfRIvqA5WzBY/foOC+9RQPcSWVT9BqSYVmqHgoj
6ZsXP8Pw16iwwnPs4DkzovFTycCs10bWkoeuMKVLAwASeTMdpgpSPRvH4AEhTQwaJRiYCa/O7pDp
018Q7VeQUIbATbsBrJHmgFnSERRIo+5F8kni9VqNdIeF9LacJvFeWvZdcJeKtTZO40vZACaPTJT1
FTvZ32bC6JTgio/gY8fPL83yiz9niKi25VEzVPK41pSWZIf+UxZn4tBETbHTGw2xpyA4m38fCK3B
fR95rGWRrW5lu/kUjff6f/SdxypcsG3/Osd9aJjY/QFPvrWY+14vzu51c2lHpwjZ7OUO/nGle524
mWRGetnGhfDvrnauR9vKzBHaCozmjDAsRvVWoG1GO2vWdTyD388eHQsip1S09kuZqw8l9ktXmUTq
S9MpsztbbXrsh8x5mf2u8Yi7WHwGtOrNYG40tv9rdSk6i5fuLAHBETPFfa3gGxN+F40GUkFPPj8X
9tynOjFKbNgCfup4r3P0FzlbMlBgGURZnCKTPhxAtC68j9F5zXx8vtNxuIgSVM7nLJeH660U6gS2
7PHhVjKtXTYX8qMoOQkREhPdgFyz3sGfQxse2vkqDipA2HXuazIQBerySv9qqEFUYrli2+tWNjoT
hv/SgqiKG/CE2t1nqNAJuMZBuM3TCDP6v2eGHO+scw30pYMJJ3SnTF+jPWY+tIBuHvTCineTbsEs
60ugJctBIypyzrCeV33eRtiVUtdpwVar55HtKSXRN4501a3NCLo69j4PHaZJsTSe5GgavIzI1g9U
eCrF/FGjtOfJSaaeNKm0LlNPWk00VLDN8e2UP/vBgMM5t78gZNnbqWmLQ4ZZAyKA99MYePaBtG4z
r+JALQ6tYuLdNUr+HksHYs4QKk2jLl/CHhg4K3y9J7hXvmRscLY1VtieaM0gF57rIXsjGJ22q26Y
XbuLmqdySaqiMjO7hoWLYx84mALAkMJWpMvlQ6P48+2Q5MOfxR/SbGYI/UrBkagQvJTlzJ+L8I+i
aPhHXbr0K+0cC1oxRJnbNc8WY1cDBxrDkIzHlIVrK5RrWLFR/KgYNUyYqql+NL354oyy9pJ0o75L
LN3fpGXvv0vQCEagND+qGcnRvJ/aSyxn2nkk27mq6jG/jlEoN9sggImWg/JCD2Pw90qT4BXZqP6D
uhx4a6ouw0Jkiwn3r8HAsklvBlxjaBTdWKJ/Eb6OD2IOcQjNCBB4sIGWCi4t1Ge8zZEy1LXpm1aW
KG2SSMcVqou3UQ8i3O+N8BKj43ApqhDN18Y3iURQvDeESzHTW6BPGiZM9wbJNKqzBHDTqnKUc/PG
+tACH63lsLaOJsTi96H7YS7VPh5Q+24JDpIlqFwQzMFOgeuKAtYg4Y5qSifIw/p6CDISP0uDqBOt
hsJrLmLt9AEOW63QIHSlbLauTgtC3Lb06Ic8pU9NVUkvJdCuXTPr6iatcukjN6SV6DDhsO11VaKf
xEg/B6ojrFewGXnKFJn87pcVRGukrHaJdo1NQ70SkRw2QSbhIPJ3nTir47BaLeGMzeRMPRxC3oz6
abT5x2SsOBh1ql6c4kUUtIIHhJsB+tuPhfWXVU9dsmbfna51GHzefVS1jA+0snebybe2okHcig/2
AQufAJH5xRXbgoovdU34NuH5fu1LJXBJ6BNwrudpa1WNtRbdbJ8Ugak7rLtL6/95lNFH1WuH+ZKk
qf0D4kT9A2wEpD40fJLJJJ3u9V2UkyieZ5vXQbqJhiSV5RMh1r0YJOr5exF9aIclxGVpV7LdRNgH
23yXDflDiOrEzhbdAeuXFDTI9yt2+WY1kun1Dvg6LQjbfYNj1A5klnY1yuZrNJ/oB+jh31rQ/WK6
4HzT+RMKgNYiTRMauDhFPoaed2lA0dD24zVPE9lTUwUwcGOfJwVVNaFIFffqNpAj+yxKon6pEr2c
OfS3t8SvmhcA/nQzfC4n1X+UsidAwlBelsOMJZMXV2O0EUXgoouNcjVtq3hG2NLuTo3STldjzhCy
JOu+glI170VjZI3TBhfmfC1a8bsdj1mOD49orTMUvSZwXKJRVMG0AGqrT1dRMnxiDH5z8nm9yVVv
8ZtOFzuNHkCplwJIX4ni3a/6ZnQjyuPSp6mkdiU8rWXLHuFGK9OzbSPbqUoYmbLlnZ8lWD28TIyv
01ISVbKqviETm55F/4Z/2S028aw6Sw8bGNFjH+oE8JnMgUyByAZIMRUbHTW6YI/FFnDk6VOmj5Ns
snvUozN5KdnjhoZHZO1UNrYuz83Hse5LwJVqspqyCb89qccloPsIWsN5SA4mD5tHC253Ok1kW9PM
2upE1ze25ZgbvUg/yriUAOmb0iokPbkjHbtHCDh6dHwe7gocxW82gW69RaFZUXUNjQt9vIgzyQBu
VJUIOKomX2ssDRn27eUieuysiD+xShOKJXLGkjzIPm7Hja97dqESxU0WJPnOGh8nZ9kROUj7Blwf
CYypOGhqPa9e1QiWN/IZB37/owuM7WeBxN5TKWvBPrCzT6cPvodx4Gz9SHF2iS8R2+J1mFUy4r9o
fjWiKd2aC5rBbsZ9XJf8rejn2BE2xbrhTshJPZQwETchsgeJD/q8Ul46TfnmKKrtyiDCPL3ziXZK
lltrJIjkCeDPEHSrfuDXQ5Qgx3OqxbYLzRD5wXFk5M/JE7rqHEIAIhGxBvRsQTwtx8Yj07Eeho51
WU7j4whs0Q2L9twRjg+I2P+VGDkSs5XWroNCqTZlK2XuoAMwVdN+ha4kQKfoUzG7+XtbdVv8C/fN
bFy1spaPTgO2lcWpXztRnbtKNP32u+91jvoy776/kMLms2g+URncxk7+3meASdSyg4pbPKmg1dyh
xlxeld6DPFkZdcWyUrXYj4X69zT/QPdro/HJ5A6meaPV/JLZJniG/gYboDoAOebtBLMXV497QgaS
NKzUOU8BWBnf1EidAXyzp3SiIlzR4RMy6brMWWCnDLOpqkwukQmyeg7I2xkJHgVj0W1Bi36Xhjx/
6fzfFRK6W0horxLRUfYJ86UcCSBl0SI4NaYsHrPlyYp6AY/JXzJXqDIRXgAiOfxK46C+KJOGGVr6
0vW98qpZhx4E5UrywxcFXohXoGzgjTwDiHjqe+zFL/o8HopQxokryS5Di+eTAkVmPSd8GSR6+20E
nvQQBXunateWinmiX9RY5OjDY6dENZvPttpGJqKDfd89AP3w9HoaQCHrB6WwJVeOogykXfdszQUJ
y6mYvc7P60MYD/u6A5uL1BKpWeDrUifvhgGOWaHnAF/BdSFbT7Y/srBQKUkTtR1ucT2uDJFvXmwL
mDOuOWFXmdu2i9DOjOSVCQIyRHphN8/wGHQsgFzFz5UDr+X2augktu5+vSeG7epVO4HikA+xE8IP
r6pIXVdT1Ry6BOH0qzit4L2l7h9tsypTkRdmv23kbl+UBLpARzJKzKKI5tsEAR5Bsa+62TgPW8ge
OWxnvXaxeh/R0ZibQ+hE6sbo5KusltUBIPnMLyyysUvh/dhrJkAmnTr9Yq0yocnMzmMTLmry7Axc
Vr/gYKqIK+TByi8tPKhS+68n/Jw+Y5sXuMmqIjdXf6im9Rz6nauS09sHcFXXVtz/LBu+ntCZH0rd
RMC3RLuZDHyRLyLZvXOt0yRCPxjjVTN8yaO5WqcdQOS6+5VZaJYA1LWQTS3L9SxF9rWv/X0229Kz
j8CvP0VHRetec6MtNiiXfLZ5Kq0tv+HLQ9gR9Z/+LJthTwqfRLXSFM9N1H8Lar1FyTAyt4lJQqUc
uo3f1/mK+02OWTZunYgPJCvRbFEzoz9XBR+WkoYv2UBeX614dfHDbRJnm5mA8s4Mm1OWFUj7JMXr
UMqrcPGGwacSmyg808hoJpu28E91iapEwo9RVvqH0lc+ItUiVNPUR5n3jVU39/0a5qJxkFQpJGaf
6Ps0ROSibqvfoVIULp7Umlz/RqUndkc9xpq8STFMDR7bXFN2KPTWQWd4KCAXVvMsp+FbpcuR62gj
r752doksM9jU2oC+cAA2tXayvaqwSUjs5KOtndntEntaWc2pbFPXNifTDZ0cw/estDcF6Z5LB2Sx
Dpr2khsd0VzkSBBTg4fVhjKalE33Skw/dsPe+NCKAEYWIadrKDu7IUXzxG4OhTT9ciz0rwzn0xgy
7D+1YZ+TeXKjkHQxi/O4mgzgfIXq2CvC0OOON6+U7BpqNmlWHeOh5Rlsj/oG8wzV7RanTy1V3iB0
j2BX65M+2Y4Xlz3eGQnk1HCIj+LQh0Z8JDt6TLPahDpsZsB4+2c7gWBBZMnNTMnt2vp3rBlvxjD9
rNWWHFiknwBjH0tYiNZEHFE37cpDB+G9wWx0beXpC7LixmVkuXfbOq13ZdBkD9kEDk+Kusewm129
y9J1xqbOUyFmIYoV4/ClDGBpM3PVKTgrV2qoIQhkJ7s6s4MTtjQ+aj9adJydzNj77NQOYfT/2Dqv
5VaVNg1fEVXkcApC2bIlh7XWPqFW2jQ5NfHq5wH/M56amhNK3SBZlkSH93tDpp3T0UChmZTLpUqz
8VhignyFGm4cNCHmpyEpYhazyFqhxzT7YSQYkVqTFtZp5rwUMk7CuH1qemQ9prApphIAiXcGS+Ky
Iecwwfw3WFmQgcxU6uYmlHhLCOvNNjziAhfRvHfdcVBs8gbK1H2XFO2D1rF63PYTPIZ7aEDGTCQT
Fvnqt6Vh56Q1Q/VdaaiJepmcTrVlWjskr50vGS6/TxZKnwRdy3dkxRJyMtwHeKqk/vXC+M4ERrIi
Uq3vk933ZPgKlWxNi/wMcJHvMYYoPsP6+B08nQ1b1gzfNS8a/AKW1HfPwgrJWtz2e1wxROBj2HxH
QjZhqo3FW6wYZwIH9Rv+kx6AhBPttmYqFv1WKqiIpuT7IrM6QJdkwumO5b4xJyZZ0zwnNnviKDaH
m8TE9dbxv14mt91DOGOvzAS0q70CqWXuWE+stUGUvBdlaZU3mfGRjWYw2LxLLIYyrLynEY9kTGH6
2FhRUNx8oEZB+41J0LMnUwtsKON7VVU6glO6n+6QU2LGGwSNf/VKTWfeD/iJ7GAK2QFpWIY/aEb+
3Fij488iM8IMCNg3rOGgV5lHJnk67pf6NmTNfOy7NLot/C9Kal/hLL7nSSReAFJ7H08qpqxWUZ+x
QsfRr1xebHNmwq7aOQBIgF2HczeFKXay6pD2AWIGuTfWENS+TAMU8dmzPfbVyVtIWsXakQyWevmn
6ityRqrl0JDKF8619wE5eNe3Y4rwhfs/WmD8zo0r+FdsuCEEDssFtrZjh1GWxH6UA7R2LT44gof7
NEUyJCI8vrQxf7GV7KavQ3ecA1zZRd/uerxDFXzYmLgFwgcAAbxYIyvovcLx1aKiEMn0INPIfoy1
B6huFfuuN2p/rAA1Ki92dxkBcH5HZTnsktrezW47nDHqsJ9SoaX86BZ4Cx1wmWYyoJYsoZ+dKr2W
RgNJ17jOWNOFgzWnF7QdzYGFv8U7e8Y3rTlqOGYIpYsuklsVc6j6t+ksPUFswjoOWNEkSQqEPDta
KGVUHapY5IGZvne21rzE86T7IGr/MHpTYR7FfC4tf5iH2k+6WHm2666/Tfak+CXl+qdOjCLAs5l/
XPXOCdEbZQXMk8n2BbQbckMP8adqcaAsLQK0HU3DmR7PSx9TWlfVshvyxj0/iekmO6qNxCh65zhy
SUwt3CeM3A9DrOT+4KrPJoBOaNjz7GtSOUuvehfCdq6lVP62E1/UZGnGk1k3ZdjN2Z/OgL/TYipO
cs5L1bfpNR/GyVfS2fEnUgYk8z6uEEwrql2cCfKOwjkiPUgMKKX7KCJ0DesO4Sh/zckcL2YEfWuq
kyDpJyvoBL+TvtaLsyIGJKAGwOg8VSd3HkgGcavmiufYTW3ZUhlQRQwiEXUiNyDLsiIThX1pJ49E
l4nFk9YO3QGRbZhMCpK1RizHwso7qJX1m+yqu6JCeMNguzs4XfdDE7keGK1mcofl3Hye+bz0Eyq5
JT65MalFKybaD0kWYgfNCj7W5p3K7qP2EnFGo6RSvVr+6ToDrhzLgh03BRoKctaDZZpIH+q9H3lU
mr50BrAObJqmHG/ozn6mVDrdJkiGeBZ1+9yNPxzMasLJ00kzFXm4TLHNZnjgAxoGsbfjSA2Fk38Q
CDTtGiCzEMtVNcwT2ISVEmO0otfXcsIPq4uYogrbNHwHS7i9kg5OIItUBiJKDmBw+TnDetdWdfvC
Gv9K2KXExjx9MTRNOdTcSH40v+QQOMYiFfeO/WxsUWg2XOomAl2JbDp2rGqrs9JnZ1cb8XQoalvb
pRBsfOFiJ5s+x2KyWN50Q1DAkNxZTnZPPHGxLbcNJRa51K0LdT8gxzsujuqh+MXkhDEcKc2QFfse
4/eltyvsvFKyGPBT30ezGnaO2/rIlfN95FmMJJGIQ1yefmj47oRN342vWgEsVKC+aXSdqC/PI7PU
wPiridJpR/jjK1+VC8bi/gT+zPdCIeliNnZODkcmBpSDre+0JJq0GNrpUQHNZxIfCfgMOtdAgRsI
qV22wcCSYt9YOJg3OEHADq/ko8mRcBkUAj1q/u0Egz6fzNlXWUmbPdFgjD+/sFkYLyLN70rULMGg
atGT6Iwftkkdfhnqc9pn4lTODNemAp2roppROxeHXSbS0wvZuzuNFLqgaTQckaoI6VwETynrzlIv
IXlNOZ6OceNHGKweVIU9y9BY7efBWmBBmFVBNJJt3SMvW/ZoNAnDyBCk9ovCTn0qUogAXnMi8rI/
T6MYztujr0Nsm/25SKFOoalhpnaA2+G3H+Yydw98ufXZyNX6bIN37eVS3WbMfs9YIi3ntGDT5qFL
CrZXcyXFgD6fDg0FRmxoLqAXrg/UfxOa156zpvxo3QIApTTH9rgkBVtkD1Wzm8/YEvfzeTR6vMyd
jixcWysK37JwZ9FL8zQoayBefZjmpTwzi5RsgqYotPrqw05gBcghrnh9oJaOnN3CrAIlqRL2Um50
3g4sX1mHJtnNAnbfR4ranpe+xS9rtA4tw+G5VTO4iwnLUr9pq7c0k787Wfafn9X2aPuYksXC+3yO
Fhfnl14cojWNcttnbI/ctblG8/F979q6nHjTHOwpGs92/I6oqWagCzWs/tldUJX1nPTDKONSCzq1
yU5SLhTcl502ZndN8VLS7PnHKL5Z2FDiBMEKvuuiKGCQWt9A8zxU3S1TGC6w0A2SbI4KP1Gj6LDk
zXHsGowVSlIR0+Q0SnSJCos1aLCTcd7eAWYe1IWd5Z2yXU1eheEuwfaw05Ka7W9k+ImERIlVCPLv
t6r02FqNJngNgVRniA76WaAxD2oHHVvzy13yX+AuLp9shIfcoFsuu2PaZGARg5qI0/Zd1fpUndv1
sDW3g4mZBz/z9av8/05HBNH/r6tHx+v28ygAF8uDVo8BYcs/2Jz0QWfiChfaionBSJkdh6bwKOpw
QVyT/125KWbps996LfxM4TRQ7jgMMP728x9BpgQVwElT5DXK++SUKwV27s89MYH7PhnuZVRfM8aB
My7ZJKTVxU/s5GKA8g6ZVk/G7KI/d3jDA4crbuhkreJDjKacEKfLI2qKkrF7KfbaGN8dqmJR8Uru
+nurusZhWGEC1bKK8xRjE9m2+mXWiLY5IERwXvuWe9gbXPiSRfXmbTJI4gfKGCHlMJ6Uys64ddz5
JmYM2SxH6Vg1gTN6mDc0Q36OVIEvt1RYViHGuvDRnPCCUSx/oersKxMkLdfQ/cyLzVccj8q6zs5e
tfzhyyafBtLqyRxLsjX1VO4SSmT6KL3bKBbjAKhcoxoLUrYQO6vtqme1QNQ4sI0KRF6nfp/H1bOV
UnHGyArT/vKA0H7ZUYXxuArDZ2PC2ZaMG91dsu+w/ttLVKZmQCRyueuUpblmGGcYWqV81Ayze2dq
3VNOLtGd7Exq0tYif0+ZODiLJHtemq+OI6oDt0B5jMDRP6oywjEhVX72kVkH2NMOMEZFflNU9j2d
N4R1noifcZ28gyQFJHCbP4ZY3DFEdf4WAjyNeUEvFfs5j1i+lHHa+K1KbJvZ2b9A5l2wAMYoR5X9
EbDkQWkQjUvfILQCLdlVcZeddBznd05hLkdcTJfDQulgB0vT2C2K7EKWj7uqHtOD2qx4hwciVYK0
StHbN4j+xBWK4VGiJzHSKvkRKbWNEpxigv6a1Wq1ileSUDXs5dGN6g/Zad/LUTa4kyOYpNpPHYas
ltRNPXyAxnKH53J2F2lWIG7NZgapUM5FfmmKerxYK3o3Q/UdjbY5ekOrvBN9HQrPAFJFsbeL+jyc
4jR+hyn4SxA09WS2uvJmqJZCfIY6hm5fwGy0qmSft5P7owW/bj0Xbn0XzReAz3iXm9gpDVSQjzjy
71yc3H923mgETuZoz+wAjFNbJ92hQ3v2mpgS1TuV8L8t9sGWl/5pCSRmPa0Zd6/K6zV7xDx6xiDu
RhMBbSii/J3Xf7EVSKiRJrW/tLb3Cts42seJg2C4WcjYWrLlGYjhz6zL0zIL+Tp20r33GFskJXxm
gqbbA07gDEdb/TvnzZ63mndGLS33v9qfp7crt86tvR22y7+e/dX3/77Edtpeom2cx6xMOcUgn6g/
1lDjz4fVSNzx1t4ebfPNkKhctLX/18Ov81+Xb33b4f/0ba+z9c2aLHeGWk8+e7sc77eyrJlU14eq
wxIGOPW/e43BZEGwns8VKLsheWz/aX8+9fMoZsqAiqXs40w05+1Qr9PsaFaYj21ts5v/u417NavI
Ib1Wsx4/LE3ldnALI4BEFD+2vrqwGd1TczxsfdtBRZuuJmN0/ewq7OwlZhj7epIkufFk4ub/2bed
KLulpb6zeh2vL/7Zlyqdr2mDevrqY8cZYGZvPFdmroWJW8cHq8ZqvFIa66bWpnqLCi9h6pvkz9bV
PgqIyK+6qkznJRJFaBNAdK/mhe1TPPtYvFU/EhgXh5QAyCOFEVTLqBMJ2dtpujfshjYHS4nKJ7sa
uquZ5geXOfZCkidLpCXLTyjHDhlb/kuJZesBc5f3ss2dG/JDNVTYdjGsxPbTKKeUFb76lE3yjBlK
cSG9VxCpA5EbFtUSGp5mE3pS4B9XLT+Fg+0kH7T3CqD/VMpW/YHfWrkTo12G6qK9UG7u2WL22DRW
2RR0uBsezLai0qNiyKTpCOVYeu+yYVDfG2eEMCqzVU0BkpSTD0UEVWx8T+s/Rtd37JQhNPax9bGM
Zr0r0M498gSTgnqqfoHlz5etq431/ublxWlrbQeEwvG+Q/q9267f+mSvv3vW0F631pBUCxWm6UnK
2YOnJsWuKrLxUYqoRAabjKESj+Nj60sqFruQo25byyOV85I0xV9saP5zwTJhVQ0qCQdlfY3tUOj/
JqMl7tvLePWSnFSiC/2vC4aeuAdTafPT1tdw316lEt28jhr+XO3wS4xftKVQCfHM5r3jxis8wbC9
9cVWci9KKqhbl1UNsG7z6vc2rm9dybjMgVpr+mFrpnNXPWZQ8c9XKInA1iEqbZzXjeQKHfQlrVPn
mHaMr1i2/Dfp9vOSbmF9rkXfvvr/73VA/CV0SEPfb6/3deGgJa8T1Th2NsUY4OBUPWEZaJ6MafXP
aZLJ3/q2w1Cp1ZNcD3GqQOfU52X1fEKa8z8nvi7WssU51rr68tW1PZrzqHr66nPT4q/qtax+2sTz
3bZLnyqdkrEgrPfz0VefrUhIBK133q5QqDB9XlbGTX5UdMgwUsd1PK1NwlDUQr7HAEFhxJphvzU1
URWkIfTorh2rexdRtJJ8VqxwvTgZRXFMhYBUvTZH0dckBsMzwaqJvZew3w0vh99WmSDMa9OkqH7U
O5j7cuzt96lsx6NQWLFtZ/Opy46yreddbKKVH6TtnKOWRYmdgc6piiYwScvtN2co2YJ54mNrWYWW
va51gq2VuJH9ZpgWLkmyuG9dVR+zmijq5bo1YUyZARmOPxp8Hnb61HhvVjIoWIIlSmh5nvumsTQ6
qiWLuq1ZYfWC/xqLnO1ig+HiBQXDZTsZweh4+6bzsx6CcTa4r+r6RV1fNJMsd6XnldftQmKJWdPN
PclIBBf6W9/IzBOKDhcqj/29l9QDIhqmvGmb2La5ydWdCLhzLePIAblIYNj6cnTybi+cIYf7GSeH
EreQt3i813Vb7D2FYOh8XH0vR/sVkMCi+Kv1YQUr613JBtCpXP3Wxxmz+1wW75Y2zazzGeUIjclZ
ixvOZUmQO+Mjmr8PykSxxYs+sIMmgmPC/NnrzcPWauqxfXOME6NjEtpkWTqwgs6OrnvItzKsqMtI
vHcTSFbeUJJCRqMftTJ2AkFNYEX5nGCA6RImudnvgbFWbMxlOV+8zr1RBqZexEdP32E+6r7Yax7M
dtDzo2Eqz0bZfut1hSget5mfedPYcFQTeHXO3kUxkEWmFI+D2K6RGup4COKaVf2U5fASRY36RpLh
xrjxW9OLXgtwraxhra4qDZ/PrMEuWg/bI7GuMezKfIrLOP/s0qYoOSvG8Ei7/Hdtu8axI8biJiz8
4WaWuJeiKb6z9u5+u6a4DVOh/SVmY595ncVm6bmbF58FeUkNW0roElbme5grf4tX/rUoWz8mG+Pd
TLtTApH3t1ZgDKe85MSYPHS7uuDMW+4rDZy2VNIydMe0puidfGPR1xwGFyGDkJ7Anz6TL+ZQtQAB
dvK7FT/VeLEPXqet7PzS3c0qGGGZiorgbBfQVoUZay/6fUnH8m3s01VdmIvz1swb/EYhTVxR3tsv
UT9Th+rHBq2GMb0krbnqy9JuDys4PXYNHiGWUh6JeyLEIbfbI6BfG5qrrJydufFg6c+fX6hBUqDY
QYIKU4VCP0Wt3E91mQDe2L6p30kdfMQLI5DBULuPI70i7buE9aVo9bvuSDxri/JusVt7HxZXu8tO
32/nsD71Lj0Z2v5k/+kZnN9N4XivRY09PxEZ74NlzKRoE8K8npswggNrJtV0ban4LT6aAeR+bQ0U
ix8lSbxbCz/g+tF52V5EtfUuq4aw3bI4bOd6z1LvTtQeP1u12dzluJxMNVOxtdCPWZMvt2I9SHW8
LKnUgWto1X037AdXsfEy0u3bpGsOe9658EF08AzYOo31TGoxx8xzcSn01r6po8bZaJZLaCbJgGHt
2t5ObQcKmMQ8Dbet8flSRdNZFFUrYNRiFMdxKIAlO0Fgmmu1AsEQzmFbs1r/AEUAm2evtGeqFtCJ
aE5S5+rFVZdTL+a3z+Z2Rmvr4ZxY2a3Ih+9mlVanAsTrNgzNfw44YDohuXJN8H9OjKo3Pem8la9r
peFoht9NWuNDIMdaZH2VRAIGTXqKYYAZxc9G5k57MSCm1HI1fuZOQiRgD8t8XTOMtr7tOpdooOet
6TbmC4o7UIb1+V/9S9NhX9TaCr6McctSLtJ2Yo4EilMOZSpLCMZILMe8poi89iUmoydGQDF0Dlu+
FVb5XkeNuG0tz5ujlVpJIvl6cpSpclBGO2UjXfZvql3qTza5HzBGJKQXrmigpbI5ft0aoqXGhF/9
ct2amoTKgRgvP2zNei7TUzR6MIfXZ2LjWTwvY/L5h7cu25qDpM3jx9ayihGIdcQTZWsmZL+HtrkC
0evThW3VZ7QYtr81c92xXlokuFtre38y1o+5XbQv23svVp7XZKUKeZrr+16JRbOu1eHWrAmX56dZ
knazvTe7wAYpxQhqbW2vlkTDS14D8VJYprRmaaUaKE3Xnm2KBQDJc8NYbVbdUbWpDMWEf747UzX7
aRw7PyEQX1oekUnH/dRZy7/gFh8zSOiPukcuQlFevJLzzVTP0tAno7O+weDIj3VlR2dpLOISRUpy
pA5ZHitMPJ/1Iv3IsWf7I2fnYc7ktTtu/acsKpvI5Ww6azWhxm4K+wbsJ/lzohDfgeCzMdBiN73l
U5nCxInjCyXSQzotb/ZSGj52nNA36tx+kktfLX7RaPy8uVOHvHjeDopt58+goVhkRz8dHB6DIUOB
7o4N9bS4GSBcQT1HQ6fisdmjYvHkdIEsv5zarvlFbKZysrRifrP6hp/d9KKRB/9B7trvcnEDCvQ4
d9fRXtjib9MX2XOSJvjW5o6yR6avftRWqrFolXvN1e13YR8oieXfjGUZ94aSpKGr5JdY8X6zXFfP
Zpv8NZPqVz8Jk/JO4xw1GKNU2VyCszAam9o0x4EJ8YMnjOyfkSJRPlsuVKSGYqXDjZ01k7fTBeWl
BiLAo6oOIPIpJT9Cz2WZEv6COzFVAu1bs8Te0fKofEJ8z8NGYI9pOpCVRrjwXTdEV+sfF9X3bSy1
h6F2Z4TojU8VKt6rFYiYhd0lwMsE3quyNm8d43ma/tFJPDHulbTd41z02B9OEJTbAJxROWoKdTU0
Tc0e7byOPUhknH9D9VBvOQjYDn8le1fa5Zoju5yYHrHYtOMfTeG2r4vOpE2X/uxQuIfc7QgQUw6K
OYnr5KW/55LQxWnEO5eoxX8XZDC11D3SAOMusAYh7xRvtYPVWOIcWyWofFK7u7hUjQ+Yn79GK63/
NXHBpBb0N+n7BvG3AKyvaswhRtn7KiZ1J5L7xodaaclLA0tla22HxpLaHuE84Nh6xXaIah2my+Rd
IsQqD2xUNGh/6RFuRJiSxfA8aKb6OlNaDT2dWvfWtDBSvBUpXvDryQF24etoIMae7OG6dRmoDw5O
Yje7zs20V28wJCxPCERra+vSDAvDN5ln5+0J6+xzMpiZWbskx0qLVrfPun+dIyitZlLftxaZVHGY
uxEROuvJiZ0N9Wp53lqervWviZLDEHCwpN/6dDJCToNX2qhoeMJ2YFGy59YgXnR9Quwqc5g1mQob
gStYVacvvU71YT2prIdpBPhTEA2ctiuAusdzVOEC9fWSsZufMV/NPt9zkYxVkHjz65wCd8yWpr92
EdFoZSvOeSGY6SqZ/mtLG19p1k4PR9iPfPxTk4n7BqYZzIY1EU1SGm/1VP8WGUYT2zkgWjXAnNI7
whg132yNPENl8MZwu7Y09PjcEFMTbGdHlUoP8evWITJfmO9ryDDtXJw9wQoCKVry2A6Yo1Rhk0VV
mP1Pnz4nhR83Hubdtp485niC5RV5eH+bh1wkxqtb9cZrtigM+nBaTlszVbz+pC3QQ7ZLtNE2XpnA
ZqdIPq8vO8rIEy6tR3t9ehO3e+juEYboaNsapXce2yFLO0a7bpxOTpw6D4k3+m1KFWTmOgS0yoxR
R5NIc9guBhEUd7zk2NNEsgxg/XYhH9AUQmz+z+u1/b9VoUQhyn6IUcSmPNDS6UTcdf1nc+uTZrtr
NeazrUWIaXVYGgh2n0094llLcYggbjxvXZOxUM7rU5VYjyZ+3frmJTprJTfG1mqlMhyl1VZcwR/d
DoM9P9eQQ54+u1BBkmg1er7hlMmL43KbS7yz7Fk3fWq7VIqNMX5sB08VB7UyltvWmiK3uyWte6j0
PMmCpVtR4LZx/O1slTDL55YOdNZl6f6rz/Cyv56qMukNdXfXElRlfx2yRadOfWwHfkc4eAxUq7/6
InN8bxN1uuLooz6GOEqvrWZ//7ogY5+C80bXHb76XOLK5PT5ot0wYliBjVBgTfZ81ZP0RU5ecWMO
LG6U0M8DIojz1iIo01b97aGXi4cmTXn6X33b06yu+tXKKN5pdVNA8imd+3ZwW1BCB0EACnX6alWB
pEstph13GRrV1zaN6tcoq4HXvDQ5bH1FUoJVplDMRVnVwdxEqs9vPzptF5sGGa0VLsWGCf2nVonD
yhlmw7hP2td2qR8SoPAJv9f2tcowuTWFEgUqclCyHsaL05sDHwAnBfSpHYVUmFKa3b6qc5s+d6l7
2k5uXeSMaYD3nXfS5rG+zeZ0sVsx8H2OxntnjvXZm9oeVtAcF09tXIdlHSrqWO+6zml3mhUvEI+i
bm8qhvM0ZEg00iHK1vixkBy3b50RVejhh2tUD0/WEOPYLqhJoUv4FfXp3hIYHmQWO52KFYBXa81x
Suw/i1vCYGtP6hCjnFAEnG510HeSNUjQsfooPfKF9MJfYAkHU6IgJI2YzbdqH/wY1PUmHHRVGc8w
Jt611kkOMRMCALcKJR2S8jDoF3XBa05qikFxAXWSqxzySf9g38VgA3thVxvqrejzE2HUyrXpa+Sx
w+ieigEBnGG8p92Ysv1z2SfD9iwG4b4uhaWdZyra4B0SMNGo/KKcJZopX51I0sWdmPLtTBqAVw+Z
LxfmSDbDT+pw10TnvawmfDMiBntuTHSPsXE1u1TdKwSj+FXysSzLGxWhXSK1el/Z0r0MBWkwAAE8
/DrMIw7wttFcMC37BsNiIoVODvvaEeS46np0G8o/vIw4Y7di+Pg+j4FjGlRuK0W7FqxVC2tS70bO
K49NsVwsDGdjAUmkUIhczHQ0eXN27LSxPbd91IbER467znHia+62y06V+rd4Ij8AxlQfxgsSDXWp
7xb0j3ujm+9KmjTHArfGKzaJ8EqYU8K8c+S1ripQEn1Ev7VEQdzMwxUiwbFvMWSUbRaUbX3wisk7
lcbc7HLWDWytTOEbpGkF7dAfrWZlBMa9Fpqjne0hCP/CqunnGiZ6NKmSB3xaQwAdrg9wZwPB43dj
dwp0vUzKi8YRnwToWnhJsGPvDWZ7w0Zto/5qMn1GV2e2lxGiwUlZAQ+ju28ram1dVrNE4WfUUwfJ
BcYsZYZlRDJK9V0vfg62cstzdL6YowR5eoe9/O/iGs2Z+pvKTJi1eK6p57lqtIeJwsPkZ0+5127H
DP6N0wRGKZJrXzbxOZ5YYRQa9+8syOXJ+xq7vXH99dYFkJUz4EnhJO8E9bLAzMBQ7aZtD8Kef7mm
6l4nN5MBUKAUQKGfZAey1agt2c4pHgSJEDFiGq0ktKxqV6TkG0KAMhjT5E9X1KRkJ+aRuXzIYKxg
b9Xu+UD/bXMiYiZgeKoPhHLIxnoBGNH9FHbZLkq7V8/t0Ji5HelvqlGdRMs4mCpmsIxDF9Q9mEBb
vuBpql6HJNGucj04JoGVDiLMvPSFHkeh2cPUE5rODkVxesZeqwvjLHMDSFn7pIr/KFQecGJIcBQC
yvg9WGP9IbE1Z9I+9iUxdo6LpkmPqYGoE/JUj+XxU9xB5Fnu7EhkQN2zqc0bseaFTxrAe56qgj/v
WCuFejcjLn6ePAD2Vu9nqsLxA2MVpk/ZwFCK1B4evpleJ5iXPrFZrCrYFPaZiobHlIDXSx7vbW91
n22GP7EbFRiUGdAbXT2HxGCWEA+jg1iIatQRzPu9hpRJ/h0RDSbQfsPOg87X2g6os+ObpVQDjKar
UK16GMq9QgCLpirYR+IXE8cRhYXafZ2b+TEJu7sCNRbB0s+YohXyGfXyA6S58y385E/erMMC1SPr
5NjuWYkG76xkkXu2Vp5Ok/Y/O9e71gnDrNkpDGN50xwXHJaIUP1nhIh6aPr+H7IPDDTBdhwqdTY/
jWQVXR3A42oVEMe5/po77gX+w8wqe4r4BMd/JnbtoBsx9KU0DXWjj/yuQkRRpA1AhYxNqm61dWzc
pvKtzJYHqOsVpDjPgnTDZLBHzHx2SopSeoXnFtaxr7XVu6A8lbbL0vRQz9I8DG3jfc+9N7RMvSqj
34vd7tC8M5d6K0VG+Z0YQ1BaRXzWp5h8xEbtduzUveMA8exgwQOFd0JJSonYvPUI7h2rAvRQzR1r
xidvssaXfMSjyKGFmUwWSjN+KwvFvnwdmrFyPps2K/+T3SIRI+brZkWsHb3RgsfoFhA9G8/bR3Hk
BcLDfU1j6AvYMvu6GnMrRqZxWdqUsimrjz95qYdlnM1ndcG+CaOou5bGf601IQqpzhXf4u3HyO6M
iXg9rOY5ZjlpV9Vs5X0c5HyT6Tpy0/LqWN7bhKVu0+aHOnZUEeQOXyOcsJMi2X/0Q87Kw0o+slzH
59CsXixjsvdTmbD/Xg+R+7R4PTo0qaVh199zp8vOgu3BOY+cZGdUCABQYycXyzbvemyg3vAmflHE
PY4wrsD30nBU2vtCQCXAHpuzfjU404rjxgGz14o0UmFoiaa1Zl3BwPyfg9JTLxrwNq084jIMgaVW
VMPUmApPArOQ1+Bge74WApRFD/WIWFcCt9BIEAbqobGOB9hYczzO7Dgjngs0csVQ+sQPtbp05vyi
imVC2hHZuwlXmmBem9gUzMFg8mWZuQvRzBE5upIe68lFg13kmdUFRsZxnFGkQFe69WZ/VyT5T6WZ
ZjudEM0l2DhzYhXwW/DPQmecSzQFi3ubck1jKdgXzx6luXPaNR8LdKN3sjZgG1Y/xZjk72pJSown
/7hVxI97QwmcFSpoF52dTs4PyvFc7Wk7zExhEKw8ZRdtV+MBTrxavR0VyJ4RTIG5Lc3z9jKkVr4l
bVyeirRmyJ56Z0dgN/QQSgqQ4KolqHBMS5zK5r6wA5Mh72nUkPS2EAXIXxv3Wcffw3IkekoBWI/Z
Ij4EVnCYj+5nouV2jjMhcF/5RhC0d5nGt4v/b64E+dD+y75GXuRYHNqpZZqEFZg5RFqrGSIhiY6z
bU+O+FGVtfENC3kcOaeHnsXWMR+VxwIIsMpb1UNjrsED6T9qbxxTbxJU63deungnkfwXY+e1JCmy
pesnwgwtbkNHRsrKLHmDVVd3obXm6edj0XuTk6f72Ny4uQIiwHFc/MJ6jNlK26c6skqtmiP8Z4AY
t2+uqU/3Whq/jSqz1LAKkFEMoQwvJk2Vj65N0nA9oEBfVgWIIKu7k82GN1iu0l6FI9Lpdzc42iuw
XRdpbGViImDST2sLrj5P++ZQpLb3DAvAeVKntxkE37MBGMHOg+ZUxcnXkoEB8pUR0MqSzVRJzqme
MeYrMwCainJOOjdk/GSkwF+sQx50xr4qi/4CO6J468y6uYywRfaS1BOnAW9cW/iFKs0Dw2X+T9vZ
B70M/pxsZToXcTrfEP547mfA3qZrJ08BUi5PQaPV7Awjhen0Tnq0ars6l9DAjQB2hpIgMZfx8xam
hjsgFeyEbDIWwc6Zx+zILPrJYJ2DXvyQZU9dCFjsZ26/YVrWXrMFM1MuuLoQhMXVdJ6iBTdaG5N6
BRgRLkhSCSY9+qIohn+M/5sl+VI9W167+q4MuK9eC51ulxUpoQA9Gx3ktFZXwcE/TThCXqzwLW5A
CvivYxOkpwA6r90acIuG8RWhctQN8bxbdTUEIyS4ocxkwuDGDkrei+CGFHR+Ckly/GNym+AOXJY1
Hxms8kskKm+0VcElu0g0mVlBgoXF3xvqArSv2+ooCJXKeVoghYxls7uiB24dNHg9+LtE0ZZ1BHID
sFhHdlW+O0p+SNQAh9w/zX4AxbzcuGY5o8Q2fKKtJep8FKiiZI5zNmUXqRk5LXcGWcTg7+Pb5SRS
SwvVaWc7WXqQX5mgNc0GLMJni6vfOWjUsyiMON4ekvtwBcP5q1ue32hGziVHjVr2gCVI5P5LNGaK
zJYWxneSzLLqHJaKjv/M8ptycJ8B3hkXuaT8DJyXw6gaECfpq6NXln/KcekYwDFfHuP6hCVT8FK5
z66LtZBGt7yx1LszUit4MgH6WLG/0hqg3bJDPU7peFT1+qfggSUYgFF3Nfw61lORHMmqwcaMqHJS
+ni3Ocqm94rzCtXgRw9z8eg1IU/URkL01CbNqzx7O3GfBtZ9TnNt0K1bQ4TeHkN3treKu9Rh+teG
aLZtDw3ssA6EugkO8rjkaUisxOMz2UlUWoEV6j77yt3OK/r8Dl9HD/SZRJcAIgJtQzlXeL3TtwzJ
DBABmDNWwxiBvovK0Q6OFCCRXSO/W6Nz2oOGsqOLXG9sGtaom0PcJl/nUb+TO7feJailu8JKp4Pc
a7krSVsw/281xFcWDIA8EzlCYpK3NgdJS2CkOIY0XQhEE9HHofskD35tmnJrttYgJTUrn7sKDPtB
boX8SL2vuT9tUOh7VtAZ5VrVH+1iG4Lc5Xp/zdzpZ4BXxiljNECre9WqvIVpG57yGaJzq0+f9KXr
kM92FtvOeQ5mkMDY8e1U6Jwo4TboCVlJXvw/F373GySK7RVkdz3U15rr00NNBofS3tAP0gXI971D
bvxiA8gaP6Vwedebu8Ip3r0170AVH++gwTZeEcGanJuTEebafIzd8IfSZepxu8N0gne640Lp3joX
tX/OMLE8yW/p/eoptWf1hEZjP++bLLxvB10B5rH0Q8trLUdK7F/zvK6cEQ4Ik4O0hD5OTwxhmLos
DUEfkXYy4VhvzWepYFczFUx9PyDBdpEWPHbWcJlyi2lJdcydAeMjdwFX/ut17SK9+iFYYS83gCss
gJSt7c3xg6svAEajsOtF3obubemWpSVJcssrWP1ZeiRLn52j71QDmJX02QkU+kipL8H2tr5romtU
yufKGy5eY+6lJayHYCtwVr60DRsE0hcyYW/OKHRftzd8a8uSJ8lgaYVq358aQHrn0IlOUmZKY5ca
2/Efm6Ck5alJbD1G0mv0Q7kkP+StzbasbPvvrgdbOTb4U/MawJXbpcBjihSQW2+DcF4+HLoH0TTQ
mahO+gkfCvbpGRfIEx9sHWNQ5ymf2xeHsQHzw3udFYtZLfDYTl5yQClD3d2sBas6j+VLPrjdyTRn
hhKNrh7UoGDtpkdgZscG70l4B1O+2EWa81Afgqh8cjAv3h68XFWS6+u0pSVzayYfDimGtL302A9K
Y5SgXrpriekJ9CUzhvMkd19OUoBnnMCs0Ox6H1r9Xt4SWO3kSvRd7uAa33ILESWZt0y4Bh8h1X23
hUsRcsO6WEmvrINDDYkXfMOY6J+jHrg7MiZHuccSyGOPl+EJQrnMkaf0j3zS77zYyE7qPN4Ss0Sg
zOsu0slo9NotnN0S9dxDWATrF8Bo/4SUn13lhPLkJUZP3y5sGDsa/pwH7xmzOHfFLPuJ/erjeXbK
pUVsnYGqqc6V47bfp7ejdugniPfbXSwzh540WT4zmZtZB9+CLiSkEngB38AlG4zEPeRHpQp7a1BO
DHRRRs06rjpmMtgCr1udJ9e5TgBz2M89Q49Eoziy9xmOYevoap1FRVpQsOema2snDJf6sTYS4yTn
l9/l29F4bfWn2cjbk2oaL/JUt0crsbzrfsXGFO3GokDpHwr53xO0reNQ5Nsv6XVgx/S0xJGG6QMY
/6OW2Tns/DYfHhBkNy9A06o7Ye0MUVfd0RZ+l2GWrc9XnsTWx2wPhg/0Xyn0THPy6oMFQRpZDMfA
4aTgJXDpwQ8oBB5Lbpk8GWnWgcraowU82C/wDflvZy4Vth59e5Jrg176++0mbKUSkyr//1MxVhth
Lz1sXb38GEmuY/EtLbE1c46w/WBAizCDDHSVzr6oeCxKFbnsOuSSKA6bvGprlH3tv2H164dSfue7
UcZ6bJm7e2AB92wIYo/Bh17Gr2yOsHQtr8lcIAezDybzB1orrCeHfXIpmjBUj1J9jfrLFzQCDNIF
6TqOk5YqI7ot2PKmOWPLQUMpUgMmtgzC5O9swYqSlPS7sez668t5hInzMBbouvXEG+DpJ5tdqnmP
Xm/BJtQfrvwQs77TXV29yrBMBnUSk2A99TIslCQbQWheBxBAtspSZUtKbAu2x7jlbdf4cGyUf+4Q
6qAPo8+UjrMDCJBfJC1vHnc8YRq/lK8/fi61Yhcpg/puGCmPcG15888Aov1VmmuEki6g6eUZhF2H
5Ia0lH+OytFrVwUop7m4ZXr4SAUJYIpsU7gPnBAheEjpVrDNAaVAgq2eJAf/16DV+XX99UtLXske
2zuzjmfWxiy5np537J/8972T2FpLoh/TctB61ne1Pl7g41GKxsZGa79pM1Kz0q9sowc59p/ytipS
uo6zJboF8jy2pMTkuH8967vpjNSWih8u9U95H8764UrB0uFjNFd3IYy+5RXHw5m9impe56rywkvA
UgrkTGhETN6XZbYt2PLmDE9Q6HfUqVqD6FpJuls5+Vb1XYlEfTMAIcQW/Nqi5WWR92R7WbaX6l/z
tsPkvZN6/5T3fz2VP+cLub+IQfuNBxeHNoa1y1hYPlxbsM5kt/S7tYp/qv4hb51PLKddryDn+VBn
vcKQePeaMvxWOy/cS9cgc1CJbd9o6UO2pMS2AdlW+UPeh6TU83sEA/pfWo0kQlLYEPl4Odl7Z3gr
TXiNSq6kZ5aymVZnVXbSveJ1694BU0Eb39LKvNDIJS09P2OhgBUlK7PcdenID6x23kv3wOo/kqwN
ysB/09XWTsNWWUOQ3qUoZ0iYiL8d/qm73ZqCI5P+rc7WDLa8D81FklI6Bk3KkoUL02tQZ/PQOXo6
72X+mwAwYLkoGd+CdohO6xsvN2UL1m51S8vt+tekFGyvriQDFlL+7r4l/eEMkjdnCdgJLeE12jr7
dWC9lsvz2Y5s8Cph8pZdLRZGjGWF5N3Mcasmx0ogA4MtKbEP9aQT3fLe/XEp+XDI4FXKcTYeQAU+
11ApcA2QGqyUGxpIjuXDVeKI175K1+VnSZZd5M6USZ9nl1l1dk3mWBd52bcnur777xYz3w0VtqoS
k8cbFT0remuldZErdxA9MeIImRQdrexh9kq2Y1Bz0aZHeUXXdUppAeOsx803eZH/XtWq1eCIdTZb
Jw2bg3meXRMkgmGJQ1qToG7Yrdxtad8KFPTPQmtXLrrDzmxhQEaHvK18WLoWnE3dvwln22IDIFLR
rpG7Ks+lzqAy6VXxVsbwTIRPri8PeG4R3WnX9cwPt19u6rtHtE5d17sucxaJrq95xObk7JnTUe6y
XHYL5AdsSbmxH/LWWZ2UfCRzbjWlePtLehjqextrvR02hljFBbn/pSvi8WwgBHjUYcyShHqGAGlx
xWeSUktn78xwkOlZSj0PmKeeJHg31cFrpGVnbTmHmtTZQxnU7U5qzV02XpS5NA9qnwHSG4Zi10S8
6hJ4mWvubQ+Apwam6D5N3JMahVZ+RDIIw2Vm9kdWJUENT8610YPmCU4We82IxkI8zxzci2L1PvXH
twXR/ilABvYT/Jv6gGrciCoHScnLEDzKErYn6hEViNiu0k+x56AsaHYPU4wWggNs4aSzt3/2LH9+
TqvmF3zHS29q5ZcxN3HVSv0fecmQvMYH/s4PVJDiWfPWe7P102O1np1dP2DDQWtRxxmGXdDU9dd6
BtPLlLz8rKupvUdRB3hVhGyXWiy2ACZLyXNuVeg3qeqhQiIYZagSHDdGjNXjuJSwlISZwICjQJho
56awy8d5SqpHiUmQFYWD7lmeIyzMIrxVxMGhrJAf8qfhu8nm2blVFym/TK0M7EhQ4jgsC8A712fm
FhcxqtcqhE/Dx0hURcHw0GYFmCCvHZgPN4V7B1KD7TWPxfYW1a+pn6LnYQkgukTPvpr8QFZTuUpW
mWHSje4iqlwFwmeGxW6NEzw3qGE/q+yEPqeKpu2ncQyYQVAQ2x7QqtTmXuZYiuIhu5uGoXvUks57
mpegzoDt2bQt2NXU2ApCPUv3WungijawO2NOmM2No44ujP/XlETz45oCzYHyr0Ob246vIst7QmUm
2ldhu0P31Dg6mmUepqnJ0XgDTF8YmnlnO0CdgbVqB93Wk3aHFTwyGDiAl15Y3ldQ7e6bJdiStM9z
UrCGOiBtZMNNK/W7fDZTY6+ZhnYnQTEF/8ks+krZTx4sdy9MWWxG1OCt9wGMuvbYf0+G/JvBVjq4
cOj+vFsmfGaQiaAVigqVmH7+i+3Or2Ge6N+nJgGtgCDOWzBmwK7RwXqaNfaSrSmxbpWb93d6H7eX
NI2LRx6BBuW/VT81o0LjylLzQTX6txrVoAc3Sp4Gu2qgvir1p7hn48hB7PEoSSlgK/Qz8uv5sR53
PcYdu2mpHmsppnwxWK7lOHawyXIUaLf0GYd3B1v5DyedzZucqm5M7dHxwgvkMJw6M2TRTnxwqsP2
C9og+R2Gc7Ketzbm9qnp2mOuImuz97FY7oPsFaPCmUX7omGubJs3iBbNJ7jn/SNLx1dJYbTbfsK0
DjJUNiLWtNSQPMcoPx6UuG+qix4XroEAtaH9sGKxRBUYdPfop/X39cCycpmidiIFDkoWV2QwE9Bs
3ArdVNozYpvaXpJye7JUXT5VDpiw5f7Y4wjQpVoGevHZHn+vfydNcv9sFzWcs+X+oToNIi+bPPzp
aTPjYKKcIlEJqmCG4b6lpbWNLRKS7zKlWEo6yB2H4QngDAi8YNiB68JSoazolPT6W10H4aW3hwCN
97D6UZYnKY+HsD6lOqpN1aw4LFgrLm7hrAdemyAK7rslGBJ0T1zDP78r6PsUO5kvgW/HRygM8a0c
MzwMl0Bikmcyy8aywUZRLdaiBr/Bf6koh6y1t6O7EXPA/8shqTuAr1C188fTtF2ByO3L+FiqrAbu
P/w6qS0XmYpSb+7TduFRsO1oWi0MWBQpH6IlyBGYeJDk5PsoFkb+AHldjVlcX4pLFeXy3VZJYjjo
3fjwdewjc3DssqoSlpWHJ8akKHfOFwsoPspSUvrhUEnKhVtURy8OQuDroXK1d0dkunnsSgAaHwuW
XzWVMWTHl7mwv6XYk4Jcmt301k5VenPHCMCJhvJml7HPqLJbcUyKUHtVy3C4d/X6jzzU1NfBLtRX
PawfOzrYR/amYbogOsjXrzfQ/3LqVr/ZQEu+uBmnYjOnfEhRM/gSVcpX+MjBkxSaZfDgF7H9LGUg
hY8phLpP+VJzrL8kg2a+aX5UfNaSq1Thm5O9qk0D/fIxrNPpvg+09GFcAsT99GFnJjVRu5l39Nmg
8Zak1IFoykaO7/6lJgPupS5rlzCX0i+ZV6OjrRntXpJG3wwXA9fUQ2laKOLvbKvrP2FjhXSRNerH
CELll6bHFkGFr3de+JVfgIKVBzvzzcuIZeZzaY9vQGi671b5c3Yb96uluO1dVkZIJ9l6972ZAVKo
jpU/I6KDlm7Y/w4cu/0OZEs/zDEu4nbjv2mAz9CwbQfwnsTisD3OWMPCF/5PFrTIvws/5OmWAyo2
m+/LwauP+LWVKMw5xVumWPZdk3YTmtt98abDmP6E9ftOChVgbG8gML7C5FUfJMv2G/YX3KE8S3JE
TeKqeVOyl2Qdu+bzzC6dpOSM3aA+qGi96TCib8E0g0sorNC41WjFQIuufVTY7PyBRfe4O4DFQ9YT
adlj5Q/OnZT0re8dTW2waHe4ncw+PQ+CMdGXXq36PRyf6E6STqTawBSi/iZJGyMifCB1/16SszL9
dPnmP0pq6rNn+uv82YjB9/hjcAmjQXlJs1Z9iHxoxKGPXdWQV88AfY7ITvQvpdd+TuJWvQFWGF50
veVViVGVrxL3XipIPrqIp1Kps0fJksBE5SiyITDUnY7haoF7bGYHL1I9ho72nJsvTVOc3M6tMCys
j8iYlzd7copb1EGWW8SCy5uiEjRd5SIzq06H2OsRHbej5inUHKzAJ+sNhbD0u2pV3hHdzPIiSTg6
QOr14ktpjkhSGj1YgqWa1k/+Dk0/UDX5iLuy2gIUr9LvoKizM3R856Sz9/Hdtoxb7irWqxlmzkOZ
WAAslmrtpP41gZa88mnTHhjWabgREXOXYNZSf88KXgN+9z95WxWJWUr7V9Xr2vmfjtdbADCdHT/V
49w8jkoFXLpwkb4D1WXyJforV/3P5jjYXxpnRB8o14v7LDRslI2rFETcMH/tK/dFqo5Gel9Hhvet
bnL14Nax9ZCWHgYsdY1aCrqwn6Ej/VIQvzrGxd4FNnSvlrxU7hj/7DQAYpbhNk+e2QV3iu0k5ygN
1VdUVeqdnN6Zv6ml1/zq2DcCRmTG6DBOxoU12xLV3dJ68Ww0x3ndHYQttXyXZHWBMi4aVfclfeq9
XYaH3tfjuxpx8r8L1jpSXG658EgAPyPjf1DnQI0PUh6Ce7yXs8WOS6ZdQSesHPO6JqVY97RkPPFq
R2vNQNNfLDOxzqo9wN3eTmE55s0GXn7nhJZyTLVCx5ZqcC4WeN8rXjfNvWaYzslOsul5wsfl0Ldq
85m3UQX64zo/GDu/oM2j/G68N3dIGJKOhXV6ebXbwvwFJxGxSJN+ntbHS5slDiSVYD7WVVU/xnpb
X0yjGu4it7Vw9/VLbAk6B30swKp0fDAz9RJZLL/3v8fB+DmJTOUvBaTleqEs15CKK6w/p3T4GSqK
802zmwy1Y21+DW20wRmiBE9QqN1ztoiKq4qf3vo0ts4sB6RPLlQgMM6NxfoZHZntz+F3OuAfkA+V
P/UAH2TQSYywGYQngWv+laGMrHf9W4A1R9N+6jswy+gUN29ey5yw6yvtCdxGBzwHhyV4V86BxTXf
v+i6gQfV6CySBmqKW5zWZTeJOU7NFiASCA9dgqwL/jWfNGfw3vLU+6ZNsfJg9p7HPUC+tw7T+k6S
nYHyXO7E3VWPe4SpNMZl164E6lY0rvc5gJC+q4ZQfeir0v8c1fN33Qr0R0nNCwLc0a0nqeppzi3S
LP9ZUmEfnNu0TD+Zhe5/9mf2EgureS0Nx/nsn0c/c77HfCrP7ai2Z6cdgh+Ffq6H2v5RgsjCMqeq
L0MwFN+wudv3VuR+Yh55j8lD8Vj7CuL5AeSNrg+13Zq3FEQFO8446y5MlvGM2NHES4TwmhEZf4nd
oYWYWugE3eetQmPUxqGyO+s0YCn42C0BDWM6NHgjHyQpBWzYFo/NjNsWltU3wE5cOegq0A0Yju5Y
uysejSWwkeK9uYrxkDvV/IlVgG9dGU0/pmgBerTwOdCBQnIv1b/F8zD9GOvI2o9LfrTk/+/6LpJL
W33f9TkP8LR9E7gIvv3n/Fv+v53/f9eX6+rVAHPbM49mbsX7gQn7SzlM9YvumPrZXvKQy6hfpCBn
8rvmSRWEIpuXcsn7cCxfTuSsFO8c63wTJbAWtqVXNeqJlpH9nadiH+3l5mmrJoVj7Hm7uoZvEJRP
StZaECbhfI1aPQRHh3f90KNjc8hGrXiSYDR5XkX/Rd9pTXXUw0S9DyqIeHRSkkChXb1vl0CStqFA
ul/TWXXoma6h9fifUsnfknKE5KFtd8sjAG1b1nqmLZ3S6c2j+1Ryu3722H+gSOZ9T+Az0ajK/Or5
cEn10fk02b3300CAjtVCb3iyXBfD0QS9lSJVI3ZfYRNDPL42pXIydG/+iiLDcO44qwiefoGWdZVr
hBlwvr5qrQecsL1Hv9PY6FrOjXnFk85d+wxuxMJ1wDBOetOOd3odotm9GO6Io85qrmOFBeRcJl9S
IEGPVvfRBWQFE713rmZqlojrtP5L5iTKCwLR3UG/eNiIJfOMpouBdgwi5I65YwgCLyYe67NSZf2Z
yR+y+Mbvymx/IDEyfI1inOCTru2foqbXLmrcZld/TM3HMNDxxFDK+Usapr8BHWa/OTjEDv5OMU3U
sbD+fcFP5myMXfBYFU3zUiyBoTI8DAvkEpcKhr5QkRogG1ZbPmopvHgkk9Xj4BXdo9SXahg8HTGN
nDBAQ5wmWTzZgczjJdsnLwFiHfiqNekzokMYRFgYoxmdOp7wQasfraBLzhXUmockg1RhjOZ877gg
i2HH2zcnG6JrgZTxzTMj68qyR3HnTfNwl1XjeFXUqLxlRoGxj99H90njI/E0OO59Uk54vdYskkRd
4p/itlVxYFDrk+sVI0RXRJcRgOqf2Z8oj2nsdC8+ak/oBoMdpMcBDVT1/evcYfWDufP4FlnII3fm
ru9CFqWCQv3csAe9D0fV+DK6Llre6J5+xXum31XRND74+FAhQZ2nh2oKI5Sw0I/j2wThw0/nP5LG
Pfr4kX1j97pB1yZauPZz9AqW9Hdkq/MfSmL8wcIv9HIrYKE8cPVT1vJx9gfz3C9ncGP8O8CBlVg8
jEyo7AmRTiAmfxTgEvXO/OmBNWAKmA03tFHH5xoj9UWNf0Z0rX7wrKlDCpk3gJlReckaDSEZxPvG
xxi1Fgbl4yU3lejNVzzn0dFg04oRfGj2UO4sf7j06TB9M23mTpoWvLkFb4o25QWyAer4LQIAeAzK
ob/IUXqcXGtj0O5yRxsOrCUWdzCCYqaqCzLY8jDk8NvdmmVOCCJKFYm9y7SXEsn8WLJVHzPRJ+QC
23kkr6pceGhs4O0zHAMfrbLFyrFVui8dBpZ3o69myFdwSzL0tlm3HGB6LEkU7bzj1Bb4XC5J3Zwg
LZlWcZWkn9baDnZivMPkAZKc7TApWAI9D/F7Ks2pvI1eUuFgQUyCrY7EJA+ncWo3OhClIQeN9X84
bkYwqoSg/r/OLcl3l3bwEbgyEtq9y9sOkeuPUTnfZem3ZgrDN/pcf1fEjnXVfbgVfW68qp7jn40h
VPZzzmN2vCJ+tqviIik5yDS817bLvAfLUi5IF82PXtdAKWzz9ms/OtXOGJzgZxsobxCKvD9NTTvl
Lt0BOuD7QMv1iAqI8nZZ/JvFjCfUQeI/qqiO+ew07bfF7n6fWF35wDr3TUXE/QGiQPWQa1V4Qs50
3iWmWj1sBVLKAOvveiaWPEXr7NXuCxAZnJuXM8ghUnFL9vbo7JyhZs/yvxf5cGplTOAL6f6XFIwq
gpnLRbYTSDId1AubX/HdwR0U574bAwyIsA7F8UXpQygkuvNsouT4nNpL76sVIAzM0F3zYPpiqZS6
F4elggdHxbgkVpH6X5NLHk7dw0O0BJIHBFM74ovGLshSuhVIPcmrajU7mQOuAJJsbSM/RsjCHLp4
Ynm/qv+IIC54hVp/14IJ+ltfTl+ckkl7PTX+az7n/QGoWP+idzFqmM6YPbkGoioxIm4Pk9UPlwJU
LQqOEZh9bKuuVuqhCbL04oOjRo95qlanjLnus4rWLisGrF6nVq2wsF5kn/l14Z41b/drYqOAYs2m
+QNP0W9+k9q/Ssu/U1nIDFDCgdeU1AlD6c9F2drI97HIwIZG93ucvHs/z4tfRhP/VExWqektAdCD
GrKsHjcsE6kFC0nPbM6Gz349NGiaM4GQ0tEJy1uYQQWU0hwLz3u/n5udlMZpmOF5iaaclE6tnT7W
ivkjWc7Ejkf+lNbVq5TFpsuaE0JLjMmjp7JVlccYJyHigTVHTxKTQM2C77OuVtctS2K4oYaHGB+f
9aitVHUy5xyzEbWTPKcJkZt0G3iniIPut3rbddQhe2jMwr7zZ526c4wrFUyk1zHxSraIfDZPtFS7
eW6n3VR4VHDWI+2czkjFSIEEo4tq0F5Z6tSKMlWn7RjNV36Vc4my3X9P866K5cRwyOTk29l6bDr2
vTOVh/W8UuynMZd4V3O2FWWPHZZ5MGwPIthyemWooQjCYH13oBSsl5QfGGaqf/JM88uaZ8gv2C4+
eQlN0Hc69dqE7eEf/9NW++/zan9mAboN629Y7oLE3v3Y5cetv0lK1ot2ZfYUI+wKVfxsta56K5Zq
UsE3a5Z5JColEkxy+yVquh3SDcMfHjtCD0o3nBhtYKc2Ng9NElX7GgOLIIJqFjT5T6toJjT0wDT2
6tUO/fnseN1fwHKnQ4qwohr96vUE60jTxo/CQx/MG7prmLZ/1pnvnRgz3VwkTKNKjw6aPS1Stt4v
W8EiO+52Sk1HjtCsiRy+67HG2OBu5dbJF+aZF0h4n82m93Y9rx26HtNb7VeAi7vPWjByMmh+KGIn
j73a3Dsx/MsK1BMLOseU1a3C1H+GxXCvsOs5FVgiTkgwlMuGX6Gw6ZDA973AI2aa6iW3SNFe6jZR
ntWYKW+Jn9Fz5d9MxiLYyy1Zw9hDk0qThzVPw8RlNxdDdt2OCljJO2Q1kkv4pirPUgAH7Wc7w7iq
2h4q5/zaVK9Nag7PAwOh1qnRQs+Zkg8zkBHEy2J+SPBZKTFZwSEH24Oqc1B2aMfdCNXU9MAbWulj
r404gC3BlPov9QCPPytuTjBYoP4JClaL93DMxpNeoDUmeTkKDOcZlzUWTP+T180MJJA01c8VLnqF
a/lP2RIgR+GVTvXc2sg1pS26OCNjmOd5CaLUKC/u5Ew7SdKDGM8xahQQhpo1a8tvbPNrZLXGnWS5
SqWjSzbO2IU2xVHyJDB0X2ebCM1GqfKuAMU8Y2rWC0u2pRfs705FfpULS54fDjvba41DO9XsWC8/
UgqjRM1vlo0A4ZJlsaz+6DjKYQjC+KUojwWE4OdW06IX9sx/j1HlXwfNeECIPL0fMat6lsCd0fpH
1so6bXnp1OeYuKHMn6hKrEBp9A08r7u7xEqsZxb7rfXYLrKPc+HjfhS2DS5aLpM2P8VjaLZK97ym
cUiqTnWRmntwvpSHpaXflsFz3LhPs8fooJ8r9oqqznz2vER5sqJbsCSMKP47GK36e8eq5d1kpsu0
EL4P7n8AM7Z6Y4LKUTrT9cqJHLWw8a6InjG86x7LYjqsLWouowCscbtDFbl5KuoseDFZJHvR4+K1
9IPxJtUkYEim77AFKi+SlLoaKusHqwI5LkdJHoyKFEpC8sAcbtx7auA9p7nhPaPLPd8ZRvcj8GtU
QpZ83cl6nKTinR+7MP+lGgqYV3buwwepwcjvWY004xbNtL9iitqLEnj2M2RR5xkHseqohS5eBuPs
PEuB1iLuqZZszkhSChBMMR+rlAEjzhsKyrFhy1ayYez7iP436a37rW7I2ilmZo1zTvUqPrkTiAnk
LMOXEjbEAXuW5Gg4KKPtnbbyT4ZnoByOfssLUs/Ri9k2cEONhPWDkfVQ10gxFVq8TCRg7DLjloWb
pz6PjDbKADs8BbMQf1Hq8xEe/ju2JNHX+5q3ePnhreGBv1usVXzMoe8khl1zxv71XbuwhLoFwigx
CQYBSi4Bk1qAk5KJdG139nR2vMcYwZdiegtX4NWC81YZdtffVH1mmaVlFrsQH7aAMTJUB0lnwnro
zeyruRCPuoVJUy8/AW8imEe28I+sCmE31CBZFEB3904CvWrHGYOjetHf+G9UT71fUaKjgdHkyD5K
cd/PMEQlGiM7g+R/ErPNgXA+m3ao7K13zJ2wIEnQGYldmy1EuYtrMWIvt2VV5oz2CXYHMMygL5hH
ZTIUKHbdX1Nn/umjFpEW1XnE/utgaa8Bvo53Rdd/c7ittwg7sFOrmT/CyfSO44KqTThN4d3ocbKj
/N/tbktMngB7WOHRDLhXCi5pN7XTD3USmJcWo7Y72yjKq80kIanieqeo3Xkw7c8p/9qyRhj6kDpU
njBNQKsZk7sI0s+KdYhrSMwLKS1fENfO8rAkliHacKyQBeG722t3DcoWQWWz0WWUKPEl6Xj/7sZA
Uea+2V6DhKKj7RUl81nvZ8GtCq1fZhYqR8O6L4Z6vGtCe1gDw4zGO19f7lw2/cg0vbqD8lvdeXmF
6LhEc9frtaNExXpVYhIkjl+BdvJQw1iw88Vix1IaFQQdBh3/2LBKz8mvUYYQwMIRXf6mBPKHt2SX
GSjLaPhm+guHaV4winI7CuGcSrSdWfDKM2c6bE9G2umWlJinDdhbQeCl8y7QCSQwFtjfFlidGZ47
07olC/Ze2oEE0ZIc2OI4zVFzL1mlb2HuELiMRsTWoBdHA1vpeb59UXxKtabGfdTI4YAtrLE16nT6
cE0Q+YIkzz1d9CEqExsDCSQZR6gQa5Hyu2ZIOdwwhmx3c+P0uKIo8Xhz3OJgYNPVFuO0CzKsdUP8
qQ+qWzGL0VX/zNrPn146vmnlIqzLeATf2ALDOaj0E1vnRz3r4Y0mD1lRhTs0ytgoncvw3gYL8xD4
3Z799mY3TNljpvGJyL3KOniorN7Uqt3TZZRsobOyWFbdFbmBZWo7qy+w7/XLPOAgZLt40jpf27rN
TyabMKDYux4vliY4RS1GlGa+U/qM/RFgggc+uHQa8ZOpa/Z+0ibl6CsttjC9fkL7H3m6+bNhpte8
LFm/w5Ioaszv1VDhWTilJ+SX/oerM1tuFNiy6BcRwZAk8CrQZEue5xfC5YF5TiDh63vJtztuRL9U
lG1ZtiXIPLnPPmtnW5dBv0aNpzTpzQ2bI5PJadNEAwMZ6XgC/IqfJKela5i0XpMcUYVZqhAoW7ab
u0tGtHJw4SJR0JwO19aeyTf2h6gFUTH4aI2T/h08Xhh/CohK4fvXKTglS5GHGQFbcZ2bcE2JKM0s
5OrJBHzr5NDxCc3spt88ZiLbxEkV6tX19zGsG6NVB2WnvAhw6DIheaVFyqz4MAt8MfNL4F+kS4Ig
qceGb4+t+7K2WBbsGE8e62LvGAuDwAZ+/3E29lQUa0j/8YPiOd36C/P7rSEL2ETYdPyV2lMwm+OD
R8O+yR+e1MFyKPx7DQLpQMfTPGGmJT3DJ4HBrHmjW6Z0mZkfE4DBfuKbZG2NAuYUU0+p8atismV6
fb5cQXYu1blM1x+XL4b1wEbZccg2vPimscevroKOZHOLhtY8Eda0zPQbU4/EHDMXEYLoqSkGEnAl
c2JMcEclcoIjGApfC7MMpbogRWAtb7StXmP2iwjK64ZcZvJBK1o4Pj9LdkEGE2KdQlw5C0Qv9zx2
xq5Khvh+gbi+dv6/tiRVLzGTz2UydsrnIDhbU3QpACfppNd45XZukH4bcFg3jSab2NLrW9AhWCBA
WsaPR0QiXCMnOzoWSl6Qm/cQF/zQWcooTqenxfJ3BOFiH0mxYhnCpNvKCckovorOGndrp8doSct2
Z/gvqVHXGzev4m1f1ugzU71zpdGc1pQnnBXKYGZZt4nOFWjK5Tian5z80zBYvGk79o9DQVRrT14X
ev5WBu27pSbwLACSfIfQYzW94Mh1gB3laUiKZ7WhGrTCFf7qJiAwdaMWXW1yLz24wjA3E8gumYsX
QGKdwCQJ5qukPurMqM5JX/EhhprWeLCcxOVry2sSTJ9x0vVAnZrvfH1b7QL4Wpl+Yc6tosF+JkLx
ecIvSdcFWup8HYBMvfQ2lB79CK1NL6OHZIYJWMb2L/INCBP5ns/uTaNp2pfBSdg8rLLms2NS/bOm
59uJ1GHVDqd4HQmQrZc98bySdNk6PSz/SM5Gr34q6vHDGgmUN9VyJ3Iq/3G94HobhECi0Wn0CVbo
GsjkiGcYsGHCNRH2zQgQLP+ceJE2fUsosOEYx1ZTZKXC6kK157U3o9JD8CdS4Nppd33lxvdkG6ot
rZ081J33LHUVOfXIQmCAoS3LNzLuy8gKaHgPvco2w1C94hdlyFFxhtZFRl4S7k3ZEyR8yYnFGa23
g1G+APO/B53mb4bXSUKg67KCufv56Gf2d2MU31Vmfw2dQ1hgD5nf5AyFwr2v53HZ+RXNgszCy+6X
+IjSJXmzUEF1BexvXppHM+9uuotQVS+XRuyPM3hEL8z8wilW2WESG7h3/VYb8jLu3N5Oab7JGola
cjHqdok+NhabQoVHSALvg/XCqimTMLeOfZXdehgxNm3Z3FRF81s53rHr5OeQcfDS4i71yyoSZnnA
qIIeFCvyWuaYuXp/vlKkmSWgqqMOB/p2dHKIPPNURNIgjd421LIx3FpHsWN8+ZCN0njCiJ45W0Go
lK08uV90/0TMG23oSuxRAfbuipKZ1s+1NneCVO+dn0r8w3hWMpfLzGjeArPJr6YwSf0LQ+xhclJo
4+XLsqoygj/zlPbrV6Plq90s95MM7Up2O5no8wqas5CQ5wbyJy0pzw0Ya78Z4Aw2Nh01MRyLOMam
LfdzZkR+Rtb9+5K1H0FSPsl2PGmJp9GcX1JVHgY8OIXmmsjVsAPJBppmOqWAAzG0AUbrSzcqWk7g
Rh85PfcnVHm3PHRDMyPiLjDj4EMDDSC7InE/FqU/yKauNl5pPA8+IBuV2e9DVXzN4PScTr8zX/aD
bRdfrLNfp+w4iuppYYw8LM3moR2Bl2dwmKYCRzWvx6MgRGzf0AbA8+egHQ3rngYkMLXhmIzjPZlG
ZAj66OOz8n4GMYCmYIclY5uo91qA/AWgvDHETOSlWYNtKk+2qu8L0Dwba53drQiCvZbB8b0aAPRB
Gzo22lXw9gvM8gv2iJQcTdLYrwnFaG6YG8bC54FNt7kj2xhlB1VYuV9mpU6FOb+N/FIc/V4zTBiQ
PsuXoDeuWfkeMZe1m3H0eOmTG4tk+sa19yqfD7qJd8NhmOvdwMvCIsHJn96h3tDby6j/Z1DAXnuT
oVIdFHlq5kCwmA5ORQPrc3QK+in1bs64e2c//ilLIpQL/Gm17l/lqE52oO5GvwzJc7hvVfLhVpwb
GSEjumEu3z1m6uGTNlNIa4aUB0H058q1QUcAbHxN2dBbMxWN3vqOicF43AvOGceA03JT3RA92lMH
ZCZaFbfL+CoVovJa+noDh+e2zPWw6TyIgKbAcORUyVMjy59W6X5TqXKOumAkMZKhwz41j5MZPHgO
ReSSQs6uk+naGaiy2zH+GBX33TraOwnM2xums4N6BzmliEDcSaOkG9rFoETxToHcfYVBiNEpQUJz
0A77yeFF9ngZiTxZWdCtKhptL2Dg3/c3Uz5XUfU4VDCipsIwd7YDs2HoswcC4FUM254NjkryPvg2
9TieLEBknMbcgx+rJ0MsYDeD8UMoSOOLkeF7GT/6IdglE0jRISOjOCiCqEQi6GlwlBjjo9o0uHko
wjqRh12CIjCaZoViXRyqdfKPhEy+ehnwHnbwcWq/LUVtvMzcng18nTw7CaMhYW6GoZhzuXTZg8Xy
EzGdhKuJ/J41605J1vwSMppuhDXSVnKe48EnqKT+Z0Gu89eeKQmLRLA488nnrM9j0l1LisVE1TdT
QNOQfBFQV2cGiF6otV98mhahm1yyImz9tbicAAp/0jd+wFYjl6jwx0vCILu5JEAqH+Codq+F3XF3
zKHsV/PWnSpNMV4WG+FTg8kS30aS/U7o2erabS6ELFfDe9Pzs9vMW8t2NYUVoRmZB9tBjnfGrNtj
ZhR3TkJBTiZtbbv13kGZ6rp1pqBNpz1D2s4gqwhB6FmmyT/4VrBTCzx7qdVxB3DRGL+Ifp9ZUxxj
6WiSgRXdypuqBWMG4l5sSty2h9VN+miAiBnMeZiv7rkfA7yp449rXBG1fMoIZq0RoQE+4r0r2i2j
jHf5JMTOrLt3IAtXY71CfG4uiOaPThBcrQOLYf0mfW6FRyWEB8pHJNh0ZkLd2WRgJrGg1/4e05JL
NKQ3h7lkuEcuTIW4n/kIAnKaFzLbpb0TzvJkm/LU5dyBKa9wIQiVoCv543rxFJUK4nC1TS25z6T+
WPUVzpnnEkfqhlyQbltZvE5Eid8wiYFtZOW8LplVUstFgndfDch8F29bCD3kzR6uDWsnCTzaBK7x
KBqxmwDcXhapZgMHlVGoBQP1/kKXI/2jYGEznGvQge9T6vyzpbHsYnsClswIKURDjqdlCd6OitAN
uPobg9kBChNiE1PmV6jxVZbCSCqcX0eqeiM1cr8LNYl1EwnRBS9om/eZb9pQ5byoIOV0YwRcJZ5r
fyK4/JCh3F5PBV1rm8b9QlRRYVsPAPuqCKsMA5SOFZlF416+YZuhEUe2TWPfL/bChUtraX3wrMmn
DsjbENTcAD1FveVWB45aXRsZV1vTi81Qts95WTOOJK8AY0ZrQ/08q4BUX0SKjSzT/UziONTO9UZi
YW/F92IFX2215hFGtpbLdLz36vndG+YvSKKHdVlCaVsfjc5caMkziF6GL2Ldu/BJ5jqkD2K24nEq
vPtx8BnLyKvz5I80UDqTRnbwnruKRPvKeYrVwyhMUN0wREkQI3HH9OJIp/W5dMVJWJJbN1HkOdHH
6E3vtuXUMTX1HKWZeUfgyLM9kYoZjPUuSZeHNHYnvIDePQ0VAlzyGGbz+uYHD740MInYFxZfpXSo
VE6BTYEJvi6JcruJFii2xJxvpn6k35DujbY+1+Uz2LyAZmd84JoM+zZ1tjq3OIlNFg+1s3pr2NIJ
/ashAdiJ6Id3gWzwYMRzUnvbuTPfjLKk1TLa+1jD3NMxYXglGLTOG8NkUl9ph/XedY7UF0NdUmDM
3salquT0Nd+axZFK2oU6XJJSlQWh1UySH0MeQhkYYYw3t+4cK/T9/Hvx0reUPuWyjFVoTLAB88Be
jt7y2ois3Mb2vhQ0pGvmUJlBTbaSHJhGjG9FnVwUak7+cc67Fsg+ZEOgV9JbKK3k1Rn7nCHSRRbP
WrN7u6R679qZkmOSijbhQHs4JSQ68AIYyt9tTEZGkbY3Kkl3DkEiu2DR121h/ysNBnbTHPL7hTfU
qS8cSc80xJudgUdl03HHbwPD42wYcCvN83BTL7sACvCyILfj5+qiuEigszWMBXZMIpR0tfKB2b8y
RgvJsu8mLk+mZwA1z1uShWKX1lM2HFIAGxtMS96mb+zv2QE7VT5b0qv3SWN9eJZx8FaNfhLg5nHa
76YBdQqv+xvezCcV9bzr7PRmBTkM2bcoQtJgoRCst31KhOudZjflVmTgsP7EEoP1e/ol3/ImDohY
zlijLILOq8l7CSx9vfTASODMkSXv9LdTLz5r3iyQKPdZEdh74xK5nLbLqXRNqO9ZPe6yjHOaSe3f
tvML9yg2EEz1l+VQbvtk2fN9dMHHBPBteiRW6LmwbCMiAWv/wiBpvJm7GPfQd6BfO995Rdt+8qqR
ahNjqrviOCO6mtGJ67IIOKayRMUOBS/3JiZbtN6ux17zbkr7o7PwUlV4JhBsHxpevE09O/dGWSAZ
Cudtom9pJfMUkf5z4akEySl1xVOyyoNVUqCLhFA+VicqAEh7nGF9G3ZrNzoYjSEJI1jdBWly3/6w
8MZ0fmYmK3U63ZeCk5rsmafJZ2JRhPmW9gQ1LHZDHtT8BIC03OHhusu96URbgUE/o7wRZaIiDoGn
+UJuXZxH6zOp/U9vHF4GkwuzcF/Ivni0ZR2JhJxCIoChgBMku1wNPXcLY104xA+DY76Nyv1neBO6
Mk63wSG7LjcRY3L2f2/NHCYmpmM33hQdHHAWAGxwF3iz9R5fDq++kZxWSIUgtU+FLVeEu+Gr7fSu
84yXkkjijZc6czg3FN6mi5sh5mqhihnrJmBUXJgbV5RXTaz+1YIRinRcgVJif+rHR68U104lh9A2
RmqqGvu9CaBa54YRiUs+7xhYW0bBiaLPm6+0Sg+AK676LN2Zhfud+j06VU8XkCRVohSzvb20N4Uk
ULTvymM7EZk6mu0WV/hnYQ3YRW0Sut1smxc0nnOF/y2uAQe7W36F6zG99bIak/B8qg0LvpO00g1D
j/HsPMSKEYo4/l1r48kmSkjLJn0yig+YibW72qGRmLixZvtmgT0WOcr68kZ1tIPssZnprDMB+K3i
y4udlh+LNb0WNXPVpC1Av2r4m7P5Zinmc5Njz4uTT0qIT4JV043XTDu3XT7G9jKXZ7KRG1WAI3Bt
YI/buO2ozS9Kpd7TxUsjZ0GaNTObAHgbNSH9CFwSKYqhPlUlcUqN+1D5s6CDbryvyXwyOxDSQX22
WcKF5+9V0/hhNQO5q9U2m7O3rOxF+Nu57ZfrlP/itsVraTf3FbRG5VUsLrInbclV4PGu13rexuTH
43JiVttqr5kzerSNCXM6k79MWRyWGSxhSjZonpuIemM9cTXiOV+FE5n0VGFwJcyC1HNohmrVOUmJ
WbFbE++aCcpPKbqPcl1vJzhftNXkmTvkVRbQ2owxCuoGD6af7O0+D715xHBskBaVrzcML11BrV33
netsXfAG7D8WeZRl6NvcXdNqTgcyHaDoYwPX/ghknT+qdYIH7SHeeOgpG4eKjqu4PjvlyyiKiADV
uz5Vb+lEC/xyCa4LEVMYS8xdIrlQmJ+4Wct4jyL+FnvqBuX2NgaUzymBObSys7akEF2XonpUqf1e
aSk46KWUtcxT+QGUJ6HYGOvs8c8qkJiIMojH7YHT2COh2m+tyr84/T4xBaqOYPPJVF7jiLmXN7c9
9W38TnmAHyOlRIkR6k8GjZzeImxlXNxi61f2AZcRsl6+OJQMXUI+pHFqvNa44az5qiu03XX0duRl
11HjypkzvQ521QqKZhVlcaj7c90YNAh4gq1fGF+cezcLsxAii/2DXg3mJiuQlYRkJdpPrqZs5tAI
OYHevhG2uUts8eLul6GyroySDlbHJAKdCI+Dmp+ajGdY+2UJuiPjcdmmX8hg0pZTPRjLADTeK4b9
34f/+RwY+pz7cijjyGOEAxB/a7NXKcLGvaohy+CS/qTffJEB4ybAQnp6CbtgOTYeI+kMOX1IdGRL
4D/1nNE48PfsVotCdRQxSh8Qe442L2vZD/uJCr2f2cOmHgEyU4/kC3+OqrxMdrH7rMZ8FNYU7L34
1yOzM1xK6xMfGXvNgN0tN0VCznH5bowAVRuH0l7O1k9c+9w0VNhVHP9zcjGGSER+BDZABA4QZ7Pm
b5IsS353lc2Xki01rlMPD1/sfaWB/TUN2LcXFuF4jI+QmAGko1ipwH4NCqDf7q5djHN3+XHZpQPj
SOxTM+T7wH+Bnwf2sCZZYq3DaclPqykfqva2zcW0ycv5sU7oPpe+f+xbgaTp3RY20+Se/91rF4h/
0t0tbnmfX1oHgVEhG+r+WpjJHA69wx0RkALPVNkV+Rh11CWdpoevIorrmdvaOdaTIFDH5fR2cJJU
AJvA2WFKiASW18JELRwPQmPSb3O3ve3z6U1Xl6BFnU/72Kl+52wdzgrSRoK8bbqclJ0kYINdHPoD
jrMNUvMtW7xzkPzag0NPticPzefA2WZ+zfKYP1bzS+xk0IV8zmhp4iQbRqw3WsFy0I0O/SDn7Oy5
84ae6j7PTOu1CFitYcdyukVi0RX5UFZ2LUbUFzmJG87YT9KsXofKL7dGLzKMFskbjBFG2H17zzST
GWL0YBm8mA49YodQDhGpxvAie24nm2F1m/fYvnRbV4NgSLco9gSZ8l32tUMvbGf68nNlkr+akSrj
ieYKCBVG3Om4z0pzhjPIXfLr0g8LKS0mmqYnqwQIaDogX6amxVaFYOW230XewX6p50O5oDNbpRsc
bXFUlRo3S0JjalgRnzyv+BwR+dhtGmNTY3oYyiY9Jvl0KaDtd5cRlw1qZQLuRPd3ZlXRWLHdf82l
9RR/dCgsoVUY1K7qNKBZYpPtrxJGA0eKkftYclXWDWLnaDJ3Mt1MzNeFeFTabVC7UNIX2h7yklgz
dih+2TrO9Mu4YCAjFPs+hVJBebfRfTHed2SmRwPxRhcg/zW6/Dlxu7Ac0W00RA1rRtaklmqP+dRB
/GBHSDsRh92YmWc1m7uKmnKzeExOZyuJ5cK8DVrh7IU5djsIkce1y72NLOptahPYsiZsDkkihusZ
vb3wMbjnhX6RNSZTUz3TNeP9r1esPyiycTbkV2WDrM65FU5tLolemXawGKBIdHV2Uh79065HtG8d
bTAUCw+yDKrtqhw243l4A9Gzrd1L/dkwGrdOR7dgJS2z5qWWq3Pw7AY3s2iWKzFcekI9dhriN/Dw
eUVPXVuSJ87sxlakXBbGLBjAHhACudE4Zkn3pSr7KvSsOg5BrtR4OZl6bfOQyLYaANTllrwtNT+i
WLiFnbJ3QyHEJU+hO7kif1WS1za2lDzkWYGBidueMZ+XXvIXdy4/knkilJhEsqzRkpH+9OoGLsbi
ojqB+tTXSXNvIqFwRdWbmHdlmxYDuO+h57jHz7baZUfQyETXmSrLo9ezlX7bhHkyHQQHd+KFKyJW
R1HvaRY7MGJ2wXRuUsJbmJX9NKVQD5Udb6d8eXVmpi4nb3oeYmY9sQH1+5ogGpZodauzlQcZv4KU
IGSd5F/ryDHy/PEqoYeKcBjYgFGSBdlctt/wm3mJlvxuMkeD8GmfCZjJJ3ajZjCha/HT2ih0NmEj
IwmbNVeyG4Nb40Zi6r89i0Wx3OjaPgIqaVbKCpdrTrTWt07cT9P+nfT6DXqGcAtA4W53tw7ShIwT
o0PHn8C3+G5hy51ZMkFByxB6zcCQCbqHMU83Mz1mSYpPnk7bITXeg17429HqCVzLiuZM58/blqtP
Op6gp0PbKzQtKh3OOQz3UrFyrt0D9hEhTIwiYts+5k68XMnYpLfB0UfUWHK8pNE7AxY8PuRHZZTm
rvfvYFxQGJrLy6StwzqYqMK6f1YTHRE5q9BO6iHUc2BRKJYrv31yTgf1XkpaZM6vPWV3Pqd9DsHs
itOksRpxHBg1Deg0MKjZDz1z47cJeSRGQ5g14U7RPBjffTO9Owm5XmV8Lka8lWL8nn0E/TZHgsdd
+aQQBch7C+D+1hLxw3meYo6HOfSGLQM6n8Zlei31lmvtEV1Q5fm9IVro+e7CJbe2zabBihJZE2c+
78LEH9r6x3Tmf2oyqVjkfLBYe/YX6PbclP/wbpBeCf2Ufi8nY9vrH/iLcq6qNEd+cct9CgIXs2FU
GPmhMgl07mPnrhuC/KoZuLadLkp4kTdLG2APpAludYG7TdU837T+1sE9G/lakLYxfi5Lc8sOm1MF
OxvRMj7XNzU+kHa35JeBXcW5g9A2DPJr+50zZMVRIX+0zSAO0w7pNW3cjP8hnJRJM97Wkslc4wut
ff4wkgPdVxO0k7iZBtpsq66/PO/CZhEcjfoBY93Eu2KZ6z4J1uE2u/zjor5VOGmv/j4ly44oI5SH
tpD8tcMlgibWhwr7I55cm7WUYHXfCKD499MStR3rcNxaT/mY5VwH5usAXiKybNsLE+fgS+lGYg1e
kywVTLmhaTdDNW/7mINMNTMHkW963XTHTg9Pk9euezt3su3Ulzcayxi9Y7pzTl92e24ego39sYAj
rOnV0omjhGONZUofTAXq8Nbph/Fmav2HsuYFrddyU7VWf6MC1ZLhvfPZ9P0WJouivQF17LaPF0R+
ZEaV6n/zaEER92jL56P14kiche3w0XaQXJjoohSqtkHv3VZ0xKJ2FUNI0bqNGR2caLHCzLkEbcw/
eb9EsZwU8YVXRT/qHeBvnIvxTbAm50RyVuFYtivsNg1no0CPseYri/wBihz9w5ILPMrz7yynv+/G
AhlGJi/lQv9TsC8lEKR7Y/nV5AfnsWPdZK4zRaqukp1RkozQWf6v5+LRrNSLVlO8EWCQQ28xQ29Y
WJ+d9Vto/9A7xGTnv57kAl2r8qvTzNaanqL2Mwgxqpfkenba577ATKG4uOzhiTmO66DH4ZPE6TbO
eigeo73xAvF1mTihEIdOMgS2E8a2d7JxXpf0X7ZTIo8Blp8rBhWfrUvMeNIadNsbXgBPfA8lw5bM
ETWIrzsd+0Bt8vIpkPSpbY+MIlggV7JZbieH7oEr4vf0DgcKq0oYz+t2tLHuT/15GYtyjy3juEzx
LXEhjL6gRRSWxqrj8ZzJsrxWtfvTr/osxHhLlQq2OL0uYh7B1WlgCBp2hRi5ui/VGX2UW5mngnJ2
qFBOnEPnqqOlyUGv9KOxrNZ5xAtk4wPeNdmh6ilxVeD82IUzbmo5vBqNWtG5CjYDXjebycwO01Pv
p9eKXhqa26ctlDpZhMXmqb/sDKWCaFibMBApV0t2X0JmCBPW+qbfg1U64plkKy9Mm/n+9qOUxInF
2iFx2vhJ3PGzEMU/1acrV7+9nzveF5ERXkje+k6uw0fiIELm+WWcPqeD5pDxZDd+EgoQZSgMdGxd
Xuapn3YYn1hhr3KVP/P+P3j/+rYPogS9AJkW0X8IzI0xc6xykx896IfB9n7aUr36y/BIFyIO7dyA
k+8RnBVAlOpijgPCurh36KMapAZLgSWbyAN/M1Zrx5HfpOvsxc41oLR/Vjz7YVfjE7t0s2rFeD4n
tTIiduc4aQn84Wpxlr3HHVQnzb5i4Y6l8eaM2S9wsxrludP7xsTWxvh72v/U3vBKzhRqdN3cdmJn
xeycrOnQlYNDJSbox/U/u/Dxpuvt6GdY6kzRksvA3Gl7iZ8xFgx2sfXt2T80NP1tugZnjSUtqi3Q
CFivs87E0xukV9pdrU2epee2MUitdKqTZFqtqLtqrxbX3GKbc6ku5nCs5d6adQJtrO2IYOkebJ4Y
whq3fyGueg6lCROdpDumDF4HnWKF3y9t/pM23QU6pY5ObfB3k8opJCoO5S2HsEsG2jK/WGsaXKNs
hHoge9x3M2urvfopbfs7ZyQIAkw1v0YWzRVeVx+1nHlv9ywLjkId7fIwW0yCq5ziBFPvHvs30D/d
0rHSNDE04U44p/adMtrt3N6q1bSu62razbWRRF1BUdYOh6a2qFvRhLM6493T9dZP13NWsQDFaVdv
zVZdJT7B7YlJ7AKOIyswhm1QGowrT2+l7rf9NFACqOTOsCj657r5TmjodTlhlEFiZJGx2J9SdbfC
VIcqKJetsqh3S1VI9CCHYaESIks836nE+deK68Rh1SQn0KMd9hvgcWiEy5j7FPyQkfKJ+CU6/4UO
yl4TA8dMy7XDoTRNKCN0Yt8ysHKbzuZtNo+4Paxjm5TVzkIekJW803ZwsfJQjrYdQYoLXte2t18H
nT3hsKQchUPlqolBjVre1KvzGDv5g2BN2fneuC/6dR+01lXMTs6waDg2NMiIptzmOWokiZ151m/s
TjsRNko+8hOKnRZfzFChmjPLnTXpfpmsnacUVQliY0BmwaY1ypPQ/XecT9/FQK8iXzdW91B248hN
w8hf3LzZqfzOtPszTg28fjtyzLLdA7+nX7YAVug4tcv0H5IsDfu27hHPjFunWZ9S13vJPX0wbefY
pZSqhrJP4HcY9xB4dEY2RHfwx83p1xLGtjNbNgzQEFMgdm7HDmvO//oabGDxTziCHLbiiKh7Lz2U
uFI1r2scRP2yin2qrOeAHNauC97T8eKIz9KTMWOkwGhHCkSlT25F7mljI3BX/rMJxW2Mm1uARxPO
q+mxm9BiVMIwbOPJM4NjBNrF7UPFIMMmWJdTPQZRtrqkKPEQOiYnB04KbVZ/5/r9g+NWn/1AVplh
erD2MaSZ01MgkJedgLEC13+clUXB5kYsuXSgYSRgwxXPBQGdjJuAF3Od/rM2x8jApdqRGqoz+1Za
HpmhcANzNPexjQ+XLY++wOtaF+5GpDWz6Yz6xJ173znDjdtrP6TXyLGb0LqN0Tl35SiHbY2nZ/Zx
Pmp1bY90gxPaKb3xBcmBqEe01c3cQ5DEl2p7vLUz/fKytDiXekckeNbGzGrZ19b9aI0vlYkEBhXp
MpG+NxjsHgJJUUKhODOtcmkDwpPKwE6YyYI4QPUbDx+db+3GXpxGz4OH0pIMWbBmA7TwGgTNUZ3n
Vqiz1WTjGQFipa03GwfsI/NmMFp9rAbRPuTCKB44Vl/+//eJZmD+EU4R26aMYUHGaWKFvWsO+//9
Mg809LQl1rC7/fsUdgD6EK54/++T5HOSs477euuuQ/uADtM9YBd7bE3gHX+fcoh3vekC8/CfB1we
VRJguuO3TaP/PhFCOlP6s20c/x6H2Vrf6474+suz/v3DbMkhZaCStjW/2d/nBjmoEIedC8bl/z5X
Zn5oAfW5/XsE7K4Ft0uOoO0W863Q0//+w9nu3hf1fPX/Pi+oDUDpzDS0/u/xViehWIgTfVL75r+f
LolWu0lwGP096d/ny2Yheip17ziL7Fq7i+9yMj2fuhjjVNPO6urvQxk0xSUDbt1mOh+fgj4pr+0O
LbFO5pGdQ/n3ZCCEJeM3Kqw9fZ5NFt+/b136YAgTzHrHvw/zMsj3DDaI6D9PnMTziaxCRLPLj+1L
qHOF9Z+H/v0oP2hf6bqI899PmjMiG9fYTxAkePg8dtWB47QR/n2YMXl6ngP7ueoMfg/TvHU6a3j8
ex6L70TK6LvT3xO5Naa+rg7i3d9XVe6GC55epmrK5v7vH7fs+l3Rc2uBykrTcJQNrIu5GsK/L+No
bu75gdmhJ4OZVfzymCpbU1xXNLX++zzFsGjOA/UekcLeKeVkt0js6a6ZdXlHC/7iHGjbexB1XtQk
2fRQgNSMBqgKj0vfyTBm+uaJ2qsPk1mWLwr1jfvOnV/TFZ6dV7reW63delMaY/Mh+vaHUFnGJfv6
1Z/y6ku3NWODufNdrxjZS7/5VZqKoqKnQoejCSfzfxg7r+W4kS1dv0pHXx/MwJuJ6X1R3rDIohd1
g2BLFLxN+Kc/H7LUKrV2nx0ngoFA2iqAKCCx1m9KbhyTevYHVjSL+oZoFZDcDBUa046BH2BNzHKn
o/dUbENyIR8kIo5GM1Vf09q5d0D4/xn18Zubh/W7yjsBqzfhvenkbhdJnI6bqAywRvG06h4zeXQ1
U4db0Gy4LOuCpIRSOSksfrqqupcNWqA53CT8ci2LsqGOCA7FQaqw3GGqS78yGNY2ELOVLDbzBIWj
u+tucFHU+/EZeD0XwKfJo1l9VYTLqXbUjWJoqBDPfeT8HjnB7VBZ3eWryoZc+O02F+S0ZBc5/6Co
4Py7kHx/UYFng5G+m7oEu0hSoHe4BWW7trJiLEHL8MTPTFk3yhA/ImIQLWvNaj5nqXKrW2UfkCO+
n1w//FZl1jsAb++1t3UXC+QG2mzvpERVvOqo5IVxdPTe3fDy2vH7z3Ty4kb3qfe7T1aBlEtorWEP
8A+akuk+d0r7bbD1YhkE/fTgaVGx8ewMuZ1MdAfQ/e4W12b/DltTsTKqRH0BURgjmBSeKzV5yCdd
vzXKDKEFw+5JTZALbJOwuuXCIVEUFMltwqvT1kBr4ZQkZrptK1RS0pwEV5b04ymxjGZr5KAKcpPk
f2tq2UlrR32Lsk1w0jzd3vJDcW6SBCJAwQ2XX9khB3SyLaH27wwrDu9ZjbCk0xz7S5Ae0JWwvza8
hy9EE4wPsmtkTQpRmb+6Dp34pasBzflBxeN72zUWd982eQQ9Fd/gfbbtfbRNUVsmnCHrCHhuu6rs
w3WPXeiqrFWyfn5/n+kCZ+XYn9Z6NPX3coO9rLM0kJPYyKI299M6mLiBUVrbklsbxt0xsWxUfYK9
HlXDZVwYE1R2db8+kAT/OuHmh1AVkX6w/uem9JC9gafE26C7K3BRAWPZQwaGl3BvoCq8ArQzrGVd
X7j+Pat7MPoobpITop+sc3pj1Y/IM8lSH/rZLRJlO1mSE8FP83Yx7nnAmZlDbizT8jFu5jd0rQPP
WZPKtfV9+6Mf+Y+VjrTdnawqPTdH0q3eFTUW6kOaNitV70FXEEBpNkps8r/DDjJcw0aEj6lMCbEs
Xdw5PBYAAsyVxCaT5aUsqhoBPuK4l56yiHA+oaZ5c51CNhRW0NzZpNTRnHaRgenFneaP6k4G7nMl
5UtwYf4/KgPLVneKRohfDpQd5UY2wEMlHTwPnqYS+Hji2ftgfgGtwtq47Yj/3AVZBawF1cDPRA0F
SR6rOOslQhXWBB+naEk4Gk7+keuFdx8FEG+8ini6rM8c7xG5D/XRm5e7VQUtRglb+ufFsShRhbJG
3Kb9Ma/Wsr4NeSPq2/KVLI6DONGAvWpM6jKzsJzVwl45CoeraSF3mxHn0nzokDK3lKOsquOEVlm+
7Mraa3vnQVxLM+XbL/Wy+EudpbvaPquSde8SQ8X3ajyG+vh9o6riPmo51skEL56FjvVJiyEfqGVS
fiZp99UyS/tdcfKXRtOavWkb5tbV4nDtZQaqH2jAv5iFRvoMhkeuu9xPAw1dpjqNXnG8xNSYGyao
DGUtjPHoorLlj7GxAhXO/S8fbseqyj7GElHPVuifAkuoIEgLlzf2Xjn0rztd65AVVUndL9TeCHZ+
lvNq3UDtcvXsvfS0N/zJlQcEs4tjriMzGDkTgISh3VRZmb52Kkm0UUm1jQKF67PtL5kgW7evXR2U
B62q040KQWxftEH24o7jnmBk/q71RgHryfePWdjFD74ZfJMfN+ku/8FqKO6cIutu/YAswzAPmL8H
CEpyWjHYwNwOzC1ykn/GSJKe5MbIh/ZUmS3wWstF4kDhLb0CIHky9MgcFrIPXM55F5g2HDjz+L34
YwrZPSvL1yxLi9116tQAFmwqXbNuK6gBwzDt0W3xbmUpTyCgOR2y97IY16BYgKfue1fcOiQEm70g
AgI6TI2WRaXUr2NHXjXOzerNmchbR0Mq3os0ewXm0X/BovnUsh79EJ0NJSsPcLAvpkXhQhNYKLzI
z+FoL4Dfkg0gZNzAnOn2GTzxBp7yLC5XOBUKc7pWLiKspbeyeG1IUiXDBxmcZUe4+y56UTpsxA0E
qW9cO6y8jSiB+PaDLfah0R5kSW5kF2vuJ4vVzC4y+4B4WePcR4Oq7HMXXlcGS5239A4RBR3y1Sqa
m2WfWvHVZZoSE60tiz48Vr/wSq8cLkN0LV3WemDdXTrzf7rVcJawasu5hzDEJD8+4zK+97OaK4vP
EEAKjkPZ9JtlAw77IUiy/MGfXzkitQar86POFW2zSgiBAd1BEg7min6uVde9qfS4voHL8so7sfWk
QqtCb8w+l8JBUjYGT+5wId7IRgtV+xU4kHKnluAEm84ot7kD3jVtjOA58gtnXXaII+jxAI8Keifm
OR1UtyGzn6YUlI1XBMrHhvya/5F3LEmNurGeMuZaA5BNbgbLCFdlnEIgAinwSDRzPTDX2bAM63Gq
fQKnjs4bJiQ73s0RdTfMJl7IVscg0zk2jn9Deh6B0ShKb0th17cOiDVS6HX0Z+VkhzqPrZfaKB04
FQFyIFMWvZYKAYS5g/P3keRSBUF1N/wTvMhlpM0da1mOQj+TWyLi7lTpU5/CUELAM7qPfR/dKK0p
SJGkzrYfbf0Y84wADpO1ZLTj4ob7W7MdM9W5NTk/aydJjPsixf4uUhXnaZgli9DjXVSV6W5F60/j
Ips9GFpn1E6kOlMCl6huzVU5CP5TOW8u/ZraLPC2UL6PkC3NOOKQ3Js+FoSQ28lxr0Ektg+20YaP
pY1mRYTQ21oW5YYOpmO3D6zsZxYQwkPXDrKODppJOJAISL/3vdbEmbYLjnae1qc+7LN1kqXNix7F
X+S/WjO+RVYffo25VgmmjxhdzGNcpIqO5jwmdYgp1LEpXiZjTh/0/oeZX8bkXqotdDf7PqaywaUk
aX6EUuUdtWb0jqQ8yW/1OgmJKs6DTcKzocYNm6ZcNv26yyLYWClttEmHKmsxKTDh8eGquxAcPSrP
+KiPASIMC0t12eZzxXXTpBEGwKBenyaItOt2wHFdRINxU+R6so6sWHmFJH/XcxV+taLubIreeIW3
kJMWF//W1c/aO7l0NcPhXHrR966/zGpOKh7rRZUQRnzX69x4Vv26fAq6nwpR9651tn5p0byfWn4d
U3plvxW1DwhlqjqcxYU68IyF8U9CVDXXcjfREASI5k3pxShMuncqul3HOpnf1+Rujgatgqfq32tl
GWX4+jAZhKy9UTnkVnCEMmJuU1LFB7LyykHWQ3wneCortWxw0UWee5P08/KF7NXaWmvtZAcha+Wu
3FSuRa7MaeNFiXLG9/6yZdSCz61Xh8eR+/w54KexSwcCc1pW5Wc/1/Kz3GMV+tKQTD1c6wc/0Hau
QeJeDv17X9Cm3/s2aPcu0DhokR12g5PcWAh9ch1l5tqpMrRLmhbut9y99hEj6Y5f+8hmW7UQa+kw
lomAGQZPCuLvxzxvVOLT866ugPiSe3IjAp5dwJPCxbWu092xOl3LiT0lmzhDx0wOhuKIUtMv8xCu
JEkjhM3tyiVH9tMcLJycZT4OKviaEq4Wcn2dF50RMsjPgRrm5yodHTjivrHyRj37uWHXdAj4XWtL
w3BWZFqNlRwoN0gr52exq+eeskL04MNslhxbeBoZTjOvE+nGE2YI1UIWoTIVW2GgtCSLugllVIGr
eSOLkR2teEDqT6Wn6+ckM59kdR+h3dqYeMjFYz6+Co1UL68Qzl62KpZ6h5PmdI9Rtvko8ukytZea
7bGP2xI9JQaR8RjX6ArxPjp/LS1FTbCwFOO2x1fpVfdxJvn3b2vO35ZlWLghkzS8Xr+tnDLh22YC
geYKlv5WKqFnPC42TRGAi57F0i/q6LOe+rVYiRAmmgeERrbKhmlIubPLcqrmb6mW5jtZGrPqyK0S
ik+qrb2YtS60wCg6o+02rATx7PUgnBEoU5gtfYQKbguWQlgn+Rbphxr5LNn7MtAxQrDTlTv7ekRn
SxHRGbxZwKtFf5/gf3GDgPyxVQb3VdX5+NEbYB153rnqkmcxV+cePJs6IZ3etIn7OjRGvCQQH93I
1saO8cQYk5dAAz3dmFjsDL3ivtaQxjZ5HQ8bOUrXe8KRbRzfekrqvUzxjfxIV+nUG5ReyQDOH+XH
MYncOle2sjgm49uE7ywaVqJ8EoG/lh/pNeTGtAnn67ZL9RcT1lgSuacmNch4qCrkYoysTjhlO6e+
ssi9xJrtgws1H8cxNZEb+tE8KGAYrkOmaRq5iSKxb/FoNSxYJ2H3GIRt94jREqHDFHCoH1BE8gYD
mX58v/bQWv+5j430JPvjeiK2RgfRUhbrecI5izvPJcf0dWYt0RTxtp5hbZt2rO+GHL49CwCg9rXC
r1VFJLM17OBreN+GXfEVD6cMnGAwew2YsG2nxoXo38fPli3+9Awl/5r4OvAXu/pk6Fa1blAmvCEa
aZ/KSavwQPKcz7FSrWTXyiXPp/eq+zCleMONasSTxKr7h6n0uoX8PBuSYtrZ1btfAlVUqoHFmJJY
RwGpcl1EtvsKcOAkuzax/ta5KhxE3db4UkR05DEUfl8tHd6j/jqGhHeoyzEUGWsqeQw1rKHnKK/+
BL7bbfwqMTepmkw7wAHZSkfY41kWuzrJV3qo6s9mI763Tl5g/FRUE73akTTKNrCdyZMYSvyi4pO+
Uke1vgUM3+8rLRE7ZJPREVWidOWgm/dpHLtXINDmN1ccRapMH03FbQIR8hhCOaMnz69vBfHMokVw
oTfy9z6rwi16WRnyd2lf3hCZwzJq3vul2CLyjM2w2Sx5D6B3VfUj7AhsoP0ms29TzVj7gxLdkDZy
lylx17Wsr1wdLBBE5/zGsIp10fRYRgQtIwwvwvjFG9zLBP3ecExctbTZXs9x1BvTBAs6l6o4AMVT
1OOlsatDbV3XHYoEc4PsIlu9Ti+OJBBQ0Y9JUKEEtknrwDqZxDdP9ryRxTDt7eOEuaQsyXrZQ8vI
H5H0cVCmzmOo7/PYvsDjKLSyTYjrzVIKsMN0fS4R+n+MAgCTQgNnIYXQnUk8256bPJJODy/1Zeos
W00Xn1HbgG3efUVtnGcY8Jf7oDT9XYB00NYN0/wx6UlyNIrafTV6dYkAdPuuotq0QsZRu0U6FQe0
No02Q6WIl1rVnoM66ZHUwShrzL1XK8ZDJdac5KYtqx4PEGNEtX8MzrxjQMbOg3to5f2NoTf2vTVv
TB3colXcj3Fkz4pi7QkI5hH+H1jL2kzqvT6xrLj2b4WINmrDK5usk8O6EBT+GLXZVhZlgxrVH8jW
W4drNwcklSOK7A7ypn2fVr64cztlee2AsgxLs3j8cp1GGE61bSZIfXKQbGjbaFglaehDuWAiWac1
+YDZdZTtZbErfHuTRyVoCBVvHC+wXl1e6Y69BwhAFsU4hmuUatSdLDpJ8dyQ7jpDpvIfYahvRNNa
r+UYQGDzHrQhNk+kLpDgD9RvwLDUbVyXvNLIOrmJolzcwLmCtkxfdSqMjT/V5b7p8jewwFDPPV9f
aaobP/Rjbp1N/c+W2ALEGewq9siYQXmdG4u6SB5UM1JXKtmhtay7NPjlmzHq2lGWkFK0zl7+p+wu
ayJLU/csWn+eJ04LFVREo6xrp+sgkjbiLYBDdZmDlwvg2tX0BvnFXdYememY1L8234Ai9F4fryXf
v5TkvWpA5eLa1v2t9GOcvMn96CnHkXPqH/WeXPV8A/zR8/J5c9ssuPMP47whAP0Y9PugH5MTzMbk
ZCX+Q5uN3Q45luR0rZd7l7pqIGHWg2yg+7U6r7nTL2RZTN2XNACYjz/Dyc+s4iT35EZUI5oqetpi
IPZXg6+p0fBT2XSiXaEG2SHu8aG8THOdoRPKuNbiWbtvnl9u5FwsCrrF77/997/+98vwP8FHcS7S
MSjy32Arngv0tMQfv9va77+Vl+r91z9+d0A3erZnurqhqpBILc2m/cv7Q5QH9Nb+T642oR8PpfdF
jXXL/jz4A3yF+dWrW9VVoz5b4LqfRwho7MuXNeJi3nCn2wlMcaAXb/68ZA7nZXQ2L6ihmT15hP4O
iVxr53rX8YABXiu7yI2bVe4yr8H7Vgsl6j0WKpgEpJsgTszberKMyyabtFuTW+uB3DDnGrUk8xZU
frlVtKBdXPvJBnJuGGgWEZLJZURQ1Mp3Ve72JyvPhpPcM37szT1QTslZxoE7DXk1Ofm6tm+itrgv
I6C0vjn+VPJydW+F3rj5z2fe8n49845p2LbpepbhOrrhun8/85E1guMLIudrjY3rydaz4rZv1fQW
d4t5H/a2IL8x11Rra8SZDNjGgHTIvPleHdcesoGV8E8Kyc1VZqoWgjeDuPcip0ZCgbrBty3gpGoX
wur7q1y29ZcqrVvcZ8KXCrj+XUQ2/EXVX9KkaZ8NSFMPCVhuWeu2TXzSfCiGsphqJFUGQ0E8fx5j
wT1YB6moIe+31gtYi3Q5OXl6lK15kfw0/1D+NL9iqPu+rSFa+hqup77fINYhuhPR5/98oj3j3060
ralc547palC+TPPvJ7p1c5cFa5B/EBHp0Yvh/MkzHGQeJ9VCygJiH2p58hxfm/sCWVSR54dLv1C0
MIXRET2E5lTfENaBD5twwWX22GKaOVd27owflru+b867jv69V2nZH13FuqsKSm+PZpWx7txmem+a
xSiIh08YxGzUTG/3bWa6T5avnWV7xlsOEXO9hMnp27c18sZL0bnTuy+Sp4EY8xP3gF8mTIEfPKie
AdBwOaTolk7WcO4cJ7xp+/IkS4gEjufv9d0Zn2cU+Loy9xedgfIjMBdj5ZvXLgxtzPwyVFfMejWx
PtkVMSiPEOkQJOyj4UH1q6dx0DQM3jpiSW4zH0ugfHKc9dha6puK+v8OsJB9KdpjdJvDYX00XEyC
osLKMExl9D/NOg+vDbQQ5KXx33+7/Ql5O/xSlGMdBWHzS/FfT0XG3//OY370+fuIf52iL3UhAAn8
x17bj+L2PfsQv3b628x8+vdvt3pv3v9WWOdN1Iz37Uc9PnyINm3+uo3PPf9/G3/7kLM8jeXHH7+/
o59FmBVz1uhL8/v3pvm2z93esH76Fc2f8L15PoQ/fr/96N6/vv/DkI930fzxO86p5n+phmE7tmY6
pq16/Kb6j0uTrv7+W47gWfjH76b+X6rqGjxgTMtVVcfl6SPg5tBkWDRZNrWuqZME4sHz1/F+f2xd
/lH//BjTLNP526/cUgGJOY6t655heDZ3zl8eZGED7iCvS+MUQkuJu9paOzVBOzh03YIXTfRCFBQw
4kxdlOF72+JX3CShdVNXKDtMev3sY8S3ALw7bGzF3+azdhiQEHzviGXYGj7zdQVHRUfzRtGGdy3s
NqHfi3XbCsQgTSRtVFHsO2XapbiibYrBeUY+fCReQZrEI1DnC3xGNPfAilycutFe6IXlrFjnjYh0
oIa8UKeDMEIA6HHzaLQsQaCGPblGoG2r1m82sF2C5RzKWsew21XW+Ug0WsVGawfx0gT1k2W0LzXi
V6+G12/Int16QNL2Xtujt9X1wxKxZ9TFzeqOm5KPIyt0JLR4vjgKzxDfhy0FElQ7+rp5SFUWFIqL
+BZp0ZUHCvfY2sjMqHEKjQS8EH5uK0Q5X3nHIjkwHT2EvJB/KN8wtzlH6niayjBc9YjxYaXRH9wQ
O+2oRiQCgYb7pH+zcEJbcEmINaI7aEVO2oMXdBD55hF2AJXItb1pqbvgiR0LRKIdplC6BHG9ZkB0
A/Zkt/STM2YBJTzvTKyNjdZHWy1LgZ1XJie7/Na22qEuVIi9DWIY6I1uJiOfle+/2krJTRRKThoa
9rFH3BWzrqWtgQ8W1h0ormydJ3eI+0L4Im6I9m+PDFL/NlhZRWI6WAdxRMAQtZOoHZxVDLh5VWN/
sIjyVOwnH0wnGvogkmvMKBxeCC2EscJeN5eE47xloTZAv5tNLpK13rgdzmFZvI2cAO8PHlSreEKg
rFO0c1n3yckYEYR30RyyYTYCCE+MdRp4REvQUD4HMbYSKdqMq/ncFFMMM8jHsRcJHAw7y03ad/wO
3LFFUyNPypWjp+m5rNSjbxXNjfPo6kmARn6RoY30zaqJUqKK8GcemckWBBDZ9dizYcyGPbwM9RWC
IJlWOPecHv84qV6xx4OrQJ0al5+uM24NIZZ9humrAeGnmMgVANwkgwMLsbaS4wBXN3U84xgbcbbM
faJPmpmPIPKDZ8/uYaRB7L31Gpy7/Uy91cNBbEOhZyBxh+5U81/so9bbhpEOclZJhpVdGelONdK9
3VuwwwWELb41rBpEPoI+tdZjB7wLu+HXIorFjVsUaOAYT0Yatm9Vmz+mQf6sqkq3QvzF2pE0EKtp
OII9DI61ppSIrdYOmmjoWI5aP73YEdhHRJ2Ud8WAf92DaEhVT6xLjXuI63coayr7xDTU2zpqe4RR
FWfjRtkr0uDFKdNRuC0LREMdB5e+1A+NWzdDhdHUgfNxu8rhQhj1OggmhUeldmpUt/2o2rK4cVT/
ZnIRTwBaZs2aA+FRQKMHtk04RVUa1AIUV92GfoEdHjg1nsjAW/BqB3OcVAffbYyFPSJ9OClYA/oo
gu9sJ/L3UWmmqAAAckW9wF0GtehWVqN0a0sIfUWQrUWXOdRXfo1ojtIN3ULVLG0LQtzHd75HN9z3
yTuY8VObFSTDXXuJ+A6mwZntHgpV2YpATGeOsxkNzgQACvxSdLLfcXbDC7592aQx5sKWvxdgaysy
hVvFhjOs9U1z5xnDB7rc1mMSgJ3M4gaPpLE7tmQnyTmXh0q1P+PZCbwiyI7c+yFRmj4MJpDzKy3P
BOKYbFj5i0Mbih6pvh9luQfeC8Vt30Vd+9JOVBAK0lyW7dfipaesJJTLTLLpp13ZNFjgScWgneUU
sous/2VG1PZQaE4QF33XXWTFWw1RaQ+33FlmBiuWy65SsCvLck92kpvrmMThikBogo6uID1MbvGv
6a5jrnVytGxw0EWFYW/5S6yB22kpK//5Gyjye8kOl4+Ts/y0exkmP+Wya2Bvzc8dUuB8ML9OLcty
jn881ssUvxynHDPUfrEcHFzDr/Ne+4m6exytAK7s9TzKYZcDlB2vH309J792lx1/Ojo55qdvev3E
y8ifppeTOoEgLHj9hmXZ6SsLmjkOwApnWo6XGxOjWBXZpB//cDlINl2/aOmZ+xK45ZZb4Ftgdfpl
wKXXYNqLxEcIuzHIBSVNPvEhvnWKoZosC/jcSzeMgPUMwE5nDzGYnsUhLlOBIEDucrnI2mtTQ9hi
a/tAOObe13q5Z82D5QzX1sssIqiZ66cZobMs4tIQh6HCbwtDBUAuuAB0LtLgclcB+f+9PEbI2s0I
W0LqPypzP+n2SfF6GSIb5Dg8NLXNoPZ3fhJ53AcUu5rfzgptjbo+t37c6lPXOwJFKQ+8VSE/Pu9B
Fkb6tzUEvIo0BtV3SIrpNvLQmbn+RCFHcyso9Vu90XV+kUSBvYnHVcL/jDVwvneFtxSi+3DEB3dy
c5Hn42dytHBnNQePgWne4NPyfWO3iMX/U/HaTw7jvwH5ssuXpeO02GrjfyaEszdL9AHUAQtyr94Q
H8hQpJhCVJCN/s3P7EfUh/wV7t8135h7B/6Ks0ggHymLFb66MKByNGq2Bkucgws/4qCicHfwnFgs
ifEg0QBW9iA3Yt5ziyTIFlnWBehnQKtCAIXOaXdQ5z1ZLDEx3nZusVfgwBzlpi8SbxkgI7cs0KEp
UAd2c5IGqI+wdHPRMUKFXm6cySC/4juo6WHmMPzYINL6rdQwACiLsigWHgIWW3uwz3UvouNooEU0
KgOkrdJd2amv7BAbRj93wjWZ9/1pmSuYDAJST5C+YelIMq5eVbpmHBxHGAclUOAK97G6Cg1E/+Na
R7GhB09hd9WbVtqnmhUJjzPOWzw8ZBphn7AMU31tJLCh7ArSXh/a/l5Fawdm48FTQkgq5tExe1jU
msvSb9baj2cRfbnXw+atDaPYwTJAZl8H0ZVqarHOeW85ZEGr88RSvu9BJ2GRVVinrjS6g/wfcGVX
zS4AXbxkAYDM4Hz+nXnTN+ARq/TBnfgRqrypH8AAIchPunOngqzcyu8wwnI+JI4Vpot+3pVlMEos
DVjmtbO5BWZr+cGqfBTVNexZABUZASgrvC+8bMh+2gQj7MulkZm3vZLDpLJMyEbKfH1boxtNS1Un
hBqH3tKcr73rBSj3fqkbG9Sjw2FOCM93Q89BfEEJNqiYcF0bHSYC+nxIP5XR/4vWvJ9F6BDNNxd7
Pu7L4cwnO5VnfN6A/gC3DyQYRTEuLHl48oLLwDMni8v/YW7B8NkMHXWvzkYL8oDl3nUj65pE0cF8
Gp/82bcBO0lOyXzMsLnwBHF/VBKG7BZdI6qV/NXJS0juXTfyHMgiTxOWq7G5szyezqSsykNQcdeX
m2txTNW3PggQnR/Vc4Oj4rTE7qM8XHYNc0A60bXMOV1SYaGKpEosr+p580sRls0Gfwl/21RWzc2s
/3kzKiHLnbku0HFn57I4uL0xpIuk1z8adazXueE3B7kJQ1GuB5//F8Yw/s5EkyIQ7beSWCzZZ64n
ef5QqP2+J+uuxSbND0Kvtb1vmfa2texNl+RcRpOhIw/l1Ee7tfXFUELri3sdG83A0sR25JknD8jk
Jw3kRax6tROLXPASiJwdjjw6TEd+WeB5CEZtYuJR8E/uYG2C2e4c+xCNJmJio96uklBNjwMo+CCK
n/q+ifBnKdO1Vps1nKvZcCZxg2npzzd0V7d38nguPwUYFl2OlmGKmMaqr4Lg2CIJjrqfspNXR2Nk
yWYIUWqfPWYu/+l573oxOJURH8zHfMhnPQSI8cP8bmSm7+A6DfxRcuvozBuFl0GlasCMF7jlNPKp
5vXRATgekkUeNO/K3UVquCEv+tKWnrJBMRliaQp5r+rCOltghXkTtcj6TGEfHwnVtVtHlPdVotRL
c3JgcUepglyDiaImdEckO3EjUNzZ0sMpUA+a9GSHEdpOK8XeiPWWF4Ie0dP5ZtGY3MpMX4UnJMua
j+6pl/Co9ezWP+S52i1NzcVY2WXZrM4LbNzO6gMhb95UW+XFiCEF691tCq147Qjv7OIEAw2nfupt
lM9h2l5mNwuq08R3ydDxuT15sGWl3mS5swqcGTqDi67WNKx07ALIiRpgT8rTXfQY8YRaoWDEod2U
mqpOS1knW6c4RD1PNE9hy71mmoJnHxYH5rZBcRTmn5OpjAddBNoxQ6CN1OVhAP97iKruGWyIDp+S
kCihuhhJ+0ms5RfL3Vhs20S/KbziriYusFYnh1X4txCx6mMIRVQTwQiUHUxX0OubDiAuwr2zbyB3
SrnJldnpQqgfJowUqLVIxwn10fUriFUH/Dcb9HXYyL12TBrckrTmYJutvXe6O8cd4nUchu0St7py
ndeE5i8d+PXuE/sdiEG7QRN8NrzzV10TuTvVF/3l2EL0YpbqgKkJmBpO37zpMlxgO4IsK3yuPBSQ
XouxfgkwJ+Vle8JtwdE4PXby0oR2uh4THzU6JxpPcZO7+L46S7fh6SDPTjbO910z0rFSREB0mfWz
2c9scSP3XBfFM57Jf1V6c4sixmOmqOFW1uvzXVbuXTeym30dK8ty1iTKw22p8Q+c5/ypn9xVyVOt
Ldv+dhkr67K430e5SkrT+pKoWbsu0rSCDQph1BxNZSWs+DHPkolot5Y8jLU/7eL+gVQL3kJ6juSi
M4fQkCQ2/FnCGO0LYEJ/Bn32MpWjvibj7K5w7rAxVusQS5ugsw12+QrObZu52pqQBfp1YQvtbJZ4
rYzOx0N5OPbIFn3xB4ECfel9LtAFRF6MmJLfVc7SFPBrCKTWa0VNhkPfTcrDpIdfNFCwrmF+FgaS
Mk3Q+3cI59YnX1M0HECj8R0M7w0GXfazTuxrR4ip3UAP6D4nylG290bar22tT0H61P4j5h6YP0wI
rIYiRDjFd+Z8BZKvIMxlyOU91IuHHCj4TZAiFF4KDKabWf9+jse8C5Ucdpu8Cy9JN+1kI08VOPkz
XOBbOStnjUs9ssyTFxVwNWdygGzAwuQtjJEQ7KGJH1CzSNbZiLi9ikr8uYAPHw3e9FZpg7PJQRrs
UJaZXvoyxDqGgxybHp0MERk3pai0M28/sybDfKexEUCDuA0JUq39e7RBtSNm3BjGzd92IqYweXby
KVMgnDtDo23x6g4/WZCt5bfCw2BYhTGQZ5hpLtA6F2qgPDvkGRZRExnnLhi1m9wYg8uUo2NCzbT0
lzGPm10xwh9LRNO/ZchRy5Fh4eJ0KgzjICwneWy74bOsV1OEnyBhk1kdM+M02U2/NOeP0sLi1sUU
9pnIYLEXQw3JXrGDd6u//INNqGjrqBb2vuvV9gnFqgc5YV+ST+kst7kNx9LGddwNL/9AC1VzXcUM
vhqSdC3aNjnAKhsu/0AVIZNQ7z/jbtogw2L4O111rGcU8W7krNNsuiUvsXaWspKXnTyXZqV+IRqt
P5jqGB1DF7V6+fVxY5ttdooXrDeWWoYL0FiV5j504AvFAQFWbzTyL3lrHlDc0F8HNIRInsMLCuJ6
uA9IZl56tEG+x1Um/qREZrwxIYkeSm5I9wJ9Dn6DWfElGswtggHjpzbKvXVoVBPrN6KjWmHvPIML
TX5SNrabAaPBN1ZbOtRKwz1oni/OY+MS2pznsaJiHfdK95ZaRMIUx8pYP/xf9s5jyXFla6+vohfA
jUwgYXJKgr5YhmW7JohqB+89nl4LdY4Uv6SJNNfgdtyOw6qmAZGZe397rSJ6bJoQMdn6iDAviX8O
wY9Wu9UurRCGczCQD5SJUemsr6eZ2m3L0NdnOJt83Dja8Fvl9YMAvfHP73BcJoc62/tcalf7UyWZ
00P+fo95iEGs9V/pGW4clqX98lobsGWmOsCWsbi3A7CR3//KxD1AJ95XViKnKibDuiP9Wt27LRNY
379CryP/Vnb3/QBR9a3v0iq6dpBWriwRwT+PcsdNlczuz6GHea8dt72mNCa5BGm3jUOb/cr+fUKl
hImiRutqqbG8ZvxbftqM8id1zX+eT00WhNGi6D4wmuAujrveh8iU/cyNy/fzkUtlrRCK7r4aGgGX
IBL4GDLza1Dv3w9gapiogahp9Mu5ulMtZMAuxEPPQNkKDqdMbVTNb7bklCLHTtzcMGJwI1hanAfF
cFs8A5kI7BjoORrmOlL32oLhl8X8jprr81LwHCGnxcab0YW3f36bZnDAK+23wMjw6llOegE+re65
mDTXuhd8eXxY3w9NLfQteR/XN4ZQh2OZBtnRKgHRlg4Nje+HMKu5LSjOfil3ZLAyrZt7U6rxktqt
tTOHqn4XWf34/VC+PS+9aLo3SivpvuMrATrUixhn1Kh9RNH+tHDWqPUVWxxqN07nGE9yns0jmyeM
Uo6VPLshJemCXf7vnKtS6MEg1KgKH/qV0Yb3kTupSxcy9h/DPXhXC+Cr9e1h5vZtEE38puB376dw
kmczLghdtoYAjlOtO6P370cufaDwR0j5BFdJH5kESHfd0Fymvu6fR2aT/nm/IfLvSqXnTyOpWn8A
0Mw0fBjdTb2gRxYAQV/6VT67fnqV/hCA0F/diIDjQnP+nBJOeZCuQVaLss0vOVy/36CakxwQt6V5
GtoxPcXRMB+6NLSf4wF41fdDAqySHu2qz0Bwr/ZMPV5dE/kUOJtiZ8dt9yFzefl+KJW6rzgqWCdz
kIpukOUHaUzliWFv78lZ4AtGlaV+9XmzA4xn/Eh7KwBCCXOssGV0bydojthEdj9z72nuc/vXZGQs
iih2H6xcmOcKs9I+KIf+vWEm+Pt3RZ34ayRh8kJ/wT20Uz8dQXwbXLZ9ydrG74Aef5zmQH5oexl2
ixNNl4SsHRyHUlBF5Pl8//H91z7UMG0FF5Ncb03fP7b+/PcjrPD8/3vj/3e9cUfSpv6fIar/sze+
9rb/2/YLCV1c/G898u8f/bdH7tr/wfbgkDpxbNc0nbUj/W+P3FP/sUzpKCGkIgGkLLI//7bMLec/
tudJFiRPWCY/xk/9j5a59R8eKiEGWtoWktzQ/0vL3JKm+b+2zJWWikOYplfOOKuw3DU481+yX8yG
1XmTtQlnS1tRdqtebW8ODiIZdmCH+6fEcqOnMBnPRS6zg2AUic2+sG7kzShawrc/29gL07FwbhBe
9W5ZFULxYhR341ytVmhlP8JZ88JqeKQgCj2qSJ4hJ8Mkisf8ru0rMBfNVct0m8Zi+Qx6wHSFHmuK
sAg4UvAvDHYirehi6T7VetHb2Q7yZzflYB/i6kL8aN08qgH7zpQmAphYX6DLscdFIEo6ugYXDJyJ
jXQ7/eq0cY08afDMnYxRLSc7LlOQHwY5jx+iafyAyacfsVdBlOlseEVZh0neKd+5406MRLvDycqo
6lHHe51mtBgRw1/Xvlu6VwC5iJiqDumGVwFbEjJ6LcLMR8J1yDDeX+Bm3M/L0xxE6jR4NUF5RkQS
YLiSHPke7q4HV2qJDk1v7Me1GEpi17JiEF0R1FonAhaRD3c6J2GUzpeWOGjAm/UmusbPKsc6JXp5
KR0yRYZNL5jU2R9j9HZlyT8nWoTKKduMFfuLvophW4qcx2IZb5Al9c41uY2b2zgkJ14I2TL2C/mR
W2jS9vpNXJInAXf9Meynj2DMx30+ZcNu5hC1nZu+POpDOoYM3owto5CyoIQ9yEeiGLeiGeR93hNv
ZBQmOmhegukA76aDyapIVs8oyFQIwvYdacHWjfWmV03yFuDVU/FSEEBoIMTSjz7iPeF7hCQ3ydXR
nR2gUzogf1paL21qBA1Vhd3kRYSCTUARrh1UJ0KTMKFsczpUZjftYYh1e2BkAHDnYe9o0ZyYlzO2
RA7hAOdYD8G/9ccuLZlDquzoIkfjL+Cdn5Uh5iMDdNaTMM7hEFgnaRb6jkxCdZr4pdsswN3WCSck
rtwjF4jrzB+s2NgbQaIPnYOuKRm09Wih5dnoAZJKYGWfjSXSu2r9w126C92O+BgVfXURacZ1H23p
KltnBHh0XDQjCa559WANXS34S36bQVdlF/ycxtU+5sqitjl70AFn0h1B8hhD+nLoxT5NFg1XGRX8
dZXqNjmBP55GttMC7ipDgWz81Dw9Jsxy+rnhumfmT/j4855+IAGHaDF6vyvntwKYnk/TF/dRvNSH
JFg/07HfJBC0DmZuof6ZnWHvAjqWVdJvXsap6C9TE/2kkJidmho5kI2VhMoJxDrReFuvZv9CK+84
L7cx7qADVO6jK/Jim8v15dPZ3qAgaY6TUWNiU17Hws/FWgVdDPOOVnYrK8zkQ+pd4jF9F5FqHnVp
Pjtheo4Dy7qa4WqmDMpLNkZ+2y5MhDlh+ZEzeO82APEK7sBXvjvvdhfG3LkkpKNseQIWMZ848nBx
x+TlA6hiDMhEu6goM9/m0HPACEe1MoncTS8GEE5z5vlBlvJFU9wmGsgG/phNAEXiuL4mVkTcu/hk
DoFAhIelDzh1O70aOtt1CgxUaSbM2jWNR1An4XBvdefIi2ff5nxL3bB6cFUJy5jNQDtONGMW/eHp
Lj4shYv10s5/yCDwsRoG+9ozyh+kV1GEuPu+tqprmOPhcvQ03aoY8HvmosN1ZyjOtRfRIPIkAq1i
pd/COn/o3MZ8Uql4MOuueADF8rQsqYFPEnquFzorGirY5F7t/hyHaFVQnMIqeQvHcNkxz+rtYOsP
SXKa28AG1pzGJ/KGLUQfV++yJo4PcUQxPzbBwyaV8RMJGTnwwHxgUHivmEy/OsLR2yRryh3rUAki
0Hoq5v5dzNz55R/hRiaOIRsfleAM1GobK7CHmS2cBrItmj5RyKSUHw8qODetCbrO/QrjQL/B+Q3u
VUMUKLVGDlrBeOwTEvNjAirNyQ1zPzOwCAsy2eeumB6XyCs/E3tUD65lvM7CuuSN078yBt6agbJo
9nm+KZNhnWT4m8S63xuCemnaltGdXYByM8QC9zJV86X20o8sRskdQ8GGeePTsUlfmvlXBYuzj0zv
FS/IB3KDS1W5ib+kTnRO4XtszKg3t6bNW5vnLivtsh4iovwcAvpLl3H+XETxOTs8coDABHGsZh7b
hlkUhjPj3RQmjpor3u8C3Txp42Qp63dYRvoNaL2NwiR8jNdRb0rf0XMyp0C55/g2ibQ+FA3/KxLj
mkeWn09sgCUDUBfVmtExrouPIILYMKY5jcY0GrbkUPMDswbJYQgqZARNQng5Mo/tYpcvfYbsqGjz
6eDIUj941nAUksCY27jM/wz2ygqpUAegRj54izPu3ClfTmEhRt+LFPbSuQhpPml1TUvn05QCXDG5
9FGW0zlO5OMS50AalWPfFNdQOI57p5Qr7kcChrNN+8BKXflmZmiq9+Zf0idfeZ/Kt1lexFDotzkb
b2yMvrCuQl6eW71TafsaYhxeeXx9e7eAmK9S7ytiTOFcGuNH1Z4NaVEcqkEat7pKr6aSl38WEndO
ThEkt+2cuHKn6kYcm5Y1se87FE95Jzkr1xUyjDZ/1BmDOov5ZdbCJg4n5IkCj3UHIzXeJzUrdaTI
Gqq2IAzY9WLTUAR6IcGEwYoR211vNtYmp0J7zCwUro1pQePIQ7np0/ksgoxeAQTzIoA+kd2yYAku
9cS4fCdh6DV1Km8pzQO3G/TFqlEAjo2mGEU7yLUewl6JW9fdT23FNLuMz81cEvJKCRD1pXEZpmAB
xeJA22yr9qnVAbquILgrA4uYXZrT0KQSdYcy/OzUotsmFWYvsiZ/UGKwKzAKiGLjU51zZVdhO91C
0T93lHBeGip2WeeIbSFrsfe68GDA2LrLk8/MEvTeu/l3Ixj9gl3WgY0G8s0Q/3VaOHV3bQOYxk7D
4gA9v6dHhquEzxkNY5h/ImTy9iYtAdhT3hYIoLiPsxVzUDXFMWImeM8nbe288Ienw5ZbY9kTJuwA
GY1LQuHb0/5Qev3D4PRsHpPxLphreQzGYDXh2spXXu1tmsGM7hy7/NM3q0hsQnUXIS5qaZed2tFr
Hi3DeB/LiN5P/dy5RvmcHL63EamgKkb4MclpsYq6Tv0x7YuPoWYSn1ubsTxKO/3lQjM+KbP1kam7
V499oV+FVXNg4B2njv5R2DcjUvDyAvVlq6g/5MsRb3q7FTJpnyQJ9ImSz8XLsn2NL+OOzgkQ/eKS
DfNfQBNEu4MQcVS4sCi4sbXVMQHMhBL4pZOV38ekWAsJkbkjmfpI1nKiCLRmIPtH9qw5ValJbB13
ghOkQpS4FjIuYUQzUfJQ7jPXeYMqRWo2XcQxL+lqmi5Ux2kQHUURaOZWCeWTYvJx9uZXCt3xwTKD
F9do4mNXi/hgJ+NDxN5tUzTLqYAEt106vvMdz8gxDcDaZzPwmg+3rvgNfjUk9UMFy8AKxycNjeqU
Qq3pk/IoUhX4+BPF2TZRrbPDrhNH+mxkkH83BC4AU5MCUNVbpPSGuavq5A05a2e13FIJ3ieO5mtJ
uYVyyfRYhlB1gFZSkkUsYEx6xzTzwDQtm/CGib/d0KZiz1je72IVJwQkBu/SYs428Qx9Pepcalze
0LPaOcuBU1eOl8pi4jAiM9hCnYPvwYrSpsN7Dkvi9L0Z4vluqnKigNVVz23cE5MMevNhCauV+azv
3HQkyge+/sC8wLMLAmAbyzjZ11H2xBx5cuW/nzPHk4SFSvp/KXkIsGLNDpe5tSmwkNLpYVM2uuN0
l0QhknmHGR0EPfoixvyTflS+aYwiu6v7pD4NqwnXNeL0zh4ROnAmwjY3g9B0anLPBLWP/ZSgIhpS
ZlQYdIWMYz831kqpKxE2ClZLchXBDv9wOd4sPcv7xuX0tP5Hkj8RTwtTXF7NhyIwADnY+Y0KCN9d
bseRI7pTSbh7Ow/0CaCn6X1vE4CKaSOzq9QnAxjwto/ZUxsNKsA4L49TzlVZGyo+kAc5up13LTQD
KPzm1pdiWEXzxa7sPweTHZbNOWDjwCdO1PTX9Qig0HMgX9Slv5Qp+EJaRADcquKrkoLpLpDeb8PW
AuC/NPFBa6+hj5miZzXyc6aHk0lMZktByrwvqfYSgqyj4GgZJpdAZNagjJOPhF70DsVqxhLLbYCP
jpH3t8Splwc6tLYPK605daB/lwiaJ0T78eg0kp63Gd7rsSheZFV86IYdcEmpLmTD6JsT9/pgnqKL
mqbnXCAXLwmWEj+1sAqs5NmJA4vIKvdIXfNladN5Cwm/3NsMTm+Y9MIQDVYF7rBZQVOtUkinbgN+
YXCC5gBLfDhkeCh0Usv7oHOxL7cBkfH1slz1cGChhnOeptdqrt7jSDtcfmgAvMKK8ZTOP1qmh7aD
mstLss5dei2erHEdG0UU/tFrj1yxXnEI/dKufdSrbRoEUFY1Ww2ZZ585SXhWUwrHStUnWdu/Jc1U
Aguk2Usk3KRHMuM4gdtkXWWaah4wuYQo79YDd+zN6Zb5YubgU97xQf4t2b9QHI6SHTMEv2abeXXE
JRt09d5dx+FzG7WKF8f42rF3Yn0nRr5qcS76zQjKbN/ULuz7tFhx5IPnl1G+Ysg9hOSNd2zbqjgq
CWwodmHnYsJmYyedawqs8Goo6+y47FZQTom9hOMTbVr7V2xN20DU5c4cAfvMQdccnYOmu7zmeUg7
cd/eB6r+cuz5V7swL2rFOComfa0GpoTKotDXOljt7wR+GxwRPkTmCc3v5PAZohufq5ZjecdNuGqz
TcG87pUi7ycnVx6QDcF58bp3zx2cU8Vs5WNTPhbxeGAV7x4C1qODopTj1xXvC0WrA3wua8F3v6y4
jc7hu0hGF1hYkyJLDSewwu3yxwNi4081zMGp4hCWzN5dZhryxQkdi09kycjBVzVEK8C7oSwwhzYn
i3HjhwwYI4mbMDo4HtED+FmnprifSlPdmXTn6OgGAAJcgHhs0VsIETP9+hW9uEGoECPhSuKDoVDn
wK3HjGMX8l501d7Qk9/lUfAWETzpIbgxhah7X1rsdsoCeL1e7hadI3Ss0ntOBN2h15mJGD4UO2JQ
1babvWbrWCZioHUJZFJL3KHreXWabiKNwDo3p3hZm8c57+hyM468JEH7gpE3b8G1upG2r5w7Dmsr
/bGbxK3KjLWe85aClsBV4zmnPgzgdnc5N9VIZr5O0vq9DEAPBui2+xgZXGDTxW6xDMeNORyJV53z
IhpPxuI9SZiqj6X3CTqcA+tYPlaSDmILhqpccts3WA5O0rK2Ta8uCh/gEU7IuM1NZ9qnFUUqVxma
r3F8miH7cxy+xun4kXWMkMNMoGBQ/OygIz+rLP6Aq51fUCB8fq9YCWGdoCU4LmXNPMxivA4UYhbp
NM9Ryv3Faqxrai6YUPpuOHCTM0/cVtiyP1lhl71FFtwssCyjpXltzYyjIswPOflxBjTUSLs3CA+E
zmEHjCKqyci0R09L+bKATuIgIo7Q01dNz3Rvrq+W9pjg1KxipOMjtM7IrU8xwPyJ/V44yvk4Bh2s
6ZDtXJ3ATUhl+NdZ3Pkxy0gFWUZ7m9gCmvMtt/vqRwJn3usSakdWSgNiyqhNqfJiF8lf0kjiasMn
BaNTb5h9Mk+JLNRGT6jeu1ZE985O6d6DB7ZCmhJcnzV40NE4tfGSXoAvFSuJsduHU+1ipivRfHv9
c6lHnj+ZltOQN0ebdv5hiNYcfpqU5BYixkBG2wTHSaYnXNtoelLq59pErEkQ21iXJMMbSq5hEe7k
D4BkomOWBGzxW9f3SkNfRfnbm7rDNNU04drO8yMBZNzg3fKoz2zZ7CGJYnV7bHN5E0sab6ye0ww7
m/Gx/vTUUu5HC41xQwhKBUF5By3PvkVMAiWteGdY3fpkGhBccX+JLfus4ZCcmOQKL4DHzryY8cFp
SX5JszmoxBNHhFBMxJCV8Q3sDFCrxJOR2CBKYhclkBxOSTZSzbXAJRR9fdBLQQDVrqbdEHDNlmux
1hrbmx03FDM90r1JEbm7JTGLbamYtnBF8damT5MzA0WxnV+mxZzLALfxQamSauT4EmPxewCTEVJD
v9Osy6YcAxBTE9QOB8kVio9iszhQ3vGSJ7vc80C6mkQlCC3xjyRZf57QGQExxuFphBABYtqOm6Kf
wz0jNHBvkfBtzK4N93Y10MheKxbDggk2R/d3MGJiaQxzdzuUP/m+bpp0X8UlSj6+6siifYpA0SP2
61tpcRrPHHXfT/3wRvxqObE+34/K+zXYpX5OE6mfK0WFAFVN6qnHEac2ZAw0ZZScExglzsnoGTAz
CCE9R3a3MdjcXccwfUdS3Z65XcbbnDrDE/WRbTmVkDGXKT9N7PUo6zMYV87WkeiUb9AgOM8SIrJh
ISeIsTx4o4nDkZntpHd2hKnid8etINA0bzUNsGFBSLcA9MA89NdJIdnLtfzhheyco0mf6PLX57Kq
7x2HCS9Kdxj6pvLZWTr3wO5rOmUzGdVpCE+hSKOjjuiZMrrS3gUZtI2sNKm41ibxCAON9zoTZodl
Qy0Y/3YAK/FoDBu0OwX7I9aKxKQXgUn451DFznasiDQPs3xkWhfAu1F8eQbK8CUNDzHZU1acme0w
t+Tv2Gk3ufMxa0xic6xHjkNRIXTXZK5775LRPQ8M4/bC2rQJZeM0u5GC3FiwS85y/UP8nmJKg3k6
H7/DsF1sPwtKKPsuCD6hzRg7VXKbJJhOxh9ohtNQcTV4kFEk4uz10XHOPcGcPnnYdhAP7ECs/aia
/uy2QFC8niRg2xrl0e7rndOxfLktUhdN9WoTJ5qdv9M/9CG76imC9Z/ombJRvJus8t+U+LSqc3nb
qN2S03Mb2MnkxZraNg5rSlgwk7YXiXPf9k56GJf6SQXmGnYsicbBUN59P890cBZer80ZO+tIOVu8
/7p8dfvymiiw9lPt+NngTUe21NxcUT5vZWyvcQsr2v7quGmfnZYxgWRexkM+4+Gul/b8/UfIdj0t
SfjOkKg3I9PzO3TaQ9UFe3tI38sm+03CPOZehCG0dQi4xhwdLTv765Y9nKUQ+ymFZnTwTdH5UZdC
8p4hHk71r4loTkvjqDTQfzT6xxJ8fEeDzYW4T6kwvRlue3bXP8KUeTiU55gjCjJ1wvDaDSWw/r9E
4Sn5dggpFr4reh7Oyi7TQ9APuIgZkpgnE5pQhIhrTf6HZvrssg/ast1rGTla+xKqPClyFmGRM30W
rjEzKfmki/RWkFXbOIxL+W0sNkRrz1QHSwbeV35dnt/N3mQd2OpaE4H3FQTGIWszmem4wxSH7rsg
xVZnv0u1HLrKfVmS7A+xz70oB7KmC40MVkmHa+X0nSCWSC73wDneAvLoZ1M1GA+G+dOOKFJWUILG
IaPjbTy2E9H1uRo3i2dKCje5cZ4xxmyCkJBMPfNB1AzhWYvysSu2uEdVf/amR65clkDi8d+xdUcl
+V61waUce1KgCSIs6hNcPGH4NqjBfAWdJDdR6h5tbgInFwDPPqzKYE8k71VnloXSheLA0pbMJiKk
8Pv7O4nS5R6fWfrDKzs/Mdh92G5rnBlHeImMydyDr7QItM5vJvzUHURWYzOtAewCM29qjNyz+1B9
QMSMOD2eQxQ6vrVG1qlY4XSpaJ9wlnG8rYo0YKS8CnfSniDpltAsaur0a46bgcaaYHvV7Dlq3v65
Ls2p4w5qaTRlzqsCKtXM7kuuf9vdG54KvLFRgCm5/nK1HKlcaBQbhfPg5cLeErL4O4nZV7qbfYeU
6cbQglHjFZC1Pv+27RyC3kFHX0dZx6pwsSvzw5FZrAVHPmOn6Nx1McasV7Ip4qLMoEQswR4Sh+/8
YpuiHWunWzjhsaHuxkzdqDhipmTaxlD6yzOrTxETfCyKy5CyAXaep/ZxCadP2tHcCtyKA844fBhF
9d7+8qL7XDr9zgjuRJsQeOrXQ7X5Cqb0GWrnmZHtTTAPt8qDbmESxmNJ2AbUghxCzEKCFUGU+ZqC
LAgM7zXioWcXstNoJek/afspqMbjiCshn+7DurZOdDf6M1kY3mKnUBTpejpCPTvehQpZXQP7p6JN
k3nrdDE65LsRu9yuljPjvHP55KWT3Jp0knLfNnPtc2AVG2Lg0RKG1O6AopdxeIO7RTWikP02b9N7
ZWzMhSV8jp9Dyk9sXxjM0iw7oTUuTKYMtI4XLdaShji7EGSr2ckJ5k2/k3WKpDhWUeeT+KFkYBS8
+ij0q9nKT82ijlFj60PIgUgSGDziINr2UaiOcr33fA9JiESd+7qaqKKZ8IgMa0t+fu9ApTwy5UqA
Ey73jmvtdx4hGzJDzMOb3Bw55FP6oj6wNfAhHBetr7HjfrAhDiGK1A/fcyh9tc6QTbY8hk0oDrFk
4isL5h90JjhiJF68tVGv+jIQzAPS/9+RacE2nI+KsY06hzgv7gbSRRP7SWp4vThg4zovdhScQW8j
QHcx3DnT9J5LPewtb36r1h8LwpYFr+bTaY0ndgg9FebgQXD/+V7uvv8A49KfVQwINrG9R0xUl8mM
eH1B2W4aVdVnYnHPtW1ziw0sNsTQVfxhlUiXQ81ZxeRcyNQN08JkhdQZW+uE+AiGGqOkD6QWmNQN
2PSBwL4XWLIxeZwr5GkMSKUHJ+WLnpbzlzdWuxDQ8dIVDYfmdZVen/n3/xuzL6x3OOLayUTOa3zQ
wCy3hOffpieryLYOb2xFmHU/s/Gt2M5QnmVe3SzaA+6AbbUKjXP3xnqFK7Crb7pM1J5D6XK2icye
hZToLXL3qieJUTcZ1hHkrz50ELjhw9wSXOIlmKbihGz91OvuxN5pNHVbq6Cp5intG2xPmZMDWBC4
Q3FqGAdQDFbhxhnfbJQrO27neEaDlHq8TptNgwAcn2CtdgiWEzR2CRE0HbB0ZWR+SXrpcybNv7Wy
T8qmjjkt1uF73aaA1Z+M9ssSxouKp4dovVI8iynm0DnWUt1acjhMM7jBtupwsTjcA4DozQ99y7xD
kOwn4dCcrJyDsuo3YNyINpLmPkXEalERuiiBFdZq1M1qcA0mVcCt2Jnu+CRRhOkR7uz4wM72idOa
53t20+xyDY5NxcVfW3KD4Kzsa6EwNS/Zu8c3iZFsVFHDfB1VdezeU9Gbp6WdQYwSpt46IewTJf60
Y83uqYzbLXe64BAPFPPGIHhuOAJi2G0b0PoMhcQcWVrvGJhFvtFZRbS7nw7k0bkLroU5yy1hAL/U
CX7yIoqeuE8ElBUpY5BlzBgOkpXkzijD9gRKByJkijGycz2oLCVMqBxfseEYh8aqgwOS3ewYooQB
uT6rrWkYexJoTER57R7yDuWC3PsRZ156EpJNjDs/DLRELk3sUU0gcdPH4wPeuWzLxgR20FeQFD8F
H/HG8eZ5a0vipeQ3rA0Qh08G3kgCbjMLv6+oLEj0yc9CEmEhFEtagJjmaYJUSmJEttChHV5dBqBo
uJXmeOLEI1klN4kWw17FlrljfSx8nU4Gi4E7wJG13vSo5qPsfwtpHFtp4gqvyMIwOVdoaT8mCW9e
hy74IHMXCEidvLg0bI/t3B/TIZDn0f4TlIFBpy082Zwlt42TdVtd/m3KIPvQTH1UbX4y2yj91Ida
Z+E2YQd5HFWhwEjYfzQg7l3CqOaGRCjV++ASw5BjTg011RBXJ6uVxIi1CPfCoUCm7HRDcRmKGzyI
baexBajVmhko542LgBkdCkLMWpmcjwgGhIlvr535QIO8G7PwaHY3MRDdMSBKzOQQ2xj7+lp1FuGX
xYZ1baf8cjSpa8FfRtzOS4yJJOs8brhBT6lRNM7eQGXOdX/StjPSIZIBb+cYUml6bpokhK6+zFuS
DO19nwyPodvuq9TEtSp/U763H73eha9aX5kC7fwhRJQ7xpTreiYWaKk9SA7Ydu44PqOMB25QydEr
K3vLUfoDUniVid/wtalNWBOsC63JJImyIrFdIJbpJu5W7FJE4mfL1UPdG2iXYaEFDjy2gI1yZ0zZ
DapdRWrLUsTGTEaZkHEUvu2hK+1stzualvtnuC67Kab+B3wFlbfCalg6Cc3yxZ92ggbaPkjUp9m8
WK7VnPqRjAIuJJw47jeBeDJ3Arz8RlLkKjEPoBB8Ilzh7d00a2goE2HIvWOqDJajdEfxkROUvSDl
KyeO8T1Nx24e6Tci9obDe5nQeSMZRXMSHxIXzKwjyg93QoLi9HrDXdCtBxokMbLJlDYuNQtuGgbR
1U2b5j/12MwbsT4xIPU5trT5zgSacYzbut7Gkfnbox4My8MAGbsLo/Qlq2p5mUt7a9Wohdwhhbpu
sElmmXOJzBAHazYzFrMkaXq/COsbpzwWaQLJ+FWXHfOvfhb380ll5ICaVu5s4tRRDjYH4t5TTqHA
h3H6020g13cMLVHm96sKY+EDmgNswhZtI+qO20z3J9Hg48O2dy5bOJGzSI9dX2iSMuY+CUa6hzaT
dcpq91PKewcu92Y0gOgjrg5cZ2caoxmGvuqADk0y/E76fxLVlpwlDFkXvHnYyl+0fq2tU7kW9JOc
Qow5PQpcnv5044TTnG3GVMmYxHvlLZ91TGa8DJivzZLpwymvIToQ+jfqZzYCK/FG7Eh9zPc8x71M
+Cdfe3TBBnPXhUYwUugm33nfBhFvujW4KdjpTcSQ1t8yOkLt67Ki1EbKqSszl1LQKbHQLDl58YiU
WZ/p3zi+Cua/JUHlo1U4V8sD9c0RgvHGFC2RGbHwpqXam2H0kI71BiKaOvbE8/JsuAsLT24sNSCY
52qt6moE/FHSaKZvgeeO9ZdCyqaCVh8a4Y/GfCqgAbyugkquKDWytR5NU+7jBJlm67IW2bmg1uuO
YjMJjYyM7gA98WmXL+ZmKJyPAqDe1mt7gi7Tc5gnHO6xHm+nNqa7m69XQ+vShc8QMwUk7cZu2QkB
CMSR7xi29rnqqK8QE/VkSSo6AVrbLnsiGhzTuT4IkVntE7Sj6EKb6joSPNzUuFv3Gkql5wTvkS4D
v+/AC4VTfHFUc05zOzquVXz8DwRj+tVdyv5/MYCRSTpGwBnBQ6go3ZHLeqwrQCfu1O6l5LLxVBMQ
7quNfZ3HZwxE0T3cpR/J/dSrX1bG13Wuiteq++/kndly20iXrZ8IHUACyARuSXAWRWqWfIOwLRvz
POPp+4OqTrdLf4V9zvW5UXiQZRIEMnfuvda3IEDpvfslslyxDXHsZWE6IYMDW8OyeUpnjhZ53/JM
oAbrVy2Ht2NgxpuyOrWM4iPBvuwyCqOej559W8YUHiJYpwF9Tt1uj0O+PIkjNTRrHybtaHEwV3rX
t6dSPjlKtQd9qdzV4nb++PLXbxUHJzlZ0rMjHITaVCU0OfB4Z5CFCbDHLPnxhaCzv3/1f/tnGQbn
VcvBcwYU7oUOjVsE7Pmxj/XFI8g5c5KdsXVq54Fg2nVS+BNqo3bnQ449xnELFmj5Vfg/v/r47b/9
2ce3/O+/+LdvsayRw0Jkdx6xvgkrTSVWZFiElxCTyyYwZhBWRYsyb/JnT2toz4RzvCGA7ckarPeg
C+pLFEfDxpfkLhJdeiKSm+6I1POthRx5LfkuC708lIBoRa2Ehqg8OqKnITgxdu1auoVDH99w5+1Y
YsV2xH4H7DIcL4NG7EiYWV5uw2BCUcqkkjYHiZ7sTV10Cvh7Ylu6LTqWdTdjta/9L1+MxHDPVvqT
NXNcFzrLHCGi9gauwM7GK7QSxlcy6jpv8pvAywe6SEbMKkku8MCZkOa7cSx88eawdBx8icPH/EKs
yHUKfLVTHOGXIbbWDd9ECbrKj1rPaBmCSkVfaIKrnISX2o1NeoYm4sceRZGQzgovFgWyrz132U+9
cXHcGW+YbX7QXCUHRfefgqqFKkKWsNm05bFIkpjAenQ1cw2/qnZ2SUnahT9wsh/G4n2eYpxCxIy7
evOMHpq+9MxSMDkpAGZWTE5EAIsUWRJGd5/5a7C996iITI839TTUcocnnvAbQ6/XQkTfGxoUq3iK
xu3o9tle1M5jroUmj9oweUYXtWvOyxdzzt6cbngYMwoH3Y6oeDKwk0Vp0WzBp+2EnbmL5hmEsFnZ
x75z7KNVOI+pZnTUvJzoxmwEzpgoUk7GydmOdX2bdp12rFzVrf1ODgyG3yubB7ddjN9FY5L1MMY0
su4COrAVPqpTgVePWfWKRbOrNykbjRdlSbjC9AeLfszu5ql7IE2rYbwuoKn2uIhAx6mjzHDNOFDt
Nw1BEoeYcUsS0U4d3HSXsAry6uilZ9m0c2udBcUVByd009PkAp1PsmFvLWe8vigT5gcwKgLSszdu
wbUwgkycLDW/cFAkNMQl1MQdwn3p18eyTNB8j8b+4/0b9cWUQKr1Ub9lWn4U8yQ5eWcvpLdc7dG8
xgO6t/DZ8lEBOXqpI0ugsUxT+r6LqXcE7aePH+TaN6bkPWkDLedQEmdNzwBLutyj25jwztOLdZWB
V3tyfKztYpeN7rCvQrCw/WTvTFufGFoBhciKU4IH0kxv4zw+FlnH/9vT0yfuMVByrdn+UVUaNw71
MBpXTv8J4Xx+/1aHnAUt1aBOBSGG2THDRU4iU3R2bOOlJSZybbr+16Y0bsxY7tpUvc15+jrWPZrG
sdgTif1m+qHPFDvuHnpotPpMdHUXZpxqGJlZxHfFflrRKvJfjarTt8qMae5H01tSlhMTf/pRfawl
Gz/2+WD1UH8o7OqHnqldHSbxfYeQYaVjA46HdDckVnSfk1hNCHr6rByseFpKvc7xYQOxPGc07cSX
LIn3ugYRVCusEJu1dA9jHuk7Nzt25WDdFKOr7buoZuJYu0t8tI3GO7wYncFx5qsUaXKTz19z9EVT
pe5HWjkBE8cSUce2mcI78i56b1AAV8SMbsFh8sDcMcZlODw6KX2OtIvVulmmDkXpfotxH6Dm6vKN
4aT45Zfbr7Vp1bsNlz3I52bNeJmENPg+QUJ3S6ciXfvUGTs/b27DQDK3KuOXuCxhJg9x7uGmqEDm
tOxi2RTMrH6C9c+Q2ToO0AFDdBlohW9SzCvrmfwFjjQ29EM0M8x2hjfiO8aj2Y3DX1/ccqbjL+gb
lFF9zo2+3xlMIhwTUVBaHfJ0JpqyFTpjBIIvDRzLC/Hm40u3wFdsHZB97/jPYzLKFb4D6C521G3M
fnzPdNIPHRepM7nVJ0omiDfsIEnrWSJ4zDMKRZwTuA5pWB9lp9N2Wr7MRU+LsGWy2C1wDENEz3PJ
9xJIya4mRXcSYMfnrH4XUZLTXOXfoADgYLWsaVInkNtx2vUQWc9WPa4ibo09dDxmnn19dtA3vZVA
xDl3EHvsjzjO6M0XTpJ4+pC8I5cikdUp9Qu+udBTuGvTAMsjesVs9qMrIuN2PWrWwOmCeIGhAcTo
y5E5gB4X69LJodf7XXiatZ8T/XpOEtZJNpG8uC0j7Xw26h8O3IF1avfAGwZw9MJ8HToGxTou05U9
ONElsaob+ufpDkVGTl3WnTNePbGMxb2v7G9jYz4EVji/aUVxctUw/shA6rlXqCfhW50x0541G7Zu
UKJOBrjgMbV7FuEEJt+G4RvTwZ+wDMwhQ1RXlNGr6Nw3c8AHOTUvKizWaa5fg9aSnJYG27Ny86ev
EKPGpHWt4tqJN34vOBvmCLZMvCieEQYhPW//RzJb6KgXhteEDDAo5vw8ARPa1MbsPqhFAk7+tvPF
GA5t2Vxb3b6XVdR5dh0kh8Zxtvh8n+hRMbhKF7dANm9Rxn2146s1RuFjXpM9ISPbixjq82Swsqkq
/ioICjjZPmpKsnJxKDe0EOwAUUlSFA8FGjmCgUhwcxq4/rK6H5CNWq7Zf3dasqMd5r2PZVgeYypb
qJP3C5D4xjfmTTUZOVnGBpGgIcIurNcBDhgDUxSfowxVeQgcerBi+uFiE86DePcR/CCq8ODUSL45
vMttNHCh3M60L51jkFLsp93OQmHxgOeLcy6eph92sDdmrdzPVLieCubuFIQ2jpnOuNY2Uu2xZqyo
pLwRXbGbiqE6k0I6XzvZhbtEhLSAabedHanfEQ8gkC83+TmoEqarMc3Unkw31vTOeGvEHG2jRKij
WsYUH18yzoTH5GUI2/KcJ3F5zmpCwJyS7upfv6WRv2taC5gRtcpkzcPVacPXcMLjlTlMeLpS3MeO
b3um26OnqkBqpFq12ERcbZ2E7drXbMV6N0KSGNt6TTZre2hVA9d4Tm4Ce7nmJZ0bKzGsG4grT3Yn
3A19gHzThj8NJZctcnpmHNRzRsVJ3FuopW3GwZ3PuImStVw1JSHWYQoBNrT9WyJttnAZjlE4JVfn
YZAJEiIbiIxDkPxBuCME1NzYNANyTMwblMTCopdUYpopWIz3WpY7Gwc78/oXn+O/wOJtSL6/wOIp
Sg3Lxs8osA0KhXnwE7K8C/00Ktso3kvRYOKZG3EmgoBQ0ta943JtYZVERwCYebuib7OR1tSwizP5
h0GlKA0CxOzpFKUoWuLnvnEocCG2HqMkguw1ECe9dmSWAMAw/7ZCQeoU66JWqReUQCvHKD5OlPAo
BlL52KZug/ejM05mgg6/MIROI0GfN/STwr0o/bc0N4dz41bxQXTmpfTn4Py/X5wsb/Zp0D0GRsVc
y6JO6lHA6RNxsMzXAB+VunHfKdf/w2W0QC1/voyOaSxXUzkml/ITkBymmMGMoQ327aDeSZk23jqI
tuvEjEktSjRJh6OPXudXUvnQ/KjU9Gjjm/eoHYknT9Pi0Fmpec/8tbkoa96iWcDAYmXYX2h2P/Dg
Ysbp1KM+NeBIXTJBaMldxySWHte+2RRSfgee1JCIFoV3AhsikovwS0os564f5+zZiMbcswrwxyzR
ao38079VRndwxqk6IQm9tgKfntVUh5a5M/VZYzw7FvPz399uJrbbz9cJMgMlIIla0lJq8a/+4k/N
zc4voIKALhPwvfKs30i/2ZX442nxi4lS0o7XKI7aU68jZQXJHHMP7Aaziw60h2/93NVvQiYUakrr
/YeBLbbbam8HtrshgDNYv9tlFlycTTXO01M2RrejTsCWj/Xb0/zsTYvj/kEbrBMant+/N/7ff31z
kjcokQsb1vL3v765CRdr3s/I3mWaHpCX0j7dwpyPvoRlgwUyKCoeJT4IplfW1qyacVVqkfbNqQz2
LiKuGLmUeyu2082S1Hlifkoy/dTpT7VrD56qM1rd3FarZi4QrzCxvQSmSn/5VWKHt1Ca2tupi/OV
JpL2e88SKfUpf5GtX2/Ja1xGErhyjdu5aKAKBLp688vsAKIeW+CoP+tt/BaJPnqiuul2KQ6YvaU6
cZ8iBF+hRUKIOUwSibr2QtdHPmCVSFZdHIHA4cyxhNQY64q5yX5K5UGa8IAd4yTCa+3Aia0Cw3lg
0wMoxYRgqNLwpgSbd8thlgXBx0tZx6N/aqr8hTTs/kfPsMu32i9FN01o3JGCCvu+7dExAMWrVobd
Wg8lvfxdmY0Q4ThQexrBBl5WIedTXS9fl6Bao57tHyyte7qf/knKEUMt+SOrtnOCx9i30k1n2PIW
mx2OCy3bY7qM2CfoQYZb9u16S/ZKSHhpM5fNG7Y3hOPNgWcX/y4hMjcixuVi9WxHQ12+5orgEheR
Alos6xiHdrZvzXra2S1SzD4WCmVVC0eLMgO8r/H2+7twgb5/esJspQxbma4Az258fsIY8ETEQjnp
3qVhuteRLptL7K7qX9JeXCO1oJyCWhKeNYtTaiQFLT9QgkjoOfE7EK7gkM3HSBffMps+L3EdwU7p
zMl1Yql7WFAAdrB3iAanQLeo6knpWqm2ydbZRA8SXOTGLCB9t374hrAN0Qbd0TWxyme95TtTZ7D3
GbPKP7ztZZ9iagTjeqHfL/sYagpcbyQvK9PQjU8Li2ZX2twJFe5nRWZuMgmoO1GwlqkW3QZ2d8py
mMx5kD8Wgvgvqwesw4nmog0dB8y66a6NhceyV4Lpjx2cNT+VS7OSgOIZz3LZo/4Osh7l4CKEXCA+
uP9WpoYDMIjjJx6i0nOZiSV1cyvN8AgJfk87OiHD02c+rSrbSwUh9JW9a5h/eTPjrD9cAt7wv1wD
admuxO9B9/Fz8AsJxyWO4Crc96LsL1MaOOeuNpmXiVep2vZuDmR4rILou7LQblhR+TJEvlerBZCv
dBpymVu+pcml7Y2HlDDps8qE+ZgpWOBVntL3jcaTXdX9ixu9+cgUrv3Qf6tGXd+LasLnpln6sxkr
D0UKT1oDymSciktr+sj3GWOHRfqcM3i7zFH9ogVttI78JD42Wt09uOoIsL587OgIeVU2lvuuK65p
CRi2ZoR8MwbTF0dvemSm2bYpJ9Thtnxupti+tMKyLqyXr+mSkyTh5jGyidp79EPmDayBW1F1NkfD
DHvIoBFSSztjDixCY4e5vDSMarx2Eme6VoAZk/jQpBz5e30kkWuq5vvSNu4dkN2nrqrvTbN1yP8N
0QxzGCzByR4i9JIQFAEGkU5Mvy6PdqSm4KaYnV03u6dWrxgVDHrEkgdwioxHaNgtJJCWYOhBQ5CK
TTEooRuWqnRuhN1A9UOLt4FpxNFj6N8VwZxk4ABZwwKWr4cu9a9pZlzoOKS7uE/rDblj+q7Jg3oT
cXzf6EZWeaMD12k0tGQbiSS/LvF3SE6R70Wcy0H00Os0IKl/0AXRdDfAV2ia26Hjb4zKEDsLKkyd
PlNcUf+ldPS0EONz8802Sjpf84SUa+7fdGU2EAoRoeCMpPbrMDiWRH/TPeHcUM/hzyoVV3SbZwPJ
1mXIaI5aOEwdhDmrimPXtU47dyOVbW7GiYZLNBkJo/UcLaBCbTFF+iM+8+IuDcdoPUj+ZehLavXZ
eUYptjIV5z4UpvIm6yYGPKWvPf1+ZTHEP1N9PpYWJYjEMBzLsJZkpX9u66Gh0RjqlbZjmjquFxPh
JQWTvkbRLQDrWe89h+j7vIx9bzKadFMqC9ZhaHzpcxVAT6BxpxFTei5cd7w2mggPncu2Rjzgo+06
8AFBFmx7NRh74jle2lyHjTtlhGzazaWdNKR7Vd+szDBtb11fW7u2U3DAu45hEl6Xcd8dBSneCkOo
TZSj+vUZzju6iHdOTxRN1vb8u4B2ClGhKbuQmZxlgfiht4fOG7BKn20rY2xeGAaT4eIrY3M61U5B
8GFYou7nfiRNTN2KtK3WpoyabTjU8WoysG5nU/uSDUJdic3ZmLjNFp/eNguPmdY139XUHCIX9a2h
XYX4Rvui32sF0/Ii3s4UEQRQgwcQzTDsgYegP5HgqViQN0PP/xIISeh9BquPiMhrm8dIbjiCMZqD
iJiOtvfhg7fVyZS09VK/nPcZHRsYUYP7jI32nEwVdArrLp/RXFF4m8fQdrEDtqraY58PcSa45sbC
hr2aq9y8JFB1Z4RJN+gw1wZZwIvM9VgD00fmUSjiowN9i4x9EbUtSgjE1ehd7McY5w2dLyfzeh8t
ZgyKek/gX3UboQeZwVZsrAAzHipJuEHZdzdBGODGYmXUpFkKhVfx4479O2Tm+teu9ynz5tNv/7+M
wMH645i/PNz/gfm5Kbqoib7+k/Dz97/6m/DjOP/F3ilcF4APakQwOv9D+HHJx1kOyo5wqS/4G7bf
/0P4Mf9LF44gbY3KX+GDJMnmb8KP4AeyZOguPQtX103X+H8h/Bj6Usf8UucQW2lyVLco8JAqKfvz
QTOa6qEjeLc+5HaP0CEk19Kpp8eKOOUEijP+WakxQUvc3VSPa8SpaBdQFa1RmuCpmc9hAh4BQeUK
SuKNY9g4Mavz2Hb2Xe1nTwY0D0JQDK+wHG3jpm3jUbQ5O79E3ZqP4QGWB/Oxdld1Bb1RUb+lFvq9
Bo/SOqJ55HWcUdb1i3Npwiqh39JwWMkWNd4ro2D6ZrHZr/OOllOvuevRBoGp+Qo71kCHjC6dU2ao
SCp4MQ7aQQd+3spFXkVF8BUoYrdnavxYVwyU6oD3SuqKi9UQvI/FhhX09sqvsK8Zudb9aKmGsFmV
+zSMgo3qzFVKd5XIacWUKE+/lhk/gIkxQPspg2C42E4xsZ1wG2JXPZaUwpd6avb6AuoYSZTFvzrs
Yzm+N85baNSUe0qjVRojLHMKYW7RPDBdjmI8BuiovQBQuEtPbZsZeOdy9uBVoDnMEaWPNZ3tNnas
L9RY5v6XO/rvZ//X9L+PQvefN4hlSWHZ3CXcc+aCqPr1EIr9jtjqviwPpek+6i06qI8vqQMhhRxd
PFcTgTVz2l1QuXEWSHWERervi/n71/Jp4+RetWhZUpVbmNqUoX/aODEB6mOQJOVhwK+7Iuz6zTTW
Vr0vtO4aiAxkSv4jstI/XYGl1/LpCihYXERTObZrCPPTFZgRLMwNVNtDQ+6svvQcubFpFK3DuN60
pEDtkGDiGhgwP5V1Bbi8GZAsDe2RtyEPVTE///46iE9dj+VCLGF1OiU764euL4X7L42BWGePozWV
wivnQhCkaa2bj+KB/vpYFOZKo1u0klYqNzJOTgPjja2WJkzhGcyNpgSFMrg/+rF011JC7HeLdPfx
oyRU1RHmGI6z+OH3L/rzQfLjRdtEt1H1OJZUn8MMA54AyomYF433CCrRtG9jZ4IUqCmauNjsYepE
njlUb9IAGF0FPId4XeXKcuHj1+K9klO+M1006p1WIJvxV2FUPWFTpjeD3KcIPV+QNZBW8be2KEnZ
Fk0Cs7ZqvFGbvrldc1vZy4UQ0TvQUAKF7WIpUMU9jPMWVZ37+Id3vNwYn24cXF+8U2USf0Zf4p8f
05gEaZglenTIW2KHNfJU6irKdsHwFDKxvzFdZ+PmtNB0QSS3Yc0oMWk2MBElxr4ciE8u0Zeh2kFq
LRlr6bW9jWg7gXlCGTC6j30lI+RLtx10qA0ip4Y2AY7/PPW/uog+UQ5VydFODH0LEPdrVYzzvtbQ
yhV6vql8tQC9Nlbv/+l5+RSzxgdt6zpSFEtXLl/Vp+clNYhazzqII23tPnJiH7jk86X2029a53e7
6mc+FeC+DY1Q9qnxcHDUmwXQFcxbpFKox+WJdqSE82Rbt3/4SP7ttfH6BNhgx7Gsj5bbL08O9jQE
p7WMD9W0x3asjnNavBZOzZbQyMeScRRyIdIwl+1A9Dr2/hLseyCpl1NO9gO413Z5zDvxpVHhNwsr
6aYN5B23ZeN1Paml6E/itTHXP208ODimH2d3whx3chz7SrcKrR0h4psirjPPSbMrLTnL0+DGlkaZ
Aa2JkBb58vz7t2385xJm60oaBl0N6Sq0Zv+8ExMIfVEg0eHN0i88lNdXqwGVp0tKcJDHd3llMgBr
d0Nrnlyf32BHjlZGFcIdsehzRF28+sNL+lR4WChIdcul9KGUITz4c+SmRdaegYkkOoR4oVepPl/0
UFq7OsuZxir4v62T7INePwnXgWug6ttIwXDGCPCnV7I8hr88ph+vxDYEt4OjUGl/bnPEWSu1WuMx
bSN/bVvvTThqh4y2P1q4YVgL1qFkCgP0eeE6KPVFJImqO6PtOQ2pXJutekod4W/CbpZbW9h0z8Uf
XqP5H61grpZtSmfpxSyryXI1f7lvO0l8qixGlpLGJv7McI+1luDhKZ418AFfkCfOgZ6dVEQEQxl+
U/1cMmQFZWNH2S0F5XsSN5jzyvfEduOH0ZBrnaFUHzvZVWgL/yFChQZUNt/Aa+pPOEGeui6sAGmI
5gy+qMdeEntYc/549f+jyWRLwwVAzs6gBFPrT03unvN5VNltdNCtSVtVLaKlqp9OkeMEXouVc2Uy
7c4FsJzWAFFXoDvY+OaUHe2mwDajBjRze0KutD88M/anamO5LTilc8GZL1CLO5+emR6iWTH7ijkB
lD7VTpgm4yJmr58ebR137RgnwGiBaTu+aSwXEOEBX7dWvR1Fl1GEgsyp1eK1w+F7oB+EfNIkuEdM
xn5OG7i2BqLiIb3ofVbhppGB10doOB2NkTQq20dzRPNIDKX2laC+g232zRqn7/uYWOXGmvEO+VZ3
M9DpGUhGvesqZJRTEQ2rtgDLVi2jcLcY6pvQad/9PptPSdfd5iIxLmRWwIZI9pVdtl+dGUwSeEWo
f0Ub0udNU6gegbsDx0Mrq2DU5S8Ifp8Xcvf7ReCjefzp0bO5mV1gli7buPz04VOuQqUBEcIYOQQq
00fs3liC55k3nna2vJpZf+e7ElWY3+fbqnLS7ZxV5VYuXkuCPnZNnTJuT0b7oAiktcMsvk6OvmA8
ykNd5D8K06qYfAUvPqNAKP0Dvki3tj0GLtZqIEIDchRCeT/x3W2ll5eyr623EriQ7zWcnG4KGyZS
DVMvDkLpkQ+0OHx8/zABJTrODebrkJliitCC2mlZH8D0J1j7uuHn0KjWswec0gHlnCd1V18NFepd
nuWvYTNd5nTARo/Ma4uJA7myy7gvMatVpDFSDvw63JuIkQ2nQLYriSAcUveLHWgod4uJfCu/XVXo
aGcNmIM1j0entN0/9YA/7Zc8BDBmSUTm5EatKj9/QLqbQzdOuUoaqO51mzcXkh2ItR8Rp2Ph3jEs
2xQDwR8VrIOVPuaPMmVYqJziLrQNphJwKRMNkhDz1yWfpWk3v7+FPlbnf95CDtjEpd4QDl8/Hwoi
TXATaU30Vy1cDf1D5gfBptDZ2x0iDwYes1UUTVt6LjOuFOqfoCq+TBFlspqIZyjKYE8ACiKymQPY
H14d/YJPe4ujK4Vt1bHpvbnOpxt8chq7scaYuwxt5C6KdPz13fAFOVey9UUZrMtxmJZ0lwl4AWAt
OwZTTi/nr00vrALv9y8I8MmnWmD5SE1TVyBZOUrx0j5VpWldaqKvhE9CN6I622yS+2yk7DKcQ97n
2it/tW3DKCcPJyJvo/wBzaT8ahZvRowUvDDN+nuHjRyIe4ZtEnm2VfygnOlOvhqYL/sy3YaRefWz
mYRJHFNb3Ho81z1PRW/M5rpPnwOmtjhIcTwmY3CtyQkhVqwqD3yU53hs3ouyYMiIEH1PUt7VFwXP
OWTVo+JKbsMATNvs9uZO1tG3mpQTOugIgZMCro8bUwUz0TgyN7h2VBjH0OV1QrydGkgHSAUFEgur
Lo+WObr7KieyJ+VHxW7RbG1LkUqnB/eunHHDhmz+WYC/S/hIwmnHYo0p5nEX9s1PPm6syXFvbsXk
vJuwwTYQ+3hTGaHBjk4oFZR+oCCg0jPHPhVBZHgqJAZTOG9c7PBs5sO9rwPlVEM4e0ELEU1ygGaT
c4wbWaI88dNgePYZx3YNzAs3rz1yzwLhOaKsT0uih6aG+c7EeQ6SLdjYM9bObAhthFx0LkBJEXZb
pG8KgvkpIrSCZNSMejZDyzn31luWWza1HuQkVyFQ1OQZY9J4AlOcglZiSOsCMEIksAjWQz/c4aSR
r7PYJZZAs9hPhzYTP6c5EfddGn/FhzPQB5q0ndNY02qk59vR3drJwbS8VxZBTLzwQ4zYPqBJIcRg
JiyrZbi9jseBT9IhSJYe5t7EEODVIQi/UrnDZmzHCueTFl5LwQzCtHJ8cJax43Qjdq3gqZ7zTjvM
FvFQpuaT4laoZwQeyBjK/BYeKpE/0oxB5eMk1235htqYjmqQExUGmNOTg/M9tNJym6sBoQ4IMIpe
yItZPNaPHJszZHcJOnd7yleE1zlbv+deRtvfQqIZ3gfVd7uAMFJiuPCWEVQbeE1RXmhenC0byXak
mpM5JtnenYYna2ZGQVEVeHImvbcCaNhwmNr0QjHNK+XJchvaQmjtPIArO/zyZ+KUw3OCa2uFBmPb
yRwVmkEKVGBLzsXMqHHbW3fC7Nutykfq1A5izFx0mhePKGVTPwuQClfXuVv+C6luVFrodzoeoLDn
2NjiZfooumtSj4EazV7FcI9kZQUKOjd2HHEEXrsyI98VobA203mrbWpE5vebWpkjIvOE9F4rfcF/
A/+08eF0I70EiQMqZ27YvkznGcdsdFcbGjlJSWoAwNd7iN6TAXmVBzIUT6R5jM+iEbQCm2xeCQom
j/EQuV99QFqzbHaJH/g3nYZ9rnTkNjUrzrXjQ59P8kwNVMaZD8zHnndytC6EGAZnPfve64NczRay
rTFxgzPpiYJ5lnsxUuWsGU/g7Fb4WXGt0+s0Z8JPCKr33NAqWZV3lRkGt2L6LjODQKzKOCck6qys
mCDk2qoYXzGQutHzIuMwaED7mPtHKxP7sIjjm340rY2+wPpcPdy3CKHSXKKiM8azLxmJizzU7zSQ
D8byxos6G3ZG79SkiXfjs4OHFZ3w/JQY4ob6UduHGbkLjuDFEXKL8aWdn7VZd1fkchvn2akAa6KD
7kRk77IB4yOoWJySRdifepNTLrthFDJI4LHalujJb6RZE8wbJdZLLgLpmWiVT5PALVNojf5WoY8A
WCevwOysHUd3rpNDf8Kwmn2UoAM1DME8Y3S+F6DbMInhXtdiJpA0fe7rAIqM1CxaHVMsSCGIv5Qp
rE4qtZZS8nZS0YZCg6N/Nb9aNUtP1fUg1AxaE/6PrKdrwKnxXRRVw2zb7HBJav0lmgFCp5l7h18N
4d7id+OYzQknR/iDgdnLJ6visdzbKnzMhrG+6GgiPAbjIHZaswRAflZY0GDUH0i1+6bc0abba5SH
tGMd6jWCqWmTvDLdXGV22zBti8JzlqenNBK7Oa3ubBzMq6I2NSSANqrjtMEPirnzmA74vNC1mPXw
NS+s53YAioPGUHg9U/ptaZFiij+ipDN++/FTx0bFaz1iLJqMQ73RHTPcWsYXfHCsVQNK9DDVdwIJ
AR4rvTwjoDuY0FO81hQIcGR2LAU+aYsbWu9H8APGkG9LhLg49u6qCQKaw2AKu5Oxa7v+oc5kvE0D
Ey+3i71zMuLRmwt5X071MvDlHuocTFzCSklTa7FpmrV+MNxC3wcBQ0JGuBttSCm/JRq3FCj+FEEF
tmm6koeHCjuvpvNQ1E+Qo6mhzf417b62Gc0bTiwm1JzkdoRajpyWDxgM3nrI8KzSg6q3rBcD+qQ4
oqqML0Vt3+RSxjdDmNWUa4PY+qbFj0lCdjU2wSorzIfw54eMDygKgPKqPsDY2gx55tw0/T43TLW3
Kqhn3LEHRIGvM66CmxCtCdIbEjHbamNklICmyx5dYobgGNm1ezdPTqXz6EIztt2pZdLYGISTsd3q
urRXcQy3nyOoghPTi7WZdfVJB9wjo1rb+CGZK/lUmnummvjnEmUQLuw8JaP7rrowP7tWCFeFJlcX
l+SpEocVJP50ItGe4WMfbyCRgKONbck5BrugDMZLauXuzh2addb/bFo9viakgaQWA3wiBDSS1UJI
kCh1S8ybgLls7LfjHK9VPGPKdIudYoYDibfDW5kVyPYgEMIzq5+daPgyaC8jzvYAhAot4mldoWl9
SJaBB+v4gafAWUUulaFd+0/lsK4NT8uV2jcm3ysCy7ghaJ14toeoo83II4cnkSW5mGBdMNaZd+ZQ
Ajdov+oRIQjsxOOUXTT63ytOfrSd6m2hpQALnJy8M5K4p0aCB5+LTQUSnJ4Z8VtoGxYX30qCjCOE
FnHRNAbbri1vTdUxpqF2wkFlEeJtP1BSeyKSw02XQ/nGdbudAGPRhkm/TRs/776VQa3WPc0YZrVv
gcJ5NJLG41jJY01rZIX4+LUbUHD3bAOHIXWYw+LvoyQGr9BMwDo1n7JNJKdaLyN08WqXLDw/fca/
B3raXY1Jh6EexNIeul8EhH2jjzNOD7330ML0wCEruhtembI14+R7HGZE6G22SQJUKZZZ9LiILZPE
6qzdDNX0Xg4mMU2pfDdAzMZD/d/sndly68i2XX/Fcd9ho28cth8IsG9E9dr7BSFK2ujbTLRf7wFW
3TjHZX+CH0pR2qIoiQQyV64155gxAzcRAi5JN1CC6NIAvJmyCn6CimzM2DRAEGGni22aQGikw1qv
BoTtsT6eVG9U/HlQPkzc9Ik9fXK2hx7WuNtYcNzOxz1e8x6DU5YHXam3K5LqXmMOcJQVDuR/d9P3
SN4IT7pptnF07AK6EJscDZj4DBs7xaKwTQ1T+qKJi3WbeofSs49txeBujqCljQoD8LU3E/0HCGfl
OAUSOKfhZe8yyx+L8DrgCkVMkPqpzAfyJ5igp3T+V+xeD0a0HR28520GfsjcdrFzypdmkFfrn1Bt
z82EdJkshlOr5F96OR296ER8PThPRJNc9OS5UbldZNRKtusWeUx4y9z8yXYKWKWYovv6VdJvAE9B
k6PxOKSb5aXNsKcAkUPrxsKHvQyLbc7tMjTpVyb1AJ8zvYnuNZZVsqKXSNhJCNA6Ury9DX8p+C2q
onwsXAJ3WAoWhC5L39INVHu937Z1/Fy3GOGm0GrPjAC5JfDPBNPc/qY4WuAGFtGVsfdqJypbp1Zu
72Sjewhpv3hE3DKEvQq4ETMNn96/cH/I/dO/PixJtgngWra1+/8OYb+WrvX5FySpGNjH7g/0GB/+
/Zj751MDSJlV6Hj/jPAGHqh5qrfxRhUK/vLpv/2o5akHWLSzD6M23GmwarpqwJjdFLwV/+cz67LW
UVwvv/HfTzsJ3Fy5Uf71m9x/z3/7nf560L89S+TpzyWsqU2FjJR89L9SZROVQh6B7r++/R+/3789
5T8e848X7p8vzV/Ps/yJJDK+eoJm1BSdI4vjuinVYm8R8v3AVBj1JeqAwRk/vbzbUat221HB21S7
MdzL1um2U09nf1YrbGKsaJtUmCSlaf1wNVwK/LQYPoq428RZ8knq7TlvaYOK2lJ9wCOtmRkBMUNv
gxxtLvXOXasyI1OwieRaG/v3KAbe6hQ56t8h3AsZl2xtpg1+oAHtntVipRn9FQhjS2mlAAMK44Nw
6/JUMXu3nfpku0VxNbCN2YAKCLuApOGJeI0gCiSTrv4RsRc9peqtHSzOwBkRoWVrAnz2zHHj7mHi
U5CM8yfhy4/ZGIPI7H1NrbEmJZXf0O0L4DgTYZOP5xxA9z7XKtwaA3ExBDe0RMUHFqwd3x1PMl6I
jbm6q/rZ8RuU2AFxHt3WdiCYm/ZLyLWC6H4ktyWt1sLs462rXDschgF/dVAacCWG2mFAbuwiS1Ge
onXLic2PAK/5DaklTLt40USIHmzsAG+Z+TVXn2HJFkjKnC+3hyYoDYBWgtBGe9jbXDowpr5zajbd
WGLV4mGjWXWzXhANjNzkGeGEAWtASbYEmbRnGhPUPeR0VoVyKcbGe1DcfVMMZ/oan6oGUlntgihz
R+xdnIPiwZoQub6mRuieYq/YJC2vHnzrX7XmXS2mSds21ejkFsqmHwjJo1RsMSCnCT3a7LE2kBQ6
ICd3YzhdzZwF1QQdQfDmprdhOpZWvgfuzxzLeNd7dEcYSlBqOlnFb0s73UjFqeVE/eBWwyZqgA+G
ycmcDGulcdWvxorQ57Awx0MksgDde8r3enudBXST1GOITUZ9zXRUUu6sgH4qqk1cNkxyFjAbMJ+V
Ru8h1AaXsAi0kfbU7t2OlkfMJHNagLElXIuiYw+clK5HW6aQv7TUi7Zi99iFNIG4FXO/NUfJrtaS
74x45E2hGt/hlMbbcULapknbvQCS97We3xidyRzoToIbvauv/GniXDBNKJkrX5RUpaHh/IgcgYsS
AhjRk07zU8vqdh2WStJNy9ojLkmBqG80+KORpZYeF5bbRIvm9NtUhbrnm+KVHIssKLpqPZE3gcZ8
OLbOLZ2f23nGsTJDqEwQik0LtTNp13Mk2U71+ZNoawvQ9PCQl+EL7sdvpkhmSzh97KA9s5RDSAwc
nLI83PWOq/ixucCdIsCAXmiRkIHoC1tv9TF2JNm6RuJSM5NeFcnmYYliXjpHQDiyDEdXtY5bJgKq
5bARtx4rV9MeIaFo63S+YbRxyU9YGzAkVy0yzo2aO++6QGw9ooBj3zRfBLzTZTwwdcPIrg1wwUjE
SwYS0bJuMBZDuqbKtZ3RtcQFhjjHKMF0TOBrVXWU6yTqHwgMQ0Cnw9tw1VrboWn7XXYOi4aJwlKz
omLlJGhG9IFkXaMmfy+Lj9LRxm1nzN8qcVCUzM96PWyTP124IB9HG4e2J5B1an+4AAd/gBPPAMZ8
05xhAwgG/oc04eYpzrTxDJ3Ih3nahYbOBYgUJc5h/hg0+Dkmxyscb7Tn9LxY5zdqjJFwn2OVm4cZ
bbefSKI2l+FzpLdPXplWOBSmt9xCJZwlb55qYO0HvyBU0jKgA5wrZ9z2sw7c0KOLavZ7a0pe8GAA
fAZWEjjAtZnnmMW2/bYAD9hkuy4yJeysqV75JAE4667oX1LaFkaT/ikU99GVKhdaaI745MltfRJF
0+BRFUtGWf5YZMV5snR1zbDAcLRvaSzwI0kQRtS8e1MBEylCDdANxUuNV3+bFqkbKAM9cHIx7PU4
15vBUfKNg70oKIwc1hnNBE2ubY0fk02iuqJYQ7BOCoaavkEYYzphDJ8hsomVjr7fnxDGBu4cvaWZ
+aM3U7gRS+tpnu1DWlJSiFx3ngwZ44EGEDE0a6txDHJHrVXcKjeRsj4MzgeYIg4sAOCxh0nIedYb
9iGij35PqoosVAfNI4tpHwnlqjZJsyWd7jBnIa252Wn80GF2Bvi7g5pGiNMCAGnU4pdNoddIVd/o
HZx5EdIuG0b7ZZ6HHTFwNj4XksPnBtULessKdK4PUpjzbMGctErHHbF2AZCnnAN9SKZLDIbLkP2u
y6tz0lm/Oxq4G0/i7oX6SVP0o9dkcsw8/cceeWwHgBRTL0FpoeeLGkH+PNAXdhOuTBje09rVSywm
mlHvCn1jw4gkC2xSN0MnSvS6xNKgxp7DuMIosGncmnYexoPTEIK/1YYKAEUjn3Sbngaply+CWCFb
gQ/L6slRNelosRNZBp722MbLEU8I/SAr+VJ7nOvdDrxwV1v92rB7QHwmFT9b1QG+w+KDnzgPtmiy
U5LUFbXPd0Re4Yad8ZNy6qEUYVkemGzPouUQIc3OV+kmrpYO1QAAYONVbJxqDIspLXZV1O/rElPE
WKxYOO28g0yRIcSzsuQ1pJHplzoMLD0Zr7o5vZRlT1MYQvSmUunmsXwPdu8rTZ/5TmSQ/A0GpceE
39qehEljwnDtsUksN6lK4NianziFKRgbnCr02/A7uhGs7bjghcWE32kKNc2kJ8jYI/ycFh0QmhUt
Y5gVUSHDqYl+yAAg57l13HWKUXhNT+gpRXkOyQ7zvjM+kzNfftMXz5uYHBMNKMjMgPYdI/t7Z8LC
SFMAbeTSHGGCRn5Z70PSjfymRR4devNDLll1bMU5chN9W1XkMhfJQCCX4L0aQ78oQwGdEgKZP/b6
B/y1jXuI5sLccdqhUSfq34UYx7Ve1ZeEWKtL49h7aFw9CGgPExFIgL3dGBsXNAjZJoeAg5sdAPt0
jp6OnzUuvN2kTk9juEU9p6xF227h3/UcZ0BCJ7/1BMJ0sU5qyCOF1tULxBZVs4cs3+hqP6/Nt8Yb
nqZKvDW4lnHm2+9dDf1UmR86MwRBr8uzivdoZRbyjITvqEbGVREtr8AAqUTGULvRXjNwv6RWX3Cz
N2HgLv1OId5BaYysbE5gjpC4WEnUoOE8xjWCpl2OMxYgRGuOVvYHLYJqIF+YE6S+q3hFQN//adau
soUiZGoonhrpASmdSLRfOAsdkRWz0p7QB5rrfuwpuTwcZZbdXEIVTr1VEHCo9fQ+K/qRTN415WGU
3nMh/pP9S+uWpnSZ2NE6remm3IHA9NUYrxM2tJBSGCwtmYmFotRssbXxGunMqLpIWUiqqc5EBs6K
XEjcnVkBOkZxjzcWyPgd6Hn/4ETKiPyO0mmB5Nw/2OFcBbFjEJCw2P6d5YOABOTMqrETpVICluw+
UPoBoVsArUMOhkvKWgvkIJLjYL/KBD4xFMf5F+rcdWZ0zg4P6HioxxYFmkH8raK2h/sHRfX+/j+2
K5ujA4yU+79lyOPGJiVxDOzwnaycLP8XyoEhqjZEcltBSjAX2nJEW+oAeJi/8F+fG13hBFMEAScq
HKM7Wl0arvpaGnR+ZHWwF4ZRmXB+WBmDxNwo3ehdz/JwTUtoAsO4v//M0oghjv7rxyd030QReru0
sJfQLcBeCyu5JU1eeTYX4oP4xaC5PcTL1+8PGkcUb6OuoCwwMPX7UiguuvqhWJFuBx6M80fkqJi6
tZYxOmFf7Ip0I9oePokSA+YzEpIoGpACZcLFWKq99KeSsoIroAfhvHzIRJEf5ssde1oAy8pX+NoQ
qYbECYTOtKUdtPvri8v5nTeSQeF4m10DUved4tpIA1aTLPhLGHY/jsv58/4hZavAfmMyBGoVUMAJ
POAiTQPUvpfUJotY1jINqOJgy0VAze5ks0wRSGYYl8tdm84ByRKYqCeq7UFx9V+ZNcu9m2Q7tNzW
wcmiz8YmyswouX6lLBaXtjzcP9DPhqrjUCoPjeNPeejS0ZB/f/H+f4R1y0Pr1kxSpBejxmboSe4p
m/jSW3P68Q2LKKOcBuf10sHR45ri8rWyjYlWmvzFHveLFfALvBECqIXeQf4n037kApmzIm/yT0Qy
/Wruh8fcPWah+mbmQPXoa9DlVd9mzrUrJKtXfTTeNV17szB74BaEPVfYT2HSb6Z5JLJT7/bUxD9V
RN38GwffR1MwDgWDBTuvLB8cZXhEgfkm+mGFXOd1tKlAnP4T2Bc/W2tkoDQ3xzQ/EV8+jq3NYbNW
8SFOSMXc8kjEEWvSQMtc143iaEgE7JRmBF4JRn0FJSOrEpA/ZzrBpOJQt/zTvz4I+lEMHbp4X04S
VyRfzB1Qw0rKmX352j8emuTLxXd/yvuX1U4663Y03//xuN4jUPCv57s/bhaWu1Eb81xlkM+R45a7
aAJJyqjhT2MNoKiWBDCPoA6GeEFLtwlGj/LqUAGsnMKTEOrVwFWOUMHcY9sRMW3nKokwhe0zF3xU
hPsQtvYKkYW+Eg3Y3CHiDSkGoIh9+ATLjzGOpWwIr+AMq7K6GXxJuIw2+qRhbAxU/JlbTlP/dH0l
H2pgtCXQEatqzwR0hSfbOZggJQMXM+3k9emTUVQpFT3FTVnh/bPH9AgreLxYMbdVu/TuonzxS9Xy
1iDzBF7hHBqcmzQSdLxDzQvHfoeartlaFrATS6obHY0y8T8lHNlOe9bSZtyRtkPRTVaW41JjTGzX
W8O+GC3B3HEjriOZNI1QyeUM9X1rxQ7ESa/dpkDqY44slIoormPTMbZ0IjnrS+2P48A9JAEyEBmT
pNRIP2pyxtvQnNcOe/40vKuaC6m6yj61JJcbQqC/RO6eHVs8gsS52jL6Nq1SPaqxguf6VLOVv4Li
3qqZsPapa/iDSvE7ia203H7Pcfa1wDDNbJhBnVZM35Vw3xrdiDaNQnNfVM6Fu+M18WL0BlqEzctw
CZSJb6kYPljt+ROByhs6Z4k4fjExnhGAWnfM++d8nP0CUPxGDvWmr5qBmcvcbZF8/SjfnLMGkjXs
F82OsD0lkRPgnSCpUJMHy5zgDEsIanbk/KmrIdyK+QwOCNlaaxyYYxYeZBnRhhsrm59NDiuFpWv4
T98N2/xySoDk5HmlPnO1ab1ooSXT2JGMHd8Ik0VLVSd+xxCpI3pym7TFlVYvVS6Hc+JaB0XfdaI7
lSOhJJZSskSYvW+qCWkl2m/HiK9D1ANmBPmec6AcQLSTpRaBcvQaWtdZYAHQVMzlpLluMpukJDzs
BsOrDCWJTg4sDaQRcARD4LKNvxVj1ukuKMcSkvLsdmf4Yr/MjHI1NoYrqQSPrU2vQlpP6tC/x3n/
Acz37FjjLqVnb6U1MNCp+O066M/mvl4ZCreFOVQnMpw+efcz3CHRo53HX9Ras2+V8V6fshML/cKD
+bZFdYJZ9jNq5k/HSJ4F+nPEkpwS68jspLvOZdH6mhQSS55+corpVgj3T43QvEZI4LUtFEipXQ3x
jQbm1mvEbb7ITgBzWxbKuam+JhWs1hj/jC6xL05okWkyphcSrn5l89IK0JlZiJ7kEX3kTERumXAJ
5yRrZmrg2SFw/8V1mazhCtJkr4zLFKlv0iXYOkUnTB9e3cCYKhksDGBRtAjH4JgdDbd91lxcD4Jp
Iq2TAtYk9GS0OosM0KHWU31PLXVmt/gFcn0+QXVlSM8vngm1DlRzeEkbWW/LuWTU3xzjTv6SuVoy
+n9PoCWtO7bVQito9vWhd2yBcWfAn6RiPcSj0Wy1UqcN2tCjQEOulQNJotp4MXo8eQgM0gl7bt82
J3tksMHh+iGOdHb1h3qxDZnNa0uT146sk5zoXTnLmoVhd0VC0h6kw8pmJkVrzfwaVGQ4etoEE+Tb
QI86al8c565InwZysBo6ryNx6mlXMQFRaP3i5GG14gIEd0H7r2h2BHHtuEsXnfA+HcRjZyifoec+
8QpPVCLs7T3cQJaeol4rE2Z1GOtKJx+6LDxUkbWrwKoWg76uiuGNBpPhqH8QP5edx4TAyZ5Id3nu
5fxeDzXlmEZaT1Kc2pwBiMLb08OVgmjyMWrJF8KQLDceYRKntEC9G24C4Sc9oQ3xYGzIpUBRY/V+
XSZiS6YhKleBlOQzQktHOnb4ex7I4dP4PXLuyli5WiGcR3VGUMO8sjNutCaOs4VPyQzrLynHd5O+
TgqMmVPGT90hQ2ttsEupY+H/FG9xYr8ytaCJ1tFBTvLhR+KDXvWa+6gm0bZrfoVqOEJEVS9qoZxT
bf5yE+9tjBiFMilEELcOpUWsV1i+KS27beXVX1Gc0goEJK5gCNrADdM2gsa+P3kcT03xwTDJ9IfU
rYlp0rF59T26Nl2lehinva7336Hk/EKm3bUlxXAVxoVKlrlKs7z8o9IWZXPtH6M25KZETTClzYZj
MtF8X0qC7ajL4IHpUh61hZ3P5J7+UfFctKQ5lw2iNsCisDJ6SuCi/5wiJzknXvselQSI2EL1HiK6
qStmyTeNocAO91OyToqq2MesJabCIAJhQhEoON2CWeH1TAFJoQalBTrrxqma6bOqztQEfaziFEZG
r9bhIXKtizva5nMzPRvkPXpphbxCQ41nhTJlTmGv+SvR/Sztpc6xv0KKmmMzE5BbDXhFunDYzl3U
7AwOYmsHHOIqJ/cEphHydXg1eHtVVWP8LP5k2rDLPWRPSVawvup6HThoGeFTIq0qu0IeEumam9Gt
G6Dk3ktI1PGzTDNaKKbot5SbydrrOhrQMkuOAD0fG+Z5J8+UzslOwH7iLYkRilnVSQNxEESafvb0
/BbBbzyF+Cj2IzOxwXOaU7d8cAnWWI8aby/ePfugL76TaczBQ9IiV+u5hELAATHLls7Skm2weNhB
qk4vE778Hf2zBztFPXf/4HYwInXS2BvL22aWMx0SYaAJoq0f2YNFac0mqpldgRxB0B9jK7ncP2gT
yj3FQ2luzleXwb0NaG9xJSL6XGnSIw0JVH5ujzgL0wLoA6pfvanM08hm6NchJF2zGicSioT6TK3a
Pzv7OlbnZ3fBtIMf0Y92V+mrUDL96ouhfZHaWGxwRVAlpqm+dVMuuUhayqNRvUZd5UBf4xM70qaN
tszwqyVLybQGk9sASYGpo+jOCGa/xHPMvmpTzdQqpFJP8vLYemme4r78ESbQEENv7VM+46zSCIW1
mdARcC9mX40R/zihcfGcEdlcR0roPeE3pxPsm85grudBl1vAx/Rc09leDX1rUloqDNcLybP1DIbn
iin/pNJzkd5ldLeDUU/PGbBAPZW7iU39IUsbLTB7rUKGB8nVHmyecxsmiXaKJrY4sUTocACteZNH
BWdex5EhnvfwP9Vd2JMO62Exiikn8lRLj90IiLq1d4QuPckZ3GSWaJt48VliomOIMSvnsbU6QrCX
OIEO5R3yGBlwm5ksqeFOGdOZi7SZEIyuZcPOlAi+2YA1b/OSbWubRrxS01cUghC3oUd9gXgAE6V5
CBMElcIQ1IrOIcrNa9Wne43GHxWUAjhMf3NVzh53Q29Xm4mvRgKIASc/oEr489hA1yYQBc2Mpj32
g3O0hNTF6ZhDdmkf6tk8zaIoie5of2W98u2Zg4mWtFh10SJvIckBhy8vBHodjq5hdsxLzMcUgcVq
CdFj/H4zp+ky9+VzVfYZM88xXFUiIouOGs6o2DZLTC2Jo6ytNkrWLvTIVd6bf7JwaHeSbh4Sp/FC
YvJx+W+G9HRKHWiujde8x4jEGGvGYOiJY9df6imZSLpXOH2y/hs1YUhT/EvJq6cKjMGoRSFCFsJU
s4nInIQyxWR2FiQJS7VZmXqAAMpXpnJmbtyZQe9GtzyF0uQZpCckUzWf0+QrLy1vz2GfBqotYLK2
U701S2SYSYgJTbGtc1Y2nIhbLNmRRxOM9FYar+QgGalces0aK6jKjMx+xyWTXmU0fDQh5UfcdRBq
OLDNA8jiVBTrvjCPE8ilZdseMRwPK1uT1S7KjIhqRsY7Azr2Ki1U7JBFtNGbITwYdr7gS3L5BBFi
l5rfITBTanAU1yOj1WOYxtfO6pV9yExaAkrzGfTjU4q1o0hHMk7dCAFW3gN3oEe4XOPqujNoDc9e
1hwnqW2akg1jGt193NXtXsV8lVomw55+fsy1/Bo3hb0rPbHAObTkVFo1iX6j88B++KqO9S9uIXUf
K2g93bklDA6SLOJO5UHXwUEyhdranbyVaUpImZU8oSpe3CbjaUrNs90lLqdg6gtRDm8tGSWzDcxk
YuYx2jRnQZHzXLL37ZQJyQwivm/JyKytk1CxD5g1JyqduLoVU+QQK2V64PpK6OXVV6udiSrrMP9A
YQlcIL7djJQmeizr3sQ/bh3dWvEtRMtMJaz3HEWEYQEFoi+Lobs0b9qsKSQAuvTQmUisk5EoZ0/e
7tb4+ytWlLInoOuBMDsRCmyhwNytnarStatd5yh4aYOyrURQmZSIuUYMcUZlhcIc9ycKEfrANClc
Mz0Jz3rsOzJY7h7gu9lPHYjlsLnA/dAiicuxrHlnoei/1ObT/VGtbFFoenhawRQg9i6pQfqYQACo
AB5vephwmEaIoLtEEdoecW8lVUHqXjRDVIHXgAAyy/TsqMxNGnsh+rsgJBHHgTURBt8LXkAStLNY
M9VIuUVT8cJZn5nZvCT4hcdMyyg2cdNU2S0eInWn2TSDxaytMyu5lSYiViQt4OgXr73WwzAlF4yl
AQkTUWo+GFjOnQTvbOM1q0PsFwtKAAM4Jk1keopp4Vn4bdQDNm9ko+tqApcTMuB0S8xzkfMrpxnn
c8J8SU2eMjfq3o+acJ8bvOLoog4FRquVwAHb2Whmk/zFbEZ+dIbVmJ7Jzqz7a2dQceWCb49Dpt9h
W68FgQmQyXmkk3GgvS+pmdUUfmSGv9I+fIlIkw1iZkjI1zjtdlMeDJ7yx+h7zy+asvD7mQlNhoG6
xRqCzsqfkRgpjf7NerpY2LKrVtOL04fSWGkuPyNr0iCOkUIMehUkMMgSy/h0NNajTG0vVUxFrUIi
inTW+Zj5MXJG7gUL1JXJm6RbTw0XycRv5QrlZczxlNfp9Et2nMXINWG3SnizTfjQ8ZRSGCmozIQI
lleGYSRByC7FHSlwiT+i8KDBuXUQFxpF7gadFt/u+8ncOPs8KvdTeu116yuuOTrUHt9yb9+1Bpog
HjpSS45l/xHPvHdaRShoVZXYoRGhEFSWXfT0wdQIRbXrsTimXqrtWgwEoiNztog55Lo65bxLYOir
HUtidjRz16jqZRa2OLdNJ88VM/eCmeneycpxv9TAdj4019xg0Uwm81cXDea1p4xUR73F8JevFUPv
r5lcJjxzwKythEczpruys3+JqM2P9w9K3/2OYyU6TOSJr/MqOSlRpwLtnpBXaxxCjuXsvMeDgnzW
giw1jWqyC2ec4KyjTwzb++2sq4ClJOjm2bKOQBGPiFGoh0YR1BzxgWk2vz3ClfxGaI9xxyUKCGg9
2GySy0WlLliHuDM/FIdhYiqX14/22sGacKaZhDybNEH5K0+EbTLs8bbLmX8apUOeH8dJ6e6cJvcg
LDFjRYvA4K5Rg3xQ2/2U4Xi6y261rjd8TYeO0PHuURj0K48yYVhOanqrE/3FAEZWjP64EaN9pSYf
aY8SNHNwM1A/PlpZfXHGCEvZHLS4e0ThoDZtE66lQblUVDJIHCiacjt7NqVVIsP5wWHnBraBAFvj
tL4i55Ibq6kngKHNuhnsN1mTzcyMfN5EqHtK0by1VMZ+M7IG3Rci2isVcAWi9kAuJj7kKcIpjNtc
LqfRDrybkiQPEM15XuYSzO4pbiFRgSFdoYzYFw5TfzprJNUUD4UKsmQIp2anQomgUkQvQj7Mlikw
9Z7HatyJ/l0DGFiGlGUmXBhKfUbGkhDpHEA7MLNV1bOp3l8n2/6AqY5YWcMzr+MYuv/C9UzGdES1
pQ7R60whGFC6stfDQNEKAiUYom9iLgGEKdoPeZEjaW0sEJWJG6tDLOEOIUXrSCMTVx0dBe7VRLWw
J5YpPQMWLF1jqcmQ+0hJBgG9nh6RKDNTZ1+RhhkkdXxonfi2mP+lyG9FydWEkBaxt6YEOlxqX3X7
50iTb9CTqSQqSCp/X4Jqy9A7xfMdmd0LcWsZK1Y2sT6Wm7ZsLpk3sT+6e1hLH7joBUxwjGhQIShL
eFBF3OtUWBx9Q4jn9NZ+VAzsdMtcIo9Y8sNLMU+syfZwpnU9kQReeX6C8tOKEJmgDxBkdnm8Alhd
tOKJc/xFiTAIOhqCuWW96kmYRxSBZp/1WUwc+DIeTqwlEecNq5ijpzdPTOd7Sx0bCYwmTvHIJAih
ttMpIKzx5Cx9Spb2eRPWC+UiK661050TFhnoUDepdQ02Yv6aWi3WhFEz64dDFYo4sGifE47I+/jX
mtgNB4UQog209BuxHrHfGJhlckIX9d445mA9pTV4fj5yt7vTA2eS+NIwhSKCrZve+z4mUxpVwSZ3
oum9wHOoDu7Szuh+Eho6u2a01KtbqT/jSChhpf+mUYHiuZznU2La6c4y5taPMKsHCg2qSlXzQ9VU
YPT07myM/b7oOfzBt9XPPTVOkc/orMFUbz3b4z4JIaSUyDfR9nM51yAPSEzIecIhD5JWkEarlDer
1AB4QFxkBh2+tFr3Jb3pVdfLM0yBy1CBAwlb0pEwvRMmZO7pfXPI6TTGevSZh+XqsdSGRYoqUV1W
gtHL2GZZVAwS1LmluOPMyP09d9PByfE522b2vqyH3CeoDpx1HSe32AlfqqyB+mV+yCn+XsK+46Fk
VUutbkVXw0c0A5nXdp4bymtjoENoJEtnP6fcBf9JwtLIDxLg11aztVghi/ohIm0Eqy+XN3R5ICw0
eeaJ5pvKiuzlbRLkzu6+YYecbVX9iGkO1G5k5UHKwKNLj/1Rb91brbr7zPRwB+r7WEuwZ8n6KyTb
CnoOoJ7Oehld5uRm4eNnLr1iWpUNS/SEmHcGMLdyey5tk0EKm196szFTr6LZ2y33rp6SxlPw64yK
+zJKlrtWTbOVoshLp1Irdks5MRrhxmxwK7vVQ1hzM6glbmlBq9uKzEuFDg+4K49re1zaqT09NK7y
3PWmwjge+xtVRD17F33xBk8zG4HhYN+UJHP3RB2Zo3NpMi7/O4jqfrtEqUckVHlW0E7TW+T9jTAh
dF1KnGDNshQijsew8WYv/8z9MK761ggwlrA64K8NCsAfleYREGNelCbnVTAd0IqRGv5JiLbfLv8O
E5kYi6ZwiRlGKoRkqA0b3kmTiel0NgcSre4/a3msYIEDj7SqFgj9/bhTO6ru6wZ3UpeccUQtXXo2
nbgU2co1CEjWaYeUCtMSm8W27rgoXDxNud3y5hXsYV2R3/TCOLSZi31s4WSlSbnLHTqK5OEisLP5
s2cvndZTcbTI3Qni5WxfKPM5q6wvq+akQtgc0n5a0E5ce9tcUe01lc9b74VrpeVwx9W/ynMsA3dr
ritDBuj60ikkJSzMyIMXHMWLnBLBcb3AAX7EcAdDhjIYz41uJSvkbTa7eLu0K2IEbhwFlm2Ti4Pk
k3beYtFQ1nOD+yzDtVE2vyveuXWaea8CY42WKI+JAKCUFB5TU7PjyAh5K2xNdas18DNDIZ7NoXuT
yykrb52j7I0JBwXbtKsyLo+Ha4q3myS45Dbo3PStCUffmzmxZZS1DS4ODEjtLkLij8ZyRlIyk3Ry
vx6HOx+p6k1+2z/3tRsvHY0GDQX7WO16WU7Ujbxlo2E8u02dXpzJ/MmLGxiz8YMxKPTvEy46hPg5
ml6czHsjS6ZDo7UZ7mdyMS0nrX1kDdlDSu+BKEUA9bzboIsK0gK0yn1mnOOXQ6wHPAXBsIsoEfed
xh20N9N8PXjja9ZNceC1GSKcSTDiV8Gb0jwcAiQ9a3XQwrMys2LpzvTiGmiiuPlxa/SMVhpv3vVC
XDV+x2PqIGSbrHZvJkOzaacHQceLdPJ3Nw3fvFJrSfxoN+hw7C3gWfRrNTwNmBFakpAYq5HjKI2O
PTaiAMLcUPluXM6bsZFXsEeYWiZSyjUD5U3F8o2RpkfUp3fpWXCC9w2aeKWilgvcv32aEXB26En+
Qvr8fzrhy1T//M//+Pxm1Ex7TrZMRv7jv/yUoGanBVGs8+pDVvpv/+t/fI3/Pfqp/i864Tn5AkX3
Wf4/vuk/4YT6fzU1ikgNyonF/G2hqw//m7Iz241bSbvsu/Q9CwwGGUFe9E3Os1KDJ90QtmVznmc+
/b+o0/hRpVM4RqMAwVZVWSlmMhixv73X/tW0//f/UPn8L/BEwoNWupBnwJT+L5zQdv8lXM+0eFBL
Zcp3Xs7/gxPa4l/KA5usYXxp4t3a+f+CEy4/5N/pCeAXhZS21ArImW2b8gNJqlowXVXaiLPhi+e2
roorOyPnVEhnVwzej1EwRDc7wF86bWEqWRGYqYoKdG8Wt/e/ddxtpyz1HskU2PS3Zl9Jow3n9785
YyqwGuATRBr5aWfmr9xqHjk2IivnmPtnUaabJPejkzWoLbdjdg4SXKxNxQbfAHCFVo86L6u8ehrH
/luZMgXWqn9q6iZ4sGq8NKR4JRkJszlZ2h1RQ7MHrvW9aY3xCax3tFPgmDhH0IS4qjsaQltMqBDJ
mgfbahUmtX1mBcGjcMjIThM5ysiBVYjMHX6H3HTIxn7Y4aoHdzKK/LnC9Ei2yCXlPKI3tQRzVp6W
9iOjQsJpvrr3vmU8U9T3XTqN+Tj2dn2OHIMXXf1URTA868xmyBKn3SbGSFxU1vQamJTjeV3Ewod3
D4cfCELbGs+txROaGKzCqWX2z7SwHAiNeRe3w2yThkl29HtjZg+DVowRRt/cqad+jFne2hZxeHHt
HrarQ0sFH3fRGv2t6EbiskH+a8JvdOmGxnt2Z4b36Hj7vscK1CSx+VBY9JyRjMsYGTKdDRgpX1Sr
nhXiIpH5JdqpRP5A+x5ps0xdxpbWmyaipbsZT3koHdKrvYvVNPRvoKV7I6jvkfWbxhqeXx6xwo1l
yGbNb3c03UDd1czbEjrBI0jk5Jrp/mn2Tf3kQNqj1r292VUwcsxHrTAGx3nkkM2wM46vYWu8phPt
c23rVWea5RPco5+DrC2Yys04/83yacBWuXZ0gVLVJ+55TPBUWKO2KOYJmgNQka0bWwkeI1Pc8eli
ewfYtNf5koqUD5hTh9O/LRD3v6gp/wF7/IArgYHFfQaQFF+Y5TjWxxvObTrCvvVc4yBk59f7+EjZ
SlxkOxYrDp/XxsSi5MjouQ0DcWRC+w2nW7PBF41FOcj8P8BdLGF9YOgtVC5TCG1jvyFjzErwn+Ar
I0JZMwjOkioLyRAlWbxzUIA5EeDdTDI2/X2CRFo1ydrt1GsmTOPRL51z3VMX6cn6SxFXtOTSiNCm
GT3fKSj5CELM62APF0WJb2ZnwzfN+7ZqZBy8eD9Lz5k2Nhnjc9/F2Vo4LvKVSBTnFULbqCmrrsUA
2rf8P0CBXRU2iqrwph3Q02kTKHDWgUelRgCk8ShLDgm2NpA2cP0/aMoT+i47UHymj1XPyTQv4RHY
Ch6DXBzKeM/jOhhvNqoKLIwfRj87G9M39F4Z4bW25/gloLlnEqE+ax+OgYsXcZskQh4BbIHaEcEV
fGKyptuEpnd64Sm7yZ+tyXgdvGB6cmvJWMT8jKWTijDZwFw17Dseuj2pL+KmlLrtPJy/LQn2F3x8
RZLDJB3JhAfD01ha8SHE5MeAMLUB7oxHYWjoKsPvjI70fRV3nwTWuItLPQ/HUZBFjRfe8DlzG5PD
pq87viDleFuZfcuyFgcaUaUtseV202biO0V44HjyWe0hVX3RilqFCTAKdoVqgxcoPRptT5K0bNFk
23BjZA01gnN2tnHErhkzEHQjgv6Y627bWDncamYb4VTUWzeZtni0kaSrYbyMgP23JAiALHZVd4i1
WDSNNyYDxZr2U2PNAHMtBHBEK9N4FA19CfGLnXvanV3dNOcwobCBrOYRvEG27tr6myaeAIYdITwN
lGIAsETT2hmB30iGTdnxj8bLPVI7xmE22bM3PkfwEFGEOo1dy4EooifAK87k5iinbSwfiyxUPK+k
JqhR1coObftMHcYLv9MDw4ZnW/VsqO2ovzZCgVOhmTztRnEDWs9LwoargREd2pBtY+zZ0Q5NJNoL
63NfTc6aZl6xNidf7zSJCY4e8doqvPYcgt4vXOldHF8/hqBDd/HAvBVOoV5VmEWoMooeakExQet+
AqZpH1MPLhpV7N/Jzkc07eDoKQWizsB0OfGfjc4AG0CTG75+jq2ZlzwthAMA7JxGC3LuY49AK2ux
7jq33492xSa9eWmYHD+5tHJrNrn4P4zpOgUUedJ1ckRE6VZj6TxLvEwPc7crgQoxsLR+InKX63Hm
90wi/0Xa+nPh0JluIPnW1FFsq7goLlO9KTGWi6Ya76ntNnRl57cyrg3goaZHbDz6bIkcShGuYI5H
mF7imJo5HdJSSaEn+Z+63BWt8LZhk2Fu6aN8b1vsBUhWQv7xkx1N6CHZExYFZrTPqLz1oTIag+D0
I3sSythIWW08YpzbaRq9rdswDO+nH3bZ1QdbBve4hhPWVqRxoxrTPsO0fWWnr95iT3tfeSrywgtQ
fcshmW5dp/5MHvtT0zmM8UtY+CM82M2wXAeoCmczNsZNUqCRpbNFHuFFd19rTvw4H+6taXhsgUa9
Cjo8f6NEdfQUOqqy8Pua0aUIiX6GaJ77obR/ktG0b/JnNlvFEgjfdNWwsx3xG7AQn8UGeGITvkHM
VoSTuBnBpN1DstYip/ZcYifYd1G4fl/jygSzZW2zyWjIBpVj3zIJjA6ABo0F+1nh8qxfi2GID+9T
hCbac2x9LbOiYqRKBhW+Oj7kHhrRFEOwnxx5jJc717Kn02RR/lsufcaITDsne3J8SRWH2dB4Pjq3
dsj17v2OpE6OBrewuGmNttqwoaobTQlQ3d2KuSgf+xoN3p7rSzmVE4fKqdry4FA1f/yVWW5zI8K4
E8jTMInKG4Qc906bu3d33alel8HQrOwBdbOX3WXqNhWvjZ4ETvaqUq8ovpA6fJk8qck429Dkz2nA
FraIwmPrIVDrDA5eZWBWFwqHSiqZgZZEsdJZX6oCvTGyNjpGraeDxLqSi7SZI+IFxREVnhM3xpU8
m+c8GZzd1Onfw8D9RyJgJllLuLzP5S88APEhGd0KbWCk3twL9M4Z+F+wK/Hx9Dg5JCnkLdkFb4lH
y3mFC2HlF8U304dXSzbkEfZ+e85ZTG51iv0jwoG/WG3FhdPDMbWB8rWkJETTets8aMsdQ9pbkd9A
4lKLQZElU54TcTF/SxVTcW5t294pmX6neWXa2QrnZDfr4E7Q9TpFJhuyVDUXtKqBWVzLw+ghD0fK
lxtcqRMhMSDiHIRnybg9z6ZiW4jyNjCOvLqgYNdNMHzvWmbyVctNSOjM2qJRTYAm24tiTdu5PfWl
DldsbfbArBofomtGTyzi8kg4U2p+N4Ob0TYqYINYnNdGjDpDt2J/MeLh0SgivXn/24D5HnNJGe15
1OSblkfsc0pXngPXEOZiH+1zjPB99i5P4SQ1Gd5tRTAeY1qsHhmzOaa5l67rf0GqJSzRg0RvR/MB
g9Owgg7nMX5zv4NcSbf9FHTbeuJY0oNKWwPj+TTVryWTYqYBLLDRstR2QVxu1Uyu3CsB5Ylu+iqz
ObxYQBV3dil2Q4OJkWoT6ANVxyOevtR1GD7B9PiVpDy3E9DbL00vTh1ujUvKlpZ9S/0mkDGAH4tb
KcULL4fBVhL9GgOzvffKQRYJeQdHOjaCoPrUlEKRO2uRXEcf0izunE2/vO2wXqLbPIyfk4HBH0uR
ycgkyBzv1lbGsaADwpbJ78gkNheG097ks2qTXXkcQ2qemoSHwSx+BqBpHBQz/CfWlljliZtwwwsd
t9NycacYZxMopSceXbaaxC2vzbvJsgv5r8HtPRrzqkbxZWiXfdMpkdkqUo9zWOVPZQ3P0B1JEFE4
W7HvRPVYah9oNAKFBPfuBhnYWwFQA5wV1DvLC+SnRltbrx42EZiZezbWaIxqQdcVVX5+/9Ll5huk
KP7nRsgBrA6mc9gSEO+ZTHaknyb+hTVS4bHDvrM2RttnHeY3OcCUd/ZwUYkXKPxnfx0g60jPTyiv
Eer7Oul4LpfRnK0qzDKbiN3gxsxpDSKxboOsARoWUvEJMN4KDr3fPqQ16IBygLyqy6TE8Dsiy0+q
Jdid/vJ95QGmgFVPGUWPsB7aR8wD+B2tduWB4vj2/qnMgmCivie8JKbzgGpZYtugraIZnXJnOeMP
jErYDVtwlUVNPnPw2HmXdG7vSl0RUYexNkQx46bGoXA7KgSJBGV/55Xx8lqa7AP29JtOJdk+7ieL
tPIU7mY5nPSy9CNO59ugK3FaW8mx8AbFMbTchCOO8qGUxfm9w1PnJbXkIQ41dERoYdkP3/SaW8xn
VCtWMPc4mUm1lQyxjk2vnhA0461rpFR3ez/HzjJPdh39sqPiB0dcm5hBRaTK4tzQu+QGywpSSU1y
YEgGtfNIpr/S7AKv1cHzZpmahxy3Mt9X+7qFf638DnQQUPBV5VBYE0B56ntxgUTwQ0zscgLoSnKy
rG1HjHcV5cNM+MyTGBn9xVhpu7CZ2Fs5bgikT+FaIXiabqvQffRtTQZu8LI9mAr/4ry6rGwwAcST
RIgwBLJy6ufBzizcY+oUxWeniChFy03cL7WWD+P4io9oKx+LVrkHSN7zvhitm1ez1ciMgzDsGrMn
xFr8YNaaZ4U8/dRiNG8pg8CN7VH6myvWdqubjxGNYitfBd+Q0+vnpLWeW3fad12V4osb9EVysbYc
8AH5EFvmjclruAYx5Dnb/s27Ep2qMhGbrJDhJkDEnAUp0Q6J12qa4gjt9bGr6BmMKDu1eorfiUpx
F4BvRGRgAcAD+sNPGnlxuqleNbY+iySebu2hz3P3mg5pBr4VaIRZG80Favi1AKV+5oV998dZPzo+
7qFuRh7PLMe8muy5d0nF3jqw7zB2vVVE9zzxZm5vmUWkJK+s8xMqKNN/OAs39gB0YjgDXQXNwyQA
fZElm+4mQo5gYH7CgyKZDMSCUWTJ+T8lkViX58HxsFp749mpbOcqEqf5azeXWzDbwzi4pr42d47i
5GDUiActe3fMVTLa66nxLibwX6zF4vz+Be9ubdvJgx8Kc1vHgFi6FhVXQ/hSOYfa2BreEos7CeNj
hIBC4N0Jjach74rzUGMtaBbZLSoX4WvG0fAu3nhwlThQiKNRTD3MHwKDvkvzmzGq8BzBwiAIy58q
ATiwj9ITzlm1KQuMW6FbVBd2aO5BCvEQMU19Qp/MH5wu44TGQrAOYjAhFt/b6LH7Ln0MK9wryX00
w3ojOw6PpZXsdGCVD1Uy+BffagXxITGyF8Xnemarn5xzl4cdFb4NRJJ58dMy88HnSfyodeOf9ALZ
5crIsycEUFASUye2Vgv8tQDoXGV6Z+f+N1hLVO2Gy52VK29jd7GLgYxjRK8rcl+1ZbwMSf6FnW63
x/+HPTGrjgUfyTXOaX9blTgHBWG+bZAy8+tnwDgJ2kMADvKJRuMJF0FCQN7Dqp17gkJ6cBzDInoZ
o7z1I7Hsjt6rfdQF0Usw5s4pb3ktRmSGL6zS82UqgjfC15F+ZsSpn8OqZkkQuToucv+61u2C6Zzi
R5wv6whC5NlcSh4Wm6w7xXjNBEOZxVoaOYvZHtb13ogy6965/nPPiX0nHS+m7KQz6DEpKAlN3CWu
b7zEMtkVATPcqbauxC/E9f2z0gpx5DT8OLAXvpclBvJ3EbK0VHKmOM3f2L715iuIS+yTYWX4/cPs
byczH+6cvpg6Js0JOB3st8Gd2C/rmKkwEYasMa9h9WnG/nipUQOutUGqT7NLqxysD4Vh7kTl0ap7
bdtf8RwWl4hkz1rbJkXZhsWDt87ifc3Wa+NEkT4Xjl9jwz92jhdce0nCX2fJhcn9uE7cBDtnh9Eu
cFuLHTy/EiwQ7JoF71TjNi85G4pDPSbtoannm9KkZcLUB/Iyd/7atqroZjQ0nadLp6w0YZKajVtt
8nnIbJh2zXomBJfhObwkNgS9lAWdp60JUXYWv3Kc5Ix503QT4lUnzC+MvY/HJ4+97JyOLYNWayL2
mLb6/P7FLjAuz8Pw7PSWPveDKdlSjt3hfQPiGvVpDugYaJpRnCTBHmgS4lhYdKQ3uQk0SBWsFxZK
TCw28zz8Kr38adQVZSGMxllRv2N9wA+GNr4lzUTIowUUSLFjg+hB36F0j4aD9gOuA8baTH7Blk51
8ONbR6Tts5eSbSnNaycG71OeXS18xxTExcEty4W4Oka0w+ipDzwysNBMrKCwzNz7jIGV/a77SKfu
jGmF9mQPoJrjRvJc1eVDHTrFeayar5K4ae16w1VFkB78MbCPjj2fbKd48bOlJZGDZNFknBu77Gvr
Iui8O52NrID/1oIGSvj1mwkltVDFd4aRv4rQremf+ALSCBeo0lAXo6sfmAuvju1OtsTc4ljN+7kw
FEHYjmrI4vTetsebbKwXz0NpmOQfjP6xzcPo6gT515CaA3ae3ndnOeJl6TpdttK41ByuccZEId6S
RgHsVs6n/EwYC00hXvwslYXe5POhXWCKHHkR8xjVAOjwmx2QB24vuw0o32OIS6tTteccZ+3cMuUE
mBKWYKf8KWZCGwuSqqqQ5ksAvooSadJ1dVnQ/7e8/2zdJrg3WHKUXX4xmH3uKVXlKJT28U6omn2z
/DxlbMKmLL31qKAXD0iCFwTWZU4ZL0wTNa1l2sjrlLuY+AeAoV5uc6hAyKwTktONaEpK06gp51n5
EE7bIaEliOsoj+wEx3uTc6MbdYmTQ7WbTE2/B0tV14aVqencYidQOhlNGsEmNAfnRCsr7vIsPqAl
YVscWAjrTrNUgi7sambLhkNYunZ7tSautWCl5IsaOM6MpYZFRXiREAAAkYDChpWF9cqdiE/VGUpd
EteHaOLF4c3uTNxv8EO4CgEqJjud6LSVwgyOQy+/usSNboycn/IMuNZsBp+d0MEWZnmgIslZYc+i
udlufFoXIAEuYhFunvowYlSBglBRxJ0jc60Q27GQxprnrkJeAkOV/dZgJC40Miw2iWGnisn7S0zp
/OorY4+ncoTuMvdpDyccyl5WW+tJ5fEp+6xC1PCAq7SCRaovtireZB2dpsnqd6BJWkaxhj45VZtt
RFgevNnkNKCBuYeBH7PFEndaq8KNykDUsJvZp2Mzr5g4R3tlo++gv3fbrAqxW5T0lhvqNRkgjTYF
685g6fyxZ8AclM6JnZe9I0rSb+k1GNbvUlAsaJYYKjJuxfew7YdXr3VeClYOXMHmY+xf5dTnj+Yc
bDqXmKdMKo9jpii/uRZpEE2F2DZPRbTp+4DNFMlDMFnHgODHmTQKkL4B+Ayf068jclaECvqu3Es+
19quqhu2i6cGPP/Gm7N70XLMxc9E3Azv/Ofec8H+zZwdFgtuXw/GGXvkvH5XJCix4UQas9tyY8IS
ZFkpKWD+FQRfYhxbBw2feeXaI4r3XEK51F506G3pn4hdX1yWLzQuFT7ngXDJfi4tXj6OciW78LmZ
cIUNg1dsHVGWZ718cSJ9TU2wCu+bFiiOj5qYwc7DoXW2+Oi0wp3BZfkE9APRxLxutzrHAEsWTQBD
HxVsR4e/Gp6VXbzlS66Mz6oo9Kqtw2AtvMG8FRUl7CFLdduKR0zUtBLL367RykOu+1cZ1C5qhs3p
qdLzdmgpVkqbQJ+RSe/+QBHlmJTVpbHUypxKOlFi9WoaQbUvaFxCPRj9x2aIvvD8/1EA4wAuynaZ
Myx4D3aUh2TGFoBqk76ouSL7G/frOaY6uk49a18yN12Vkhda655I09z+TBoO3+yKxMmKqcew62zc
A92EzQioElS5u8pa0fAcV9nWromcxWORvcxmRsjbzY4t3mOUoo75L20KeK0K5xNbICBbVLcPPU77
OTX9a9zV6DMWvaTdINed584vjcumnzLMbezp/jA4mkbzOHuty2EXuqb1UlET44IZ14E2iRVXFDdH
JOetCE5UAdrUHlDB5Nx+Ug5obVmXiB1ikGdhFZ9Ml4+zJ2cmmh04hWCcv6YVHnHpfJVFonikDiXj
2szZisVMlk1sUGBR7vHoJQB7ynWMrimJHymiCU8zU1q6Rux7oLjUaWqOX4bK/+0nM8dBVLeL2487
k6X0a15aTwERJobaZUjuiQcLbxE1pGXU3Hu7Z4tCELVJBKkUoyPs3CaET9nVzhEM3BRGXpCH7tMY
eGrt9WSJ5sQtd/EIJCOOcWS2U7DXPXhzkabJumykgXlP14hxrJJeyw5T5ZG7G/2q/FZ2sBw8yEab
9/+WZyZzUZMkow2e2iiSTcHwcV3OnCJsYp6unB46yLwXEq77ypnufhf2x8AIcRemJFbUNNy5D/HK
Me9gLEb8xnW6T374vTKmdm0J3z76LqIJZ6J6wwirvNrOhE7tsZcHqobJ02/iL07xRtFPzKwNOjA9
3gNrRBWeg6UJJ46z8TyCDCmMyn3k+IYIywiQuE63VdlsX3PV7tLBjyfseQTZbG3qDbCVC0XjCSOb
iYVrhotXE8d6GLCRX0zx2/JwGi5j7QSa+MlLuhe/jepnl/i/su7EUxhtsoxspsj92dOXSnx9dokn
yfZ5VJV3Rsy5G9P8NnR5+xTILQI+/iO7AgYzk/vtRfx7ZKHa1JX8nlvmiwroEqeRJdltRhsOG0G3
aj0FuJTaUT7YTbQjjg8eKg4ecDc+21Z/jDl84AyGvOXxMVfKePODxt6EeE8ZCXOUgBsB17e5tpxt
uZbNThikUCA1jA23T2gKYHoQ1zBWsBGxk52bZw2ZECxX/SO9PfBZ85hX0mdvwhRwdtjuMEohdQpy
MXdHXMvma2uwNWf47gJ9m7jp6U5cQX7FKF3CK+JAEqXlq1FGFrcMWxc7WceUoYByrC5mlvjXMFQe
SHj+FATGBWqud2zV2IGoTGV/wN/xdQjcT0OASkCbCCOxCvg7xsbg9v6n9y/G3Jin3jIOORDiW5AT
kRzb8K2SMjHJ6FThrfSHY1P0EwaV5Xvd8r2h6dt9i6sLZy2hc6WU2A6FLs2VZAd2e/9iLhyGDj/O
X9/zcSnv6pYJiaY65AazLyaNTlowCLI7KEQcaf/7/fc/CbNQ7AkAb7h6Z0YGckpXgmx3VHGxPZcT
WlH94kHOElsByGMPmaxbAzha3I/mjn9fr4O+S4EYu/6m8mWPxpKYJyp7Xq0JTp8QSbXG4HvojSRm
+5UXG2uu6q3wqJo2o2neGi6AQdPyh+cEafJC9JnggvdEuSCeVjuK4cwka79F70OLv2dc2bXBIti4
6S3KUcikr14HTl4Ue0afCrP8nQ/RZzmEB07+J/TklqEEsIigQsppJ7mvZYT8XttnMTJayQCNuEUL
LSNjPD285fk3HJ/fBcO/LqjFYaj2lsDmD+swFQ5jtbDZ1YG6eBNiMWc7dm2KdGuYB08Nc9TE0Rh7
PXBcM8rZimLCRnvgbRU+DYOy99AJ4ZKb3/PRI7P52okfwPQKTlL2qRgAhecVFlDRExD34uQmrdxd
270yV3mXUlgVOxk+E7jhY08OrRgf7FqYiNLfZkLzkybvNQtSM6GrH+GtM+It65sz9zuOrXAsMOGi
rYFcYxztkbnzSf13ixIdOt2jjyROBAH0DQHvm3GA6Rh+kU6p8a2wP4jZNBqtjY7XphcNPW/xMHxb
MHTmlDcsu9WWh8Ya6ZgsTMO/aabLqbA5JAbxxrz4kfbAImJHFhuYmwBxfLWO4aJ7hrORIoEWOd1H
7wfw82wVFBAppqIgYyyox4AejGxDfxMAghKc+8bqCBIwz+OQI9/mwf/EPg83Y+88eyUZgjl6G8Gu
6uW+qAlxxVEYkSHSP+clTFSkSboP3eEpLZNbkfmPzI6rtdVawKWTkbqn2j9bUnMXBN6W2pdpjf0G
SkflvLiMiTzdIvGEYljr0PnlJW9Jp5maNsEi6C0RoA7at1OoQxbIaSP9JTGUA3wammJrdsTrdfY8
9BV48K46W/GEMzJvas5d9nNoRfQwE6LflvjveUbbyGn1FzJq+9EZaC8zql+ONg9s23dWAvxjaJMj
KzxifLiz8px3ICeel83Vk1U71S6bnZ3rM0iShn4kr8lEAY45+i+dUn0AFDQP38Qo7x0Ux8r2843M
w3ZrOi3Gq+iXtikTa6Juw7DS3ekx3nTEKDetb7Y8JOu95eQPDQKPVKNiSg9AvU3MV4aS37iuUfkg
R8zroeJDVbQu23kwG3ZHRndcnjEFMkpJ/xUtNezqDd4fH0sEMX1CWFbSHMO2AcYL/5CALUMY/NGc
XAgV58OBnHe6G6b43qjlTJo4Yl1WnrdBQeOBYxUDwK2mfla0Kq2anpLfJZsSFcwNbTIfTVds5gxj
UsrjcAhqBvSKOBjlNZtAV5cA4+22op48ARa9MmkPqOgWxVO3jbA34Q4v19Q8PALitMk2pvN6Nryt
jhjrTB09qkGfMyvL0bc8IW+MQ3OOsHO1GlQZgX4xf7S4xiNRsbVP6pSBsJmvjfJtigsJKwnRflae
WGf+J/I8hzRDS6kFIFAG7s+dqACL7bLC/pkFJJmz6TvOpu8JKxoBy4rYKoaapeePjJD5Wk1IPigY
pAfkZ5qMwpV+yTrR0nhDcxRoIa1JpGWMan2FEGdPGWRXmMrLftMenPYYwdK1ZjbxpjsAISlf6RIh
UdiGLpeneZ6A8axkjpOyoCTGiXhTlamwAidHDnZf4jj5IcKhWDksxnk9bb1oCPem671M47mS/jeL
lWhDPc+4c0f7yUSuhxW57Rb4oh0lX4u5AgldWj/LIvjccdfFnkWbQjKyUS/m18zLfum+KfdlcfZ7
9xiU9bdMdcFmlj2jhvkCAQjpNLQWDsK4gdng7Hqjv4smAwhDnIgIiPkj8+N2kxIo5vAB3yZXb7gD
XoOiB+Hcur/72fvlOzxwq9TYDTVlYH+wy/3dnKa15D/Co79Oeh8rbasCSlJMNgXiBt7vyf1SqrJd
4xlNYZkEcm9JUHJdjbU+pyiAkvmBOeE14aAP4QJl3qZOBbOkCkGeGH96cR+q2yzX1sRy8fUqTL7a
9j5URtr+HOqQWcIJOKU81g3eDuVFFAWF9haJHj0/9aDQd9GiaIEAc0O9m6N1phjMGoJ92UD7IVl8
cWk7nKjW9PSHq/ehxfj9BS6dj+hWFkvhx1LSPixUR+edf7I55gUAD9hN5OEumSNjX/HC12EDgnj0
mTi+p3eWrk1LFn+ohP2bx5jLpCGD8D4KuVSr/6fBEFIG1R1YD0+4aRhSzAlgWAXG23ktFJtOiM08
EkPMJEWa/sHe+KF4lAvgmp7LO+NKaF76Y7V2BcC7xB1MWdkykm4YF8YRgXRn8FIKtckrAfQYcMiQ
L/vnS28t7/2/leYtP1lQbyn45JrKpuPvwy/tkqSm3cphBBVVD9i+TuQ7Np7fiAM45P00UHIkmvEl
n93fhZ7rjWvfp/fdXkb+zDei39mYJguCDf0tJ1mJ0YHIWd1fHaf4TueMQm42/2RPlR+6QpeXLc2l
5c+SeKqsj/bUiTa2lv52+yS7Gn3FmEFO4iCAHGZtEmn3d/rAmRTUBwx69kzpjU8XzAUDbo0DtIcy
0nB2topLkDBzN1py+x011IlVP5Kbas8dCMgODNdeS2PP3BgT+fyWDW63H5qYgQOjiRWJDvqmrBCv
nKbFBCwz7gngJoymr2y8xcs/v1N//3S6juJABqtKWwwZP7xRRW5XJldanTp0Y6KLHo80SXS17742
kp1gVCMACx1/qVVi7v75Z/99deNna0FbnmL2iSX4Pz8kqU9G3Of0eBLkh3KyxDtMmt22JEqmF9n0
n3/a35cr19GecB1HeR7L1oefpug3qnBLqlNkGb+GovyEx5sqAdT9RGS/x9L/9c8/z1qcwx/uAcez
pSldrMVEFj5c2qTKKpSPwjklvq+3EURotsR70VAiAlwVsWMZEUSUZq8D46ks66V6TvK0BUlweB95
VbW2jzIon95No1lJlimXC3IaiFHh2LuEBWtuA+chaKoTe2jvD8vHxxr45XZQdBJqLpgt+dOHS5bD
VFwaiG163Q1aVgrk+7ip76JzaX2j4+oghPFVMghTHtNcDFXdystAIpaLHXFwcYiU+b7xCRWn9uQx
zlBX1yg/W1EZvMz5J9+p5v0/X/T/8nGm7ZXRLped5/3Ha+5ZQ2TOpWOdkBoQ+B2mHWBq8gMOwKPw
C4AVS9ABKTzIzPM//2jxX9Y8PslaSQRobauPz0ONeMvPzsCvLemBKp9BpLg4d/o6OQvJNJ8s6XQV
LbEmO26ZdS2e2noEA4LHr//Dp10sn64Pnz4CMizDtukAp5LLq/23QufejODaekqcUlWxXi3uoXnx
/Nz5/IX7ufzEqZwbjv0hmfziD3e2/vutDapekzy0NQObvy8rzLpckxK6U2ma39AES5wjcvrquHvw
Bk9zxAhaOgDzMn8Z4ZgEddnnMyQJ1auOrAMpePGjFtCVu8J56OUJ5X4diZrqxhk3Q6DifhcxuHwY
bXGfQ7YYkIlOgdeJc9JXcAXgpXUWHHJi+gq0LyO3Ek/tLaDHUqKzrAiMOLsMfDSeW+VtoyL1NrGd
PfWyPXSVBzBr/740gEMoCfR6Cp4GrlkxUUgAwAfrV8M23asFzzKRv8Z0elqz29BxyKCQ8BzJwDWx
ObLSOhgvQWyp/TBW5SoojQutKdPrOMiDEeNKMrLkqTbYuLGpvQCHnZmLeQw7G05UcQfC1HZ795Lr
9LkNknvXhMTWQ2j7//zh/S8PbM8kCGV5PPY4QLwvZv/2cckjTo+T4TsnEBPueU6cPU6DH3HYuI99
a57dABtGMuEZiAUHmYZQex7nL93oO0dzrhkuI8EGlC+14Gr23v+wdya7bXPbtn6X2+cGycWycTuS
qNqSXMSJ3SGcinW1WCyST38+Khvn/icBdnD6FwEM2UksieKq5hzjG4aiToCWkWYJxJ2+sT/ZM/wt
HAp/Cy7/PUWbOcrXSV7W2R6T8u3d78R/vPAoH5CtsAc83mWiNhqTWZt+9liZvxaFfPe06YgT1X3I
5pncsTinJ132t863sDvXLKdIaAr2X8xZiQ6hLCG92RGoB+W4ptkpDllUUVdMXyO6VZiKa3dnhbiY
u5peQ0tby/C/iFQhrwergDs7p5PvIFM/wku83XdWHef+c3HDMcXE6I9mkJsgQkN6yyerEI+jRi8k
l98kKbSnzZgndAqZMvcNFTypJn+rvXuixpRCeu8GHRbvj9294Apfi3AsVhI32L7q0HnZpnr7z3eF
8addx9dZo5lFDMEgNn9bwvSmxTzqsYTlxLVS7LmQON0EyNnwF/k4riMiFCjE0RLMKqs65o1LmEaM
KCLz62gns7/M7sYfS6ojuPqWgYWIuc36/fU0SUvjUk7zkY9XHdwWSQXhO2Oly0tiUUnoHrMOnIZb
o3sc9RrrK0r10qXxloDkPPeAHf6y0/1z1ucl4WoSuuP4rJa/b6C8GTxRRPHwaBJKjMzUWVGjp2FI
vyGLDcozJvI619GnB+r9E2EF3brQB/MkDOIr/vJx/bHfX14LWmNDJ5SDBfu3Ob/AnVO3RJ4e7cjA
F4g74dBCHk5oA65Uz4cWmibSV/qem87RCAzueW2aghaQ5SU0o+JGX3+JeoIl1nDa5TCZpCd4H+9/
eaF/rk4OG4rlUIK5iQPC70ezXMTJ6NQuhAlp4rjHmH0oIv2MOhZvPm3HPQVY4hPQ/F9DSOyav2sq
hrafFPFZS2BuYEJRrv0pjqQ8yCHpQUJ7xTmf1EO8HRH6PtXNWKyZ7i6d39XPzBDkhvlQkitVB2bP
NFxl7ZIxmBGjU/lvYdn9IMqq2FUTyAFNBxiHFLf0gb4hCLdTi+LiIqyOG9IoBs9GWUhqrECpb7Wu
fbAbMRLZV7hBZzYtfKyoOhHpyQuwuq0Fu2TXtyCrB8Mt9xQLBPIgx99C7U82fTqT1D6g405mdaQ2
CkjBAR9fWXZ5GgVt4fuXupu67TBV1u5+AKlo6KF+Fd15xi2JO6SEDjwhQRiCAmrMJ2NiO59m0afC
rN/yliNulIALsjrjgIPzJ4GDMBTFTFpPCUEvtru10/f+9T6JphQNTwtDZWr6N73Cba/D8kFpdU4M
7ak1wSECCtgUrkVoWf2Zhj9gbOprR0dO+/tJOgnlz7FEwZ76A1eDlYCMoci4GHnCGkeWbmvZ41/2
HH/e/LbBSR+/sW8L/Y/DblLikEHN1QLLE5zW5Pq+h65V4OEB3pISSV9k+t+Pfttg2FsuMBsG7O/7
zS6CVjSMsTxC8u22QG4e8n7wT6lW5od0IN969sSu65KF1uCdC8w8v/QKdu945/88qMzfDjgW23QX
hBRoEs7e+h9jqsT6YTTStmhNay+N65VnBhFLsE3BFtkv7GvuAifG2G/102bxa8wud6JduT5RO9o2
liRylp56SJLyKxsRCsemtq4ROo5awd7Jp5U/x4+C9t+mQplNFo0EnN0G1Tiaf5vpPeOPt8McLxxH
8F5MwRl1WZv+sbBbOZ1KWOzpMR6bBCZ8bJB0auvHok2pa9+/x7JoHO+PsiVRE5jiQbnhfEw7nNCr
+0MCSHmYe0W+nYT2Oo7ZfLx/SdjFI3Ef2XhKApyXn9taRfGQ0gUxlt18NMeMhkJHwjRCOJogDbDQ
DAPFtZ8OsplppqSOOCZ2qsGArcf/fkjIT6BFFJ5xjotjGntTYDvtz8KftGNCvjvre9uvZbFkkhZj
BSwmHJAt5aLYW3a2T7WavnYKFStHrh16ZMEUI7iPbnk4YRaiIXEkFjo83h/5bcKBUi91vuJOZrMq
9MfS7jDLyPSZmCfc0mET7TmL5nvwuDvT05HZjPFzA5XGZBZDMde8FKSG2g25H7Ss5p0bf4qLyN65
DXY2egnoxTUHtIiMX+7OzF/2K/SCWO6ifm2P+IH6hT1c51Zz05IPoyPGQxTNZbZiNuAyGbcCm9ZK
b6sI2hBh0SNaEpPmxlNqDMZLGfebFi1LQCIrrYKcBis4WXny8QTtcmZpsNGeBzZcbKg9EzNtGdv7
9mxS9c1KybWoCb/b5haMyQ6j2P1V0gN/KOm9H3pgGWvdLe3nLjOTjZ9xN3B8oTOPRAjGmtadNUDQ
5xTxE4cLwskG0wKV3VFrIkP+FoaN/pJGug+6l1wzyw+f8fzDqGIM6VojWJfaWtvEJIOi9rMeojLK
rw0kqVWVocCCjOQc7nYdli2SZBeYugaxZpV3Jfb2Cbs8bq0992AE/yhGvCo0sIGj5LzQcpz27aja
tu03vLP7TijjRVlghrIm0vCAUpKfKrs4o3JZ1E722c5QnkX4KHYdItcdzi1jlXScn3yoK5ssdF4Q
jJlBirpmVxX4ITNYXZ0HMsV3o1dqRFesVpShoNN5eWwcTHKCIg77aNRnM+hCSUCIWtP6gBpqfCkL
+xWY6BevjRCWwvReT7jiD2Yvt9rgklsbGVj5ourg6Fj86xhXnxzMzwhn2TuXuRUoaSV7UiEVT5r2
crzxMledgz3+V4VSz5AdevKJwO6Nwkj2dDemTosslxTEFxN9F00Yapk2Wz9g+/21MpYIFeLTA08h
rxoIUkIJ2+wGEk7w9SLaC1HY3qyBDhOQ4uSbjD/0aHZ2fmvkOxWj75v03FyXaVxha+W4jsuA+3U2
H2eUMS+kPmHHISEDcRLf5k3/gJHHYLbVHXQjVBfcXiFqicV4SyS7fjGk7bZIvHTfNvrZJwtgD6C6
pF+MeXHE8BdYGjAWPQzFE3oBnn6Wz5OZuxvd1oNUyzB7OYTcpKy8ay+j5VkdrMmpnyEzRGsA4D3N
E4I/xUyHtYQbuR+w3m46Rr6O5RQBQb63IlhkloqWpXeKENvqSCBlfKZYEsOEYRZqdQZEKXptK0UG
vw/VyGaggfXgmPB3PZf9k/JY8F061D55VYGGs+CkdlP2o86QiqLtq886aFqUKRhOcoSVZ7985KTS
nSn15gEFSH/duClBUpXlrnOtig7eADY9g6b0wr52XcElfWTHhGXFbx/KrjcuwDVTPBFPGHeKFWYo
5hiAzflm6HwKKtaoTrz/+OiUpKKBTbulQGluKKjIicFyNSgi0m0r9m5a1BrEfYAe4ji7jhBjHhN8
8EsBVx2HRiNDAj9xRJOs179U5IJE6AdeMtMPWSmnadPV0RUBsfecZd9YGOiwtsI7dgWnHk6STWRi
20TMa+06TBZDOCCEuvmj0b5Qlje2ejMJQsLL/DgSo1mMxylLXKwl3QfBhoCPC2D6UZ31G+KNw1NV
eU+tPtpc0o+4jw4+Pplj5iOCmxC/bxPa2pD7wdDacig+FdmnviXjGbfVKUFNvh+Ic6HLmJ40myVO
+naIB6RG1+habCtrppQnLYu2NYlOrlH5VxI73O0odbkLs/TRKin1dTUDv6pLi7A2PGk9CvMDscD6
IZqKTyz5TFRoVLnaOoU+v+0xJKFvW7MnhiAdjwN0sTHdRb2zGqNK3bupaY2KyPLaE3BQTsu9v9Oa
mtGs2xc/FT+zyNlMIqYfa9KlgQlrB0vOeBnR70Y4W52mgu0ysV5Oab2HzWSuoCGYW4KH2Tfn2RXV
PR9DSrhXC+mBDrDC+aXtohyjAG6x+UJLkkKbPvvQoQqfpMYU+BSO1104N3glfGNJ4X4we11clmQU
RKC+c1WS8MMQWSvaJFMEHjX73djJTeWa3hkBXR9UdhVvkW4RKtBy6bt82lZNNh5s0eA5X341TWFo
lwutBemOx+AYgZtjWHWZQj3mIIBXYOpE1I+IJ26WLeznhqmycNvyNk9VuVNDp9azJGhCDhkWn7D3
1k2oGwFXMoX9aOOlnNrFMpKcu0ShyoPK+KH7r052sZLefXPgbbR2k+PXqqwl32J4RqW2vmt/KyIA
N1NsfxSug6owzeODr3Xk2WrWQ1FaUyAHeeNI+d1Mmr03+PPBIFqUrRQHo/E7cg7ch0X76LqAG3XS
uvZW717yLLqY1LivZju9TVYdbvIoP5ut7u9NWejrWSC1jbAnriGaEq1pq6BPZmcPwo6QCkqX1OI4
dZBSunYmygxdC0y90J1DkYFBrxrr+d6W6TuRHRxNOrzu8l3oKDi6wTl3ZXOyFrH1GKHbybNzlVqS
cFlSArswwmg9dBbCPDXuBc9iFLU6OWW1S6LYONuDc5q9/HvTpf4lRBYkKPDsulnemlFkvA0SiyrQ
qMfECDfxfConII7oy5AUW7V2oPMM5EWXfpBxORIgDZSCIAhM6VPlewTCYZ8wJsM7N5IAvVnYoN/U
x91ZDpZp5TXk9Mm5PTde561sH4KM33WEAtEM6WqhrfqBxPfGMDYj0tZgTKgRVRSiA/r5aFp1dcjS
OiaZz3isqY6k/Tfd3jaIESwZ+ocETQnoxzpDoIfh3iLEd+XUWN/VYmHEIYpPWAoadfFXpMXjvu7E
DUVruZlSUnZDpw+PHPLQyWONXhuNJ8+g3Mm9Me2PJBTiwZ7bxaiUHkw9/xKOoJPphxqruMC84OL1
SfSyI87Wefbzep1ZKam0JI+i2eMEmtXquRStfuqtaEMTlcSQySopFrd7A9uvydb8idreSzGZ+gkq
206QkHPIE5K8cmyrweSK+IKcZKtm7M0AStyz0cOnnolgP1J/NAJMGfmRsmDBgdm+OVryyjQuj4ri
0XVmMRbIWw/Ci5lAuuzSz7YPdZUiMALKhI4gAkvafk07vFP9qx+dxzvgJMrc8XbfhyKa3ua+iM/s
94nVrpB0a00nA42Rv9EkwRaFG6Ep7Lk5Z2sD7K8/IPIAe0wExqPmK7jkkf4A1bhFCW9DGbKdbFfG
7jXVLbnTihzTzIzwDmYBQpU2+eoO2XwYVY9j1S+eJCTLBJvBsx5Z9S4VLcloVor4xFaYwZPw4I9N
/VTOgBIMzVlWzmgf1jzXOGSfB9E+N8X46hgqfKJahB6qzszrgMma8hCAmSltEfPBCt+3GacWvE1Y
84b5lLT6fDV7wAOyUNo7SV9XnEg9UZQ/Q7DhEm3VB+dhbSPN7gx2c502ZIvUXWYcZEYUqG5xb+SL
qQoHWFvjPBqcVp0F/tC903hfoQOYOMdODTmNJJdOxTGrmjqwbF9g3IDu9EsE3AInQDxKOxVz0cpp
JlIOi/RTY5vkotblI2pswKEx4dhd3D96onA/FAPMn7EF9Xm7xLBb+lMN7k4ymxySyMN+PPYpBvVw
WTM4ao1FfEytL06jsR8sWyTJdbukISJZO7b1kk1dTLeoIerJsubwixOjthlJe6jS4RYNpJvZaSsu
7syqLJF+T0ls3kJhXX17xAOiRH6e8FL7Se6D28PjiLzvoW+sU60m+Wi3dfs4kD8TDPVMrgvnh/t9
q9CEr5WE4dKS3L3rXXDNo5LGJe2F/8rq4wf2hB4eo892qgESDOhjN9Lt5cZX02HWOOdxwn61fGWd
tELHYKmb5Y5P5vMoS5seHbNtmOrr2kcdWsoielyQMrVEHD9lowWgSYzPRQe0QGUEueQYuykbes+5
90ZCKQAUw3+GA46ysINoxLCW63ZOWNaXdkFvYnvibsO8WIW0EUvALa1VB2kJJ5/CGZorKNgFYMKV
Jy0QNQPJF3iNg6pnP5A3AsBFns07P1fQDXKCRFhqJvgQJgKkuvxJKcMP6KoAzpTE72gm0Te6gSsi
HG2xTRHpPYhKbBHzZKclu+bQud3ZJHDtONJk8Wx549ch/k2JGpyyrN51pMGuR73TdnKayKYM9eeS
HsBpoiB9L2/NbfytHOjh+jhfCSAP0zMWa6Zm03mhBf+iyukiNVxdFju4qWxTHI82RtE2lvtK4vU0
dlpOWFG3sIza1H5NEjw4TZu3UDMxDi1JG9e6Gcgtinx8VoZ3YiIh+z0Zva1J8WuT9O2H2fUCJNkw
001AuQN9dJnDSmL2dOTLkc3JwIHYnHvmhWbZ+JbbWFCmbQF4lq3tGDihQt4e1bDErbK9qK7LjkYX
Hosur05ek32Nukbb5dGIo4NoeHTH9MPuiKQO/WyAbIuokwzyMSWoC0ycbWm38lGkbCTDVH6dYn9i
q40uy0sGkgUKvJ8mfRcnGfMNgJTuNESdOBaJTcGssvsj2+HkbBenOpyjh7GJ1RYTgL+StEqQgIM5
cWiy2jHXsERFtaZugd1sVIfeBdadhOMlQnC5H03zpysn+6HQvfPk4YtoLTwpzZSqfYwsc6Nr4t1C
cRw4nCg4NA3zeuD67V35qryFhClY1nulnu4gKPZGOgPfJ4QLyPYiEkFqblzCCVx1E8sHze5fGlSL
a8CLRVB7TsiBPemDITLyB0rIoarGs7LHo8cZ4liDAOtR1gUofjOoWo48ual5NZTXPnE+5/ZcDLJF
chm84uhlvnXFl3uqekK7AGVFN+r3m4Ewl8CNIn3TucgqJy1uzrKpyRySzdVYkMz9Fk35qtYjeW0R
olu41uBpthe3t0/REPPJg4fYhnb1riT/8G49tMlV2BALf82wCm3IIykBNVGTzrzutenFy4ANGZvR
BOzEWpN3AiYMBtGamf9rocV40HKzeVA858FX9qtW+e/sVVaN5eWQWH22uRQ1drksMdDk6UPTku21
nDIl+NN7kSmvHXEoXeKtDFqvs83apS9VS3/IL40Zs+Ht8+dQ/CB+u8MeTmKUNxNS0VTmZy/8gKL4
NRrxzFiuCoPYJKc9Nzj2jwB0A2yWBiTYbsmsKfYR7phsFu2SsnFoYz9+wDn43erZyLkUBggyISMl
7HAEIZjGrWa+ZIKSmGH0zvd57ZTv2iyihyouOe14xoufkwYeOW9isIermeQHqbv5KW2Kp0hy8LKE
BfclHB/VZGkosLQs6DLHg1Nbgx/vzFPbR1PQKmF/DEZiE5hmHxb07JWz6HnhATvteEAPYG60BI/x
fQdXMbsaCd2LBNUxb8nf5A4QRnco0ZR00W7W3Z+xQT0KVyZG7x5ZgJoYqy2K1djl/Fopph2/FV9a
7vVVHE3dQczDiLNKKwNfnwKmiYR0SXUyJ1qgg9FcfoEgFwEZ8Kdxk4Y60RqCqsSYWvnGtam8hyRI
DEOPzrissLMQ5aQX6bPvLPbKFuEgat+d11iEKeTsC8krIacmAdfthukDrjHSA0PAyU2PRWiexx+u
A5yPcFsYy8UYL17BZUJvv9dpIvewRLCeD/NXbQeXB8ePf1EmHHNHmQrebjxs7vguqAKwk0Zk+5HZ
kYtqLtEli2iSRnF2dCherjIboIsdkZvsSqqwHOu8sm53lmLb7eccp1iCnAE9b4mxfNWRN2ZGVXkc
uuyj75zkga18s5KOYO1i33SIq+5Rdb44COJaQM7r96IplbzlZ7qcyPkCsi/scthGanhTluy2qsvL
dZY51D5dVwYkM3HQGxeLSqcQ2sStvr+v+H0HSaKqBrjY01sj8IVxT2JDBWo35oX64rTmIbFwPbv6
BROtbo/1oRxpmU0Ah4CurIGbjjckni4ZQHRKdRmMvSkOIZNs7zntadb1x9nLjIuSAEJ6qeHYVoqx
w0HUWw47eRd+lQpqggf3ftU2QDY8u61Wuq/SowX6az17zi5fmok63jyOUQo5fdXs6J+IQ409iPyj
Ev3TjLHKCJt3/g7zi9kHXZIY51Y1F1ONzoHQ3z162/bmH6vrGmKLQ7WopjqF0+WQZjpJDQZhOKbT
Pte52T7lMrUOBVztOdeKm7wQX2YR8xCdpVd9073cC+rBanYe4gQKFV6/peJrvDQsVYeSrkclq1tu
w3JTCW6+kAUBg/kBSfP0BFd574ANX/QbyUP6lDcecTY9cHymj5vrTOACFLklZsoUPceTc2YnOkxX
asgbIWF4pNBOH9Gs0qRr4GjbjmoZjdl0FbjcMA7X5D3B5n7UPCZby2y9fQhkBp43jkbOyjatiOXO
baDCYPXtd8BPAXTZZUQjvLXWsOBhNNQqDorRdLeZ0bOuaSblaj9x3tT03YtxZ2l1yBHTHPOLLgvC
Gsv33qZoMuUvbWGan8wB0POytIH1qE+mPXznzB8TQomHRKD+vbJabSxy0s4toJKtwLW9gNhhKkTW
k7TtACKz8VwxGU2xd7TZNG3j0fpaN1Pyit7gi2fUAZhf+cOm3hlln7zSE+e+1+MHiwnZQFN2Nnva
Bx7llj1BrD9UUsVYG3I6V2KwXsPwjRPRS0HF6KkiY2qTxNm163OdTgbBK3McYzBVhFCzoT+rknK6
lobTs6x1hk832Xi8m34VhspeNzM1qdiJ2kc8Xq8mW6AHUZ81k7BIowSMe5zirKcb1Lxmdg/5PZPN
m7dYEUJVj9emqfRHZZRf8NPVN3Lsf5Y9NDJTpfkuU5r7eZ7MhVA3EyMy4f3I1EyuEEevfdv7ZJUI
rb1E462HglTt3DzcCDdFFEyJbQ2BhLnKWUAFdtdkZ4l6mgg1ogTyyTzOWGTw8yCTPaDkpNDl5zp5
hOWzSsfPYaWNW2Kc23NoqJNYSiPONAzstjnMFZWcLujopovJVLbRRhLh/H4CCx5Zt2HiF68sXlrT
KHa7eUcTum+G5xjL5t4ZdAbH8u1EaN+zDlOcwKFrXsW7yq2MT1GsAtfUizdJd2WXg6nYysroPrlN
cWDjvxkc3O6rIMSrzP0IoQZUpPZh1NObgv/xGvvYwD3fI0xsY+dddi5mZGR+YR/cDvoUp3jP6U5V
TACuz3PjACG3nJZ0it8BfF3vBLsn/vz4cRtWwwr/O39YrwO0lju4VSf7Yt68l/yz851qsFmTH7BS
AoM/JBfaRpuOHUSyIXUDi07gMwtDB5j24I3lWXnXRD2jY69hFcsNqtmdtQmCS3B5u+AsW314K2I+
VmMwBkQ4HptDcktuw6v3RfwEe8Out3YAC1LOWeMR5dv0iaym3qb1EWTF1vs60q7a64f8NN3UzXxp
3ySidXwmeKJc2E9rCtdhu8EJpnXbXu2o5eNeRQmCg0S/xFMxre06fon7etsCRMMtRaOyr716Dwhx
2IVpb2HFJ7kkFYSKe6q8YLurLl4fv6mqGBmoTkDfWnzN2Ais2M5qoEEzdx+V1TnPBvVR1cAA+lGr
HiYkd7deEY4eldtWDflnHqQok4j7KIsk/0wleW1LJAiZHTd4yy3rM5G1VMxStptpeRIYPkpexPNn
GTgrPDbT9tapDY7M4y0DXBU+39xH3JRNrZyN3U7N8f6lserm2ID7/PUtmQXUEWtcP6mZyqMLte0Y
Nq083r+9P8pabo2+KM4G7bQjna+zFp8JZmcwm2N19Gunol/Oo9++lXRH9rM9bFJPlMeqcCF5xORv
4UmlX7Ydc+/p/jdz6NhkvEgqxEZRHsNUnF0ahNv7X4bVUB6bIaqOyytQytT+8fO6JCDWwoMD9784
3r9EaVgwuPny/352fwTWZpn2WbNzXMvG8pxtyXodzmEzr+8v3U5qzpX0dNeRQSw1qLtj2EbVbiLY
pz3ptdnvKvBuxDf9+7e3xOj9ep7ffpY2AJwMSVgKfdJPc9nEW+maGJnaOOk2LGgQobSmPHLyKY8t
ts68TOcdOkZyDU2THBmbRrWZ6//8cv9Z5Mqckl510parfv9CP5baaeJnfB2dEdyNhkRC6Mz6g51A
2ZJddcyWJ1K093+JHv8/2f9vZH/d8lBb/Aey/4ec8o/y+/8g+//6T/8m+7v2v3QLW4vjIDTRBSaP
/yb7u/6/kGTaAo29jhLFxGNRVrKL/+//Ef6/MFagk/EwpCAytTDs/BvsL9x/eUT5GK5ju4txXRf/
K7D/79oRH/+3p+PkYAXwEX8uOsJ/aEdKvU85wWbzvp57tekH9lC91eJ+ZUGdIL7Cm8s2WU4ps2mA
IQ6A/I555npU4GmrTc53Py7O5OyKFSvxX1T1xm+2JC6OjqXLI6+Wt+nRuf2fL67LfdjtszPttbaH
229Z7AyMEtOsuk4dpnqrkCRXoTNl0jYKMqM5Ard/0/vyKfxTHr68CIr42Fwse7Fv/a6k7OxWHxo7
HvcTRs6dPkwcymuVr1jSbdgQLzXNAeypUGedH1/x8tSBPQiy1T7rFGuYhdiU+uztSNMho9Za6x6C
vFrP3/Pu3WJbSVOQ16zFXv4XjSOU+D9fuuHAd0U+7Zm8j9919n0/UTia3G5vC5fIyv7z4OZo+oTY
5yFIyHRkdvSK5MTqoG8iHXWP3qwGZ35LdN4lStmbogW2vl/rORuQD8AHMx2AQjzfPrM5zApVfBoM
/WU0kXbdcX9D+MZFEvu06E5uydN0cfLY+WArayaq1dhku4hWKUU/c1qbjZfsE867q3lvsByswGaZ
gS5AN0xVCuKZsiUspSfTEuY6hHq0degJUDFXNDK0jspHvhE6WwWKvV6ZPYyJDEK9IJslxEhnYDRq
iVNayykEBY/I0+rrZ7gDN23Esns32+W47FZoI4I8s721m5j7TPLm89AjYRaUgVuj+RjtZuPC/aB7
iaB5trON7XNWBkbBSXS5ksu/lmwwnfTGBgzIy4zSPtUgOWe1ZAmy6IYZWXSqXREYGkebuHW8QORf
otJN9jF003UeWiDSzOgn1Zz0oIoBy7xnxzsz7N+Rmn+pENCumuUGx3PKjZWUKFJ9Iqv8tH5nv8+1
yxCQ1N9yndK1SD26lRpG6hjXC03AVWxBl2vMRm1c9j/jzOrhiHreLlVtwrzR30NP9rGXWxUrM4AT
KIP1rXFiQD4tZA8vhbvvz/kq9Ot03b4bLeln3tWiKtM07bTrqF0tJSm2VgZHso5TU1ubPxxX87iV
gKainV5PVEx/jVJt0H9qpFhRU7k1DAf4xqBcoHV4rvrcOum7XYJxQGGi+dm7JEJLwP1dhwUpnkv0
XRPT0nAJq5JsGKdI35MwypiU0UkNzjZpU+yKIv082tn7/W8oGhDIqdR2tC3Umnzmfg+dfaaQ0mao
dTKKJkM8gL+jTboqVfvJ0ltFQ8961SJczE6Yb4dy2GcWyAWPLlhHq3zr1gzrZo5/unV0HtP8kwkN
1NGgEhDrR8/Qo55cyWSbeYCCTZMCGRBVpdEEcpk8ZKJBwombS2hws5Kgt1KGA63eIoEoR0Ig0nKk
L2IwLXNWv7+DCJcEFMSJTKaRlFOfOzWVNgNzSG54srPNTLyycuAZSJpDqXpRkGPXmoFrOuKjg2mz
JsZ9Z8DHoIPTZgRf4LUieFCL3UOpFKwZUkXQtuig5Otb26DCd11Q5Hb4MCT8hsmzyo0FnJWsF26M
wY0Cf7YADkQFyWuyyjfUQYlHndTapEOCxh26YOJTQx7591HQTzMICNeut2GDTdzXpusw56+pbdhH
U4mvpsH5r8F4tI2K6pOkY83M8SPqCWS9dw9TpV7LyW7XNZqNdQwfQegVnZCQzKNKcPcmfgnJJik+
dYXKCYbiPxbltJdaB2mv9flIvSbnenHlKt0mFI102K0O1HfdqeqMUahdJWQsUyvYuDF9yPvkh2p9
IDnRvEbaK3CQb9AnGYGWR9kYwoOEGtrlW9vvX3uDmc1LAWfdP5u65/6o/Px9mnWsaN6uEumuaTlL
1T2DhI4Sku6IZSJe7PdGbTzQdvkqC5aIjFMrzFtYalMNMGNkOKfXwVUd7F6WXytjaN8/ERpGlDWp
X5Au+8Me4yc5MkdMJVO7xasec4IRkj0VBOrbEe+uDIFTg2hlduO3xxjSi4IOfclnVJnpz3syl4uO
ZuV0i9+2ok3pys1YfSLr5ruFZmtW2bshaC7en4hdCiN6PNo9ApC79DzXk1c4fFeRsrzcbxPWBjOI
VPQ0m+2ib2ZoDIR3GP5HqmKyCqMv91tkVsxmULd+thXZttBvwPREW89AVu4mT7HiFbp1SXqqzLbK
yH6acHM3dcvi0aewIQ0Tf8pg5FfaAxWyOztoI4J/x2WnAJWK1wt837/CTgZ8zUFmVRDGuawVGtaM
zjC/RULXV3OCJW2598n8YCKw8or3wAX1dNDjc9dzBrY+t7lBh3QMD/cbk0gZ7rQo+6mFNMURewUT
aNFtNbdfuySsV74pN9hEn+93kfCZVqxo/hCUYJDiB27IKqGbfJx3uTsMhnxtzcCKTFL4+oYOJvIT
SBgYEOh8KQJXmck0p3o3c8zJY5Rt5eC8lXx0vsmkUixTdCXnTVE4xgqcyJHIcjq4y9/VRX3MouYb
zXL0ZSnVISNpQ2pjRLMzFc/0lnSfa6p1yy8acGGRweAszzxViCH67FqI8r1mWV3hd1wt+YwD3boV
MOJ6VdViYG1gStaxlDLJM979oQFjRGeOU7bapMQbG9p8hUBHKltKzyDk3ww1RHKubejR/XT7DAOc
zbedGZ0rlj4nxsqGinOtj62+Jg9zc1+xDYvJrvfjHxivtijeFCGECSfpQmyt0P408O43tIDe7/sA
beS+x+XyrvhMVjMVO+AelwleLPANBJFi/Nw1LCppRhF9arOfWd2/1ZZ7K2w8RhUhLxVZuAazy5xm
P8vxxayqBsdx+K6N3FyTCxa7h7VTjdXCz2cZdHYg5UPyyZnIzJlqjr5g3FOuAdeMqv/HQA3+/ka0
OsggYyHyYxWadTbSjfS+Vesx8dGNLzPnrLimiWnuXGYbmulc3F9bEAPxE0B68juYx+qW26KjXDLV
2PTc9FqLcOeYgoRZhjll5Oehm1995zgyoDMiIUVWBgkoxpWFRWDtjmATB7/ZQ8nb3AGdUnIj9aEW
VJxvMR8+SHGZGu07h5KB0clQ6alx7WiOnoBtMAat8XOUg1ysl2nViFlis5qrI6v63aeXt2oE/9G8
OG0FVIQQj/u1aHuY6HVBk7EywnSt/RdhZ7LcNrKt61e5ceaIQN8M7oQgwVYSZVGyxQnCki30fZ9P
f7+Ezz5VUTvu2YNyyTQFgiSQuda//sZhilFQXxkWJgnpDKXdkVHd3LI6YqEotRq/z7iXlYiDmc7y
K3LBKG2ThRS+aoFaDCZEbym/PZMwogyq2CoeHSUQ4PqII3MSZvJ5F5nKWzXlX47L1oqYZtpWiVJQ
bHzRbwQWY/xtyxa8lPqPvj04ZNswTYueu5ipI5Xysheyjp9N6Kp9fquVXATGwpssYW3HoEmdzqqM
Lau9zdQqgKJz8Ao+zyxmAR2XJJKKk6fKJnlBL7hgyq747Ibhm96QN9sk3OYoEM91an0nXtNFfvKo
D++IWLhGU42ghMrxzXlY9sP0lg0Gia3jV5hz6whCsDbGPBBHyZoU6/1TT6G3CfP4y5WvX4wZjFxn
Y6vTRNIlMqY2v6dpea2VjxxTTLykoTmm6z5aXXs8LA/MpvFEyu45PnHbsmIfUtr+VKQxQToVc/Ji
MM9L4vgq2QyYIXKtdkaBDVdFiZhVMk6b1Wc0q+2KpY6kHzQ/CxHtuCkfHLmorvVcNRfXtQxK9Pcc
WSjuzFxhqebe1hpkXcTTjs1VS9VnJpj8WoZZk5q1dz0Kd/KrHIbu1UMssCk1bhGjdG91kaAm7O5p
TVej70dnfpzjVwM2SiQoM4jZ6NgEEF+GXfa51r6ODfcjVNjDDeVcjNTgtdlglljjbeYm+ZeKShcC
TX3Pu+zdo73ZaCMlpK2Gp2RIvhItuyNdZ720i+cmhICC73VlnrSlvboixMxrYf9z6bTJQKo3kKul
K1F2F3L5F1mGMJToavYjqg233cyO9k4OMq1FOx7izrpnKAx2EJpfci97LlM+azy9706HQZnd+gbg
rNmBEU/ubUg8vG0h4jFjO4Pg39fdUSg0rro9PBYTfu6U4DQUEqmyria5NklHVYPHxC8KFAIIuJrz
IrzpEW9ZvveZTAEvGq+jrBu8ggyciAg5RCBfVIm0Iex7lpmRe8cbIqqL52TVBeSDIoD5OvF0syz+
o8T6qZe/h4RFApn7GRb2NdvXSvZ7vfYdqdtMQuyY12fkCU6TTuivLqLl0L2gRH5wSrm/EI8Sl8kP
WS9YpnfLXZruMeGaMWw82+Vn407iIYHMsrHm8aPq71iZYlAsWxzEOaR6Qg9PIxG0VnzFFvSgmPll
whZeCvruJIahKtXTfWIgZO1Ijwjq7lOF5LQkGot1+iVbpC2YCgvaC6aneMjKvkTuw2C4B3XhtKRD
R0Gs9DgxVdGeF3WWQ07UeYs+/KbUvJu2PQTdaASFlX/1BqZiIwKXBYpagFUuJBXIBpiUotQiphAy
E4rp/lKrDNLqOgMc5IswKzdobKEcFKV5NxLrtVfdn7HnPTo5Mzmb+6vSAO4xMPtVWs64T7lyg6cM
t29qkhtcUoas8TQC+JOzRmEsu5SkgooTQqWdtjqaqFngdYGvLNSx0McBIWNaSlEpMQCto12vrHnw
ZfT52nQCbNsFgr5SUBACsDIHCn841XIZDPLYXJTTMNXCV1tmrniOMtN/sUkKJkSEmiYELBm+jDvc
18wzh9obYPujzCHU2wOTN57K3PsaQwdiDPnUKb7GgffBEJQ8iZG7ZojCYIYWy9SlvLBZXyKXSgwa
/FGPsMrFzoibHTM+WD7zwiez/CSPnJE817njjMdmZH6g2pBV3KJ/4WasTpaX1KfeqQlPnPMqJJBW
YRZTosjAacWpQL2ZUXpOPp4yA2R9upZ5XKmMZFwt8BT70ZZo819/1BJBVxkOUv3rQkOMUyHZEiEP
TpFvFghBqgTrHbMZXw350utJhDrFyqGVv7s+OIR6zJ2qJTtdgvX5mDwBntuBugzjaaQQOzkWniqR
4QzbTEhv7UHi0OsfKpKWJHfjw18P/XmKW+ANh7MuEPL6T5Ct+EVVT+iAwwZSzvz3w6xP+evJfx2M
kRjWtPKP9bH1r+tPfz3mrUf+68G/nvP/fewfR4ViD1IFUvPfb484ec51RGFG9sf/vPZ6ep2DSwrM
LCKy/+fMQiLS43SpQA0VMP/14BlK9+LvH4r3C+3efDSqZsF3pdoQGCIFJmphpjutNcg2auXAwhin
sCPnieHH+vfIsZ+ZJTVBKMccGPno+ymf903PbFTFoxDuHDKNeTqFQ0RIWhfOGL7l2Mo4ZlUCGfQ2
IwEXIbl8cP2jafJ4a0QptgARTq6gYBFdXCZ2OMo7pygnDmH9ieXUOcF09vW51w6W1l17zB6Caol0
1MO1fooBZE7hMj7jJTkGik2H2bXNZ8a6VYc0HMeI4O5uhqxQOMXOJlkEtiAEvElN99y3vEGVVqRQ
0AmGdnmovPEQxobATDYj2cCsSwhA5muu2N6vAcPRxTi10gk4Sgl3i/BC1PQa7ZxdkIGdJg9jRSt/
9CwYv64aZnsc58hMDWUNotSBRxp6Hz+i8AdMwQifPVo/ca8a3PQJBQRiJvDEW5qNz/WIrbLWlY+K
m8PhbOGjq9XOSV4jNTph0I+tXjikLGguJvwa5gaGqwSwvh4ye7oQkgZb3bE/uzC71oZpY0WiDX4/
ClqaHLgzi0povHi9ijB6mtXkmRSuq1DqDmuZAdsN/WVA0nqe8iRio3PxAzbc3/pifrqlQ7J1g0hk
nIpfaD/g8DX9Z1Psx5l06LnJTSrEGk5if7XS4bGrMdljvHiJECkw42HhxdB1Ww+me2RMgMpn2o5d
RVNqTPN2Gn7l2jJ+67oOs1nC7enuHLxDOGWbC8Iltb4KtfyI2aHh9yl2d7lRPc2F07BUUwEukQNB
ICENs9ayAwbL+97uSjxgHJwDK+TRSBi/zYVtSwdS86xaaPSWvEhIXBmGTdylpT+5LxZjKWqB5Yce
j7jejUbNnCDa4O9X+8IzUn+KTDDfYnkcCwWGYLqgTWu0gGyr1Dd7h9cjkaYhF8rsRmTnzNOq0ViO
Y95uu3raqKC3G2xQ7xrEfBCYcTt5L3oCDD1RH+vTqIHbTpe6h6XW1y6+I2VzqA1oF4VNk1mH/S/O
gH5FC719ZjDTziKcbWy6kSQkXWCKiepY9qYaIxtSsfmK257TSHdFkh1FlPQ3zPJgkRP1RmZuGUI2
KbPqJ3ic6qcmk3e1t44entrG2If+0NWftIaHqNYhSHYDlAb3VjaTihdjhjAgA0NMW16qSciTtVGo
oPkjP9B9HMGuuYDijdaqDR8hKZHqeLBssXWmygwszAmgPWp318qjTRuZT+rEOLRTeq57rSDWd3qz
+/gKjPBqh+5+MFgs7Li5onl4KDTnFmJzT0pDSL2aPHXKtNyUTv2gcQVSsdPzoFTfNTSJvucM17qb
wbLw5MzNesSCDU/A0ms+ciIAtQlNoFhwLwJCfXR6fJayaeRuaSdrS2oancoH0NAH0+uHUTPOSm5z
MZSP9qMZp5CGIuYkcITYjOu924W466Mjhs66KWfluSuyn9pQA8h2EZdtCGhDOtgcjYgcgasiWwYv
wcdzqcsPbeN8X2Ynf9ItYlLZ+UtbdEfyoH/jZyjjGLlf9eWSlaAIhZh3ITGPm1TM7ZY59LU1aiQK
gxEsenzr6+LBS5E3L4PEHj3tCT/yB9iuw0mwcBsJCnmAb27UPISc7h5RcO5EWOubYcI5cCCdsiPD
XoAtHGOrQxumqpcyT+MHHep4OivJsS+yK1YBNWsntl2VHbfnZ3g51ouCghzPbDxl4/Cq9h5gE0Ks
Xb/Yb5Zpvc6l74Z0L3CUd8pQ+70+vS2Ld6WSw8fStmVkzLIp3T1U8Z+hILQohUtr7lnqbvDF/VGA
/VXhd4fhnu9Y+vced9a4sQ49emxvrE6FPvvGqEhWMM0p1CBUFs1LXUBdZxQULoc+qRBkosAM6RFJ
7b7ECWlo9XjDEGsrdOeqkjrsZ2xirjU/Y5/wifnbLgmrR0IAQK2WjQqzVTpMNBoZ3lriNxBap4Za
xRw+03gGm4CC6veFdxka6wPfAqZhIIxA60xK0O1mO6Zkj6LTH4gtuvW2di8L/YnZFrTRnmjr4sNj
QmjJS1qL0uAyInO/9JWxUzoUiVHILk16UF2xW75rYb6bHeWK186TaxrE2WS3RWHZ8KrqgYAIc9Q/
8CyiR4LyWara2xTpz45NmgLyBstAElXbFvx6jbKcGf/j3DXnLI2YAwwHc+xP8jMv2uqQCP2HtLXR
8uiiJ9MToRLFxnIA2qFhnSqzR4lXPDtqfmkjarWeLTaFUpM1GyG131kMTIUmZdvlzjeDnosgq+Ga
ixlzlnmXtu2bohpnZDLPpWm+ya9GHipxpkPDyoZ4l8X7IXV/mNCi6NiR5bbje+jan3Pj3CCiefiM
zbPzSo4DLJX6nWQ05EAC/4dXK4w/LPIUPDfahrnFxAs7WY04PmS/p1opTp42bLUMhw7bnOBuE/yD
wJzsIQ7UH5X5PiPQRgvWbnLiLLOYpIA5InLF+7Z8W6KcnlFNzS2Ipxmi9yWnjMQd7xuuCc2GZanf
53lDq3oWSim2Ex/8krOyoQDt3OInyoFTX13JNT/gzUrGUXNX0kEAJik/O1ayPgVZMt3C3ApNQ1Oz
5A8G8q32oZ/1y6TAp21Ttd5oTfZttpbfYGLfKVW2TV1/tsnZTbkMSW2kQdcIoKu0bGcW57koDpg3
g4vC7hRNGNga2Xte5j5DXrs7kwWxtp8OuP4auzJLSSXUnKu5QIocaCUBRYtL6OBfrZqwHoHXNK89
KdzMyEj61MWhGnI2avbtIr0+rSS8N3Pzu55RZvWdh24BsSf6xaZQrPO8qIe0LlkNSiQ5toI1jTt/
dFnzYXfs+qXJRahmjFgtQOX6UmjzTgPldmOCOSvnMnfTVzwi4yw1dB4W0vewhCiSWdH7pHCtTQKe
KoQhf/am3aSMEZGbltiqQ48oxYk7fHebo+Kkr8ZCf9QU+r6YTdoLFLOQ4mipoBu+mZPhnG0N5DhV
voFwP9uKYUi7b3ibMxitnvHNIzrSUu3bQpEkkZdsC/8BQJl2MHb8ahkmnB3Uczpn5p7V71PTwjcr
UpJ9X4/vxMtEAfgSHjLzcK8YoMYzX2lyrSrxrs4l8j+SETb1Ml7MqdhbCju2SRROVX0fda6RKS2+
Dx7AKZx0KyiTKcHZkN8arAd9IRYknIb3JY6DQYWO6kCu9QXEB79MlNcI/YC0On5VxoWwo/gVwc3W
0R08ZaQ8CqrxOdWJ57VlUIT+lIXgJo4a1Yzwkh3TMkSXYvzyPHCVrcWsa1O58Q399nUq3FcTTM7I
PkxBfU2tZ8tM7KWgF0bL8JzOzX4KzYOp1+/j8KT1vuVqH41g8sp/C7wI6nV/mEicbEmqscYXlen7
xiUiQ+vJYQ0SULGmBOyyTGBYc6NO2U7+GkxuX//vf0sIuDAp7yGNEj7O3MklNJILROUlbA4vjwar
FPKDth/jn+2obP/1q5BwWY0gi8ineMyuZhIvebnK8g7yEMQ6oGORhgcDKeHwnnXp9OjrBi7ZyasQ
V3ncqCFsjv/LJ4e8xoDv+ibU4IzLs5qN8k1kg59kN7dCNQgwB3aGeijQ2JBwS9jCbgyQwO/Wn+W/
8V/tkZXAlWPUg3RU2NYUqRomAG0KYKF+kHyAZZlhxOv/a8a7dBXQcQip5mJU8JPg9+VTas0J5M/y
dvQ4Tlp6D+3Y4XeC/dxZN59Yh3wNxA7J/Jc8sbIn663mCGkyPdcpgm+s/Ht+Q0vPCKT9sfCAcNA7
zvuapFz5DPl6dVyfYnSk8lytrsl3ogjvRuId5IvXLY6f8g0wuDYQTjNLnptyKw8nz0u+rCLfDl77
63vnGI21j+i25G+j9H9qmWRrZHLJf26xq5Yfj3x78iP811tFBbjVZ6o5cLNG0EwYVHAM1qrZ3LF+
Bw0KQkT4m44JGAYWOP5H63Mq5v2q/aHStpgVaAZP7bI/T08idY9QAVWmtDsLN67e+xo4FggFDMVA
PhTxz5WkbvOUuscMaKBDIQbT1PJPeSgV17ZC42wA3Yko+5iq8ioPKZ/jVYSuP8lnyHMqq9/x479O
KpKhnpxwVFlH+VK8xAOpFKzUgpRsbX05eTh7Gg4cxmhxpMBoxROHKcY5Z0jxH68uRfsDbyexccvy
OusAi20kTr3BVK9MU/ykW2JAdSYdkZF8ORTbBncVRndIOBS73seRqrDdL9d1gF/36Rfb7U2ZuVwL
fOVFXOAUo3tntUClwMRcn2AH2qnKtQQWrZZcim7c44kWznvoCF+112GAwjRbVGoSlFm4gazfHKwW
AVuTXproZwqgx2ajP9MtfBTjXDBwd55WGoTZcKGOxSObJGCZHIqYzc2sEPzryOgRlS0VjXxXHktx
iPUixlS1fIGbeUNwAFun1+ibpgm4gbToanyW/xVeoyOwl2Ao5WEHaUhPOxGMgeZg3iPYRJBhxl9q
OFZB4nwqXt/4rbV8xx+F5FwLiBq/kwzLU2NnGdANjNZ5NUT6bpTQf238gnMahilmh6jvi9W/ZBH1
kLAA2W2daZOxsGeY2AUo6tEhnPG4yA2rTXFpjxpQSrum9nQj9bbC3Xgk8kwZD43SFqapIueVmpzA
ANiRk4Y1kJ4Yh4WQ+oPXVmRjkJRpG4DCkIav/ZDhLZJXD1FOYWvLkZmKeAGGafaJpwD+ThHdoz5x
/uXvysXPoTXyd/gTO1XpqZgY7h8RnR5IIFv2MOYzXyWesq+/l7VWXvCqSbckDGxawwyExqCFnD+c
BgYVjQaYNsO0e4iS7U/kuhxSVFGYHLDAIYBdDiepnRH2gR2UMUA3/gExVkjGXoQ9k1hU0SnO6Ztl
WvZEnZTY/o2QXWVAcaueWw8wAh96A684hpkWzswrhJ8fi4rTXJlXFVSxjVpP8P/wFJ0JcVdDsGxN
jqGh9Ne7vHpBgYT9jeTauE48b5G47lqSPXcETQ9BQSezYOawx4kmI20IUTU+TICK8pKvFQfO94SY
yCLbZiFLeFH4VgdUPFNG3ai47gE9yfTgUC0xVrGeVOfkVcqbCOfPxBXaLvHSYH1pDAjg3uDIt5v1
MvZHMyqPKvW1VTY+dAYC6me8y3/RCsq+0oHHyM0KzU16r5flQyqSadtF7rlIuC4m1X7LZ5cY+Qng
dMgxv/eoW0TyRP76sk8WfhOFCkHhVFQwwm6GZGYgNsdBPOhnhQQCmeNTWs2tKIGa44n0cn0JT/hq
E1E8HuHh41j/3Qord9OAbthzK4JSi7GzmD+pOCui/xZ9D6fh3BMDF876D1VjOBFP+YU+kIDqWWTB
MJVXI64+mXfHG5g33i426xNRddII9aLZ6ZebP3gepVGDh6C/KKDO8l4IB65tpZjxB5wGv7ZZAzQU
uTpCbOwq+wvydS0CJ5xj2FtFaW1sSen7M06VA8WVJVVUnA9FnpQs3+3JeNCo98nuJhVjojzqCT+E
QnYsgG2QC6obksxlzsrEqGuk0MsxHiDpTo6L1qFBmzOXo/y4ZxRM+M4wMZB/U83qagnrWwGDkGEP
gxtu4KHGt3Aw3qyUBq5EzMbIMRury2g3O7aDQE1tZj7TkAUE7F0EicWbvgqy8DqrAwCuO5K4CS+u
NKjK5ItMTKLLUPue19W9y62XLIYHJFlebB1UjwzLRE8qSMINXNhcZrmbB2Gh/pbzs5WYI0bWYV70
bBnwJsCKH6IlZE5Lj2bGGYqJC70HKJLsc+cI/M0Y3XOTZnddK65GzbVQevG7grnSpmOorQ+pQ5YV
3tv6vIt7cpKskA2/F95wgbD/OBMyFkfdeyxhIAvDQKQ9FqIyyZGBhHLTBBhRyTtsZ6x6BsKw/TSO
2LIjiJVelPyCIGYwVNVK1IM4zUQ2N8IAJ8Jup8M0EMtsNjmurIob1JZ+MTNizhh9Ax1ygdgjbyKR
XxKBJ5QRRburmqrbuZXxUnceVtvY5yXVMKMJhelRpVZ+9Gzzyaise2oTSDF0H2rKDJl8wBBsp/eT
ka/AM+kvyMiDtr+OGfH6OMWh3kKqG8kfz6h/owzFx+hKnpYcMw0t3QPmkYHDTKpgONdG3RvpN/vU
4pNrHWbaTv9Vpu7tD3lq6n6W9ZcyPSfVsTSHc4agcreO/PLEfhC6dlIlrbOTTM8sRgZOzIgf1yOE
mq6FNBKVdzmxs+WQfWZ4gzVZ8iWHgrZbv3X69JKRctzLfgN/KcsHCE78pLafuW6+la2yURXSt9bZ
2QBLpK68H+0kfkwzC1CVMvvEIYpFmMBXPLnS/2AYuFrz/83vGiKwZmukPUCtdvABXn1a/0b5bnVu
NDiwPa4WcCiWYR2KMvl13RQBM9Zv2JjyBXfAiCbiplTgVCRv9XTgQyoVpu6SHqX2LHwzG7vkKjUJ
V4MUASqSyUhsOKCt5xzXv1nhLC/3/M5n0pziyN7rcW8/LAYdDsqHNB/o30bGkaj+4D4MmAp40zcR
8bn9jZl//fMO/085kBuZlH33f//L+nc6+Z+3jWM1GROOJ624//bGoXFVRY1m40CbdshZOGahPWDl
ph4Utmby4zBX+aqWGV2kZlmbxtWQ6GqSc1Gl3BB0crACKFcq+HeLpPnEMAFQI6dfFCE/m04WYML7
cJsRobsbDBaf3rqLArD5GYSCMWdb0+PiBZsJbgQoyDK/QZZNsbxOM0lFng2+jz9ce0lwKPFN2ODi
hNmbjuqLFVuucIWNoSDUyqOrNskhi8/17yYRT+Swmf/hQzP+4RO/Xi28Ud2wXcy7vX9+aK7jZs6o
4C6zyqdFHd4EM0pHlkTrLHduX3pChvyVTLnSI5i6HCsTOE5uLTQsF6fybNYg5XUslceIcNyVHLPS
moRg8UAESrpskp+zHt+90eYSitX4GZj0/Q+bzTReRzxoAkGLJMkN0ZQcRNY+YyjKphof2yqIYkBp
eQf+79eM8+/XjGGxaKDCcGEy/psEIRoanM3Q9x9UtdODJN8qoUsWdsw2USgR860xgbnNWqHqqRSI
J+eVpKcYfJUJAdP7VLLJwyV8sgjINRpnx+J3EDZLXTEeuxqK5VowzM3yPMM0qOSmEpnFfXH5ZErP
uxEOwgtqwC0D4Xxqp5zDYmJG5GG0IAtXK42hzNFW5LUabYqp201OdUKkC5MqnWF45AQUqQQZi2Xl
IaWTKUVh9dF2kcTacm8jgcvbW4l5xCvTxfF/xLUoZwxkAB8ltOB7r4X9md3VEO5RhPQRaoJw8KNb
d1fGVTUFOcF0a6Gsp94WHjcAmHlsYGL9ByNZXf2nZT6XpGPoiFYMhBmG7fwzDcMaFKPGv7g9pOQl
bUeK1T1Z8vNWN+HslNOjLWycsHqHrbQZTrbd6Dgpxl/syTWaWSSQ0esiOXW15FmVTXmOveLBtSKb
4AZ+CV3V91an+S+ZX/1ZlDoN5eaw6UZsxBRN/6lO4peTRHe4Z8HUJTfCI7/cjIUDWyGADzZUUsVW
VlnW4kbWVc5Dag53UdT1bmlCvg/7vZE8TjMEG1LGONnFCxFWjvIa9jER1/UwPXnOvOtFf8YdSQ0I
7Nq6OM2cS22yzhZ01yzDBrVlTBJz6MuIVV7ojS2PlNoxnPRtUjRPHVjdwSC1hMKr0wgH61TY5HBn
t/UE3JirxY6lDfFGdZccfKexATtZ8CQzbKWzGT0MdMv4JVf8NqdGkkWa3eZfuRdhKcfaRNY3j0om
1frvOoWc0SrP6hh9lUWOjtiAE9P9WgvKCM2vrTDBbMsBHwF5Z0jiVutgoBO2F9kXR3XyA8no0asI
oouLu2xN6aINf5HYUJz3PybP+hGq9RZ5MZReskk3wmv3wJCXhqAbYBtqBFGN5NhX75IYRMXvm0pM
mWZlX+Y4PzeEfetqbNMkwqFPDKpw4f1ayugtavPDylTt459VNHwoujxWTA/hYdlRIomwimKm3VR2
Y8aVImImdnjX7pSMTjRp8BG2nVumwOCVrC5ZceJIg5mQ7C0hlV9cTOPcCHcMBLQGNfAg+44S61qc
HjB9YRh/SOCQYgF8c2KgDkmgM8m132TSsq3kdPWuEAGzJ7j3Zn0bNPj8WG3BxeEEqGR3JCipQTcY
z25Y/QjlKuQIXlztm7ek0X+sN3jcYn1mlfNznI4wAPA5ZN6hX+t0Dk/o0wi3AXiImOglbvvdjaar
RRIELQFCXGtK9xY9uau0lHIF5Z9GRALadPXb3FTfCHG5LlI30TNK7mmPPewsaRNz0vLM8IaNSLYN
NfLiDRwT1ra7VwBORg0oQFDe4/PFxFHhF9P5iIHSZYh+gvQrynrZxvFZ01p2D2ZGmH+eaxuGf9ob
ybnlQzZFDUmiLH9Mhdg1rnRemRhcMxl/HbJKOw/Q0zBHw4IlS66pPh2XxSUAT8cnE8tODKjEGAYI
0oAshuxbVY7sJ6qH8FTEV4ve8kgiTr6tQ5UBoDtdpkV8WNmiv2QCLDkbUcuiBROIWHrn1Y0blqMW
Az+nB3FK4HuqMX6uTt0Db5UAsjg2B2Xc6f6kG+OODh3DWYQVA5kQdq9YjP+HAu/oWaKk2CgKk8Ed
xnbjCZJmeXA6a7cSg3pkPRjppHwTu9mKwxOsspOBH0KQKeVJCPKz2lk1NrMiHnRQ8308KhBZyvJY
9FIV74mHuDQz0ib1qzJoNYerhV+IbC9MQSZr+qNemobNu4mCyeq+pEf/1lLAGAhYMk5Q0oyT4xA+
vv7E2FDL0OQqOjYYmq0H0NcOtYrJeGwbN9urxMnr3wgft8GXoKJMS4NX6fpjzzBoQIBMWOUMX7FR
zrrTnqE8zAdcdJRz4qTOqRVf6186+cj6E4o6hqCtCc22XGQgqkGyneE+CMjrB5PIlXM4iHTvlsb3
BBOdyxzNuEiLYosG2WI0tajnqKseyOqAzjKJx8hx0kOe5hrKkQG6ed4U55x8Vr8ak9oHRrTO8ahf
IdFZ+/Us17MwHNx4MOX7qkI4LNhPtJAfEkYq7oLMnTbUr/Cn2RfuuNejJSbaIGe+g0cB2eyebyW8
nFol51JV+0OdA5xrDA93hgaPt4MheHaLt4ZAPkO3omOGVxMGTxQhoVbBp5u7eY/Y7NmM8N+eiI1x
NCCVjLqTQcv85qUqUXLLFlOnX8aUZrt00NuzieHeGe+uzwZyelDM1XDGl1umOxdRUNnLLptH7eiY
JcMcUMLzpGNDm0aMDVmLX8LIfcuSEXvoUIXOEiI6KmzszOghDQOj2+XZ6pfHsuN2iT3tqiu0FiAm
8AeVLj3ML1EpMCNPToITGKQuvkhDbQ/JadzjK4zFHJZhaoGfJcIy0Z0sxelAMoiEFwxR/HTRriUM
pxME+/SYViHcY5QLYIRa1p9oCzNEJieXlVqSMZ3teowIKi+uIcbs6w4uaXkSPyYwxLe61KjQjCWb
ktKs7LTTygDOOpQoVdXDzFJKnzB0YHUnPqwSrqrv2euy8Suy4etAWLusq1YptRnQq38RIvhqFuJ1
rS4Kcgi2zMn2E9YbftR3P8YItqPLuA8md36XfpWZICJAlXoGqwJoJ2ITlGe3UqPzmSDtGEHVYlXB
1GYfSxSdV3p2qRNp5VBIM67Dj0hHtDbZyiP8qGA9y5UwLSEiEZKogmWyXZ+0mFwBAn+5STtfDB7j
r+621kntwvYxRcU+TqFb5aGH3/NAd8YWpQF4+1iKPMvtc+WQI36B1d+y9vMuUlCKbyIE/S267D5J
arAK7Zwyvb2JprhLPqxkn9sGDHSETYwS522HJCBBBBkS1rui5sQ946yG9Xhuc6R6gppT5ZcuBLvp
ESEaGXO4usFGPD+l4IqbYeB1eqjPGIuX0qCJ1opHVpGMiGp1c1+5/WNM5+4kgZODERTZtNeG6Sb6
ZJTuGmSHGvFDm09VoHbBqtlaCcJrJlWr0ouO8Ox3ToOyDCLll1FHcEo6cM7CoL9tZuFuErvA8A3l
a0rIJve8fpiV5rFVvVtkCWaV+pXuFm2IPd0smLtFnnyJJudeZQQ1KLdsBjezbbQD7XIfXRgqvdrs
9KW5No55KBcboYl1WBtoR7KNh855gi3xNBWdEYw4Tmx6pz0SNA+aJvWAxBC3YXtdTb6LaEESYYOu
VqfOq7ciN15yCWjWUl2jpOAxauOdp3igaDEulg5vik5/7FC+8P9kAqskJSPEMnz2U7XJgoYEaFDj
k0EsLQMZJBlR+HuMcVharwhcvMEiKSOxmKgfKaIx45BKNVIj652D8YXj9Xusp34gTTtGzFfQFWfT
Vk0nlEScdHcsBugq5kz1VEbURTaCAWMQws+L4t4pStDlyvf1BSIrhNDD+mCUWCykVneToh2T9YHV
tvkua88VPwhNKpHGirayPu+a9iVjdI1Ihtq3ALRJU9r6WKnw21Rq352cb/liPDZK/5A4sKDDFqZz
13o3NUog1TK/tT0+Ok8lSTdJHy2CdyDIg0sO1m2ycnyk5u+qBh9ad7hB+omvJ7IwZW4XnoibYOmr
i/MLcAs+/yRFYEUlvyH7N2bB1Y4IDO/SSylqIqVI2INxaiZzurVFVDiE58QP7hj9UjBPQ3MOWv2q
GuFXrQjyneFPYlqBjxXmc1Rp4jqVnCuW9vhPx07v4+H+lDNvZfVB6oLHeKJEHxj2IOelSmXD3tmL
cxdTcz9Ui/euFsWXpiMWkPdtr8XPtlvg2Vz/zjCT1SQAUoD8outVj9nS/hpBTg15jjP1b+0M6Tb1
RM8pejCHpEllIarwJNr6WBg6dDFybmg0DpPCreOFprVVlGkbEynm431oEqgFW9eY068VEXFhOkRK
2PkOQODWZOi+PqzECznH2oubuT/d2XsEg8KjFQfvcdipI86hcK34BKR0qIruJd7mOzFkI6DeGfty
BhQS0+oivmisR+/enP10o/h3GdsNaHSNkpqcmdAJy2DWAunisockznLYoZvA2Xg2Jopqg9DcgQZH
au46BUrj2DiBFK3Ifly2JNZCY0RNxotksd/An1mqhVZB6utT4ycmwAgGpcJj7Y/qmF07inHaqfp8
44zebRVOrQoMTV5UDdaUJa71JKFuVgBuxa11WTXj3IqlwIT6BkMFeKXY2kwUfoXEmc2pzHyDGzUD
iDwM5HkXMxEl6wBg1eeo6BwxZQfyd0aotLLrMHXXT7pgUo+tbVH3UtmPGhlRLpwOD9fffl9U+Olo
cE+OSadBxrJdpjhJfkqWuGRreR1Mmy/DOqdmdNRM3fJxdMuD1LbpxyD+I9JVHkdhf+vrMvSJ4mbG
04+g3sbnIlfZjB506tuQAAiI5/Rr6MlI//aBMsw5qGMorWry/9g7j93alWi7/ov7fGAusuHOzlFb
OXUI6UpijsX89R7Fa+PZBgzDfXcEHOgcnS2GqlVrzTmmK7a2tTFb7uLiiNXjiZ2o8LfYaceMkFGj
4KCfD5z2lo9gJ6y4Q1B/2BHRKOrl1kb7JseC3ZUVKck5LNZg9blQrHGS4iAdbBjf0z0wagQYuC66
2S+OVqWLVTlhJMKscVoMogNpy07H0ajdYPXUitsy4FwOuWaPb88Sl04DsOTTfW/y8sNqtV1Yzndy
4EVdXLeBYF7p1GO3s747f3z2NTluWhuD2gIPTPQB36L7U2KDIP9TXIhCZ0ouaORXE3S4Mvi2y4je
A5n34LcPC6aDJO3patqvWUg6TT70GEtUx8cJQQILSfINvemT8PEejCyhzTT8lSkwLOh+vHRlQsDI
fRKjEvKomkplMVw8y4vzJJrrIyvas2/XH8vIbZrY67x2+ph945Lo80Ofz6BpPSoO6QOXNcJiU/vJ
x9K2winKvhp13yKYbyO67aEUz209vtpZsRWp+wxG7tqUzt5T51dQZTmqMTxbiusQhFq5zZXLS42b
3RqzLB9+OU9qOryGQYOXFZUpLZ+4RHBer3Ac+P/ufEnV3MuO6THTzJ1yYy5vV2pNO7uWZ68wkS6l
L0BdWSaT+uh3aOgALQLexDDTsjwvr1yuJjLLUEMNirr+W7jEi5SId8lgec1szu4tD5eV3MeO/lN0
vJeaFu16l5XTz6EdqM6xJ9C66j6yD7Ule2n4rSUlUmWu8r8jaYPURSRRrvJEdbN2CTTnaZn0LvcQ
qQWz+oSmc8Mwv1HxgYLZhBTPDJrYWVSNVOqsTJ2HXQ799XEcib1Rw3hN1357u39vg+GBdhgDhxSg
V3SIXV6PigbG8jRojaL5qfdi6SEQhkQXHLe+6k/uJ108qpoZ0Wa6WSYXywCrdb4Cr31avEQ+1uaV
hqjRAWa1Gb1wopE4v0ajhqQhiHYF9TC9Rz6rTdNwRfjgmlEjPz6lBVWDKeatD3APcHFoJIIxUO2M
cb6E6oGsyIWlbGTyacFT4Ax61Jri3veUt5eF18hYfCU1UxxqKB5Qe1MIwbFXO56H5BMrN0B+6jGr
HDc56BrlF4QNoXpfqtIyKD2Xq5xE9ttA3emNNHwWi5fxImZi7sNUZy4pNXaxdBVS7RhBd57s8E/N
+uIIfcpc31V9sl9+lqOmunPFJDVp6mcO/n+FhiV61MTJ486vF2NxrtZxVn3advsM3PzSAxpRnSz9
5pFYsFEyk1BTF/Rn7lqn2mOCWxF/Gf/VQzvv1AgTqRkzL4/bkjf32JvfJYdbCNcvWB8YXNDLQFFv
XtMsel/eodowAAWPDYYVUW7J7dl6LQ4TxahRljh3LHn8vfB+MdJ6yoCv3LxC+8loUuBi8vd4Sygz
1Jvp9dknjSN95hy8rBQdA21jGsG25Z8j4cxcjNdlxDHnQAkq92mKXrpfZyoJwLDZewJxhy/ns+BI
TWgod14y5K2L7M8SxWecD/exP2G3DKHlc7ixxa620B4v/knNY1M1K3bOXBaXScEEcpEWuwo0KX6A
0ubcoB7WKaa2b1V3SpUtzMjizSQJY1euQlXPxQqFYOXYX5VHcZGNOFZOYlJCy7hmqI18CremdrBE
ScSpRSJzHNA2Tnhq1YvF2OfkjPaDGTIv07Vp2NmYnYfKJuKn/FsEA0jsmZkW7Wawwnbz2cB/Q1Ge
38dzR4ESup94YQ7qkrHSves+SRm0SWPlrbVlfh8JqmM1/FarXlJ1W9T+8E/r0FoNY/ajepBDRw25
OLjZP15DWDqQHHiuPRDJjo7XR9XpFa3fDp/oTDTp4HrxevkVoh42uV9A0y5hiznR0zLBKNSzOXrB
88K1SLFZs0ei/m3DAwk3nymkyHXqmJ/+xHEp472KS/rpXjg/jiR8rWroRXxf0W8ZDZv4VUOpuYiB
8bTYEjmrzOpVaNSPEyG8nHg5/HXcFr/CH9s5q17DSMxjsRQrOKHui4I8Pi/6U1dU/W+R1XAiU44O
aTISUT3p3DY3TM+qleOkl4IO8uwU2W5p8+scTAk4bvKfLouvqnKaU0o0attdlsS4igueHcYqrzrc
TSvAI5obw7Ay57e6w4AraHS4qpBwTNuA3zGflzVDKl96kiBoSvFPrvCxnINm3NEW3/JxOegxTP/X
Fk9lM3aCo7NHL9eAsNS4tEnJtwYQbW9TLBWcdsN8o8gXtIkY7yiHQ960vzoDDw2MydrsWUjyP6Sj
NHcDcewMn34KJzBbGW6dtt+gJUvwgKQzaoz+HzdJiHXKP5c1MU1i/rsu2S3zEFfH9Z8JRkqUYEuZ
qUceUn7nH6/EAtGRmGVHETz5Ijgx01wPteZuVA98QRZ4sUOqi3e3oAoMZYqPJrq8pYNZKqeGXN6f
yBIYOGjzrvIsB3w+hxdVe9mCeWgVznfjkAYQnRtUfOJlqiW5z97L0kxY+hiahPTa9ebTAsdosgm1
bSpRe+IH6lOWUQ/q/q6xxCnKygcSM8mFYrNxTS/cyefZZutOU5xZuddh1/ibbABIqYb1tHacp4gJ
+IoIpMPY8gwU5Acj9u6NXZkeOoV5yUV51ToY+4wpv7zhd3GpB3WKvIQgxxks6tbjkOpU8SXCqQt2
n61gxtflDyY4fIQBLSci2vDVOut5icqANmTEOmQFNds1YSZwBiOjW4cQsdX0XRd0H0l3WI1D9dqy
JKvOSl7SjzGqQ83JSPiI/hAP/y0H6HaWT5bVvfbDaK+J/wCEnMX7hYQWMC7RLAreztqMwxhxPEd8
O3DAEG76S2LJccp0SkCY7bZQUl/VqJ/r4mOK8y8zYolgOtevh1lnrUOyZQrEGQBIu7je2hVCLiLP
zzGZN0jq7IdcKT6yob+rG3NmXhPf2R4arGZGB5cr8VQVUrw7vJU0Z7c9W0s4ufYqm+m+1XRJNzoR
UovkonU9Tp5OeHEpUtZEqaBTmn8FhS3aHFwvhSgKCF3USfqcv+c1bgzQrEyDBD9vTKD0GwXCrtTd
LuKhyEVLN4UcT2XAomRn2Tu5BouKQRr9V9JKiJF8ZNF8WiYDWQdJ7lrt5GomtpB3YpcBSO3wQzVb
+9Nsfbs0ULjVNVXJ2wJXidP6qpX9k9o3azToNO67M4QqbOTqCJ8wHRIGrznxb/+U3duyhC7rWZF8
xi6HAqtCS2m/ZX68D2L6A24/1quxaa6C2euOY/6nFjlbUngeovq397qvqmau7iXcs8ykZCNiJF2P
AgOmlV6krcRJLDQLKoRivFpB86P/+qlOd4QiHLx4WPUIdawC4r4e7uv5YvaRwgNI+jXol3cEeZ81
LdjnBkkGCsqRa6xwuWpN4yFYNUr0EQbes99SgQUWFZjHcq66XwIowKLpGOboNHjxO4pDmnvjamlz
Vox6YJ56e78X8WEBQy1Kr6FeWSH7wCIcUMO/lOhdxtHpL5InKqMAkK1dp78LWIgcTMZLJUnPkfXW
JfZvIrMXBTBS26ZOmAi64ObHK+UVEeXPMq5D7befZPU2q0wDqDsVbBfFbaB9pjRDPRHva8lkN1Iv
HzjNZyya4PNZeg3BxI4GDRJL/x4W4C1A7rfFlMFSG6J5b4MndXwaR8r7EiATI0maeb1QBCuqw1xJ
/Do7v7qpbxI9qP0uzWHTVXZiMsBMUC9MSBCyOtx3Q6KELxoPjbWC6/QhOhnmc5iKul2P+G29PKQM
Rvu107vrXBrwwxP3sYtQz6qrz8ONrocBZN5WF9qEF6VVwr1wWGq/5exWandxHmxnj5lm5sYOnhGB
/6tB+Igw2wLQhEQ33o92um8T980wWZJRm35HSlIbGTDWpcmIlDrEarxHjzPtKe6rt9bw6g3jnbXv
tndozRDCK5SYOqWNComE389e2fGHUkr3eQY6QKP5qdrrpXyWsKz/FbK2ijS2jFG7zvxx7KLYdM4P
gHEchQonoU42qjtKjM9fIeExWKPAlsiRLePbQtlnlRTERhqS9N5t6vRrVM5IBSzOZ7ZTn6B1sowW
4ku9EEmONM3EV6Oq6EUAl0oqLTHHH/UtaThQ5OoXjVQF0HY37eA2ebENRg9KiCEfFn5XOrNdx94O
3TwhDZMJu49x69ZFGi5LK+JdDrRdMWGcNhlZrasO46bpPqvu+FyKn0JrvhTRSp0ZGXy84Gk51Fl9
r5giZexcZpoeNJGpGUeb6an/BLaU5JwGHyYrOcsd68o99OfnhX2YqY/va5dR1/RtneIhlopGB0mE
DDcLma4808T8WrosxsjKEUmQtXrzQgz2jPE0RgZIhLq6hNOcVnzk/tFTYp6yDCwGKIhgOGpZWfGa
6ctUfZFQqoPn8ubOiq6nzmBL74kexYnQTsyk+T+W6p+qq+xV8zWvvJOoGNfN7j/5UGOTQaKr53+T
Yh4Jmxi18UHdHstx013EeJPlnmGAy3PI3SAGsmBmU4N77rindv2IhY8NnTGe+rZJiTbi0ljVqrJS
l3mpiFU7fTlfj4KXfqEVqb89QYdDLU7JvJwAW/AKOI/T8xJ+onZwPEdpC3mvGxNEEmSZdhMBsDh4
WQq1rZNzHubU8Ikv+cORLLxkI1Fww6nhSsyq1PZU+x7W5c0d8asplefcobhuau9x2Ul6VD7gjnRK
eeb7SUUlwiP64QIszOf8ZAchzDaWqO6aFt2HWmuWvd8J5jsL4dEWnag97RSKrUOOszLD+C+Ag0F+
WXw2KtiGcVG9t+XTZDnPC0FKFb2uNX9mhX/GgafwgyQwzGH41t7pMvqoNOunerB3qV0SvVZxQ1VV
sWw2mocbFEI9kkiP9Hbyt7ir5p0ElqCSh45JMRyxSd2Q6L/KgThU3PXPxfBIvBn+Rs19rk3TYpCY
sHSln0t9qxW2ts6DVSydl7Kph3+7cYZBM8BxcDaaofWvCvL/E43/L0Rjy7FcGL//Z6LxK2GecRF/
/c9E4//+j/6TaGzaLj/HdGwPQLESkA6/sv2v/0XzrP9whSDj2xdwqskWg9j7n0hj23FsQ0e35bqm
oSM0/B9IY/c/+GlEggvaX6Zpuu7/C9LYXP6X/wXZS+NaiVv5mXwMXff+N6ix17sl2vzQOLRzTbca
b6mdFslWEAwQM7QIYRf4XbEXNd26WZwJjUzt3ti72OOo962gJbAa9/dgTMg1xV2JF9Iwx+GwkNFh
u6eHPjXJeRH9Ka+0F9nE26nXXmaja1ZORzgZLvnMYm7W6RPRMj2al/FRkPcadt6p1uWTa77MnoQH
UeQhLsNrZrjdVkR36d88N29VML4HotJ3lvIKTuH4Ocj7+JWJq8Hk6DzHaDiEWX0mMvwmnaQ+KdxO
WLmPselePEkl7bnWtteO018sm40t3GAX4lGhaSMg9AuP8V5qitOgh+U6NIFYBYV7KwthYuqxrYOn
qDEOw1eacyOybvgTs43OwhUxpppqnkDyzxutKP5ETg8s5x/XjQ+FDWjAZurqr2REstSnySMrQOb/
WA6d0Li/omx+GQ3LJx+Z8X0m3fbE7XuMg77ZhZZZn2L1JXdUNWatdGfMt01ehaSYhR0wENadMsI9
aOrFBOMkxZiswQbajP7JtQW8tqaw3xNtCHdzgll0Br+Vxnx+06JF0/DYvwRR/c5y1tFiPjOY+Rt9
fLJV7BKRxq+dU1ecTHRDTmnH92ZHLogDNuHcO8zCjagH2O+HB2sK4xvOz58K8ME+GnHORnHgvyII
Nl6n2ThWTAXMWseFMeTGYRqCBHUN1YGdusbBSx6sVBAa7Q+72ovsWz8hBYauJSmkOsAw/v00RD3o
HJpJswXruCpeqokr5YfKFMw5kfsRnnvcmgYnIyiuo0dE4Kjx7/psX6K9jCY4KqHx2QXEVQdNOhAE
b746iirEUR+W1Nj4x9E9gJIt1x78LIy+Iday7NcZ/GecVvshLH9mTwPjECA7MNNhq8O4XDX2NqHd
fYLtwQzX2heMDxpjaE7stni7SC7x6HvEs3Q2Ob/WCqjFY2kY1i4Ne5fjB5A9JJ3gyezyOE7ROW2o
U3r6I+vSzZ8qmsQ7iEzf42gO2yWXwO/6C4aEdA8HvVc9NeSa1E8rSzGKli8NvOjNrLFdmkVRnTT6
xxs28hJJGWKQVn2xO40BUOIcltiBMfuIG//D1vFlN44GNBCKePtP6nn7sKVVnTR05STlFc3TkXZA
o89bk/I5j5Pu30c2liAlSqhNdlT+ZCJ/a3I92AEWQCtMlVI7uF0ItTwOAWYZJV1ZvtAcPcbTPOyX
dAaJz/pEtPlsReuRUfRGaIyaQOppq7T3xoNfQRRRF0bL62uSNy9pgmq9GWlNpCi9Ehjdp6BIdHJB
Q5CTRUM7B5HyudTlQ8NhYz8n7p3nJu6uTZ27una0vetTtlXJvagxOUonYuDCOKUNw+E0WOVwMu2Y
dKJsPralvyNtqD1ObneLiEpb068jG69COUUBq2+zodk2UisPotPIxpV2jcWq6U6U2hYsUv1GFEqC
NCIEi9tFh38/Z+w8gTcZdn2J7abAyrOySpI26lHbRkP05UUSEBp/iQFkdWrydDoM0AjnHz31x5Op
vgQzR/bhMSVlbz10jDaxgRRKHwRB/q4KBZcWdl5aJvkRDSsYIzEdluCFWoM8kQcSHzJRD/7QhHuh
mTSwi68hp7HbIShCUV6tOpaCdVPI70mY8a4qxUThbNJ9NOoHx2ClwaIGBz9OxUlYabk2Tbyimedd
QKQiqMy1ed8eaXsSh2h61p3HhDHLxHw2sJHy8O68sRGnuQqfm2gs9pmPSDUYBsGKAOpymIxTjVPd
jSQ3w0l/zGkIt67LzAy2hfJ+wcKrXX0HQfK4bERjY19lSG77xPThMo7pE2bQYI+j/oGTXHM3Aq16
bHx/HxoNnPymZN2q5cfypxCAz05YaNSs9m0oTONqGtK+m524WYOhDfelkRqHjhTYdRGEXPUALGjo
42Q1U8NG8WT+tn10gnXRPKTA7WwMLr3XznSNyruo4dCQ5zSeuNhyQzqW9calRZ4ztedJr8ZLkbck
y6XttYtia1fMZrdq/Kqq2DUpIt3ACM0VAWI1hGt/400mtJikB1uatjx1YwDCxya2Ws+04CAttGcL
+YoHX+58qdNXnUuS/qJvm2jNMyHI2W5qKmMbjd19g3uJJR8ATzRM6Fl5p67lGH5XQeJxukqHQwr9
wXFKcTLBt53cKL40SDaArw7lphjTN9na+gW3ngNAq7AuZUuroZslvXWPJBwc2PY2yEhlk0y38BQl
rwjZ8IFbzHIHJ+gAaGT1Jo8y7+TX0Zvr5MUl7Dh/VHHQbkn3RYI9eSagC7riY++3T860AU8tb+Aa
bhGnHMZ8urtPW1oigEIQGBpg4nLwfha7SKt0h3XqnYfYJjcXXHo8GPphoCJjnehKMpuJns40kvGM
IsyuOj9rs3wDeBiDVwKyWJQGMg3Te1Av9wkTiaeCHtGe6e9jpzLn4gR1n+vjlKwa/hTrhHp1WJED
JXsKLdS61mvQpsEnkImBTmZaXRtj3fdJ+tRb88kQds80jQxXYzTakyfi9gs3XaYP2gnuSb61ZBbs
gSulMdbJbj8imN/pTXJue5s0pL5yQSHSbBJCu0+G0n+wBw+5f18T3X32GQ6su14y/Rd4VsqJuzp3
DWWc4R8Gr30uvQ48UE6AvEewh9b5j+hW8lsKPrNz+hpeoJiYFlw6n0Fb7AQmXLbxKloVydP4wNRg
L2F9oOeT3rrRCo+e3YfI0PlLuEkhBQTDRzczLTPaYl+YKle2ZVSBk6sIepptmaRN716oTttHbQIh
7xraex/nNPv9goj60L5mtOpDUrkvgdKMsAvNZ715iuZGA+g6ZHdQk3XsyEZ5NqX95OgKsZQ32i3S
p+iquSyt3idq9vCeIoIUD9g8h86O9qidwNekYamstt1Lr2bUXZOUJ0PG3QsMM2IKRhASUE5oB/O2
TV5Zv+TG+9wZzSEcuD00b/KoEVcDHeyKcRu3wxT2yEwncQ+JMz8tIXQtQen7VidXMjb3ntW5Z7+d
CY0CMXzB23/WfJPNt2uZKyTzNSh67VRJs1r3WFp2Hb4eXgw+gkUoJnCE2LoMfeQcgtG/QIu1FRnY
eql5vpBSONOWKLKvhsPILU4WwGPlHJKQiaW0Bhy0JQY/Og/ew9g3Nz+ZHnrMAs9zhJmyFhanaYGJ
h1h6nFPQdqdkZ1aJeGks85Olj4N63L7EY7uD/MMEMeKJowrLIa2jrgGMk11Enf+zhJJbGma/OemI
xtzBGPs006K/wdUEeCF1ItkbmD/Gv80o69GfsESz4IutVspkUzmRu3Piqt1TNzd7TYoapEhoo3B1
iOq0ARAbIeKcObVgL8mJNJGKH5cWMnhgOPvWyogOYCiqF92kZZz3dvTj4OGhI+e9NDO+6jwl8VM0
L0ViNOt8HFnV67n6kOBkoOVq4ZkOIfAb4ZobbPrfIm/6UzjB88YoDiVF1i8IiLzKiL6Tobk5Jb2u
iYXeLk13E0xVtjGI00Vn4Ap2j4pI6JaDTuJ2r1Ge6sfAKogFcCo4urO+d1ntWKYaE42bnK9x9ytz
PDLTICieIrbzNqUgJoJtua6oJtCp5hTJQfM2BUZzscOQo1yn9bteI/HUyWEra2SR0QZx8bEzag2B
c3LAE957lAfnOHOdh2kCnGERxJ7i410RA07cnKjHu9JPvvgpwbmoyRQVoiRF1A/NmxX1chsji9lz
7mM0OxrvLWdDMrkfw5E56xLCWOaREuqhXESvTekY2tuqFdN9VqAG0AoZrn3oDhsd2f4uY2i7J6Tt
D+t59JQSCb22CLooGhwmuUVxqAfWxub1P86zdfWMqN3lSogkHUbNQxxA3Q0eQAo5vDnaH+PM5Ohq
ZJaVxzDp/O0SEy3bkimY3WJqwVZBvO9gHzwMQFUgtaupTZeE7VOy2N+In6XdqchABR3YM1YT+pRc
0Vh3tSvV1y1MI05GJg3cxpNHNon6pHVERxaO840emZDZxMX/71eoS0Ip9nFPOLXW5eV1zNyHuGuf
B79KD5S/3nZEO8kpOLxUNVKm1oQtUDFtyRuGEHLmJ4va+nMC0UGA1Il7s4vkxnJDvVEZ8hGTDtSA
KGL+mbT+llWSUK0gCU5IBKAUh8ROaFQYGzcI70YGfHfEz6jU1tSXzSGnibECLo+DQfn+20k8xEDz
DuNYIM7sYa8Jl5BUu0+zi5ldZ6cGjDUj4aRhGh2hIb1PVrTPG5G9FIF+0+yeZ1HZNecanAE+dBuB
U+Rz1xKG6ZsW0PCGZPV66zBLXolGN6Hvk+IV9rzqA1v+kKcXf7ajc5fOXORAoMRNuwdN8GAmIAwK
ZYau2t+5s+tzb6Z8+sL9gtuC8AoLyEYUrX7SEIyvBm/wjwyIwYaBzgWv3D2koLwM8GXrrIpDqj7L
XBmlne21JBy2jDGiQ57Rb00TABeBY228qh8PDoFE6ArRHkQ9KZ9lae4M12tP1ez9005+eXYmBDRI
mc8BmZ5qHD1cRDDcUC9gNJz9Bz9LOlie6bOWPzpWFz25Xhhfa9u41zU4KcA5H7UGpStDAhyDjWZf
x7y/5AmFXmSLCyID/xY5dbki0dXPiViaWpuMdfGjl+10Br/JJC8Bx0ZL8aSXT0OH2yTt+VZgEifi
ZuEx17L46JnAimszPDNNcHeTtAIQdYAqBdraca4+21zyBGEdaET00aNUbNJ6N0b0LRV5iqjj4s4s
oURYepPvfCdtoPKy44rAYMQy5uOhnUh9z8KOnGDa5Zwo9UPoxXtpu5LhjQAQ0QCtKWzz3Jdee07o
oBulQYHoIU9mfr8NScFBBEASqN5HqIR1JwZEk1e71soOUvjIpZ3kk62agQPK3JMLJlyPwu4YSRte
eN4cDdslM7KAKwmrAvxJgaVI18yTC3N1PY4llUudZbvRJ/A9lYIxTBq94tajrMl4n0yu944tYFV9
D2k4Poyzk6/nvv8xxv45Kjt7D0/5YA21s51i+7fW/V8nGzGeGvk/NOGbYzS3O8J/3CuHYdKtXaaw
deOar5Z9xEHqv5h+8UUMp3fAV0Txin9953W0VFwyXgsUGjbCnHMHKmSFzLz6igz5xJV4R9MyHPG/
UApGD4BnSsn2Qyshe49aoquL6Q0JhnPknbM2U23nj7nlYRAMJ4Uju/R994qGItsaNgnBTlTeHF5x
BpcDI8rGKLZz63kPBIwjQoRwC0rzH75s5oq4y7oST1FibQSIIYVc2ApBWrHTD+Ryk883Ui7d4lia
G7snzzmk7eRqcp/aXNFpoG1IWM6HK3CagOYOtxFkrVAk82OhxU9jT+nJYAH2w/skk57jO17RxiDN
QqMlRKNNrrWiQki/YwA37ELUMStmkqxujL9wFJYAePp2ndNc2QTwjQFqg2XgNhE7QLYGSSdf9ZyX
23sIZG/EobLejCVbIf6eQwdTl1s+3UFysDHgTM49YRM9ID82SrdjMkHEytnVBfgvzaMic8ZN3VTx
h4mnnANV9plP4dYWjF+ZY0XX3Lew1AiyD+QImWGukZk2DZ0YOXbyZuj0Xzx+LWaxwY+Tltl6blyk
/M1EJ1XLk2OftA+FN1v3UuHgao+khdGi7QFVD4Ruwi/txpq+gYwhKWsMeFw8coTJkLlgrwar+s1x
N6EfrUHFyR4RqR/dY6IYECA0Lbs/sR3E9TpX30WwQ5qn2Lae+ZXNPhOW8JoVYDwnNvTOYVX2lCzG
zMs7Mw0ucUaQd+IVe2l1+bODPMPS3XjXdfZTPHglukPz3Kgwet95Lus52OSnkSG7W0ePvfoSEWde
izZ/cEhdhSwKV6MC10E8I6J+9kZp3HxtI7qTTJCekxgyoXlN1/0UXk2JRB01PhYAdOpMCaGhIMo2
XT9fN03FMFjjCSur+BtH69rx6zejs+/qbvoaY/OzCbt9E6BPG5vi1gxWt6lmViy/3URZb71wlfuG
NsnNMauPMSCsDYQc9N6HWTHlhKLLESF8dWakk2DnHMZoQOgaYHQVUDrXHKwVBAe6z6Er/+yY+Pay
jLaeotllimtXALgbAd2lAO86wHe0rYGOKBYeFI8N7/FLOEzXAlhepKh5ZGu8FBlwaQzZEa3bagTB
H/HKdR/WBHWvd65CGUZKxePLLMh8vWL0jcD6BpPCOqzKN4feiKL5OWD9avB+cOKwVSjiXwX6z4zv
I0UCrLJ3nslPG68j/UfmdiBtPtrIjvcmGEEfnGCquIIpgMEKzgn8arEe2ACUkkuTsAihxtpMPI1H
WEPgUeEVuopcmGZkfquHF73qQ6o9CsU4dAZohzTfENjBP8wUCbFQTMQmN/e2oiSGXvICXetoki2s
GtocMktt3thcSJJwxi3yUZBE9CzLhtunF8lHR39wldpIMuYebvPAL9vm8x/upksazpDZ2CcBO3rV
hfw4Q9EeS8V9FIoASf/yu/PGb4FhAm04Cj1Fi5zARjaKH2kYW6lAcUKRJWu6yc1Y/7ogJwkvmLGJ
wlUqs7sugUoZjvaZmsEEVikUtNJ2gNzlEJsJV+5C5YNWhEvAwvelYl72in7Zg8H0FA9zBowZAMgU
ipSJCDbYGcAzJ8YhhkgPtn+qB0LgS9osHKZj4uvgbko8vFX1Tygo5OY43jV1X1wNcfaH+VvPcg0e
U+sD80G9OMTfoT3IY+oNa/p394k+wSiq0S/UcYKDljXKE9bF5VuWSyhBEJVQFCv5G9TOcJubRPGp
/sHR2L9TqcDyF8XViQWAxeFVUHNjFg8jGt5UdqXFpW2q0VkNVVd/QnScMfwJorMnWg61NnukU/nM
2nGvtg4d7wnPvrpxSDqQY49zaYJnsFX4mkeAkW3ehdjGLwXzDg3FFhGaJ7c/irpDsWJpCfoaIvHM
7tTNipWpuguOhaZTI7tXb/OJhWoMdjNOQ8b+Rr9y+u4l8kfY8pW894WgaWNmlxYeGAR5LAdlT2WW
tTwIjDfqZ4eSdiRGYd0XnGZL/g2mIGOdSnB1ccTps7DxTsm5+UhcRKXT2BMI6MwWfl8p12NQc+Vo
eYFdH7uDls4gFvP26lnOxS+qB6o7GLD32hz4G1Mb6j34N6VgAUJW+x60tKg+yoiD59gXd4BHH92x
ZTKgJHKcPTeFtB/cgWy7Mn/W54bTto8gFdEKluTB07YmCYLEi2n3kLsMycJrovPvuvI2D9njrLco
Lwcg9Mld3uQIzonzxHPsRWeZRFjmQvco+/kzMPXvzqwGnnwOSZxjvllujDYo9xqeuZUlv8PBgNEd
XeO+U5s6+ZEidFAFyQG8maxDrCBWs/PdiEwQnr8kC4Fw6Rm8POoDr5P+zh7eIlIONxmQ6B7v8dEa
yHxp0fMQPN6vzCb4I5T8b0pt+8HBLkYGyUgYCSfJOGVTUF0rGx4KiWdKloVpduM02rOoP0eCJdfO
HL5HTkjXnfSYenwwSLPbStP8cpvQAVim3RepPLZjmZwy3Wg3tsIyBbV155vVN09EjsahD6rqamsQ
iT3dSK+FCkJksESmwNy+DATKAMKe24uVVaSN+Juh9WDLxzWeubJ5Tfz20a1LpL01Q7m8xWTrWFTo
Lim5GeEvdOZfEXPTAphrUBPxZO56DHAXnO+Qs8SLrCHtpEHZbl29lIcmNs8W6QLsdcXe0vxvv8yH
90xHxN73O4t+wGGqCyKoJ+jxsGIiliYZHOojahiOOcPOTMWbVefPgp4znkA5vg3oSEblYAziPVFf
ZH5BEqrm6MXoMaIkhpYeGuwCuxhVwadBAJsL4/cm8vDAWHLFjcD32EQHomV6ysprAuN80ujBzvBD
6MGriKnmMuf6sTKo8Hxkk3lgdVswfMo/DS/JMB811kjOh8Yz1Eb2o6o4hYF7miLI92hgGiTp9BJs
/qcKjPW6Gstf/GkdzuufgYw28B92tMGHU9IipfSv81tXc8XaCX2cyfxuoixklnToSjNcq/AVvZ/B
7gWVxvSme2xN/XPiw+0C8l5Rdg4/OVqhk5br04Pbiodesm7VY72zG4dNzO3UMGRo7jJDrL3pjH+3
ewC3gW6qIaabv9ekR5fR68EuvCMt9Xnj/jf2zmtJbhxLw0/ECTrQ3KZPVmVZqVTdN4ySo/eeT78f
UBqlWj2zHXu/NwyAZFqSwME5v5nMY0TtDQZGsZxFVx/qdIQKOw2f/DaFeW6+dN24YJHnfhjX6iO4
qWcndfdJ3Z2izDlFxVRgNqHjuDBq2UNKWBgI3X+O6lG/8WzycrEz3gmG1QrTjXtqX059Af+MrlvP
JKu7ydmNEUBcTJbS4BHK1xI8Tm0weGed9zAXzQOhdrObYuvsafAmtEzPjgniT9tCGtJY5m1B1gT1
FB0uf0QA3DBvMdHg1FoTXYCWshzkXHqxoPvd9gznxbCbdHLlor7zyul+Wll1M7Eu9Qydv3kEWkZc
aDevw5ekQLq/XJ0/hS/QOtQBG+tD/ryYgv8NdLnNOh3NF0SiBtKQXkWKwnAoY6/7bAIr0ODNEXhr
UW6KFOqRWMzH1oCqVCYRElkZVQrcjj2Ny9OdnND/kNnzcPEpMRTtoB+mMCTvkNeBl8EpGCzmhNSP
g86l7J82OzSCoC7H9scIJj2TGmNGZt2kLqGXvtyuGhXRJoVBSiS3owiZH3uDoS4WctHhZ+1lORQM
6499L8f2JF6P+txc4D23O2MxGZ2oAlA+IIbnxoz7z2ltGDsXOmAlmc6rwQgt3YjuJv/ziOzIHk2i
D07FjRJZoOtGFpV2Zn7LF8LYDJ72JtYclP2+D6n1bVrb2xp8737OYSV5URnxY0jqeYAAYc/Mm2Yy
3Ec3cs/IjMM3JUPrNy/k1wqkWvsXtzbQzhDiPmFVSq2lsO59dEKsKfyaufDVbfSpzo3mSqB09jYU
WbVvxBMy4hR9p/Cjt3pPc9jiShzp5m3tzWfTmWxWxiO5z7b6sg4pS4c1i04jTt9gtfpjPVlcDcLd
ztfjfTLMb6PhAOmvi13tvs3uQL49f/ON5QSSEMXIGPKzW+nzbhysBkAyiF13MCyUgxOxw3TobizQ
oTG7lWrDPYYpj/yDBycMH0RsNscx60/jEO7QkevBtuKSzf2LscnSP2iRrFwJbyGorrcDTDzKYdPZ
WPHzWyr36HrDNy371ADPRnK1PkAHv1uzGWeDtdqB+aDmYj2S+30F8NWFLotLHEe8OdF2fu7wqeKh
9Pr4dV7bae+MKC33eUuhmlU9uht6tC3EfOiT+i6d169aJWmby/SVHyQ2ujVox7h9qvTyyX9c12j6
SMHrIByvvji9uBOUEJdMIG9js6AVYfiUFYiplqx6ZWkP5SOw/2bWHLl9Lk7T3lOtbXYoKD0ZSXTx
Gg0lDWuut0h8BX0MEqZI072Z+Pl5SLpPcFj21DmmIwhguMHEJFRasUEZSWDHJfX5GM3fKlwRenRJ
ZOQgihc3YuE/OwiuMLpWebc3nMbbkwPapC748r5BNVHDp2JZzOZ+rOJXSn7OPkn+rDJfA2bj3mOl
/tgY5i0K/k+DRPOTobuICBiDYZILGorogz9/KYoo2cIWA5cBdtzIWQE6Og4klu+gDm1I6WGmI4jI
Q2/Vr7gKihuJbSJ2zQmLumncV2OICfnSHgbuiGOr68POaoZ6F7uTcZy9nHVN7IQ7153w14DoE8bo
85I0gWzqJNltGC+vnddfqnLKb5piQFAMYlWOORGalSfkUrA1n2cgKHl1Y6BVfxgSyIqGYd8NhU/d
gPrTdk7xs4jx3xtiFk+IbCERRXEldM5zCC4pW5hZPMxkphktgrp8k0eTab7YrXvfaP4NC689qT14
QS8p39yxZuwXyEhMzsG2AefE0+Pcdy86pc011j5U/Tjd5rX5QT9BxWEmby8Gin+7LoOwO+BSkXbO
k58U84cw1/YGHHNErsv00DTxIfIKFKOiqtnVEaQbZ4zIzPYGJOWUL+gu9WUdKATIENh0VS0v2bE0
X+5HJ6YoFr01LK631jJg15bs8gFDhX4en2eDICny4QvYOsB2Q3dyiH2iRdgphaNsA2nqsqhF6b2T
l02397ijaHuSKutDFg0XdyIpGiYQWkzzWQD72JMTb3ZVWF7CuIupF5nGOSHsgsi3MYFqlCMAqSmr
EMfNfKaUhaVHDrA/nG8yrgm68dMBmntxa5XT27RQdhY2yZjOm6vz6FVnct+7DC8dy/Lrg601CJdD
Huzw2EHO6KShBbhLsELZR3+E2fxpwHMSxCrYTTif/tZp8asaHGa5m6j0LvEC9lOHuniUTy1mnXho
jLNewpEK7/tSvOkdl0Ek2maVi4alIZndikM1Iiqy6KNzbqFCtcOdY9zGrV6cUaN6m41M8rfRL8js
rEXGK7pHFa8DiJp/s5c1Pdj6/BVUrj2yVLPS0T9CfE4o5I0DVgSnGpAUkk9LuE+N/JRShBkr9Dz7
qtwmbh5CCrKmvevooI6WLZVJ90m3xTEh4tqhAAC9v8LCTvewzVhFfw+YMTmbYULw7eEg3N6XFnkx
nvxnNJtI3cTlyer7m8Hyjl1OUWGc8apl/WHvKuxh9mnFN3NNLQPFsz6nKFccnebjsJbLDlr1hpk3
JdHbXfRu+YjU1scUjPphSfsjgILd6JI0yscF2wz3za/M+DR+xjXmdaH6gCQr8J0pMZ7yInX2YiEv
4ifO59jLjV2SNNV+qJrvgIlmTRZvyxmsN1ZDeOxxq1cFbrxMsunF9JDRMqjVRR3K5P56Rht1X1Je
JtIqV/GWpfOy15gk0PAsS8RpZ5v0V3lBkZHlJc9TCET8NcP4qC7TryUsp3aK3BvLoerkEwTOTFcd
edA9a+IzDjfLy9JcunYZ/xSxQF0h04FZYsSR+7THdTuL6tLoGaTPkLWA/1z6cL0Gs7s1+yoIW0li
iioI9pHF4tOfkaeB23mqBm4nwq52gxZe9dZqEDMqSHxI6BlnLfHxSvqeeql9o38pWZ/u9EETZ1ED
3HQKM94mQBAYBMByZeaKyqRob2NkEzEY+Z7MYSILnx8MCHjYPrivgz0cE2yXHwy0tB7IziFaHpEY
tigLU9pbIa4TNJBfb/czvmTbeRSveoJIPuVbHU0YMO1MUpP4ozAwjcnNR2Qtkr40PzFP8LtTZ0az
JoLCCxPEgOq8j1zQVFlSTXsbg6hcX45ZxXWFwR1CIxlYLaHMtwF3tm7y1Hrpxz9hC4MB0dv8uMzD
I3cRbmTo7buYMeVaS3DqymQthaaufkhQZ9h7LXSWhvXdJmuTTzDWDa0vPrZzcd+TJz6U0oeKaWYf
U87bRqj/JwuSx1bTPIOMeljCpdn6eUx0mj+hg3IZYZehCgO5Go0hCKMgVrK53DswwjTToRy1gIjt
kXekgG+hhg7gqghhXrvtly7NqU5DkdT1QHRCMDAg7o2fxOM4Z4SQtU+xG4nlubIOoi+mrQ39f2tW
cmVgd/mxzHwCrGLed2HjMqfu8oYqD6GQj0/YelkL4Jq6nSOabjTc2FAuukWc8DhYz0UcEqyaguTy
wJg6Ajjcwsz7PDLhBytc2FxDHmYAFs/Sp4TblSMT64f3oFGke168nMgadG1xymMYCo60e0RMbt84
vkdgn6KoAvbF7+/1jmcC8XjpryUorYUFUtXO5yIem2NmWi7CESPjMn+31ZJuMlmob1dX66RhRAyA
OHXv8FA7oMuIXyN4qt3iIZu0xDyCi29fyrQ+V64PSWV0GAmEdumaAnJVOh5YSc/6H228Up1bZ7C0
T2JYxpvWbXH1yQ0MMkbi+2J1oLVxja18BZvl2accYMxCAjfF9acSo4Gu4LodnVTcxf0IiJE8GlMq
C7gSWB633SafuS3xTN5TAmI1hjXtzUrdbJnTp1oKRlodwo/dm9FqP/DAeS7lRZPO3XUJFdDYJlhZ
anQva3x1drXE/JWofyV2ju5LanxblyLbQzACqpyiRbeQp2oWZzprNVZtRRvfgW9zDgC4U0hOevsh
9838kKPquW117hdVUBsBECIvlgU6On7ZiPslRdnkgDlRfBZ+j0RI3UD9HCv8/UjOzfGLnTy7hrFS
kQ+frCFvDgriWTaQPjEuPAlvxljHRsNagS2ZCe7tFQiZ72WBY5njkXz3HPCEXUg9k1zp6w+dNJcc
F5wcY70DPjHdozGBu1hIAnzT9ZMeQNEijR5GZ/V1QsclJ0l3l6XPU4u0MjUce1e4C9wWhf5e57aG
ptU/kexuDlrtVIFmtvVGH0N9N47rtG4tcnqAEVbJZxfD4xDWy1EQBCwpyI7Gq6DGykez4Ko6S5xs
HcMnJa58SktTHDytubcBBBywpvhSe9Vpmng4HE1A/othuvpL1+BG8nXsRqydUFh0DOc0pQmJyS7d
rhk3Inz/p4F5GAUlCSrF1H0INLd8q/QCZ2YvRvlotP3d6mHjEYVojYyyCtm7H1Z9QJWoAM25NdrI
PrqiOg1xUey7VcNSqh8or5SPvRGK3TSULtw37wIOPaUsav5Zrr4eUC9i00zVGe4WXiwVVlkRMYxv
rsYmtDMCL4EChvmU6bW3T+2Wkhi+r2rTZHHAA4cWH36wARKTrw5c3sTQ75wec8iFvPYQzUGaGIdZ
lNTqwJxE7NoDeLxvvfjj6r5ZKO+C6gAynPv20RKpw8Alzplhfo8QCWKahUeFW4oBhTXlMiPYTQ6s
QZ8GiBNhJjpL6ED1e+CD1cYWwLZ7Y3qxTMM6YiyAt99YopdneEEI+TSAxLEzSxdxPksqch5qiaWN
F+dzbpoSwliieL5wS/SRg2peX7+xxP3kzYgZLoV7YQJMEP8flqCCAB/gAm0fmr55Ajo97ZPCffJZ
DghWJAWmXkXkhdu8JKu5LPkNmecGuBNPH4IRxnM3Vy9rDCN0qrRXp8OFaEjgX435m0IOu0Qf71jn
hSTq0U79RxYOBE/Lm8gkOaBHrLKy4eWhrBOs+gFp2TvQ2iWgTJxGUmLhKML1tw5LrIaLyQ7KEhNo
rhuw04MueBIGpmjKW8ZO80ll1kK0cMnzZ/VUGSHZkMmEf1br8Y1mhw8W771Xt6VCPavN2lZU9sP7
aIYG0WuPbgPPhIy4HlR1UxxMD00YA8tVgo5PkyuNzxBcOSxSsFMzQeCFg36cugIloRDc3aLfMmwD
TJbftq1ArzTyTtFDPb2xlwgxv5Tc+OxMcnZY/oiRKA+0BpOdSUB5qWETQF5kikHn6F6sLFeaKnwt
Le0SOmlyshiTnLF4yuEnHIxo7RiTY43fN0bf/BL56LRFNGwB4AxqtDiMUq4pNbVT38i7O7WDLOIr
6xJu38eRfcIub6s7FH8mOydhFoUwiW2Ql1Zx9omnSMzhnoYKJ9I9/c4/JdSH8XGdv5IgZ94X+A44
TOjqAYwshgTNRJ7N00hWJ5G9jUY5yJnZ84BxoqVtcK++GwwxbLtllgKG0dOYUVD1xxyVt+bgAvbZ
+HgP7MBBgr1yM9aov9Ch/oOMvNLH/6t+viU8qDcWWTkD3gscp19l5CN/GliYzy0I9fTbKuwQ/3Qv
25QOxaQlFvYGVSFzY3rCDgCemKRQqJotzptPGu8ftPx5ER/21y9jW4aH0AQEfFuYAi7Wr18GzczF
EXpXoU8OfNoVdnvIlwLIUaZfzLp5ZkWyw5F+3Wigr0gFxZhY9ejAdQb64kjiRC9VhSxeDzk9yUr0
UT/XpJqf6jjL7hwyZeXY7VJ7ick+zeF+ir1y55qxdm8TTqZuRlo8Saygz4t+B7Gguw1tFxBlT6XT
SPDhQZd7CbySwGnK4EgadvaEq5ENMO6uDkOkEazpsz7q3skw6xhcLlAjppyBB556rF4gDNajvfBx
EQcoAdEWTLD+qNUJo/s0inOeUTUQlfSJEsQ/Uc60GdmtdHkzDtyO2h/olwurOVcyi4JuxZ05Uyws
4hn3k1pPPq0+oaWD4BTQERgqcXROHW88DzbGknrt3NtJ/Wq2U4E2hlbdoBdZMMKWT1rdegFpCGgF
7YhHqcd9XrcJw6SYu/1oyRlz9ax7XdYXyzm89VMteiGJkkfUzFl1W+iQpHeTiyqG01GVAHJrYX0Y
AmhDj/usi2qlqp37mARh6kvipz8CfkCTQtNfc7EWT5rwnjDmWC8VyehdX9vmvknqEWuEtDsCz5K5
6PZzFpbRDRJDAxwJXMGgU2q3ZA6/MlUYQbbwNbOUJOJkFB46ydYRB8n51i0ZBKulny8gBWFl2jjt
TE31eY4RBfIemSXKN4AG2AzG8YmqpXjzAT3uPLN+ScI5u9WoUoJqs7nvUbqI7ZWJntRiVZjmB1OD
55Sv6R/QTk54qnt7UG34HI/2+qmAr49JBko/tWke9YKbCT7KAn46a198t//TyI2J3CepsGnJ9YsN
DftsI5ozyF7qjOhIqgMlN9TFMnvEXuoKBUAPJjX3i7uSEaTar88DhLzINbEnkq9Ur8FRgozRUsbv
J+qu5sLZXpZT6JCVAH6WBXaPNdMAlw2jCJOQVCQDVR0ETGLhz08dQg0n2wDmNnekfLwXOwU/UFKI
xsbORoHQXcHM5s/VUjUX/BD0nZ6l6PTV5FJXIilQIPhT8kyWz910A3aoeNAx+DzVjrWlJL/c+v6E
RBb+PHrcO2fHaNqDqbXfGi3Gu83tmAEqshiwvXCwqlr7iXgTVHV4nzfc+sMQgvuNTRvFuRA6FH/s
fT8hIuhPmXfR2xIubo8FoSBZ+AT+HDNHD8Xr0MZwaAhh7Y0l8m11Wt9n4nsTjdNHDySNMPpo32Vk
6UBmipsEqeE8hPiSeb3BdAjCF29hcoGL+9mLqvbkmaN9G0bDMyLl9WUeHeqYWPQktTUd+rqFtjhg
47RWbb7jP0OPyl4p5ZLIQXkMDE28Qrp3NpQ6qiAurbvU0afAqiocoKvhJkWIQOaYetaIOBpGVWxv
+3mablwfUCnF6fYAYBRNLWf9TIq3xbAizY/6Up28HAUoEZGW+YeJwv3b2OwKx7Y9j6Fehxb720SR
tYYZOp1enUAUbAl9W5y3yzTQzSK9FZOJ612afUO7uoUxkwMZ8PDapfSPkRq0bcQ4tHujYaFUlpBI
qLV8J5v4D1/RlEzYv04ffEUsd2Dxoo2NYulfpw+vdUjygYE6zUZq7buoNXD1poAH1su80dEg2wxF
kX4LGcrtrECCPDeJToWlPYzptDP0x7wk9R6TPsRr2OuPYzu7FwewWlLh+wYuySDRTb2KnCGqlgT0
pDor8x9mQePvHiWebnl4k3i27lu++M3YpdaA0uvLXAEbK5uLHYkHCHgbyPMeJjqivHRFUFfjbcQY
SA6rOSo5RYfM34HRZwLfXn/Evg096/mNchKouarRwOsWcML+91vCtv72f3vAPPCtMA3X8v/2f0ND
1MIqxCE4Qzxgazaof3W17pxMb9qVUQNDppu+zFH72PRe+9rj2LtQinedrj32JcQOLyxuHOTbd3M4
aseq8D+hwYfpxTLfeoC4923GVC/axifANk20dwsWLGUtgtGGQyYogG6wibeO49SaO7/AGZA1xafQ
mb+N6722ePNjXaM3MiMWEiW+A1sWqL/ek97J0O4cyewnZJNOrU4lT/01/0/I/wdCvutY3K7/nY+/
rfKqffta/crHf3/NDzq+oZv/0m15+0OiB9PtYWHzg44Pyf5fOtGzaxEhCsvX+aQfdHzb+JduQMTn
lTrG9qbOnXql42NCa/qwNYSwyCP7/xc6Pl/jr/e87rme5/q+TzrcErb/+zAIAqjWQw3F/ryVUpLQ
ZIMJubdA/Gy97wMGgXb0QggA3Eq21Vl/OzaHPWi1hcz3L8fl+6mu2lQGPHIT54pDNPkPfTbY676b
8sd4dPtDKcnDWRczgXVdN0OTYDGldnJnl6jXsqkXFtJAqOVJTI7ZulW71Vm5fP311F/e7nrO9bBq
zVpRbdphwrw3hhn782N++9TJThELuh5Wrd/Oef9mncb4VviEsddzSqP7pFPxoGTWn2u3RUw/LFsW
VhC0ddtBxhSRNWp4aq/aMKz8pZ9Vog3UkTVG6RgN4bN6tdqVjwYAjw+qfT1RddXmeub76fJjf/mA
/3T4t30RVuUHwolLjI/R4Oj1+fpOqmX57gUminOIE1jos5U161Y11SaVO69dE8DauiUZ9WPnALAX
WabOfb+U16v420VV3VJdfy8yV4y53ZrgrHZwC7S9OljkrQY7MUavz032mOlxp6qbFHMx6HpGrb+f
qPapl7y/Tt3SptCsg9Ebd+o+BTzCi9XhwjBuGgyzj6qXT7CRhqSHL6E+83qeOdkPzuBOB3Xg/eGQ
30h1399UdsF9APW7m2QKzU5MsveqqTYQQlnigNeSqbUlahFZKaQWQyY3yllBdW3X61mrWBjCygSD
W+Vxe1LNnoxiBajubMRFueu9EjMiz+KhkpsB+C24tQlESDgkoE4wk5D7k59n6Fl4NCHWH1vQrAEp
fgpIfiazsT/7VosbbO6Uf5gyZak2juDPVy0rJ7dpyI3q5uvyCe0nb+/JM1hxbWu/tE+zkA9TiCAn
kG+4LUjPuiddUIUauwQ8ltuzZv+laSWPwM95PJa5QcAx5yhmCEVQqKZnFGUwNfMI3+zBiXxxaIR+
UT+MzAUfoZqeGMCeoCFK8Q+oMTAQ1yzuNRf/rlQyJO3FR+Hn59fHqcMlaYE8kCPv3Vr+/F5mfVVX
bViA/ugSfV28LkZiSmZbexZPSLWtNqIeuvyPEK7uD+vSPap/ISUDHaiW+jRqWqBMbCw8jHYOFplq
TldkP+KSTNo8uQkuj8M8UdpvaApWXLs6w+szlyoh3kq1pE7wwV3Srl+RQeMr2cZKlilOuUNx0HGB
p/Ol1DWx0QQYVMpb7lJX6HqtQK/WYxnk4cogn+XFS92VEYsG2c3ld17SStu2IUTTDrG/IiG5DY+p
C0JXvPhQD1jVr+e0QTpg1YYuUMdUy0Zf0ETZ78QVB+qmg1xWLX+uR/SYmq4NGpnlMqzhq9dPFCJ6
qcFgZYS/m1Y2Vb9c02ecd+uDGLFP1UaYi8BsaYZpzIwlW15XJNxM0S3CX6TuZB4s66OZP0bm3Dy5
iUCqEX5ySws/etU1WI2L3KjWtcsqmkr1ijeyPDgM0R/eODt7KB7cEqxAEZNEcx7y6XoZpJKF2hVH
vXlMHCL2zPtU2znj/c8f6+FlyY/92Z91SFbmDBz8+gvff6YVk/ZzuqUJ6t4wz6hhwPhrfvmVqqt+
by1rHeg6HTDBDY941QBns3G9U79c/VxXgz+3EWqrdlQyxehOJkxc/qJhlspZJt4zv9yv6oapMhJ1
1IMzqj5yJHx/guVj7AMMKmLLOF532XZx18Q8eaYsDaVSKua6iXCA2boiwSxCfmTloSHV6ONDKrON
E8TIwJbTtuqmeoXMoeoLtFQ21UopAYFw5nrcXBjB5Eb3wGFqTQNzM+moc4yWv6vJgmNTwj3vzCHk
ABcNiLQgH9HW5RyofWG5/OkiCXAwB5HeqI2T4xDVVzhY4XkBfRnkwGaQqikza+JAtVwS/6iUZe18
bt1nY0JrBTViZwvjpAtqLMe4HaRyiy83I/RdTCgQx4lA+PIYmSk3vLzB3/t204cYB1JyjSNj59Qt
z5a6/K28kGqzUhaUZgIToJHGR3V7dY0VYTekN1hbMLqwZkNRJAXYXiXMePx96uZWrWu3bx1jX+nT
gGEZSAbEbwK1iSLjkxgTLL1wDg90OXSqjZswnl73qW61ggUA7MwRdY46fO2qfVYaxUdzcW5Uz2aG
pgAv3/q9qfb+8j7vTc8AMoUw5clBmunQds0tdLkumBdGBrObxRmpFOjL6OQOrr2zjczajRqgpUr4
IEzg04L55D7LZSjZy0AKFW1GDVvufG+q4wwq98A3oBHkLcKkcmqZ5CTTRoBlNqqpdqpNLQ+rlkbU
zKQh77Tra1R3BNMgkvc3UYfUXvVGyADxnuAQcBPoHIq7qp/IN7m+UxyyxjMTIdk08sFThysVz6hm
rKJP+ZpUtlQ3KyYuwrWvTrx23w8XKm5WZ6oX5eqJub6nOv/afT/826el19cIeB/HHkGW6ym/fMv3
E9/fA8UaUiWhR4GWwltQIUrJND0x6al+CJMDGdIe5wu5T22Gny3VXT2mInWyal1fq7oDdDZyGhvV
sSOXiVU1dTAx6CLKt8Jrj72q+b73+j7Xj2JGlKw7jGDUUfV5149XrevJv7zj9b1++4q/veR63pww
UmDCrDSPlGKO2qzyAf5PXWsp/C0TvNioo6Th6qCR0cZ1YwvMm0OxfFW79CFhevdlaHY95beuOvBf
91FPQ3t/AK2lzrNUvPDbe71/yn88Powi3DZOY//4xnJUun531erUIHX9uerPUD+tRUQx/+WnXs8R
2PCcxwZ9pcmifNNs318k3139eZPWc8ldg8oYbn/PdY0X25iTL65UkFeM4yWOCvegavNCBkKuCvlU
/7p539mWOG4iZWEyMcm48Hrckq98f0v1JqqvDr/vVH0dxtTeQId98ijSxp42YUGvayxkW5+CC8VU
XRP9vmkT8kKU7Pa2aC2cD2vX3doWFoKjmvZme52ejbnbuehqn0ZbTzE3AOijyzBUVe4HFUsqcIAZ
g3ndem2bbBbUg/bh4NuBv+p2oFpxU4j3lp2M7pGlPhxVZh+FdfBVVJWWTr31LYAOqN4k+la7AdZa
BgAGmHGUWF0MKzAHx8S4GsmN2gmtVtuOZmdvKtd4MmOfMpYezTjwoSqmz/1yHAdPBLPcDHZVn5Hc
3bRR3QeAOntGW1rF2J2RXzcAu5Z60MvNhLlI0LWWga2B+GwP+kAijCXRdaP2OUQIO8uwKCB4pDy1
tZn2VWehBtdhKQVcRGyNJn1dWxDDhZqO8V0mOpObbhXjuao+6QzBXGMZSSqJL/XHqJbaqAM54NJt
P4agDQtnCt43Zh4jgwCcWI2NvRqZV5l+mOT4DEKeptqrl8ndQv37oBTioLr6BM0JvzdqUcv67WSl
fKVepo6olohxoeFi4PHZ/7KBV/FrVx1V+zCiqjaaPwt09JsRe9llDJzURjzRiqet2nc9oFqz/Kv8
2fc3mYzm1fVVretmlIKF6pqrfarbo2BEICNfovrvrXV4jNdloMatVgvyqDqgXqzOSyL3rqdIe1jl
lDvI2ZXYEN/Ln11NTZGxWux18nhjyIn3emqcYEuIgrm//eWk3EoAffb7eGSp6mNd1Z3mZfiB9PBN
4GubyoDDmjkJvib1GG8p5VXIC9cY8crN0ExbFw2UEy5+HZOCQdChNkNBHmpDzWA36kP9PoA348Lk
8j66yZGoMPSZajxmi0PpLUFuwWORCm2WXKIZcnPtDmhJFJtrX7XUOeps1cWyND/9f7K27JN++Ydk
LUJ3PonS/56tvc/yt7gq/qKe+uNFP9K1vv0vKvaGCwURbBTlQkoyP9O11r+gEJF2dU1A67bULf23
eqorj7gGJAJsjVDsJJP773QtmquGQOHI4YPka73/S7rWlOndv9SE2GG5vkkKmK8ByMH7rSbUwjEq
ZwqMgZa4NznsZEaiOnAloDwP45epXWGsrXACs9ncDdpzhn38thqMeRcDu0fabbohz+FsS9xjtvPC
wrWhuKqntn3GvUkjGcnK3QaH00attR/MczyVCSjpY60LxM1HdDuntv88N6QB166aSAMATPOgTS/G
yY99hOnBTQarVfhBx8ppl8ZSgBj9sgC46EstUDtqMZwC3YeA24gQYKBa141mb2fkpYNFp/Dn+hr1
DM40IwPXYtUEA+YGWSGBbFr2AuTNJCUM9U5toq42wRuHxS4TQO5UF9H5fJuv+PleT1YH1CaRr1Ct
6xssZQdESJR7Y8Z6qWi/x0jPbzUMWLeSiAZGlw380OKmRVfgJFLUxBfTDPxOCn6oVo+1aObi6rCi
LRAZLqAF8KDpuuY4xvp6tfF97XFoEvdQhbe2txq7scM9wcMl+ea6SQ0W844DsWzJQhzmw2QUu9GP
+w1ok/oGNshtE44k0O8KB1h205kpUNoK0+G2eDAn74tTE4+PzQr7B8mOfC2wfU3qPzHCYAGJ4k44
pS1Vawc5BZQWbrqqJK0ZuTvP0/4YvBg/3pHSUoM3Gqht1D8c2Ake0PgJPZWdPTfmhZSHcZknJFY3
WR9KZBU6iMCUTiBrM1wHLGD0XQQ7ZDDiW235bmFFe0F/Af7TWlymDvF0175pU2u4DZeBarUJ0Ret
h2RGBr7UdfMClxuV/7YHfSsqC2E7QdV5ZH2c5OPzUtW7OfMXrJAUabDTNpEm4os5ttyd/ZofJlRd
wD9Zpw4M651N+LKJgYYcrSlCSA0ePDyLdlqOdqOhqU8SzUPYZWMWE/ZroX1rOSRUp7m7oY4qbkGh
OpCy1hd1jFCVfw8h9yLEU0mdgK6ndyYLcjT46ZfFW6yLIb81OmAvo2YuhzaJD+oYyqjWxUmKe8iH
7i7W14+AlCgl2qyWlqxcbwE/L7eTA6UeB8ujb2pf3LVHQHeBmj4ZK2bfy3BxBpyEYEaSSiG+Ivp1
ur/sm1qAwxlI9Yj0SxYXN5rp66dFA6GAxVfQ+lVPiCidyFRT7bxuyhhtJPTHgMBjaPaeSERW6Zgi
8aN6KoeYIfoLp9iV+MsIv5EkJPJ9XEX0cU7WiBEK3R0SFiqnIjCago/rPOQkQCyJUSS80KQK7Z0l
lUQHAbfO71ub5GtC9tsBbHT25ocsNtE9SsHVS6cclf2dzAXCiI+STm+y9q6AygTvzZqsQYuXxkkP
a8DQX3IIYmjNMjubaorO32zBlfMkpPCaVG/hcHVZPp/ULr+FUARnatwTorZ7hgRQi9qEozUxxW5C
vWCjVxEqyE1GoseXOR6V7ckdKWMxjijO/DsLtsiwSuXD1L4Zq+k0y8WxMzTQwqEndhhyn4reSU71
6K97GxDmxg39N6v1cxwYiJ/VV1rhMhlJayC3T3YKPAgRuTcTm8suLpG7xEIIG52DZmcKYLFMY5hB
IHK1mbmxoYMBR9F7FGBwZmLho3KC+jWxRPXmjBo1JQnichWmp1ZxstC/0UV0SkpESgY/PqAzAFsx
7T9a6+IEjefNB7MqPzghfzog8B4hAiR6dLyTMAKAUcRUyWXsydFNidOCi7eA+ncraYPyFqhxTDVc
Qx9z9M8JofxQipNkuqrsv6MyGqqpEn8ocvxIAU4NNmBeolUbYFfx0UcFKlA3wCLDS9XqquqpJ5DD
xYm4WpU4HJEwXaHtWrJSkpNXjs4NxQBcKF3EdxDPnAINmA7JK3tAybid8TW0lsAczS+m6+p7AQb0
YK3dI9jiMGimzjpBQVs6nAW+qXx3g7UvKQqZ/3ZBnPGklsDYtrMRW9vYc74nXtru1Zm4bcBnrf3q
/WwoB8sulIDWMEVuvEhrBDvM5ASB/9Au56ZcvDMWay6pQW3de8ui7bTV/mTmT6ry8dtvV90xgWiG
g3V0WWRtQv0NiB1tTXD/J9VTG3xxykDMzm1uLp+nErMjBIotsspWuRe1CQlSQq/NInE3KVbPuf4/
7J1Hd9vaumX/S7ULdyCHRnUAJonKgbLUwaAsExnYCBvp178J+FbZ5XvqnPH61bAGZVEiibDD9601
F1dHtlygQJE28zRjfCAjZUtHD9zaIoUmMsoxqgP5MLu2KyUSw+ZmID57TxJOTPMQg5j0Ug3wOi7x
xDYlW0SqjGzO1haIqu6gelDaXFohah8/qx0DhFxg4146NL7AnkuzCDP2UoFdv7A/ZgCrQBejsszj
rRfYqSeu0F/6a8+mSGfQagmxmzZzAVVXysVUWH61ctZH6/+17GxUegQ/WznrGGcszZL10frlZ0sn
gSgQRU4D9AkS8LJfWO/+38q+6/euZ3mLSYYQF7O7SSPkO0JdIsqWIvX6pdNku4c3BAiczXIxM6TH
XeyXJSq+Vu/vsQLMW7C2H+vrruPtr7fx69s5VJV9iSZ47cU5XqCFHUCATJAy3ddgc9C+v7WWWfqo
atTr9QvRL+amLTgilRoBDnbqeq931qVg/bUdYyUGLKNsMN+ObIZelNCmT10uV2a8iLL1nntpvTd/
1ucXzR/miKQL1k4eAmflSoC062Ntpw/RO7JqdPnRNlnq/62jMzDXBpGtVZvtx2WHrC9FTGBa7KnX
h2sXYP3Jrx9rxaGV0rj69bP1qesT0tAUV07/sbbVnIUqjooOSSO1lF+Nt1/f/nxk2BkUEIb2Gib2
z/5fBYeVEWtpdQgLB/yRntbeLB1rD5OZviH9BDPN1Zu0d+YbS3pXvVAglDvFtE2a8kdS9Nq1phgg
o4Ef4QXzHtey/Nr8WB+tnZcyaSjjrQ9/le7X5/zV/6Gdpm+pRFnw68nro6J0IJDW/RKTWP1sB/zx
++sPfrUI5FgrARhg8+etJ0SBnW29C8HFlVrgjvqyYAcoRFzVRo4V2eLsUUFjMiz+nyn017fro37d
6q4/Xr9fp9lf3xZsk4t+nq7RHgO3WvbQay9j7Wo06xZ7/X5Y7iNr2YCvW3G4dQ3pa3xx1626u+za
e7bvUMfkzfplXPb207LLB9SG1WrZ+YdrEcBb7B/TUhkI1yIBrONwP8E1kCTqTTQCUVDTGFwfjrAb
qNcoGq2oP37027MSmQ7qdiwoA6zPKrdSpdo1E885b8tl9bFWMdZH6xdZQOz5+ROR2XNzXP+XXUtd
HNaHay2E2MGqOKwPJ2Pkdv31V3RY8IFwxj4/opkk46dmL+BrfbOUSdY//vv//PqT4drMWWbC9f/G
VnevpEOeHZ2cP54VT7GLnXb5yc+H66v/fCPrU9fvkxqtADE0fMafr/jrT6kpZhTds7vy6DhA+P74
++vnWv/v59v+9eP10a/P+uuJf/V/VQEIo1abfsdGCAvUNLXsRxcTApRbKDvCmA/qML2MpUniaDLo
m1Gr70yy1TbdgAmpn8tTmrgUiz1xygQZXJY3Q89tVHOvhc5Dm43iG1vhC0v0c+fENa51Pd3UswIf
Q+fpwDqhJehAGZM2fsUmpG5kmoXXtoe1NZYLaAZqZ9va0zZPsPmBCH8xqoSZxkVzPDOjYFzvX+YB
MaGs1Te7Muk8Yu5xegdHdnpU4qTxsRF7QbZ8THPxyMLTxP3GxGc7u26Ysm3N+jTAF7UkWXeI/9sS
lyVNxD1IsR9g4BNu34GYdbV/R+efbG37m5sSRO0IOrwTcYFm0+ymUSMQHss7lN4KtoFO9lEw24px
5Uh7qQajgGyz65gQESwd5rGqOsnQl7zHblfexfHXMH3mHhhwo8Q0noKmjcr4retViK1GfGXWbEjL
aqTCaOyNTtxreAw5VUu8YSS/7JDActWz9npIRSK1y13UsHOTTfcGwv/LUja4hSlgkFKxiflVX2bT
UwZbywDe3FBZb0UBFTanF58bqOjzR4/SxKkvPlXZbyVLLtg4+bloWOsiDd8YifpQT86EZQXmKo+a
IB9KdhymFHhiP2bPVUExee1VlYGRUEHiXaUGBDZ22fuxIe6tsHHh03oKmtz09p7bndW5BUDZRKd2
9NJjhneNtrvsNoLt47bU+r1CoIg/FtZ2bADcJyIGsW24Z9KXtOuUmTowzX7eqXHyMo/aa+joISsS
BUo5C9CC1Wpp2YAguvB6UBcpiBjpiETaszs0eM/y6iqGhfaUmO4zvWKALZSC0yijFK1huW/TfVfD
KJt1ZYvNSWxCDjmqBG8P+Qs6QCFvUBeFX0rf3vCvpnMHwZbOBTyIhAGuNYlmn2OGSbhSZOxWm7RK
5z3xO9fWrN57SaNeAX5FuAbgU0WHf+9NSraAXu/wu/ljy/WqYc0KTGHv+xos5MLiMAdIW2jIjd2o
Ox2kk+FBT3EvRSYt26771JdFlqs649Ug3hSTVBsHB2duiAaLi4u7NSKvruysW3cBt+V9TCMVYdLR
1HscdMAAysBIJ5UUOy3cl1b2rTasT5zIT/D81G+ird4EQ1Qw9XS93FoiuIOJstdnKFKqepu05hQ4
QFmwCON0AEjNdGD4YdiAoS43pi3Jtci0RxvH+sNUXtQ5wS3Q2kdGVjQ+MWPfi3NTq1721IB9rqPR
pIClfOHEOxFADGE6pq9F8pCd4k4usGLvsxyGzpShX8DG8xXGubUJTe/ZcugE1UeQGObeNCsol3YN
fkyCQ4AGPfi2SV5QaV3PVLXg/2HSUIg8K/rwps1xFgK1+cEiNwUAYgybkMEJs3+77fIUkooDFrD1
rgs3HncVHpc61EB9RRkAFJU5wBs3bZw3gUFS48apWYR21H10UTa7LA7finBhQNhpFlj5IR7UZ+EQ
ppx3BMA5lrftavOYqU79qIymAWiLWEwna7+glOGLZYwK1KmQ26Rjj2viFEi69q5Mh4eoN+ydtKHB
uwQjg1wBotJhWFG/EluHb7xQ1YfkDEkuQNcHc0mPgMVyfe1Kr78N9eZkNNYAk2Iq8bJwoPVT3+cX
gTAEqnHjHAjyAB/E5SvOlCn4TD2UJSQF7x7s/dmuXoAolSA+sy9ZIQar5jgn4ACIc2waxXNhuzvk
sxtX0+QDObxLosW+rfKnfgL9GpkwjwbgK1v8J9XOm4wNPgx6ExoYjmQ8y2j4ACCEo2p47aL8mvoV
jbY2f/aS/lWZmMWBWG7HNj5Oynhf6vZnX+66nKEmcdJrrycpqsaPWjmI5Uf1QjisukEgeHHhfmRx
r1KUc6Bez1x+iYAl0Ir5TlsOEK4n4pIjMHmj15Feb4ZbhbyJQEKd3AijRF/O+mgzyuRTDFs3rzBt
yn4/ZBL9S91g0WDr6TJVgUTx4BQSDbQ1PMTn2LtqgmK1L0IMoJQn30yzJgSFxGFSIvtP2XYaNmTB
fQH4JAEivKF1utE/eodWaygy50AdCr1/ABPbvIvaZBsuQVfqhKxmcgK7a3BjFHYWzEr8bloY/8O7
UbiUr4kL2JuhfDeN7LpiN7xrBusobdu+08r4tlErzIoeDPAsd4FFc9rSohvZonnkU1IeRrorHmvM
8szC2Jw7c5c6ibHV0/mtilNCsJEObXuwzZuYRaM/QBPxkyF7tJPKQneI+CYez6ZuqpuUM9K2+Qk/
PvF5iv5Drx4iizKUWU3DZjQnhsKTnenH9ixiEKOzcu68hL5aKDHezX12xXb1DquazrIgvjd67daM
Nbxy4r4otQd3BmlWemm964GQAo0lBqyLtKvJZDCOQxyxvfHa1aQKyJh5mQLCk6kYr07IAJklQn0U
ERBqhNHQqSLlyay0eQtPze97jF4EOyRBXJk9+FbUZ7Gn7ueufUDcBFUsWS6I+SZRScCuVIrVnLLC
WZhdE6ODmQPAcZyjUkYxPVWiHMwm3yGk9AAq3LPy64LIcV4F5Bforw9OUhN51JufBH36mmjIp0gS
2PeTvh2BH41xCtwPlJcfasAc6Bh/1+LxRc4cRyWta5z52HaZx2Lqkm2x8WpWsL3+pFnA6KL0bnZm
X1egHaixI7eixXKtpfHG7MvPvBqqnQXsKYgxOFH87X08o+cwJRPZ01kCGl57r05gLEeCx3vD2acu
AHCrin7Q/qOKD7zYe2sUsFe0hH3NTCZKwuJBRfhTVvuBEOprPV0iZFXV20J+2Ak5PLHLZaLmrms0
UDamhc9xQsk2mhFxaNr0wmbvudLJewX9sh0AJxV4bxnNPUQLbEOwDVrsOjeZ2m/QOM63kyEetUTV
jgqID1EqwDKJw9IaAVDQAfJKEoh49PqGWrOLLysyhmCOxBg0IO0picc1eeng1NkRKt8wGdL9Xnyf
GU6ToMrcHdWm8gEXiXMPG3MkVuqD4QiSAov5HapDb5vLUbvrm+zYqOq15zGDJ1oEzbQvIePmCR0Y
YDwTDjuIPU/CnMYHx1CLrapozYYaeIJCWgAhXaxlJvnmO00e9IjSF3yw40REpgOPDn41XQRVlt9x
qH8hT5qIo5TKDv8uVeNcHe8HuE7Z8FKyJNzrlbC3di6vBNCOoCq1+QA/zGVA9NTHoRtv4qzW72fX
urJNarv54G1ZJink8GbkJpERXFjtXWYilC75s34FQRJzHqRSRW2TFbSSJmZzNWhNujcAs+OnWixp
Ix5UA7uantg7PD1QWLRPaUMDm3NG5UQHFGkBaEmr2GehFV+S9jYttV3B/MoyMjxYhXgy7GfH07SX
EB/dEA0kIbnAWgijt+r6ve0pnMtOP5k6i3vCEx+LyHoTRruhgPeouXbBvg+g/6iRkju25HCr1fxU
6QrMatIpfJUjPsUKCO4wIsEVKm4+HnuZSd9yCEgzxyd4nIg9qgHL9XiNVw9WcKE/dDQ6g04dv1t0
sje9S0gEICSeGILCV5v5hHeEfUGobwcDJDXJNrR9FIBhEZ05TcygpLHp+hN9sQQ5sCTCvAQO6A9d
/jIR0BYgXf4ySkfbFIVjsx9zW4g8iupXtU7Z7oceFx1K7XDcYALBtOEdqsYmz5QEdRJqK3GAjUo0
tyOgu3rpll0O7m2Z7ugt3uY2r5xXFnIWMlriATuvZNJCfbYVyZxuskQDJ5rID8nYHxgA+/ZxZr83
XUqEUuduETE73EzyDOj2JZPkFNVU1WtAdq7WxEE4E6KGbNKYxvNUFnw63XvriUUAmQUqUdQ2AAPB
di2esOnLAVuHeXRchP20mCjpUwDCo3mVNcryKXU/stL7UOydfiUJ9NfkFibJJ2Bj2+8byDGWfhrS
4dLMzErWaO3sqF+IWXcEtHACbXHFOWPbhrojL5ppN3jVq1szfyAde8tmbS+c/ocsxlcdkzTc5j3L
+nMIeO4q8lgsl579pLblbayML1m6xBwoxO9Zcl9WoFNJFbYy0tAslxsS/V6y6Y3xtiJ6rgpDuCjO
WZ/DwhdD5G1xzCNajGg0RwU+Tupk2o1UiQey7Xo8dmSUkY4EJBq3LMTEV8wEHCdoD5wy0gHy6Z69
C5UgSyExbdsxCnuUa9ROnubSqO7YpYB9J3gTMqwv4PT6ZWPuprj7Tt/2Ekukle1M4THSubRt85VR
4qumebYThbHXegD0iId1UgMZtUNgIMzP0U2v9EyiESFudNZh+NNa8Kx+6yn1yY7UfrfB/U3OL8t7
S2TsUkI4HS4NvTz5Uud49p3Ceq8miAazGYDvdTZe8uk0FkU/rsnWUUZ6K3riI7miPjKTMaZRTGyb
6hLPpIHH0IXiZPok8l4PYKhdQYjhDah9edCWhOgGQE6tfIM+QnSk49yxRngzOuO50fsHo1Qe0e6S
jMRZKtKIUmoxENM87+uO+YmNPJkLY5Ak8NyhbuFJ95CjZy51nA5KnhKzQ46jB0+vtH1cxKz7YiBz
MpfatvcgmCadSYWZUW3S9GAsXSql3oQPndW7HEsOSMgUaUKMHyoLHBbReX48wV7BlktksWtqNwuH
ElARKeXOcDbq9t1dPOnzQsISLSmrQ3qatHOsa+8RcEe/ay0BnJ7ZmZTtpNfaO8B4Tq7QKBntWwhK
1lFgcQDSDj3J1Gfa/UdqQRm8JS8/5K1a3/WAyk0pX5PJCm+b4Tp3beZhXf8kIKNBpNTLncI2nkfD
0yQc3Dyquu2z7OI19KeVGlqJg6mhNWISIZyctaYxTHwinARFp1FJnByitSusvtbTWCmvcrh4MVVv
W3sdrFoGYLM+FOvVcWxmOQPCqVk5hzBnt0ifCCQoI4AT8fpNniYBza+rWDh3llBJSyT6+qYk/dOR
rFTrFLKaTojaCKgwgLqKUaBzgsJtH8iZLPw6Mxke0gcvFptIqp9aRPbUxFsIhMbIx3uODRcKKj1z
jeVo4y2We9buIW01LYQFatt8pFEFAygb0khUbZcquh5EkcXy264NX7gPSacmOGnzjfQisdVm7zVr
m0tXVJdFU2IVyX1fVlDSXpkRWPLWySkePHejJy5Ys5zVufINkpOHYMuaiAj4bubFAxQq66qeG7iL
rDv7GdmeXhu30ARfycaiS0wuyQakka+dilAGI1sBBuO53Ghd/F3po2RXZ4eR3X3QFeKFSfPWEDPk
WC5PwueW87TQGYOhB8OKeJ9gw1pvWEdztaj44hQnAbwWk2GiEh43aO9Vmns7D/mLYV8RjpIGsUGq
CAVo3zVvMwuJQR7SHIziB+pxQHGG7MEBU6ojs6jb4cWe0hdIa0/jmDxGyYSyUdx1bbEjwdHK9PeK
jxD2OIjq7yJmszEoD601c3mR754I9Dazs1s2pjNhr9y4LGgj7d7IorMeGq8EK2q+Mcu9TOtLGjuA
Mtgl9EWHjUh5db3pILAx9YTd+U3Sg1wJ+bhWbX+Yc/+oc7aMEOAuy8HYfHbn+aU2x/SgvdNUMHIW
iOxKcTb1xa4ruGIasyRP1mo23extE7X5mB3nwy7Id+IQI9K/gEf/MKT8LMvPAZCsX9LgIDv1lTbS
Y00QQmGXF503m8/iQkrGc25VLyWRgah0YYdqpfPpcT3v20y+lyywgYIxJKX1hH2kq8552lw12CdK
EN2umVMoGK/Mqdzkuni2MGM0rfrmkDgzOMUuHmkVV2746I4zleW+uWRuBsL+NAAS0lvlJu7SK1w4
34VKV6lx8K4qpLfMPfiIKDZ3TV/DYm89sdG1+k1JHsScvGddS07JnYHedA8KSuPwuLcVTPFKxveh
hmBBMW6d3rpYGsTKyFyKVbpx1/d6RT6BTRWJlTbsys5JrsPuzTDbQxx9a8ZIuSq66VEhpSJ3VBRo
ydP8b5DM/3df/5OgT7UWj/7/W9B3e27b8/dYtj8odv/uwSaeafnNf6v6bO9fi5v/pzbPsnU80P8W
9TnGv4hgtJlZHIMZZZXT/W8Ptv4v2BBAKG3XXhIJlrT0f4v6sGfri6VbZUVHbLap/rci0f8EUbgu
/ANW9cAOTBd93x+QIM+YbCUTijiozXBXUV8IGTydWBg7xa1CJlry0n47SH8BSfqrV9TVxVyOVx0V
4R+vmJeoGyg7i8MAbZEcwdkVr4STQ3sZqB/GMvj7l1sAD79jLJYPyAt5hmo6OurZxYL+/fyUlFH7
v/6H9j+XZK25ERnr+Xxn5nBQFGc6iTk72/V8+m+/lGu4FGEsXpBt8ELU+O2lIOprgGpmcVh2mFme
XUIluVDlcbPo8+9f6Q/fPNwQjVeyWOU4XAP/cdY6O6YFYI0CSyP7TM+tYb3Gdh6wJPqn46dx5f55
AF0E4+RaewhINW05wL99qkioBbwsPpWR0dQAZn9y64a+kn0cVZn5Nl46dEBXKOQoFcJtpqN0Z0R0
sPTy9u8/9R/q0/VT27ru6ZxNAFuLBvb3d+L0hat03iAOiBd3rO5Rmk1PUzSeNGU6jQLSjun8CJPo
H66g9RP+cQm5oBhQ37pELHl/MkSURUHnaMuWkEZDqnZXNI4J8h6e6m58aiRRp2V0k5bzKXXrEEVQ
cm5A1AAU5v4xG8MfXfsltbOXvz8af/22TAN4AwAZ2/7z1rWbSmIQKMWhM9HDRLl1sB1eDW5W5qtu
9yXVW9mw1upSdAiLgA7t1eOUFXA+ZP/sAk+bgMUOhKT+/Rv7y9OEQJjhyVFVhpf/+zTNMpVTguOd
vLG6QVKmV5sGn8w0wfEfTO4IGjCO3r0Lvar/YWzRAFr858X622svP//tYnVdarCKzAUeb+N+UFn2
yyhDiDsqxKuMpxFGZaCm42Gw7c8keS2bsPuHq+UvxhuG7F+f/o/hDZZZjKKJd0AHFyWJM57sMT3P
dE+IhMkuf3+odfU/ADd8JJc7g+vS8Uxdd/64PauwsNyiEsWhUsXOgfhiV9llUGf2LWqv7cyaSCzW
vHnyKjtQxWupJicsHUfQoUN44Et1Orr8DhvkowcezCdr5XocvJ1o1RPEl8DL+rtIlU+mIZ+qFEZl
9TYywHlJeoY6alBvGE8IXb2S8M5oT3GK0IWKv7M8Xy4OXtKq9KHaw/17xmxI/Z2Iz9aFuTMfaS8Z
ZHfzJKuTqm/Iu3JuEHdZGteKFVRh36431NgPT6ZpX/W6HcSEwOUaW7WYxjhntLx1SCkNFJMdVD2d
h3Z8SMhqUiLjOqzGq8rjPZaIzqkLUHWi9qbGJRvFQhq+HdM5rCMyLw1iS+dTV6sHs/3KZHpmPXXM
jIgSrbdLTLK+BOR83Usv6FEvtKguy/Wke1zCgIXIgy4fDav97i5D8XJk1Iy85Fhvd2KAvTfq3xWn
p67Vxxfa5HvdcW4hjIT+wOfSRkCnxCzmndxaxA82HM918Ojs8Rg30JuVhiTScSpA344neug0Hxnx
Bg/zI0nlJBrQvVDleVD4cC7p2Trxe7KngxbCF6QiBpa20kbaPQ6npYKpDGkJniQD2HL4Q2I0CEja
6pXyYnURR7IqLk1BmbCJL50TLXvj2Dcn+t5prB7DXnxfJODmyEdFawmHa1ZPeHrvUu/H6AqDWs7A
Xo15gv4m9RDGRUGyV6zdi0oO0FJ5J6E7P46GywU7nzy3f/K8+VAU1pFcJX7fa73tY0ZTzEf/cvYs
DkEZ1psy+ar78Qgv/7y8BIyQp3hYLrRE7pbXS6b6g1K87yn52ZjVo7UcKRY/tHDsOydTT8tuUzGV
S1ZlZy0tzj1yPd8YTzV+Z7+PfbeKHmk/0s9rtKfUBbiNXnVTRxQgYJM9ZkXFHzfaIpg8rk+zDYtt
Tu5MuejpCZQySXvZhCwvZt5RUJLTW4tECdo6PadZrATMjvdLbc1NeDkdsazf2N60r7O76kehbbUH
Cw4+eVBEy2vtzfrunYzPN2r90zLvpjVRAMlZF8RJ1/V5KLhHJvMGxh6qDC0vA1M3AHaqp+VSRszE
razad/DG2aKGBckMnJuElcXeJKhRD3t6l6nYUS0iMS2dXrUEpaQ58t4krH6+gGHILnbYCPzy4cj1
gYIhMtL79XKsreiSLjfuXHAdwGv9ZujRowOSPCCvNwPpyTuHN3oZ7BGbBPdKdWC4xRMBdzZmntIU
xuI6rF2UpNMCn6Nq5MXnrmcdgZ6cm9PL9tP0jM9OwqmmRtYvU30sdZrnXEIC9c1IpLCPGvykLScK
lJ76PZz9PnEe1RlnvHTkE03H+OLAWoWBzt+gw0eSffZKKNRZqc1DnXQfqD37iXug53LRouzswoNG
cj7ubcmU5Q0sgUcoHz6USCp9yxM8uY/qgZvM6U/u8kFBUVLFgufrGwYvBWV4GzIPEehp3LUubQDC
k8apuyE/pKJ31DimuZubkfR2slIyL7xVJcfGQ7m7H9SD5fXbsXGIPgMBjIOAcVuh/YkAZbx1LUmh
aNRPdr7cXXZFK4D3bXdyCizBnT4uKKWG6DJ/7aTQ26KAj+olJMM4sm4yhQMjcGBs6ey4lTkAF2kR
kMS4yMBhOksdqhXLNFmNIc0JXtZWlRfurWSf2spuUkim0Lv2ltwtoj3jsggiYT7HPUGQCoLibS7S
1zHqKemWZrH1cg5crqlbCkADFyfHyh6mE5lq1ESXC3JdvNgyvSzTAWyBixXZB0Xl0DDEdR2RBVOn
ftFAeU6RsfSq9jiE3nGiEp/TJUVdAorm5ymaujfpFfuxiNCtcAXCyK027jVBMi6mAC6oMi3PmpZN
Wy2nEd5O2W6qhzKwuKzjsa+21SR/yBBMklXZz3XpTVdDCIDdM8pdUsxkKkwCWQ0EEwqdzWuNfWZP
C3nn1sVN50GFbGrt06YctQlnZB6alyHo70ixs2llbtSBa56W6L62q4QTKNGAIZFxnYKbUsw6ximb
bqMRXTsIEUBmcB+aYHH7CCWITMnbETTWdAhr6axRtib6YYNjsfOhJFwlZWn4Mf1KmN4xeFVuwsau
bksBSc7tWba704/a7e6o+TC4MWf6Yf/DBqK6LfAzbXq6NSI34kC6o9gZFi/WM5jXqVFzC/dEVqOr
X89dRfEenF93Kc1T28j7ceRy6UjBpq2pn6n5u/QQie3oZ6pYDSz/GJaw7zjamV+8001aXaUzHEwz
ItpjWROZ+vidEjObJC8l6EMB4pgZXYBvAuW3hRPGQk3m02LZmEWnwLtkLUtyUhrIH6O6pIy5Sy9u
8FOzeio7+1SiOAjiUD7P5fCoL2O5Zd/N5ClTk+EWjQbjG0HZnb8OQWRX4VXSim0saBU4OmVh8V20
1ml03B/5yG1ruOorfFAVGXJqUS6D4FQlXo+Gi0ecFbDG7nhTsz3YmQK0g+CcG2YEPRXCWCflTeSS
7dVF5Utni2TrhJ2kP4mf3mReRL4OrGWObpAjEzHqsTCQ3Mubsh4tMkwThBTPeuf2zyTQc6Cq9laf
3e9TMTxqjjt8ppEb0Fa6jogY/SDvWsV+0ynDS1qZJB8bWEg1I9mkQ/LNbclOK5Cv3yiudaR6Gu6N
CgZJ3e/rUCS3UT2qGw8VOn3GCOJFHk+BEVffEw+U2lyn2b5UtmqinTygtfaUeJTM89eEqXSjJjuH
QtnVVNMw91SwmfVcb7mgwZaOJRW5YonKbRR1Yyf1tJn0aVtl5LfES1VWfy4HW/Wdj3VPTj4ndI1s
20ln77ahtosKesa5gV6MAI/G0h+ssaFUW1X3md0le0txD4IKNd5jIkbyuCBfwj1pyVRddZnYYIwh
iKCQDyoutj3CJtpobXQ0i/pYmxIhg02Grd2Rvl16bkSxsPvCX3MnifXBAtjtEoMEkFEUOI3Mmpsi
e/IAyVjFySXZzhfLkqGhhe9nVJdJiVBgHlU2VizC2zSWeZbzfWGM+qocNNSTGdX76h4vzw1GFUze
5J4HWkpgDOutfjS/mYpCNFTESI7KmoUW1Ar06VT1iTEnOMYzD32REZxdgaE1eEGPEAhagdCuk4wp
oEfyTJSJW9Kx5LoEjes1BFlPnrt3JliVaiI3UZOhGu2qgT2fReBSqlqHmMTBAfv/DVqZ62qKJDPS
uJNTS46c19xnxLEGVkX8VdmZFMkzh6bTRDpX37+36EyDGQUbcjjoJ4abb0o3yRA5lAfHRSpE6mhz
GADotOTfUc6mWxo1yX6Q1qFSwpA4hYrmaxwSpyKwTigkSicRKz9NCT/7NuNy4qDS4uDVbSjHnVUn
W1jOFwNdAfdgjjySmY7WHZtMwmI7m5TRcIzMq7mB+x5RJ2A48/ZhWT7ptamT+Bjjw4nwzHiAr5kV
9qMSbaJRjwmHxm8TRq95CFudOOjPvFbC3RQV8QaJ1EeVdx7i/G/EmtPw1lH5aOQa1l0S7eG3+m5n
v2AdT3bs3mwymfpbe2pfPTet4OH3tR8ncbVx6DTTq+R+QkXujhELxJJluiaNoNS4COZlSelqOnkP
0jtC6NcRkCHfoyfpuxPLdIVlspUQZz2J/LxMmD+rS90M0JaOCOuftOLy4V43fdV86y39eiIEkiU0
5ylzaF9qgBYrpWZ+11ln2So7M5fINRIJaFbH3n5dtmaxQZIUGDetfSMSnBmW3Uzad4S/FcPD6BFp
rzqIOQmG3/foeINB8QknHIP1mMyG+1KVKJKi6a1yo7t1qdulbDNdFMH0+9KT7rJ4Q8H5RGOh0n90
E5+7UeuzJ/bLSrkK9RPVf5SQCIZsgM17+gW0C5V3i7GDQTAEXQoefjasw/KPgEECTZr0Mjc07voY
An8Ebl/JY9f3Sv5LoO3bFLXc6azcECZdosLKNhqq44OyMQBagGHemmxMdyJpArR3aJpNyd9ndeGC
e0VarWxDcrFCBw+eotVbNNG1ny6bLbnUWuRyFGK3QUaROK9hm37OlXqy0kYJIiM76ybHf5jRXRbs
0xTUkdc1Z6xLc7o/7EgA3nFwq/zB6UeERdZz4dp3HpVD6FoMSx2Ow/oOMCy3mDWfLOZpkGvkTaSi
DSZZPyP/KLbDmL0ItawPkCbyHVoHQjja6mj05Y3imMUuqt1xGybl+2TeWTr7SyxBWhay12O7Erls
TY3lyCoZX34uqbry0cHyi7KbFVitTnCFQpSETKjLttTuvA+dePW1hwuPfb1CI9kuzcD5CGMFiDpN
CXJAWRHztqVrC8AIUdBr7BZ6HB26od7bQAg2NiEZkOMmbB+285zk3iETzNRa0T9h48YlF2sH9EX0
06Yj4t+DBeJwXdmzQdsVSXIh3QHMtOyfMkQJQZFH11FR3aKVZWfa9sdZ10/rOZBJEWL8mA+Ii3kP
y7haVsveYtkfYxd+M+3pLAuaZQDbp61LyDmK8qnx110ybPLD6Ch3qsVSi8C9gdE3PxPyyMW1vAm9
xcu3bG1xQd0uiymOE8PTslkV6XyUtG1TvL9KNeGm1G/smnuCziXdLfj6znQEWH9PX452+HytTPxm
VvKM5U8vBUUr6j+H6hWTUyBAk29SrhEixR48Snqwm4mycj9EjzNaaOONNrPYnZzkbCxb9IE4EDV8
W8tv65vXljlHwMLfQJs+qymTlJbol474wKHiN5WsoM7rySsqz8t+F4tgywWfJfZdWFBL0UY85Nrj
qCU2JZjx1kiZMRXrXunRqRfV6zJgyFIQ1YuXgNHGGTUEt0bDRcrhURZkk5u3Nyw0WASz1wPc4hv1
81pNriNGusb6UFyb4pnO9hLN2HGZl/UlSHsufzREWa6b+r5iyS41uhVO5d2YpsUM0MUBkc2TX0fu
liUGsmB2wlzB/EZkJNsi2tN7Dda7dl6qYwAWv0TXWcF6zbtGfRQ/b7SdO16Xsv0ggKqGFMnN+FYm
/8XeeWzHjXR5/lXmBdAHNgD0btJbmqRIkdrgUIbw3uPp54egvkqJVV06s+8NDhAIIC0i4t77N933
quwu81Ay/6rB1O5Ebr0OSfAaad/AZS79GuhokmBXmCm3YIfPqpvPNgh87DkF0dU8Pf4wXCwb1E/w
DdX+KSOrUgnMHG0Dij5DBtZBjMve/TANz3PuQihzTplBsWjEjeWQzLQVfvs5cdnWOtGkPk8kjzpP
RylIVPQmKKQhZeaStQGjKe2F1wx8Co+itaJNT6VSvw1FcindfDP1mLkGPP4DC/WFH2T7ASdtWF7x
W6SN/qKq9UOkkvTqsudRRBCWEuKOOeFj+cHbaJLVED3vOqiVPaWercYi0Z7/2nKDYDbJqUWYAtko
VXxP1DHYiUTcoFMH5h/vkVn3Zy164HtAAtcysRB8SqyxgEYFVL3s+eOhFTSnkSiMFvzBtRFGDKIo
80qgbTVcky3y7DFZjzSp3jMehpu+ZrgDdgkO0+ROhDXH1vwr9SHd1orYhjXJuUGmzwCmuwZ6no53
7puCD86o7vLlRDofk484VP1XkofrEgfTpAWJ1Gos/FItfW5AzsrnofFMfsKKyD4koBoVeOgpTBKA
Xqu4xCSYOBBM4cq3nM+G0HdOM/EXl49fbX8yvI7YcA61PTCdg5EcNHKMXU7MNg5JstT5Q8/hPfN9
V/pvwp+5nMm0bnvCIuHE+6pvL0k/bMdCN9YKyX/kmeAKBR2aB/OK2iILKyMtf06V4Ry/GDMUdZom
dVbOPD9ScFnIHGkKOM4MSbpl1qlXiFajgNEAmFKMZiB2iIVPcirgB7EwDliUk85ASuYuDYCDhAUs
TpKU0K7xFxqCbQlcdlm5gEbLMXyoReluo31v4PdbxYmymr0aVSO/DwSryazpMECtb3Tk6ayS4bWL
wKvDRYbeKRaJlXzHq1e7kbEn5snrMHKCVVLzFTU2fnMNMgVRzyzltcoyaVJITZb9amspK4Yb3zBv
zCF9k1kasC3OqkrCVVkgeytUx9laCFFZAVNbRmpSTnYsFWE6lfxtLUJj19JdXClZno72dztwUJiY
U3Ipnk9onDo/nJiQt0oBzRRwrGUmuwBGtKwMvrvYheaUsEYGBHeXR6iDzUPJOMe9BdD5Bbjrz7AR
3qBXkECEi52TRcBK5C0q7tKRKSSayChN+XM9NbeFQujt5fiqjFgywskAL+uPeLgb4VHGzMjtk3Ke
57ZYsIxubPGjrBWgpiSrofYwnoJFXWRGDBAtvyXLsKBYnS5E3a4w6NsoNQsS3YqYs9r0tUL5A1vg
QHHas3yW0RYhRi2mW7makx+Upde4KiyTsZkgj8ws9q786AaSLngHbDtQ/Pe+hvGTU3x1KTBuk/Ks
jeqLZ7HcLigCeH7yBeqAszICwyPloL3nBITJ6rrHmiXzk+X8rx/iSxmD6lMw0AK0mm3rbHxRPNYq
hR3eTO59b/sg0AKvOcKaB+cCkP7QnoH8kAz0Kh31gBSBzyg9mMNedQqCgmr87hk2VB+MMwnPtyiO
M7i5Y7ss3fS5KJuDX6SbpOJjOfy1rCzZpFm3DIDaIPq1Caxbr8v3ilq8TL5jL0ebWBehwVNt+sU+
i20kcTG4WCEbfOz1UD8Patc+jGr6mMbdAk2LYQfa1ioUF4Gq4QI3R1nbpO+WoaoUuI0U1rLNleqp
njbTYIGFBOebT0Z50owEMGduHlNyD+2gtxu1A5gWw81REgwAY70DXt06xrrwsZEuywQOn8ayIWqH
2zo0VLQugUd2AfwvvMBWWO10Oz/qP1UtGKUUV66e5Tbh0WvWG+bKcx4tE+ZbWi/sulC+ANWec6R+
tJsKB5taNf6cghabg7r4pHl4v5tWdpf1jg+V11IvomyRVdcHqOUzv1zqSFuTVe4jFGB8Hf0dufE0
9tqXPAO6yn9B/NxYSO000cjyX3VR4fEzFEY6iBSoxAnc2NgAyBaQ42Ee4dC7l1oVVpLdIpPirxH3
lPrS8PiwXa4C8sUiYKTRsFYgQ8ho58UuHky5Wm/qJPlWq4p+gNf6khUUFIDQaWtwi4h5S97pvAlj
78WtRnetGyWKczjO/bKRbXjmOGtcQL+GwOxGFJL2fJvmActJ8yD3PhwaAeJGPtrqISDrowlneS3c
gkxqFqmH6wb4K9Azt4jWXYlgx7EcQgTtsoqFQbFGXbfFbSdGVCMo+zJd2IwCRniKfeMhxZZp07vt
ZjCGAbZCeAIvpB/kpg1i41DV83NFwh/jxf+ciDxeKInJaGgzj1xuSPfr73ttHBspqhGcsfs5N6ni
HdOXYXnnKirFvUK91LGmXvIy8jcxJABMpsQ+yDL7FOvhI9j28mQ2uIb0SpjuFLT8ZnXwS95AcB3U
4kEV1YnTAx6eOKQbcRLtsWRrSURmiBE5brZE0cG4tzRFvw8DtViLKAhxDgTZ12hWvUEhA+e2ywg0
e9FiNwPtiUMS7eVdz2vIowE7tDUZfmXVu5mzbVvejg/s8DIZ4OVHE3i2k5OnkG02YVjjtuLOVG6H
WM3vp/KGpNi4sUF2mWqe3GLzSGgoMCbERmBaIL1tMhHxddatIkh/z7tWFnxHzwmpJrs2CAE04yD3
uvlX+KVNFfUGZ9hnp0dfMIZQt+p1+0VRsScY3Lg8ogTgH1NrMcz6FN28kXuAFh9InE3wU5nB7VqF
ACuSt4hC+zqmbHiQTXKjzkI3cq8AkQ4EtsBu1E0T/IotdMNRVbGCL7zB+7jjX67nDYZGiXkz3ruN
11FtYoMAyDemI0x9cZN7GPVt3lcPFpbR0GbGnWPCbJqfYnt+OhsUv7atGZ3KtPb5+3lrR8kacHbd
yRo1WnToUTxP6roZbuwWzodlkA5HfAbPJ4YayCTz+hQNHPil73KOdTijSrG2WuLeq+3N8B5Xv/bQ
xcKBZzGPNsk82uRevg2B128Ns4y0pR97ATzXQCxUYsptMug3gROtKSXqO6/ZFDbEFM+oj/QVLOg6
lArnWwn0JGBzObhJN8ExTpBDDidpaqOoLCKyb2XJa49bKRfZmUhISgdAX0dThSUh51QHxhNyZNGa
VMSwzLzQPNgTyplyT248s/p5GCJ6skldh5mz3Y82JpvYLXaHYBYqkeqOck+2oXDU+960J3sMwcpD
iqcNwgn8N2zAhY7v9lpX8JyrtfrLqPG1hjZT9NjdFUH4jNssflsDJOcCiUjNbx712OaXH0BZj+o6
5s9M4qH3T17oHPQZ6S0arzgVrkWSTvh7k5AHp2qEXAv1q+eY28g+1pG6C/Lhi1sWT0hZf44HVoza
CHmYdSmRrx4dwMtj2j4aj1YE26kNq4iRJLhVM3IYtaKQ9zC/qDosvA5WasmivKkSUJ++XqzfDHTm
Qw2GNuY91j4YdbHWbGBkWrxyhF2s8hj0PH5Xz5GVfq2F85XABCMqu8a7ykczznsdzQpGQX3JfPQu
88miHjJsfCXYzx9A1fst6zKHR2IIjO0Us9aLRha3rQPFFeTFpyboVyRZltghbkIG5CqCGOiViJ0Y
9g1Gxpu4El/CxHipJm6C4fCbMzDN9S3Ms4BUo2aln/3Cz6lpOJ901/9q2M1XBMnIe92HeGUtEp8V
HLoJOoSs6rlX4tNkHKZSpxinU+8VabWxJljv6tjopzQPnxmFzrEaVHtltvy2y2Krt+2dXhbgXId2
3E0JekiVYq6RzsOrMmSCm/JwSS2uW1T3Q2bN/Ka4Ok2CDDilqLdI74b3LI+pYG6dq0jMBW/BHAgk
0afOlph8wYo6kfU6z4VYEOW71KvuNRXrCJvwSWb0Itd/m1NBgwyoVDIsTpotGx1Xyw6+d2T1T8DG
Mzy84HECt1AbjwDSWFoEOrpC3GJGeGnXdnUXo7hqiPg1dNUH1G8dcofEzE4KqR/mrNORF7BkCgko
QUvBNwmTVzQFlMXOLN3Dv+NtzBli9hsUzFWJCoA14aijG5r5AV9UT5OPRCHpKyO3dtlIrAIiPgC9
Xi0GaiR2kX5lpecRxoDux2C2lekusNerVk8XbhBZ65pVNwmKUFukc2Qgv0qfNCO6I4nR732dcJYl
z5wWrm+GCP231iK4bCF3sSwEMTK+YfNEvSpiTajaOxiixQKjhtc8EkgelS/C0V8HLC6WEO5JHSSb
ieGaJT9Sgq1yEsBY/v1L0WZA19++FDCkmm1aM/7xIy7PR3YN+61kV6XaUwucCKsp8k68pXBwzpp9
nPqd71arAY3e1b+/tv4Pr62pgAJNE7IxoNgPipS12cHN74tkV8wV79QjY8QLacGTRZpB0a2bmSAo
QIsgOwGlTN+7fY/9Q/hGWfTiuf5IKK5CFVYpKTfnKnH38Jz+BEubJTg/fkOaaluu46CgaVA05Pwv
sLSsGrIYnx3+Ng7vMmhmHHpd9wuGYYLJcU6vZVoMNaJ1oRGDqwIyVvbx2wzmCEN+xTSjOtImziYn
IgZr8GrMsZxkGdp59ore4mtCqpD/xMbUWZT5UfAlr0MWt3cSguirc9w+pwMhyt+Uz9Fo2yjiERRK
nAZhwhuFYLGy8TjXERRaQgYsthETrj8Nx3h+l/DL9GXdUYobquQ8ROauH60EWmN3GdPgR5j1ty+u
gJpOwEae51VU/SWpakQ/hs/6nGQMRblH1HIGeeQTpcfKGB+SIXjXn/02/Lf/I797/9v9n6xN8avM
mhnCa/wNHOuqmqXphiVsWxV/A6wWQ5grDqmPXShiJIdVEwt5ah36jDep5pEM60IqjWmxJ0fTLeJs
TFdRIvQbrTM3YlBzpgMyyo4dsjJOivqIPGy/qzFVS+aZe+zJ56BkaSNZ45M/qdzuYnoUgAstP021
iy+uOr2lEza1FqiUjSjRq5uTzRissqzxA9wWX/1aAQinka8O+enmgmIWkiSLesb+ihhFBaOyMFJW
XfBX4MXqu8Im+0aaIa9ItwmmULQq7/qAwlSs9fB58+TZnoiIqWm/pjq80nBql8XIyFN59peksVkV
zueDhI2st7bKjyTqiw05B0VrinWUNd9SV6br01RnpYDPTh9uAzV7bXXSjamhbh1USUzU1deZD/8/
Muy5NBLivZKpjyz0yFeR8TFJzcV6dVJmv1WT+Bu1m+Yic+2Fkt+YdgwxSfmR6/x9sgwhxtyzXrSO
5R62jhRGYgIsFVxZ7dcAWRChyOp+q6S6gLhUFhvKJREuosW+eNUR3Tj0wKaWCBo+WZykQnDw8/6r
2WNni7qLZ7ZweOx9MYMEREipoXLFzqiUL37Kcz6/1XKPutEPpYepGufd7SgSZ6Eh0RF27fBk4AmO
7U9BjQvNkSSvH/99ANP+YUbRLF1os7qv5VofJXX9FoyJqdTxzpg/8jwb4NzUs4ZzvyvNMbMjglZ0
nEHkhAsvn4t3c8Esn5F0kImxdW+SP+B3/474dg38EnXcLHiKGFs/jKnNKHpRhFq4Syz/pUijO5bP
+zn1ncD8UpAD9GbEWd53TzP0KnWw41bLz4Zj/eG7+YfB3UDdgm/HsE0gkR+h5/CzO09kebhrgqEA
ecNThYFUVBdLkC0Nsk/6t4pQrZusb6Ki/uIDOa/n/IaY8WPgKWbiZLZKPeeT2oafdDMY12TCvGVY
DH9A4s5azx+GeFNlzAEhD5XaMD/icFlgm5TB+2A3QHJdKVTRQVas1A7zesdDGsXlcDElwl5b/GzH
TD0GOiJ8topIps6FJKhPYxz26zZ00jX4CXiJczYqhN3nGPBiybMaC7UGmJe37hPCnQAe1D4leMxy
ZVF0SAj18fCY4pO0UidQsXoKj92LzZWrWO6TSyykqxe9elDipFrLnLivhMw+1bTTsTgh0+euu57E
WvK5wOdpl5QZ2gZtGGx4LJYNyMpHkeobkbo3Ihins9tNyFpQt1DQevGR2zlEFY8NJuIZmgPatAld
5XNV1AiDAt/lH6w+jwlgXcXYzTlHCRXNyKk5rvIpoICrMkcEenDXCQbkKcse3ABslG+k8E8NZY/O
0h0G7m9WrrZbYey8KKl2ee2Q0M6HaFMKmNNiKk+lWxQX9AUITmNGqxS74h0Onj+aPszfVx//S436
AzVKU01WMP8zM+r/Jq91zKjzQwqn778zS8sr/mNLqUOJAiGPFDeqDLikM8C8U6I0W/8v01RnHhJ5
dWTb4Bb8ZETZ2n8Z+NDC4oHDQ5JmZmH8ZERZnLJUEsgsrez5KTT/f2TOcUf/7VGe34+mQ4fShObw
tp3ZhPPX1ZpjdyPocNX8MdXNWzWM/imYrPCma5Nk5Vba9BpGYhFrTfSdJ0QHRK4Z91VUAxW07W6b
g+wZgn649wOUyFqI8WvXsvKHqurq+xatAs9Jige58VtKj22SWtvAH4sHvyzMc2s5dwyFEVisDjmD
GkmOw3tnBcX/dhZmIwhJlkhvAdULO/+MYrFXJ/n5urGLLj8zVUMKHUPFRV2rTFfX03JP9pF7XWcr
J8LDa3Ome0+VnVLn9JUeVaZSe05s7cYqq/aHFg/HUWvbl5FF7aobgNclcI4PsWqkZDKb8MFUGRhK
W+/W9oSeN+jo6pzqHu67ZBB2eNw+Xptku9xc20onWdfAmw6yXQlFferbe9wGhbdMymI4ZvOmjv3h
KA/5pyU7t0r/1u7oMWFIXlCEkb3l5v04H2LOyRuFTr9n/G0BLc39rfersmzYZ9TOFjZLWIAqdX3v
k2NGsFFhAZeYKFl3rZUvAKynR/znxd93vTBNj5hCJXt3adjxusqc/iyydDjLvamnlgNcp46O81l5
oilzf5tZcHDVCLHaOY56CdHAwLi68w8mQgLPBWXm1C3Qj4JsMeQUu9x2uAmGdAQMbhcvmgY8D+UC
FMOj1nzSYJDaVFFfBl2AyzIq1mpzNxJn93luGhc7Ev0vl+PgDXWCVSqqDi3C4MQd4QFWw937oRfG
5o3wlBkVI7ot+BxFJ3K9FUL3eECKjn9EqaxK03VuoUy5t9a8cYV2DCjVA7z7T3sbZN7BBjEum+Sm
nSb31kziboXS8M97BK5PXdUf0k2NXBegSDadanWnKe2StTLw//pwQna5ttUgdwF71vmaBTQpKsMM
tlpdfpZHWGQ0KPrOJz4eB1ilVkRcjX1MkhRCcote8rVnVqV6sLI6/eeV8kzYjOgQ+5TvkaG9yI2a
NFs4wvZNmrXNpSVIPVZZeF8Cxvw+SxCMapC+Giy2Fknh+o9jjVJFSE3/Vi+CaSsGLT16rNER2EL9
xsrd9kgkp/SPaC95mDLpqXITIJYNqgIDhKEbw7v3TZLFpyzRDr80zScVp7SWVoyWxvVESBL57rs+
DMHPa+eOaVR7BASJuYz0HEGApnTWkeZ+ArnDJ5s3ps7v3IrAXF/bQm86uZFinJFjaS5oD7Yn1VHe
LwIV4u/RZKEskuuQFtopO8XpVh6E0RR27+3vu8FYm6fRxbnTr6CIyk79fFmkK0HHwhc6wkg+AnyC
Gtw4APUwkzLPgIDyM2YwASx52i1fo53cno/uA0Wq937t5P08n9bqdyPVDmPHOoFsNoWLKhkvhEPz
/vum1wtA3miDlWWsvbdNNqMjucZTPjeBZMhORFfP14uaoLIQ8fvtplhWzb1zv7stEeDmZwyyOydp
1pOqt2dv4ui9KUZ0M+rRypSHCb4Td+6op9e+13YLVXj00FHiARtlo12MTs5kdiAZIh3TmsFKvzn5
SlGS6avaiHKlIHh1dsaEDtbPWeHPHaxohdqW/yeinvpxkoW1CvuXMEMTsKWJM36fZPNaaHmDQ9IP
4SKo3fCNnwaj0k6EJZ3Y2JS4t2XaPFJ1VttFaqKO0oRTvi3mb7F1lJkCYd36LT+U1ln5Hp0Dc4EY
vnaRbfgbNtCusuAw9aF11tJon5pV7OyzKPqaTOjaKmq1LSb/Ndb5hyZdib05UgnySG76bp+gEPbp
/aAIT2owhXekgGeSFLQh1XVbClpcXJCAIo6tqr08VEsy8CJ3FzaWFrdJYikHpOqVdZGo0ecpKe/8
II2+a2r4HMet9piL0NhkYWyD/HJOKTwKvLwi9S6MTHtbYTd08GqQJmaKpp/w1OxRy4piEdQD5JgE
VG/U6vFB7zMUA7vOvCgtG4IUULmp7e1H8jQcdslNCs5cHsluTg1VCYEp8Ga1bV7eu+1bjXgg0A2S
Lw4CkFhgKFu3AdSIlNOtqMCgeX6MroLuTndTWYFqc31v5aRD/tW76W2tXSNfYK+mpGD508Ti5pdF
5D+kdkCefFiZwXSdvWdMy7EEHPiPAaEdgeDJa4R3gORrK3DH8aXztene8NcxqWtgxp07LKamvBMO
2kijVzdrIxrST2qRNieb8IFCcTQcDcwIlgjYe0fGE+XIWhRGRKpoK+xjveP1hNyTbbKfPPzQdr32
w4l/6nxtY4Wpgy2w90moZ6hGmda5MGNAVJbjbePO7O5SpQTfbyrm82i3DyjFmG9V7y+K2vC/tUGq
URX3DZA6c/3QmmuKfaU6kJTm44AlAnXgufV9V7aKxkLrnRrwe/e5o2x39R7DqrBNwNGIaFeSfNkX
Xlqg/WMk+MgY7rOTN7ejlns/QiXbal1Z7FNXpAhA9upNorfTuo+6muxgymGTTvpC7g5JeRshAQ+m
iX6yafREvrbSiGkutlOmBovKTOyeGoNnbcrTYF3nnbH2IjW+92M2atEgCpuzKqjMPL43OiW+d3C2
2sZI9i9lm+xnKqWySykHLOSh3PROqRxAwz9fm8yhS8/2ZOwNvvKVXlH741UiwtPYeIzRCU0HIY5y
YxpUHrwE9hxZGPu97XpWttVhW/3zaeqY+gJoubK6XiL3YFjUZKZq4xUFt+okXP+HmSB2Nzit9WQn
LphhP/yE2Fr/EIz5Oo0s5VKoCtxa1/CX6NTAMbLNnQex5LM9pdYmgCG07/1AfWBy+SY7kLz9UUAl
fXCtsETpxMTTQDEIxlu4f0WvfXU9vLAN3e1vMfcpTsw+WCjNJ5Ktn4Gdn3SA9aaBzayHf0M8InE5
CrDXKyvQ932t+zcsjYOH0mvuwjxQzyV5tActV9xdZCOGLk/KTadUd5Ap1bM8uvYoke55kFf9dQ/Z
g+SN936PJkJRstdT7FrwdqDQE3vO4X03yjXnoGD7lMHC/2t3uJv6UdnOKkjr0mqVJw+Qy4owztoZ
WCQ+qYaRsVRlNpBnRTWsFNtRHoI4Uy592m6pyilPXTaV2z8NW7+PWrbKRGeZLkrOFgQA4trfpzov
QJaBpEv2I9bd7g7nAuo1kVd/LeLgiDogqrDxDXzmKlh0fndCMFt/BHgOaiRCbSZxJkS/DQg6mMnk
Gzm7OXFiHGoEHg8hGknuJmr6cTPZKD+JOOv/UN6RGchrecfk7eNFZpqusGbRCT7F729/TNLSRVUL
yeY+OpfQvJ+GMSNsdYznGiX8fdajbyYMw3yOqPMtEDgloCBg/lTmKVrphflsOEZIncpw1vIQ85Pv
CVo4d4ajKPe25T+8X11k9sZsgmAr7w089b5GWCpsEY3/Eg64bfgp2Xi10oGHyt3348auj3IvJgGc
bqxirI9N3irw+TIU1/M86m4Dt12iZg9ZtLV4E2a7jx2ro2iHo9kxTGz7fRMNCFFj7MRxj5jDCsU5
FKhSZVzK2c/08I9oGufZ1IJ6M+iwy928qLA5K77LDhVP98JWFeeC05a99/Iq3iDSXb8klrM0QzdG
UgaRTgx6jDXFB/0RbxN1k6Efv1Y78euhOQrA/4bykNqmf460MDjLPbkJcF9doB/Tbj6cwO8o/UPJ
U/yeoJY/PzGvQU3FMWzhyvO/1K40QIaqSx3ye1c7FRDkEOeRTlTnIVUBlIXjxXAbNqgT4O2l46cz
H8oTUP7WkS7G925+3Xv7wE+AHVL6dzV1jx851kn3kRJ793EVuEe1TZ+6WXsJMSzvftSKGFyeqy27
JCcProJIW8Yigoc6XyE7Tr7/mQHbOsorZDsMwvmusiHzTUfeVR7JK+RdU41a1vUuwVgZlKThc8p+
MKqgaMDynFFeuKuD5nnfnY/lntz0M/4L+QxCGrkLHXClVlBSQEhlm38fQzQpHvP7U0jiiyInqWWU
NUif/f4U6mGWxEVo6d+pSM2VkjK+Tavk4kKxPoBQQgN33nTkoW+j0IiWeeGgBzG3yb5yr2psY41g
abf8cGKAzLzvgvH5Q/s4VPFN0T98aI7nV9f96NTkY3C83l92q5XIwEHFUN5fXba9b4wuXtctLM5f
2uY3WCuQMvQm5dH564PIvaz247NPfHNtv76YohVbJ9OUozwp20OzoSjnVMmW2k7H0j9g04DCpX46
H3/clR08xG/wTJr7/rL7S9/AyEtt+bebzRc0SqGsBCjOVVsN9lmoiYPmCnt2utQB852tqH0IB/8B
wrBzKnMqPE7fog8cwDvE5iRwTvKMIA15kofoEwJIxX94EUcO1Vkl6B9rXfs8ubV/IQMFRCq3oUwq
k/qSpG691LpYO4FBzT4ViX6U7QTT0aZvnGKXBqH2oovLiI7ZsyBLtS+0SlnJXv9wV5Qspj8V6MVc
Lfr9j+uC/FdnHSvmEMaz3/+4UZ5r0Aj19DtJD35h4Q2AGVrdOcd9tQHcjgfPfJRHeqCuAj1N1mRc
ITfMjb+c6aPd4AEglk0N9ozYJugO2BvXxNLir87D5LvvfeoiTk8jgqNQDNut2jNu6XG7DbWhudGm
3rmnBsb6B0tk187ce9mUNVl9MC104M3Mce71eVNMAp5RhAmDbJP94sZB+U6IFmMeuvQJkDzm471T
ZdaRSqN1lHvXjWyjkAeTnCELU2b62XoJvvhDn+vhL6dhA447+MEHZO3Mj/f/H1/uequyZkocxeqf
urpNYx8SviNsJQfllNuZcpJ7YVg/dTHa9R/akXX82UP2NZACXbi5OS9NyCNfr//QrwcYvaxgniIl
/9sNctQJUAGbG2s/a1cO73b5S6O841yP3MGxvwlayzx6cQ8Amoz7cXKPfh1X9UZpaJcnnSHGyiQ1
Quu93/UKsm/3Hoa+22vT9TJ5z8Dcht4D2V315PBe0JNu+qdGt16MOfUdD2LVkGd4FR0+ZiQRyq1H
5vJu8JN1JZzyizNiRZqMFRFGW9qnoLYt9EY88eKSqJFhv0hQh1QCNXkY9D7e2ei+7zKUw3soFdC/
pl3h2MWTUtf+bZE0LykV3ye8NQpsg3ETk4cU5Ox9OmtxvfdNW31boXO7jufOPVgw+5QCJ14GUBru
jAHtw1FFwLqwlPChz0lpIyFuf1fdl8jBZyQpNUoSSjhdnHJy9l3koAsbG/OM3k5Ia4MTEVAZd7LN
iurpboTGKC+QTST7200WlPCL/Wi6yBOeb9y7RR6cZY8O0vKqJ8W19j3ckyBAkiUeK79avY94gzWg
S4poyG7USkJ5Rkq5kWevI+P1RMzcYunkpa9NvbzJdUC9vtK1TfbW/rq9t9P2ct72p4l5vHEBQst5
/f14ntxHEHtbX/PO16br9K/9w2pA9rsuDj7c7notX0Hy89VMrQ/+sFgwZhTab0OuZQjHQozeBnXE
2v3DkKtovmLniW188w3liE4YgIYijLtdnDrF4v3YDYPgri7NGin+Brc82ckpneKMMcnabkbI5kFg
BHeTOgm0u8iNyEuaWIO5nSNHTOwc3ZZm2q0yVuQrQxHRrWyTG5G4OFWEoPvkCWs+a1fw3DoH+6Q/
aQoa8+rn909McAUSV6i6Y1FZ/ABZMCroQG4U19/Myt/rKBmcksLTN20Z/RiAIaoo8tfF6X3Xdz83
hYI2PVY433zF+5QzbyEsY6hrb7DcYw2G9MyS3sR6N9dXVVwGR7uFw6jXojtP6IN+muvgYMacZ9xk
s12HPNt6sAP3uTHb18KrsRfN/eTed7GdK9z7f18KzjXQj59VQ3PAdlgOqhrCdL9PqOiKOPqgq9k3
EWHLAghVXDxI4lMciDt5BIRR32ZkLvCnH8sM8dQcNDE/rTyb9gIgC+CAhefa5iYuI3DmKPeiT1N6
R7lXGP0tICYSUXM7FU/El+Wu3Fhjjcj2qB563/IoSgisKJWuOjZxo267vGlugxBkvU0W4pMTIDXU
umjxtxVmUUHtKLyuFfonX7Ahk6oc5Z5sm0wdbVXb216brt1k3zbu/HohG5VqvleI7pQ/huUjy05r
g2Q8crdRqTw1Y6ouE9OrD/LQNLTPiuJat/JI1VflMDVP7qAad2053bMCjXb//jO969z9/p8EkiB0
MOes5gE8fPidPDC5Q1FZytdQsYptmylfjKRDJmzeeNaQUKCJ7nibLmmdMMUFCCeKdhTZfWhF2X3V
+ultjOEXWuGeDwvQF3dIH6OzBTe5bV+tXvEQNOde2rwB8EYpwaxurq9hhfymDktMeT/ZroTVo49z
TBPr030LQ4ifHzWd1rM0LHKbaZN4Qr8kURosQ6TJXvtG26VYhb6BNNxmiXBe9V4AUbRc/2GMpgZ6
ZeYd1diGpV5BKDZFfnMtB5lTyVs1tPjXElElEPuyjJMsEY0w9M+JBoHpWlf666KwbVSsaLgAZUqD
sh9VJ8UZWrSm85smSDTQ2iNqPtdXsJTyDtZevyzKvLmkMHXPVVjdhLHaXGQTD8W4LgMDnf65h9ZB
gSWN4g+zcpwtToDVfmRxkd/1iH/MAmUPPU/VcyXgYbUD833mteK5DNpzhwD7w5AGyW3VI6JQzO1d
iiK5OTrJPsMhDstPmIZk7vKjOSYbvLWU83UTqOLnYdUMj17ckWN/CPTOOJLH/rnRPdM4Jq0F5crz
a3MPE3Il22SXsUmNY1DDZIhVcgVVlLefwUPZnfFZbcrxnJYwROWhohTDBrSl2IgqND5XLAmAEWf+
zc9rcr80L5ofiG3QB+UNNGjoK3yMb7U4T2qhfoHAu+iF0p26qs0fxEh6A9+9L+WINLyFDAxEoGZE
lrzbpdRcviBvrq2V/0fYey25jTTRuk+ECHhzS+/J9t26QcjC24J/+v2hqF89ozNn75sKZFYClJog
UJW5ci0jyfZFG0XvaLCzvCOerguHX2dpsqTEpJVgPhnCZp6hJHL/n8ylGvSIfz0r+dU5lnwHeq4O
v+1fb0ILaHCdtXXxzRXs4QxYS9GDY6imcFhCTR1vpK9vy5pioqrvapf3xGdc6Jb90U/9U9UbzdEl
+QP1wKBtg7FFkiHo13GnT19jmpNXPVwuJ7PwxwNE4ftA0esbOmq8kHJ7D0GhuElXY8betrME1AJ/
fHLCorEVYXdEpVCVulU1+qt1VmgbS9XZDGYGsAvKBf1RC12TwjM4EmkGQUnXrF2P/fF+KL22LXQf
Xhni/+EtS2o+cTzs5UQzz96j57M9hLwXsZ/Yx85USJQqfvlEI2+0E4nLymHM1cegBowOqThS3LEz
bmJRhCc5QOkXnsYSJUYKGTm6gExInzxy59n/X59BA8LRh0DlT5QMpUY26950Hg0qQqUE2TprBQZ9
xEPoc1i0tq8DJmbv5c+bN7tsNjAGAVGZXaMD1Y6STStjtqRLQMlJFx4yvZHuxzfd6XntsxE1CjF+
VHUa7MzAgBOotMcP6FqOOgvIZ5SFTMp+tM3LML4YepXdJLr0uW88drX5KP2gYfp1PTrBXpoQwrvx
RPMxYrsAmBZeXCTH2BK0M49h+NzMQ4fcB+iep7snnGFu6VDS5FNb1yTPymNoNUd9aGu+AgaAtNPM
vxUfJlo5n0QYqIc61gRwUWbDCSKEUh1L5O410KpxEF2AqdQHMaTFtsmT9lGfoPxii+5/6yv6JhrT
/4lmxhsl6fqtF721UueTqlARQIttqNWCqM1hTE3YGspDOLOcw32gj8dcykND9f1tGaPeRA67Mla6
ZbpUobxdYDaJukUJCoI4JdvJ2k7eUXGE0GukJYvCD9xjPZKH48EFlfPGIgIKw8lLz37oTk+kcC/5
nLoI/NxaJ40yrMzJjelOmpxbCHXWiTagvbQQuXVu8shVC8DehX1x04iqBLrgyMrBBiifufDQdDtE
dD7kc9fKZ2k6OSHtbBrgSip1aE3+95CW/sgyHvt2sBZor5S8o+APCb2if3AKMJZBTTdj6lHobeB8
/TAL+4eTqOX3AYYPROJ9qDP6ByWZOhgIMeym8y9ycCs7O8W+vVadzqLBfp5QFMtH6k97jyaDYrac
UFpPR9Ow23q5p578cWKAeOMkTbdJwcJKuxa22FVOebvHzSH3WWnz81Dvp8g4brGbvNQg6Fus02Kl
hbGJ5rbaPclBY6EP7OvRRoPlyY+rFLH5pN7KOXDSxbnUuhdptX7ePVV1/A3Na7TgDJKepWv5Vzl4
VSxQQYLO69PX2olyhb0PYi9hnz79TuLMu9buJ5+kXHW1Ys/JsxyazcHSNtIpg9UcCZM6zi+JUzR7
gCDp+2h4u8bKqH2RVL61bfxNupFSSrZJ1qDHMUd13OiLmIfZ1c7BAnsN6uWzv3EdRIvTKIGr303f
kyHUljMGd+NqARtdu9C+FApN2UXJgyAfRu+GwA6QMjSBEbihDA98J3gA+wRswUD4dATnujHHjn5Q
H/C2HBLQzWCX/9iDMuX0mlbBqpt9oNqZDuKyPSa23hy10kn3LVLl6ypW8pvjKRBl1Er0AzIzZ2iG
79R4ESHxo/ZaxMKmsgoTIk2yzuuQDQ8yEpjva4xUxouljSOKlH568ADx//tagWsmJNPLm9NP2rFP
Ud/eyEMobGD9k4eo8WzLsg32KtTxR7v73jp8M8Kzu70T2NVLlWkN8lR9tOvYNL6oftSse94gG5at
9UsxuvwhQ4Heyzzr0QK9nXxLXclZx62TvbBzcylNkfFIMzVomqWJuGB+ajvWKdLM+cKc1LQfg6mC
iTbvwp8eXDow2Ipgofoka+jZ+hL7CMxEmps/TUIoawtdhRPgveKguGFAm+BSb5damjiXaizDNSpG
+rOZN9qiccrxq2jUY1sbypdEN/eUxIJnW4TubTLGNSWSWCzRTf7wbZGddSUOnwt1pkVsIdoo4LPf
U4Idj4XFG2aEC3IeNOp99yNptpqTnfp5+AxB0XxYa1ZO8qsJxo2Wx2sVeOdRDmS+m6MZxpS6Gtem
oAX3+VapTTq9SRhc5VB4WbTv8ubrp0seTUoNHWFUaDsly5pVZBrjFySkrgBxkmckJKqj9AezP1aV
q5KMT0MHKL0HsgMXRIKE7xgWFxLKxUUeqU5dXNJu/D07zqb0yVkPkcYTej3TuynCEti6al0MexDn
mpLXUilF9a2jaWUq7ewDirl6I/Ss21tlpT+VBmokEytg4KK70GvqSzHG9UUe6TOnJptsGzo+NiKw
PzAtZ1wbxiFB2zyPY3yfE/JktJmhxnDGfCsnpO9+BUuPnhyWaFtTFyeP1xgI3egKvo6adeUad3MU
QX83fVL1KBmVp74e/EMx1eOxKfuKjJCT3Kay68lAq/zT2S5D0DK0N9E4iH9pkUW6JTZecteqyEnS
rF3/21Rqu9/Qqlaesq++W3ATV5nxrOpF9NEZKEgjxGg8mE1qb4aqQQE5VcXRg1R9m6IE+ABcw1hO
lU0CHGK5Lb/c9Np5Jkqvubo3Zku6UEBIrwja0UDSxvUmtyiF82dhOkOqbu0i7QZXbHV2IQl91Ppu
2jbwuW+ANLcfYZYCJ7PbZw1lqVOppsVSz6rug74PhT6MaDhHuj09Nbp59jK3/dDzItsMkQ54ZD4d
/M5C6fIYcqt4Kwv3JCjcgyzWy8EJc+9uyolCVvg/Y8yUTu3cqqACbM0n3Yw3Xdo1bym/z2MG3Ao5
yLB5iw2al3oYSu6zfJUaMkG9w9KTWTUXcANm7rMJ/dMtr8D1IdB7LlQ/BopV+FDZifhc2NSvZ0u6
5JBDkjbYxtUEKHibFK/cJ6l3U5Mc2hg9ozmsEuJVz2isnnlPj9JM9eFrg0DSRVq5r+9UtYofpeUq
68AZ2ic1Q5YQbcmVUdr2SYy9fZprdB0EORxKWw5RDxlQVYt0/RkoJ/4yW6eA4ByB5b/8/xX7X9dE
xBON6r4NWYek1rXVg4i+qKhZRCRWknXKunkZmTFNJsnbaLf2jwYqQ5RKIvptK3GtolT5EJ5VLyfD
CB6R3bM3XU/z55iWZN4hzdjA9ZLs/IE896Dl8GiWlONrniJfZkG6OlDKZ+mPwui3P9fSq8Vy6FHv
viIVGt6qmTqsLIf6G+yPFyceglfLFyzWc/ZgYnTH15r8gwxQbDpuI80crtEYayd7akt+H4H4ltNx
PoBN+5IpyOXWsVsctDDtH+mxjO/XduP4R6Bn5dMQCGNvtk66EdzjHxNtL/LatIv56J5PJcVI07mU
BqDqfP5X9alJx3vULyhtzj1pYMElIFwOEv8toeLy6HPir7i/TBlcRWGydO0B9oMZYP55gb+u9/kZ
Ogt6kHlTuYpgdtxYxTjsRDU2H7DkFegxfhG2AQQ25WuKkfj8QpJn2UFWTi7UmMBwVNVahmVFc/JI
ojz7dhodcgOalKgZ6+PQO/UxUhNx/DS72Ze4SssCZz6U9j3wzymfvrKgObxIan/1X8FhU0e72qIz
du74ixKDu0D3tGcExb+HpZWfzdmqR9eCFcOadui6wCkQ8cqilb/JUC+bMcf8eayVZUf+P1JO7hAd
q8gO70kmWjtTdqPR2z2D9HnC3UaP7wjrVHhR4fpd8ZMOaVhHrjsNWhSF4Sy6H80+hRb1X6ZRooE3
eifEMNiWzIM0PweU18xjo/389PwVNZmDtZyaFD0ctotlXYjHZN4ijWCJgPM17UGaWqOYLC4Tb+X1
ef5s124O7kr5gEjBXVTGBHdQkWpnBWqtlVJ4+Uda1Ycw8e0f4+C8GnbQv+aBba3NWugwNDqog0SV
uhIpNG89ovYH3clAaPsQtuWGrVxts/s9DMjqLHp2LVsoc4ObnIBouLmq7UYaY0wD7MIZ635D0u4g
vHiZN0ENP5Wa/NSaQxl66a8uoklYdaluKYgNAG+fziHFuEM99dl2cvvyEWhiuJx4QX9Lh5QITmKN
dGtKz35XhRmvvNwar60NkNwYkAOO6k3oe2IVKlPzreqgFAHxHFXQMQ1ZFV3sGdWn0ZYzFlPxYM7y
5bqZ69+aSbmGTYK4WBOZW0s1Wb9CkfJiuv6jyO3yy+BYL5OaFY9O0uWPquOyUKiMdCtNOaHUAs6D
rkNVgAjFyajeUwhsjDd2y+AetPKHloi3OvNpdnFEs0G9ejggyjFd2RoOyzga8u9mcXSnpPoBRSxF
ak9LHlJfqdCjiMQWIq3sGaUxVMTnEDHaW6PR+g9aOexVUDn+aUJM+NTzulu18HF/WF22k59LQpwb
lTXqY2nV9lrkfn8Z7On3UADvOmZBRzvF//yeO8Qkk2IQ/hXbJljs/xf8GTP2lAuKUYN1ILEeIl+N
t/FQha8s9dRVOYSIC0jTFe4yDflPSHPSYviI/XQ6SNNKDBVKN9U7kkyjQb8B31BpSX2Ws/DUv5OQ
RjuoS6JXtsGXcnDa2/1CFNqDLIAFbD5RM+yF3zfZQzsOEIXPL++MElaf0CIvX9rS1/YxVdPaPn+6
pB+QXF+RTW4gMWHDF9PJULfhFrjmV63pgI9WYwr1WDp9Bzg87VpVZNei4odSFUb12o5ajF6J8H6M
FJn1sQC0Uhni0pJJ/hLlFkT6U9U+QqrFRlABamv7fX70SF5s6fZuHsiqq0sVwOkqnVx/ZfsjWJ4K
rDXEKvGjHLw23asgoS53KxLkaW1lb09pcg9wFWvaGnHXLp2mWAStflCsZDjLwdeblB7d2R69925C
r1YE/mvhO+GxFzSVmcnkvUb66G303Ak3+mx6ve8sub28vZytDUgxc9O9yFOttIPiiXQZiQ+khFPr
HmS7pX4qjWRCq4FLFJAN7fIsD9Zqg/SBydJk6s361BdIZWzG0qnWA08nOtmFq7ErjMRJjQu60uRU
4RVQv83xhvwKsrHUVkFKL7xgIXTVWrc7xEb2IK3CCprrv/0q7JfIpM+xUEP2Mha2AnEPA7P6j2tI
v3QNyHDAQtq8FPSzy80QVSx93bXU0B09i96GKb37M3WAt6ko6r03+/8dL/1dXRTPNTxyim34xxaO
0qM80jPg5Tpq4mslIVk+jMq0KypoP+737XzzWpBqnKYe6tHZch3Xu8lbtvYPDRW+fVVWSk15pX/7
XCP+15JPb6yfpdBC1kX/Wk9+xrZJr5F7RthD2O8kTfoPMuDdDv0Xb+3MZhj1V/KjLITSWD8HglKP
9BsJrFtoMvNuU+38uWOdX7PfCHTjRQmziCY3k+6STFU+El35Uvud9YCEV3KJPAgApN92WcixNS9J
aCFuoRedDQWb5x+49Uh0/+nbEBqd5WkyNjsJdGW9odx8HQ7QudFD9n6UsVpvpl6HUHP2ZY6lr6e4
FWut6taAUfRbPdTWU5zCCAQJerXlz2s9kTRX4UeF6TMoFfNJhvw5YQDOyVY5BqLpqdnzoIv1hB79
gz5bSc0zscji51iBRU4I5wAFBmm7vBn8S+ZkPm1GKNZbenEA53DI07Q5dgEcU1PZnMcZjicHfd54
JZbz7ved2EtXPG/QEMVNaa3gQQniM6FAQwlPmXzUEZRg9GDgaSEw84fz3ZS5QjMpz1Fp6wdp1ZPO
A9WFpJA64ZZFkP8kByCdb8ZgV7QVeP7TlKCHyuLdWdez2fqsWEz4/MykcaA+K8sNq6vxJmMROPCW
8dQq96sZ0Zx3dpA/oMyqPBl6pz9N34dehVRQGQsVrseoOwxNbyEY5NkwQ73m4HN+qT69Kp7VvCOI
Gqyc3P5hR8JEmwhOOkjrG4oYpn1RtVg8QJEHf1DY3l153rEfnyOaoXEuclKGzS7X1w70dpQ79niz
nO0MnHPsIqxXEBY8qbVa7FjQQHaO3Dsz8/Q9stKmaTUYhlj+40wZZAXBj6SHO3QgrfZYCxTQTXN8
n1S2+qSPuo006Rf4kvLwuoloukdpDTk1twF2HrFRnAfWNNyMUwdw+I8vD/JwT4W0oo2xMWH2SOGk
hFc5HmKWpb2Ijj7CH0dpygGp3pyyUopsQlGyFJZOLVXCcCMPEzA49lIeyjNRKiDtvGvgWN2lYSce
gwrh6Mp0uh9AozjQu29qqgIGqA1xbfy2PwQarye/t4EWdsoXShPdDz3WD36iPWSpqh6yIGtR8uos
SugR1X4I98IzuToWVF073Yxe7eEsyI2Xjg6GLLXUm5WrxsuABQ+HepNzPR03cg7Kw/tcWSfafe7/
e56c02YM9J/zTA/2KujxwqVI4Do3hpyKGiSve1Dm/ZbXQPlUzFqvxQxnsuHhN8kJxnazRtXD/NaD
i1qMbabflKkujn1SFWsNPMyXirVZORnf2mD+ylVyGV0XJRdgppCOzxMaQihwDyZf6p4fTS1C4xBZ
DTdoBWWrvDa0KVe0V1Ek1kib6L1W7NBGUE6AmGBtCUzrEFeZdRBp9/tosItZqjHcGUU2A3/mkM9Z
efR5WmiiLUIfRHxhub4YKsN+Dxx93JZJMmwHL/Xfh0xbhLmZfeU1BcmbliWw1NXTM3+mm82DD6oZ
P4UsZeqe/ToEnJa06sYble5ZiZOBzDmCP3K2UwX9iKQjjBxpEnJg0H+2RvJo0V77TJ88iWDVRKXt
z5UE1FibYjaJR2faqI+1n7SnzPOMZdBBOlVKUzh8+fPQubYBB9l8eA+cjxIlftW4k7bS/zlUU/AA
2o5W+7J+5bEvfqGmi+qKk/xgydsh7OSlz6XtBABo2/Ikhkg9mlEcL0tluCS1Mzx0TjY+DGnNkgig
gHTJAeqjpR6K9iotMtjDw31WngAxjwDwAovMn2vUHo/vtBoOn9eITHc8emH9Kl0Zj5KLVvaAhOZW
YADqzrGb24Wbefg0MyV4i1TkSgLZUSwnwPWrzcacu4elLQeR+AnNSkhPzxf4+6r/sOMoeKx0E4bA
3sp2GiDileYo6isUKs3abrRu6weN9joz7QO9GaxDNWnpfpyT64EOUimEamiT5mH2EjrIucPRqK1C
O09f4rzS93ZYoyvQq+lLZyXhyc4NJOmlGdKlhODdi7QqBfSuV9VIgMyslHUMd7o8+hyUyKVEIu2Y
WpZ7jxRBWx3jBoK8qEQL3lbaZ9+DhjgLmv4lErE41IObLKUZ21Z6zPUcvjS0fl6KECoGH5LUe7Az
KO6pgyR7kdpW/4L6iXWGUuJ7Pls56Y5LHI+vcq6pUuPqReVNXjYJfOM2BuFRzqVmZD1UjrKRc0VZ
Oo8+vIVyzst54zU52s384wYzTF40nkZBHI3LONnlTmY+y7h8hLupJiMqP9vpzRVldhcWXYiMjdbO
X/x+3CfQ2d7oFiheppD8JJzbFznnQmSy0OMhOclJfubZMvPqGOUqzkRTvFiZrKh30iw68gT5MKgb
GBip+5fuMZ8lfMp/D+O46tReO0n31NYlGWpz+h0WazRNQeGwaoNIF1AAc74aK8RMzTTtUr1++G3K
E+W8PBuiPnXjhybSiyX8DKXdqweWA+SceGUD6bEQ6zEQXZm1F6tV4xseX9Xs7CH9B3cqg9wIJLU6
kVzs9en8OUxDoJ712EwPIPz2UKWCiJojpD8ZyX/TB+7V234yw4V05miQjIvPIPLn0RpVqnlBo/zq
StBtlHxB6s4UkcVgpyc5hAHA8O6OfZSj2zbZfSqr8kcobWY+jj8x8lBR4uzk8McunHG4Js7YLfUo
KA+VGYvXqOLtPnhWQD4Gs9arRwTA4pu0TFTgJqMbn1i9sNUooOWtoGqoYXLydQrk0aQY8xPLfIA2
eNyMURasYi9G4YqlTr5ChaTYJCb33DJzqLQHKnWzu63V3jXM3OmUmbr5IK/jlrzAc+M2zdcr4qi5
WOiayCnpouFqOoxJ80u67v4phbMkNMVS/iOkr0P6eeV2QbsOO63YaF5vsmriGZlMgbjCCIcqg2+c
m3nDVc+D9CtQUISaapxlqFn1vbXgL3X3fYbJs/7ESn+GfMhJ07nv2zIav/g+hAZaob4PSMXuhtZr
NjG9fdIf+Pb07tZTs7NUhBiQZooWLFTCExxV/bKpKnPbZh2UdE6GOqS2C93GfJAeVij6jjynAg+a
h4pYnKsqNSVL7JXA6R5NQHw3jf3/fRZAEM1HqOIs5clhlvzsgBKv7HZMXtuh2g95pj8YbZrQWGjT
uMKDQkPg5SX8Kp0ictunGlF4eUI+kK4obOjJ5xNs1vtXTxnf5FxAuvaso8G3aJtIf3Q76zWY6h+6
X3TPcRXYT6W9EegeN0su96IginQ25zk7Fc7STYpmJ0M715i2kJUIHhbMZpPvnf5cRx+FvE6csF7t
I1qHhaZfjXlnVM27pTI3nrS4N87SCtSGXFAz9GulYLPkRX59mePlZDHHq8L6O578bb+Wk74x1Rdn
NK9OFgJaShF2nNzBPdilhWpjX5qPvKTMR+gKLAhWPdS66tB6zDU9uI5ltJOTMizUBnMlAtLxn2dZ
/VNBs9qDPEcvjRai1tGCnJYryqhBqx8h3IrP0vKVwj248webc8RfHyzNII5PSR292HanXWsL2Sw1
Cf1X6FJ+ebUx/QyN50IxUjqv6TzW0DT9QPcJibDJAHzEa2ZT1dZ0TAqfxJrCJqgAIfkQOSNSHI5r
vfpI8wawXFXVkD2JeaiDnp4TBYRMXqTZk+eykNAj6yQtGeFUwlnAmN/s5Vlel8WnevS+OaZjFVy2
YMucVC1ILaff0w1cLvQkTC6dO+j7zOmuICIGFRmVeYwguTxr6oeMuLtovUwu0q6oMoGMU4/a7JJ+
e2JzksdICapF210LA81RhIurj0kY9apStfEghOG/9fWzC8/gx9SrPipfs3ZtlFTkIOHrJSUkeIRC
By7JuIqZkQstQ3URTmG5lz5D00j4sg1q3eCRdr7i0ScJC7qj6BZyTkaVED3QmFGdrb4zrsY8WLnV
LXuriTfSJ7TEuEImYVyd0Hlg46IfPl2V0ZqXSHvQBeuChTy9BCrODz5b8oumpebHBEck9LcMigvN
+EIeFl3FYWEGMI+xO1p+Bomh/R1OvddiBfo/EyrI/UBldm/68XeeGz8HyHrIe04TtPhhxC+46J5o
+HUo56v+19x2tpDvKb8s5IWVQK2+jbZtLLIms57GEALESXHsU2wI7RDBpzTDqgN4x2tUDAJwWtbK
GITzEaaZu9Fia9hqs6lQvIMlyXpzDd/Zx50WoLVHkb0IoaRIJ9/YWalivHlB/kKLoXXThzx+nqiu
SrdIwviohPmwlGZg+N4q6zLz/3qSUSYIaE416C2S06UWfrNDS1+VTWPwaxiDa5BDnt4YsxqQClk6
qJrOtKzHqvIhecdda/QljHUt4L1Lq/d8pkEuh96mwDxEr7P+hwwbdJ00ooOaX+pmB9TTwg9SMTB4
gBPapOUYfBhjePN7MHkKj9EraXyUN2Y/bDfaih/GnNwMwo9q2vSxVb6HuWaz0JjiFYzVPlsXU1uD
tzwhdOs/dewYz52mRxBuUt2ue1JAY2fEsJ7WyTOvl6Msc9dR2EGu21hbWRynvw0+8mh8bUC9H8ey
DlYyzKD7h763Or+aMHk8jKP1Li9bFUm2hgIJKNP8Ke3abf3qQyDOvXfsJl7Lyno3+R9Utntyn0Lw
RJ2qhbzoVCoRUhiNuRfjN6tT43GhwaeKzrCxK6lNFttQd8NdTs/TabKoIyRt423VJjRpa0Bj99J0
tDAMcX8kuarBRXz3FdG5gdm6mC3L7LoN6+Fkr9ijcqxLSIpFn3nPEdKvV8tLT9JKDHN6njlP5im3
69tjUWTNnLagm4gWvVNRU6ePWvoXfc1EbSUtwvfM9b6XnaX88H2xpFiB1mXDQsft6/E7PCNID0e9
9Qp3DBS2KdoutTp06z4a6qdJGUaotCooJ2azozP55qnhatTgMF2aBmjNnIaFdWj4/qXU3e4pAFrF
g/wxGnqMPqtWiQHJgZxTwnI4h2ZFkyaToUiISLQfiTcmp4SWgg2fS1FLSpJ27C+mKjOvZatqdxCY
PlS/cnXM4A+gqOawwF1JcJjWDZucTf+bVotyZ5gWmLfBsD/qgpSrEF/5FQ/rNKSdnEfrL90PR/pi
qlk+AL6jlTBGnsCo8ikashhyoH0DQKY8JJDDYrSdQzUPf8//I/TzfKNpu9/nS6c8/T5dw+8foJz2
4LbkjYYy6b46KrAQRy1mYgK3glsCoHZ4hc4x/KoHub6oOtN7ris6vkHCqFfS49rWo2MWBrZaHJVY
hAtDtdNDnVn+A5RT3TZEZArR0MZ/kL6+nRXYp8rYdIgrLehg4D6Es3GTl1O1bYE8v4+1/dWFYelW
08LwlGfGNuQBwW4VnZZkskEi89yz1+1AkggUQ3vyddG75xHF+p0HUbuFmCZJ2sp/bABJ7NQQ/Wlw
NwqS4fyGStZNL0aiwfSKnje1Nb9+m8phQIPOSs7WbCqesqjcInqB8geIaec8SneDwuw+KWd9LdYK
b7zjfUD5RreTs65n/aIt17vISemSJqqbR5OO/5dh6Ked1ydIDvat9kFG7AzJqfWkIwKJjr14TgbX
WRRqF88gBz5c1+JNWwxQ4s4mGLt6V/t5QjMqJo0JygEtTdLR4BZfoEcPLlpIXl+xPuDbfVOt0XoW
Itc3YMWKteAPgOLUjKR1YMvshGI9uxQnLiaazWkvvIXe9MNGqY1Ta0E6080IzxyCGgC+cXIcZ5Ao
bFLBfkoRhZKzMi5uIpiVSZFJqx/1WQILyKVbeQ+AhMsDODv7FgIF4L4Vw3etrdhe5NkX34zDNWt7
lje6q17a0tKXMqKEVU4p4u8NWaulcKnH+xOoDqdGFHvyoG0SrbPoleliV9HJr0X+7sRaCFosaQ+W
4Wfvvekue15DL61jd5e+DKkh8Id471LLX7MS1bdGPdaLMCA/AulXsJg0IC5FF66R/gy/Rjptbo5p
KJcYZOdhKHnN8Pu3nvVACxZQnJYPqOTGu8xQlLPXa78HNa0eLTg59p/+BuRlag7Nfswh9ze4xz6U
qbi2YJx/+Vmyqm01/Z5HZPTsGrATXZfJpmvZJ6qD2h/tiQ9W9cx+bEodrS6IW745CETEujX+MgL/
gKyf+kXoRb1Ux8A7WVYcIOBXQ5NLe/VrZOTxAWqecSnNOrTtLZgVqnTzrJ7AyBFmvrUBn1a/UrhF
rA9p4d04z9o6CSPbrEjuzLMshuhbbvgmFJITrxOY16Iqkwd5pRIxKrsQ/TMwnfF5RDJQnqMber7z
y8K+tsPwFUBX+8t396baiJ8Ug7PFkGjli007zVqMZn7ONJL7Vpjl25E874MKXHI5hlbxNXHrHT16
za+ssvY9iZYvcRjUyzyqpwc0ZWjqVrLmkJfheDbVpIDgo9VfjLlU69Ks+tNul6z/ml88An5kdqK+
NmnqACbwCu44euJTmm8Rk2VFZHkggPXY2Viw3c4w/g4RnmdAo1q0r5ymPsJWI8hpjWg5IhWa1Ec5
yKlP09YjQFUuvGX/OCdP6arQKk/Z8fooLjDlFhcB5mSl1X23gnkSYuwwAcImpzXholH6ZyZiT8eK
nRg5S1fLi8dOohn2hcu7+D5YRcDqqG82VZ+CV50nEAAAmJEL/QPCLH/fSrOOYxcWQgCrc4hqTUiE
JD5aVZ0WHamII6AlD8dAmw+nXGwLv7vcZ9BiiY5d51fhRh7+Iz50rzDx2g+eKTYR2ZG3STXyMzVF
IGWzGTWB2BkGDwfN74I3tdUN5NWCaSdneVOjjQut9VnOUlSHuUtRn6yxqp7mSw6NprzKS0bt1Cyk
KS/ZU/1aSTNgeXO/pDRhh9haZuXs+A2qB9GQrQpox4KkTEWd+o9PHvWOPx2svh6y+4x0/hXzXz4W
LDvhNWcqPCZkAi9NmdEQbnTurQ0c9+bSy5XaxXT69JvDoC8y5Kp3MoL9rXtLZ1RiQyaWCtX/TkUF
BVYMG+ZkGTccTGjgzzyfk20ftu65no80N/59JH1slX7P/hX3X7OAEtz79Yo0OPuwuSaJ7hyagX5C
mIjokHU900T4bz40zYlVhzy8B8hYinn6InQ7cT9V+mp5vjz8x0mUS5xDqVnNagydjEYBpd5FHUBd
VBuD25QFAT0bGsvKGphOlXsUH/9MjIkTXGifRxWFsE+/h9jZmucFcHtS1e5CTjemfgZV3B8/45RY
jw4iGt8Hy3L2je+pG2cWSNJnIaTOMnOo0mZ7Ql7uEKmFb64/580yZ16GSuc9/m7rs9I7NUr6lxBR
jNVr7ubT16Cw67Wa5s0hjKL+Sdead+n3a4SUxnEQ6HShYLVK9SB4yISm3HIXBjVu9mZVC1th2REa
YkfpUYWtboB0dqoa+wjK8h4tT2Fx6V2T8lka1P44q7eUjUeJ6yx9cjBSsMVAeHmqqCHqyOgCkzyd
u2QXvfg/nJ3XjtywtqafSIByuK0cu6o6t28Eh7ZyFpWefj6xvN17jDODwdwQYhArSiLX+kNuEuRJ
PK6sXDl0fQI1NRhffCNrb6WqV7e0TF7Nshzf0UxAnXBThaX60r5gJ9C9NH5ncKwnXfcisc5/jm0D
4cksmC7QtN1lbBf6pjdKnf0VQlFAlj5rQzgnPUqH56gGoRmq7J6i2B+eWeoGO8EKfCV7laZIz83k
/ZCdaWVoLJGO4BJSHM+neqMZwcUYOxCNZuWdZZEJktwLyx/bbad48eJe/+qXR04ldqqZYvQmEnTE
WyXyV2VOdNWLy+5odcQqcEpVxFHWnblRHv3T5qY6VHoikyzEDCREdBO8j4vpWts5wUVgnHQvLAe5
4CGeqs0/HRAG0LmqXHXx1UF8L7hkZh6f+b8s/2mXc/ph8TSi1bGXtcHWe7JqBJJnbpBk+0z4b+4t
s4Cr9R/aj2y32KRBRfsiEjFmbzDuq+l+5MIe+ppOtsk5/46VTf/MrofBUbOrZmcOE+b1WoRYh+WL
nZdkcQkTQYyk6fAW3nfYZXJIXR7lKKUujDQ66WHJ3cfxjQckvMwHU58CNITGldYp5YM9+ggRa1Gu
rWIlzgHdz70m64cej65m4o8CVplPV4/R26jzN8rNLlvLau5bxQrxlmoPbjh+M7T4U5+hTbIzsR65
SrDstgDekGC8VpoSvYFl9A42/lNLOSgYqprbVaWDbmB+Lms86U23OcrBQ+ifcTntb65tk0/jPyGb
m8yqkaW1o/ub0rHJVpRvd+hDmX9UiZ1cJaSBNUpzowUGT3r9QjqAQf+npdA+4qRLroCFmzte4v88
z/11Guv9a45+gCwGXfkg8hFMAYHm8Fir/mgvAdADDZsLmI3tKp9S7hN5KaArKiLGrw3nNnnUysZp
wtUs0duQnds8SPZHjd7+GX8fJU9IMjLqSJ0Bzf1nEtl9Pyl2wuSEZRo7omPiiWbbCe+ZAK9yDM3B
qs/yMOrzAIYVjSMXJDcNSA2g/ZwOjB1ER/4HkU80JPaVY0R0ZFHkD4P3q3X9eDWHEUucREg6ykzk
/5yUlF0AAqqjHKkY4abt6/xgegMCKRBUK31Gk9bsz+8ybPf63+5G7ZX+4W91iNCpXkhtNg39o2aV
JsOyr6zkOGhxG2y/lNxaY7y/QGyRZXn4W73PgILRgFxO1kPqnPqb9mFblnGTRW3r4hybIXD7kLtX
F2LAHDnYc3W5MG55k5q3BJOpbar46vKrzeMevGoSh8TrPJXsKBzskUedDONXG24l714yYUAyzyTb
ua+uGvDj0Ig409CK+Ko4+KPOryebatfMSc+KR3lO7EC47Vp9H7HHgrxfDoD7uF91vtexQq3iRY5g
h+CF+5hSrS2SXfOA0Q9WShnjXzifWMpB8tAPSDxqsdusvxZi9byK+6r+PyzY/u9DmqRpFwC6MMzs
2PhM4BsCEdQXHzgzasNzYffXYLSGg+AxbwFMo60qnFcisOZe1pykri+5oVUXx6t+DVYFqvpvkxwx
6lhFChR9d6OFFHGC4dIZlVUMXsJufEsn6JSD8NvHoc/sdVoq/tlrO21nak160BFwPjXuFGyNoq2v
imn1qziLspdpqtg0d5b7moqhOypCBR9FgsQFpkkRZEN2KqujlkfeSfcDOpEK/tMpR+j6GJ9MPVyo
bIzV1IqvxZxYjKPYeXDtbi1rslC4CxxSo/3VjUESL5026relh6EgDGN71dipeWgCyOYBtndbc5zc
506p2bTm+rG1wBSS0r560YNjWQnyjxQJT+Nbi3Rv5jrtRdbu7YF3YC+onEhATDPXrvnm25F1kCPU
NE1vLuLL2BL31s50AjVYQtAAktDU4fZrdjVDCLTPSZx/tRVNqqwnI81Wcho5oagENo6xxiea35Q1
Fxh3tfsSA7zF/S14qsHawNaeMZEag6WNMsU5bLvt13sWtpFfC8Kn//un64cRAZkM0Pz8tuVwdNjv
n+6r6e8n/HoHsemSEokDe3d/yZztBkAVlg9frxk7Dgo8ORm4r1ftIsVfQ4X78wnlhHWU//mE928r
wtD6/unuc+tWwHqHTydHy/nlJ2wQTvt6k/38CbP2/vvdv5a+hASeDH8+nTwbP7SDErigouYvQp5d
ZPm3WK+tw9f0DmlHDMWUGLf1oHoCdzTzXdXyXGJi/Eiq7KnRHe8D8g0ae7kPwFLzq7dCw4XRVjLc
3Txz7U1YCbROceHGZD3lOhG5cPK5y0QJWc/U1E+KZnyXnbKoAGMYljfex9cdpPmWACi+sZzex6E4
uWXy62u8pxE/5JnPgtNVV8JQWOtVs0x7NgyrJna1xzAo9Ec0tE7u0CrneK6NldMfQizUiTFRlcNs
H8l6VtshOpi0+W2IHIWL5PE8hyz0thzWWeeU/9XmJ83GwyH2cn+VMW6I+fv6Qr6MPKs1I1xB7DI7
yOqgjc0D4OZ7TZ41YJa6quwKOdK/7zfU8WSbNPcqm2IEH3aISRTLr/eLZvjvQk0bnD15g2kbh2dH
b+7vVDZptkUcdEhCsn3/+ZDGRxJ04v6VAPYvt2qcAeM3vg3e2fDz/KFRNAisYxBd5JGVZlCn+rrc
yaqDf7O5qHQQCJHZxqt/RnuJOuxr2I5fE8gRsuAVfEwZ76/w1WwnGIZ5f1/hqyOtxJ9XKSChoB/P
ekjt0EhW8VYCykxom0XHRrcUA0p9kOxZziNmPXnDkayzS7q9rh48D6uEQQ3bmwG6YEU+x35WQhcL
UyMf3q2mDxfaYIw/4gJ/Qbfzf3sTuZo8HFgTdmSVWZoFi9TVWZ+o4U/H1D5bJ1DeQzxg0SMT+YsO
r2eVoa96g7rE1tQw1AferrbFzdo5Okrn7jExrveDwj/XKBxpw8LKS/N/cnGNJ6BapVjgBE+pseRv
jS7by57B8GbGUU4uGde/bDzdWx3DWww8CNYgKnJ+gpZfOV9GTUu8X9HSjdBYniyrfE5na7c8aczH
Cv2hbdSU+6jWImKmXnBRPfAg4IsVBCi7dJnoWXueGlt9jNXmRba7AbZT8VTjCw5EDU6lscpLR/kA
z6ptPN23SSRz+tCfC10gutub4Z5LQ1vLZnaIx74a1Of4Zk0h7oQLO20Rf/XgWW5YJhKEJOOL/fpg
psemKVs4yvPhpKNa4VraodeCgvhiuIrcrlxPY569eDbpMzFgjuA6dvpSKtgq2AX4DlntBJSruFB/
y9qktC4K6d5Znonmi/WISvoSbWSexXPh5juQJe2zrPRJuUW5vb3Jc7N4ejGDSH2QNT4JSsR+GJ/k
0LQHBCgI1e8JHyjPGfvPPZdCqS7MsomI1VMYgxYtVSc31lMU/WmbMvhcKFw3AIUtwn5yYDzo/+me
B9piKg/+WIA3/tteWnOgoVMTbqTTa4LbCrDqKn3rFIydvZYnv6waJTFPIzaxhASk9cYa4FW1qvgK
XX16FdZKDtJyL70YZcf/mBlcPYbPZGusBOZTUhfzXl/xQQnMvaPGzbF3Jvcseyfy3+CQgpcRdNXN
MtqHuk2zN1Nzo+PURjXheE4quglLRTAWG3mSVaoKKN+IzQMOK0fU+/1NMDMmZRFLXx4vwocnnS17
ZKMBlpDoKFIwU1DXTzFhrTER+k0kRo3acpSsC77hjezsR9e/kGe812RTLfpgmacjl9B8ukdK+6i1
+AkbQ0kCEiHUF0UEMdsEZiIQ7O1jyAUgmH9jTv4DZQdgP9FMEzed8pqYlbW1/WnmzA3IHio8snEa
b2ZmtbdA2rv83jjQp7Q5ja4JzKKALv20/dmPMCvUlzK0SbWYuk4g2/R2PQpRe0+ZZjxJGa3Rki1e
mpStGX/K/ifxtdV9pipP9mXfmd8TE6aCDTH8SbREvdo0ys6GWpC5w7t5F6mOfwkdo1i5WpK9Rbby
K3Mc6zMdbvd5ML26KVitfAirbwFfdcrNQ/Vh5U8TLk1D+jJha/Uc4Qfx3DU4QSVO/iib4sbEJj0W
IKvnzkpk1aYgnL6Wvdwbk1Nn9kBE594SPeXn9vg1F/m4OaqVtCfZ73iz0a7Dn0z5yD3RPY9dtqoQ
cH7DS0sDfhHhkjhXjdJyNnYoKqS72+aNnRhWTskAfUL2Zv6GxEf3pPlZ/Qi16t482Fl4zIsZHT2P
SguuOegjw3ZUhXXE2TpdmJbSn2d9ipXahP3StKfhLNtkARRhOKdzMcWtvcLSiSHzGT3SvSPYVXpk
XVeRaP3qlm2yFzk40FO5fVSbNF6KfvIfGjtwzm3hDMvRmNzvhOAOweBPr+WEgUPhN9UWTmb0HpgT
3hKp+12B0LzK9ck8RZ0WX3PSN9B6ded7Ho9vGuYTAZmNRejnPbjGPrp+FU7rnxsWOkfIjJW7SFwv
2U+KjU3sPC6NnD+DgwjVZVPNz9ieF/7CJlS3qKy24fqXdXYXmyrj64msfLw2CJodph4oj2QHdGP6
s55QVpLMgZYakJ4QNSdYBaMX/VRtEWHPausvc187j/z/OE/OYlrD3tXq6KJOUAWUhkS8byXeY2j1
3qPbAB9xbeT5aBlVgj7I5LQr2SfbbLfdDF47XWQttZJk1/Qol4WYwOVL22+uyPQO53ierPB1dzPh
IhXplv0Y4rGChGbGxsRo7Ue9mNxb6gBzoU+2NLaFmSp89hUuo6g2xkm8NiCAnDVQ2W5dx8s4TupX
rcj/HMk2aFbiaRzKJRiK6JvX/zbson53SjvfOxDc1rLZD6Kj5wiTZC93K6xjkDLI+uhbPKk/oex3
tzARxcNojM5Cjm9yA6mIwukfPEPNbr5ufsp2yyvxzmwqG9karjPPrU6ynXtri3ZmJvYxbszvsUly
fn47Sq+k2xQJtq2s8u6sv+8OE/dhXczvAoWZYyWcP++uYym17HV/06CiEmNK/Fk52oWIbPE+xYW1
spNBPfutVx0rHII3fR8lL1MHRIE4TfEJG3yZtIN5EYaerYRp+EhdBpiAzEdfBUbY49bukpNni/9u
l2NN1XwNTDd86TrzqGEM/O4PFTpkeRKeK01Aj1f9Yq1nvvM26OnFj1ztV2wUj6Disjcj4GP1daEc
Y2Pqz6hTwBw1w+YDrPw+YBn9S/PLb1hzmS9qreQbtyT4bkSt+tAHUzSLZvrfEiVYy6HIIeHo5JXN
cwH7e9OZIjioUNkvqEcNS10buYhHs0N8fPRBtU2mszdib8cGI5FiQW9TXreLfhrTb1YZ/Sizxv9B
JOGhQKDjs9KntcptP1x43RnRkyJeCBv5GxgjC6gfG7PI6k8vVK+YqYkfRhd9Tl1o7RTb6zcqziNP
PuC9onxCLqJ46uqKDejoaxvZ1k1mfYE4tsuLvriPQK4wWHqpSRgDh7mxiB7DPPYuZWSBYp6PYOI3
K5EW0bp1kRNZhyiO8Qt4x1onKc3jlX2jVSWP997Wh5cUu220ThzEi0h3C+b5zyn3Nr7V+yly/lAr
tHU8RO0mdXFYjpVUufhurx/TEaBcEhT19y5+BX/s/Ehr4S8RG9fO/GD22SyhlNdzhxh/ZvCQv8d2
H6+Dmn2APQJRKdUeebUkdn5MZgkjQ4TvZZ90m8iN1b1SWuqjG4dYRs0jhs5+NuBgvkS5GezQB3UB
79n1i8i0JzkASSLsfuMKyFnT1FtdiXS+AvJFQDGB1zXvDpjsnZJm5abGCMYRSfiK4r++T02vX7uD
an2zR7GKnHx88+vB3Lk6viGyvVZ/tEOUfgjs3LYC+NFW8yL7W5pl1jfDJaIwpKqzrUSffozpD9mX
wHHesC82dli2TG+j0axku2axUY2bTCfmNYSvBJR38iWI7zirSIm2hp0qy9oKsTpjL3GUR+Vc/WqT
HbOJ8b9DetMz4VMIc/XPuQNI+wM69jhaIvEnizoGp1xFpfFfbXnWFxfeRLwlU4AX0d/B6dyBP4GL
zrb16592vYVyGwbt+Z92PyjyswDx3yX2uGxgLS/7vn/Lraa+VTNz0UXD5/i3CdZ7c8Oc5t5Elq0m
iAQrVmFbG5qjtipx1LsFhWWsW+yeLyBAvU1pmOXZY6e3gxU7HNWW35O0uL8PbK88ZkXY7RpUPs+W
j6JOm5RkMBRc/BK0kK9h3KAJ4NfBU6Z1KMTGLEZjXX0ABlBcattQN7bW+Ys8t3w21vfvQh13aCSw
M7Xt/CLb5JGfetYBZtCDrBleHCBllIXVuSEhFaV9frm3xXWGhWCmpqtwHNUnyODBoZ1wo858c6zY
64VLAND9TfZaaVutnAh7UFk1Erc/lWPxo6gz9akxa/GA2OIpDXxUe/U4IqNrYT48V00Tq+u8jP17
b9RPW9NL/Eeyp8Fzq4uVHOVOrF9qk3W8ClsR4BdaM6OF+3mEtfYprM32NTLrZTIayDE7RAonsxNr
WRVt8gtu/Hh1sy655ew9rTYFJOqZxrq0qxbdS07KcKsqyJjs1AJ/V8e2msfaJQpsptFZzKq0SWtF
546Hv+yTRdC39VroYb22bW1KAUKLq2nZ6jYAQbLPIz+7yEIzq2SlVjaGdkaR39uidspgKwUhLqA2
cMZ5sGyTRzA4650qSHB+tflK6K9Qe9EWIA/Lad2lA7mRWYMn80R2iCE1bVPqV85Dzq4TghuU9+Lp
hv87Sg88MNzPuPJ/62JQX7NamYAlNeGlLRp3hyJ8hNaibT70Gvzd0iirVy3GzDqGQP0JltcyDO+3
UcfP8XNeqyZPqNG+F23moFDXZbcqKbA0/d/bu7nznzZiGziuiEVqhb8rK2j0Bw88M5QMdVqbAAvO
xWRoYCPjTwTOR1RdxvEoj74Kx9KyrZYIWNTYu3lzEbIOgfU4H8ZG/dzpZIi/jN5ku67A05dt98F/
x8ner8FDrVXrVDX9nQIbbYvZKo7ihKTfdE1R0A5UrX3cBNFbmGTfI9trLjy4ozdzzoKnzWvgOwOh
4exJnjJVjX4gZdgv5aCUHSzIL9geRGF5pow8NqYeZpE1OMaLHZvaKkvG5pJqerrT1CoDv2DYpypO
001YD9qjA0ls2UMn+egn55Eg+wzkZ/lF0mrhw2SPfJYhoWnUS+iO7aPZ8ATJKk09aWjVHnJXCXZT
pU6XMszH1YiR6Wvfs0su37nnZCfTKkkBxE2/IMClJivgrekpmGlSnoAKuZB1WQDJi0E4iAmPxuQ/
PXIOOVyOuZ8j67qCYmvffYyNmd3CWfpaG/riNOTVRTbFcxMIBOsc9+1WNsmiN3VxIVawkOd8tcsj
fdbEvrcx4j707/xIg23vE6oZcbosaS5umBcnOV6dImXjW1MDEMvwthaBreNUxdWhLXqPELwIz25j
GBswcckVXXx3xcZlfCpGqyVhbFTzM7fEnMkIVq6Ad2YmpnZEsQURg2xWC9HqNtnIxljL3ep+6AYo
NPtE08ajOupA0DT200UgmqeuT0GCmz7B6kzNtqroEUYcSnM/ZnW1z+fIZIwi42by6vRaKjKUrQfP
plpkS1ttqnd8hEN0QgktdgiTwubMWSqPW3/eRC0AFq67vkJqzC+creOOC2sGfHSVEh3YgOP3Nled
UPgL+BLKKU6z7vXvMOGALnQHGDNFaPwZ5je2j2kZwzxmk+1yNnseBq7lv4exCrHBCUzpKWnbequk
Lsn9ZNSfItuubyF3cLsNrWrp65ACOhQJDrWX6k+Oneu7IrBg8s+DXcxtnnKoPfNQs8yKpQbWbSeH
amqbHoQCXFtWTafF8NKr9F3vkBJCNkh9ykKUNS3PSl7LgF2PmHT7vY1ZDPPza9+TCSmJsNV+KXnH
mitFaJtYxcIlzBUvgnrLNgPTVfA06ybJqpuiNOayEVDN67hDo0lkhA5JAnyHRH4uQkHcInZ3QV24
v8nPvfhDXH2UmVUuHaUyHw1QcpsWHdWzHSfGXoyZscOCoXuQMyL1kyPK5aOa3Q3h97pgdcqza44d
32esMtA784xm55XLcRYpNIFF7eUe53/aBf3TRkasOoQZoe3J2oWQFOPCHHIcdsZsnaE/hEq3YpTZ
LWrL4qUS1UvRG/rD6Hf5C++yANxoEZGZOyelQOrONeqD7HVEE6PfaXU72UvWo0Ldybfx5+RcwrDW
piHWPTTiAQxNBf7dSD/cSD1Zs+uK7bA9CXzvPTftWW40Eg9e3ADM7DSf7XkLISypukVjOO3ntPED
pfys03QAIIIkllr2H1A7vJOv1H+KVjTjOi1SY/FPxz9Vu27YbUGOlO1TVKAd4mEhmE2mdwpbwtCI
r7NpjS12+FU0/GJFhiDz0P9G+fAVQ/Hw3cvQCYZX1F/idLB2DbwcuC5ueclICK+Q2ba3tjl6Sx5v
fO1zISAYHG3NRUduMLAXl40FrqgYS48JmWnL5/k1RYvIDMxT3zT+sx/084WitxgzUs06r17XwsLy
Yh6MS4C9nQwTuY25GgoPHWfMkO9TOaUnHkJFvMhTJ3bFjwgeLZ15qN2KfsnSJ9qk7CfgRQZTsipT
Np6FoQzGm8i4/TQr9g1DuACSPOD8ECE6YK3KZOw/1VJ7yskyfvc7u1noju294mA2LvHczZ5UoUZr
hKePXuagExiOaLbGU7EfQOKgfKIpxbKtuwNLDRc8O72aY6ZbxXLTVZH4+VM2FyOZBTINN9mi+sHJ
c6a9Stc5DG3vrGuFNeHbDX1atf1sBUSoV1eyvx6JCBcdesWN8M8xcfllZQ7uIg/V58SBfWUjybAd
ST9tbD+vl1JZSAoHxTMBti3K2ToeWKs6NfirpPqrY/Lx3ES/yJpKCB3k9TOeqs1VQ3P4UBd5vQpy
x/oYu+KXk1nZrfQa5QF5aJLeVs91hM/DHI28kU1ufmSh+GXxnX3wcBF4XwILiA0RLVFsvuI23z8U
kJjWkeuCJPYcLDO1vtnXAXRrH73JEbcgDIbU6cTV8k2buEHiA4LjXdsFG9sDYYneW/TL44cxakXb
JVqs7AgA/hhrhM0zEwHyCj30P1wWFCJzvXTezNH0t1id5Fu7KsUttMtz6o86NmQGW/86+6m2KLsQ
dA6vTlzdeiWM98MQ2UdEvFGEnAsrvQTl96IK22AR9PBFi6j73esb1VC3Q1R572Hh9+vWUOujywbi
EvAWl7FgkWWg4LDBddu81JMIlj2xSNhCVYxStBcmi1YkDrRP9WJoYvquzRariKfkC98pS/5R46ZQ
3bcQrd0frhuhrNJDOOOBEm/tGmUUX7X6N88GrlWbYfczsMZtHVQk7oTx3OWmB0tPuQV2vmtNxBZG
B9GRMdGXbYvJdJ+F7jZBk/xYDM2ws13l4E9FvtZG7zilTbdQCXoQiBHDposMe1P44j108haHdzda
NPkY/UCX6epalfNZcvEg5YwHLDLoG09p2wPSrwcPfvMDA2YzcxgKD/kILj0BBjIEYXyTBQJl2lFJ
UKWfmxJFQVYsc601uR3t3Dujdlb78n1wy2tl50Tji/oZ+nh6QdhZfSkUDQEvzXnQ47I5j1Z97WOg
PGUWx8fI+4xVkZ9URCe8eBj3gYO6CvD+wjwpD76AqRja2UcPKmMLNh1pprmqjPZljmw92nrXPwi7
hbiuAGozlTha1aoIj7onzlorXDTrZ8ThDEwMPY5YIvxKyhCM1Ih8gWyXBWQs8PRyiKx7YfONRX+O
ivb4MuCmdKnS+KXViuaBQCtX0tST4eub7lV183gBySLb1lH3yyUTcsMm2DgPgwO10QyjJauN4sTR
TXYiGt/fusEBrjwlPwjrM6LXrHHvRUm5uNcj3RkWY6OngOrybl0ObvVaGbFYY4NZbmXVNmweP56G
vmwwwX/zynHZt9BAibIZ+fF+6LBrPfomTL/lDKo4JoH5SCpYWYY9touhd8ib8VqNsXVxM1Ctfbs2
PeMX+7pqocbtj960uuvUZqSdCmQ+6+hjqrkOY0VfjiJufvfmU+86qPwkoXeqSDMtUKHqVkMCeUbE
WJFHivB3WOMRcOJyvmYoeV7z+Yg09DXT0woSJ02ysysgSvU990pZVXUze1C0+kcCqqfA6ey5TtSO
ZxCyULLqRMF0Hl2CZTznnsF89o+ZKJbQIOznslCzRQRMgMT58N9uctNcTRODp25of/+fzOTkCNnh
8XjYGyOv/tezzkEpe4zS35VfuoehQvvRFfjbwLrJdpEJwwp+JszkGm0yttzjxiiN6jK5tQPZUhXE
cIKr11bFrmCpfsxd8nIhl/+OZwjJuQIpBQQPpwuizMXajyL1UUyJs0zNXn0u01tdswCd7XpvXRfH
u87EET4OvPYyRnPyxUvrD93Pz2rFlZ6kA27rwJmIchlL28Fy3RCWuRP+pO7ASuNkXugp6uBOtdds
ZgPcPT8y+orMNOtSCMtrXa3tT7fMnrQRm6CmUFVsa5R1b8Xlb3Z5DyH3wo+g4x32YVIg0RSJXT22
Dy6X0jbR3X47WO54VR03WKEBrb+pJCh1O4t/5/aZTBbQcS7mqz20zocTonNadVrzSIJJbKq0LcC6
1GCjCWOx5mquRWOKZd44yY+qGJZhUaefalhjgpBH6YsNNHDTIX1ynCYDlRYLLG/o9Ro5/fGst6b7
7Hqexi17Q5Sr+h6FFvROV60Ovtk74An7Ty1IuFG6DlB8q7EBwov4iBRxvCZyMz5knl0uOsv6EWtl
8AwVcdxpCKduET31XtijIxWZBz+RsQBAmGfj45iZPbSfWt3UeSfe0EU9yBGR3U6w1ojP6X1TbMXQ
7FQnSPdoQth7jfzDid8yIfXX2hekJ7xVhJD/WgwE3Uc9Gk85Yd/FEHn+s2WahIPq4TBjT3oDheBq
AC04tOk5AqgHo6Zu17WFTXXAd7mycfzc83BRXkU8hQu3c0l/z72NcHGcscxnVUVplMQDi6KWB2kN
pMIwu34vBNHrydXyDy91PnuQptfKi81rYYS/MGvPIUB7ixIc9RIeHwoLnmrvMZEat0OX5I+BPkeu
C9H8tBHPyiKhfbLL+azUyHmpkH5aa1ry4Y51uSLv6V2zuQCzjJIquaOdbyu6gr5Ho62mGsxS6Nfe
VQ70PBtofkwS+6utVAab6C83lnkWOSwlrnR173PfJ0ttzHXEZeh6gs1KEK7doszPStBgQDClCD91
RnoCdfHNATB5jgxrXYTNExLU0VKf9NPUeEczI47reK52LjF1X05jqK2sth12Xtroe3xIxks5F9Eu
Hwm5gDKIdmXgRSvTFvqbPaKnXw/Db8hwU9izY0fW6qUm3r5oWq9Y9wgkcbtMg+lABmEZmoqFUVRp
7NQREFta2RqxmsDZ+YmSL/nLc71q6Xvo6cjAuJjAGGo5nibIqsvMIB0d28aw6q2ECL06OlDqhOgW
SSueEAvKdrLtq4AV9p8hjav3697pjQWrkbNJquDNbXrCMI4Zvc5qlKsus4xr4oXeJoSc7WfWlozU
dIJglO8CC8ebXq9Q/Inac18b2ROKCqyrcdkDe2UOe9mmZUBfUJcFDqq4V7YCzqemE4aaZjsy9zEw
WCXjNvFdVZTxEJrFdACPzbfjk8GIIPWfBNgjFoLJu9KQdugh4a47BJh3WTW4NxVDU9XROzY9OM3D
eyVWGrHHCSOxTIMsOoEZzvfRRMDCBeaxqpxJXxmh5yPu0j8GRMM9yyaFP8WKfW5BKPrw1W5KERQ3
1tIz2xnbiMlm1RSA3n2xMQLA3DBkkZe29QsuXwTRE/OZ/48NRmeJwnt+dcXspCxeHMjIVyKf2b2o
yEuvKhTC1uM8SnbEVeM/tOVPWcHaVV2TME1WjlNPVxSmvIWhtQNZFmO63ttUy97qqWuCf2WI7GC3
YF4sIJJzS9nHyVK1MHBvFVGfBs+pTkKkf45SpBZQ6EaGEdFrQMpyzP2QOxH/q1TtNilPwnNt4Wes
qFa5zTTPh1VJwd/A24vWIX6fT2ertnkAZPGtrZSEy5/bIitYBw9cFLoxNoFCUlvOTba1bkGgsUG2
NHZ1tkmNT5KOqC6ov+2k5vmqqMYHgRzQVUXZYGn4YXALeddbQnMp2cIe1fxgurqAiU5cdE2vrdAV
NHlM++bRK/Vs28bmRxd2yTnsfhEErx9SMZYbz/VRi4lwIGp8RDflEZrKyOTIw6+idR6GahgJnWI/
MtiqjdGEg161kn74qKJ8s7C3WFim0r5yv9eWbewHT5Vb49QW1/7FVvlTRAmiPVFytAVuxLqweLTM
VVn0iHrAgvSKoVjILn0gbp33K6VP9avRPEZSnEm1U+x5+ILv2k0q4bg9rDDSFxOkEna9/4u182qO
G1mi9C9CBLx5be/IppWZF4Q0VwPvPX79flUtERzu6JrY1UNFVWZWoUU2AVTlyXN0cdSHgJskWJJN
FWq8FoR2t9MC1bgRONVth/zqqMMvJCicZNyArhV80fYlKeARKOMg3XSOZp7aiHp9DzDXixbazRPb
6ZU6ZsULzI9bYJLKo3hR97tG+2ykXnWps8i/Da0yy9bxNMQ7CFzQWMn7Udki16rsU2C6T41Z/Enp
BBixfBhO/K1Fq4FM1aNVJODlvHTeW54P4KpWPoVoWz0NU7Y2u7p5Caapfiky96GETPi+DJT6xTMG
a91PU8cdlqHrav6eFEW88Vv/3irK4a4vJ/8+R14efs74c5DF9TFSw5LCjSD5bCecTXIOGR2kN6GO
Gow8qTLp9RWEq/JEeVZdU33i+XGQ5tHp80saFiCb2GgCkJzDNVwTsJ8YTbqhHsJ+tdIEAm8d7nAq
quzXrOHsG6CZunHF0JpUbV8WPN6VxLFeM6qUgIRq6VbO1b0+2MPw3W1vczuQwzztDRh+CeYNr9kV
sx/Ak8ZSST9GkLZT/yWHOiKVW5j51Z0Mzgcw6Sa0ozevGiQ5Rzdhub/NHUd/A+GPupfBBsUUmzp0
/Zs3tZtu41Bmf5DBajQAeupFGlZedw6Vtdm2yR7c6MFyvP7aB5Ozy6K5vLjJueCE7gW1r15ThxdR
SfOS1eMn8nPeXQGzwAGGB9j1jXG4dm16pKTdOzuGAhuLtLXat2qmMutm6o0huTdBKvhqqUdQl+bm
mezIyR3c4Srj8zpKN+yfIwTbUTdx8oFXvIg8sRqnCNSRu8i08c+8tPpvZRnqCKMb1pW69PgQwRvV
kg576KzktVORCrO9XD9xpt6vY28MPtccHe8MeA520qs1yH60VYq6iPAWJpC+pugfgsg1PnXfmioL
DnpYQFo+cGwXZ3a9aZSq3oNm5rnlBvN08pCpsLax5fzqpqJralmlr98FvOuamVbuElHtFVhPiNsG
n2z+exQtTxsFGqBPBt+2Rz9FiEiMFGswr3EwPclRPOfFfQU6T47AWFkXA4WeVST41Ocakid3HOE7
F6si0GnsBLvWJrYV4zr56s/GVI6OQsnhYuaFvzylPmBKEbTYUxPOxXCK7PUHRxHE6qrys2m/BMsQ
ziPY69hwzb9dzu/ZMFq1pr0iTLCjvnv66s62v5lbb7hMWq7eqTrHXZ0OcDBmjxxOkE1EQlFINpWQ
FZK91LAEDwbCsLODopC0aW+9tBBJ5h552g8OGSy9sPYi+iFWltPQ/A3gUYDIYjsDor6t2nC2DOyJ
pFS3Asm8SaY5PxVN9LOhNjA/cfKdn2RvcSxxi+ND3H8RsiwP3AzCe7n+Mk8Ol5jlSv9FyIellrm/
/ZS/vdryCZaQD8s3gfLr4//2SssyS8iHZZaQ/+3n8dtl/v2V5DT589D6CX3HMHqSpuVjLMPfXuK3
IYvjw4/8f19q+W98WOqfPumHkH+62gfb/8dP+tul/v0ndYOw5u3QKBDtnXi1i8SfoWz+zfidK2lC
ZuXkCG+zbuPOTIr349uEd9P+8QrSKJe6rfKf4perLp9aHVCh2S6e9yv9p/X+0/XZzLD1HsyYt/Pl
irdVP/4c3lv/X697u+L7/4m8ejvND1Y19Lvlf7t8qg+2Zfjxg/52inS8++jLEtKTil/5B5t0/Be2
/yLkf1/K9Wqoc2vj26RY0blTesGQCNjsnL410pNMU3XSjQdplhbZa+SEJdb26/gs3TUJpKOXIstm
DMFTYXTmOmgsaqtaS3ksohQCtXZ8YRcMka0YpSWVhD34FuGXc+bItE9k3/+Sfmn34YnazTWMWNIm
m2aELcM2AYG1kO1foIu+QuqRXitXSY+D6yH4PFDn69rJrYGhMr0rcxhIRZSRJCjJSW/kKMDZAvVy
s0m3npg/egBUnJx1UMvIpcpwpM651NXtLdCHVXLTWJELT7JFfUkxI7HDzh4cJmKquzBBy9WF78ai
fn6oriaHBuTtY6p7xHCKnOpaaWl11bTO2AdmBXRdzu6NZjr4FciGd7Od0QOYnHdfIRdkRTmxsUtk
iaz2cVlLLh0ORsOhZnC+rRdlVXeJ8xRa3l+XlGH5OIx3Oi8WtzBzZovm6AdPrUeKmNELCoS6/U2s
HnpkStTfCdd3KvVX8zTsLX5vZ0C5wSVshJa9bzFJGuX0xV2BE/EUzzxlQweqwi0rik5zmD4K51hW
TngbeFrkgYYR9hI4LgRXHF7dZkjjMk1x5mRN0qPdvptzi2ymejukWX7+OHHWpvDYxcrjh7Xk0Crs
O066raPWWGjVpwitzeoQ3EddFtzLHmCvAN3WOtj7QGbJa+NdHDJu8ObkbqayVIQuM28LGf2T6yYp
56aReZLNzNHZCWVk8yR7CKZNx0zJVtKZvYXJoW+aQU7BCTMKiqMRm1VWvacCL0NtLIR4rKv0+15R
tHtp7RGT24KpNdbScfOKcNkbZpUjbz24yNglgoyTvVNKKD3Aa/yMXbyJFj4jMqRzYPs3pzEX5sHU
3W+L3QZPqMOnlRdkeXx1Lz3LxTw0DEHVDVCYiE/99rluw5xSPUoN3a38EJYT6PxE6gyGLdc/ycYq
ChTrb+1iHRIba0FNCKeFIjYD2YLw9YTy3ZwOyrsFzKrkwCAdUuW24G3SuwXrEa5XBYaGjQ4z+tkU
TRyX3VkOZW9pPtio04M2lo3YenH8Twss027X0EdvV0Btl7PxqcdLxhYRBWQ9ewjVMH+IrZzdVYyg
hHRw3pagQY1IbQFHOry07olSgDlfyTHY059GxwpfEFpQd9IOesw7LTOW2FoKW8pl5Nwl5sOwDEaq
Mbz2OKvJV6XLyWSUFkxuZpw8RwDUjq7DoYHKN+xz1RsHGUEBl8ee2wsfHAFjzwuq60o7rYFUOVD4
CzhJL+Ak3QSop5xLm9Sj6EpjKzyyt8TIKc24c0bkm5ZQaf6nYSQhKstKqTrf+307Pc6e9WC22fBS
seE+laZeb6c6zb8FpkVKCYAVR2cTJG8iBaUm/pfKAriaVNCvxW3rr5R2OkqwsUQhy6ZtXH9tWV62
XWwStpxTVbfNwG+tpeMGT/Y9P94bLl/9d6DnoO2TI8yL32+BHVXcTQRjLgJX/smrPO/EztXMV7Ir
G7jYLSAEDZr2N2tNFfRY6dbOWCIhO/WR4RQx5I2QiRWNnO5WbQTAkmOB0m5GGENzCNXVOWiRzYma
+7qE91n2ZFNOGdW2uQmqw29+OpK3XhoAcoDJ2dzLYNUwkINOQjhRW6e5jnn6KfY9B/LhFMipkqKG
9WaLSWVdpSMUvd/ZszH/lL6tkfQvHFuWl9Yrkzu4/5O7rnY2jcfRJ6ReP03SOVfDDJ6k0cojJLQX
dXanYSVjmgEENXlPlOFzL6E+UKyV9W0T7WU37awfbqQX+3c2ean4rxJe8IvsKxyZjqORQXRneqdM
NKOtwUi5jGUPnWB0Sezm8NGu9N7pn2yjFfonBdEnNN1FzG1VaZVjOUc2/UTpyVp6qmpSD2SVe8vW
HkwzLD+1nDeHKkB2Ow3NV049WrsrPwVBrqKgPoDrV4tPGhLyV2uwn+WMuHTTu7rkpbE0Oa21O240
JiXX5zAP/bPsZUP5xxS49k6Ohqnyz0EDJJmH+6+Q+K232AZgpqjh+KhPCO/iuE2W68gVP1yupVpn
k7eZ4MT/27wl+OfcSEWFwol2ahgV+2o2g0dFrWGhr7z0C6d3X63R1P5CXNuzTFK/bhA/p07SfvX6
hJRO3IdPYexyz7Ri5Wy3dnr+sE4H6dc5HGr4bvgSXzS1cY6DUnL+BO3AqkU85xIhLzHddbAC7voY
6CVYBLv+HCeKt01h61o5HJSTMM2S7WCU3aUTDcm6981ikyGaqm2T2lWOi11OWIYyTNry0rAPc+Kh
1fa3Ja1yfn+FZb4Rk45os+zBtywKoVLEHRxYyfdymKpldu9l6T0A26RcdzlqFkGI2lZotPB8jShw
aUY0riDVGkic/60p0OtF79WC23slXfGgwWMtu2WQoQJbcaz2zuhXhb01hhiUm9d0u0hLNFFyED7L
pjMhkEDr/lGOggoCnCViEGEDEZEz/4rgrQn8o4a8t1blzYa0Y3BXS5Kkqk15bfeLcSuNUGeGd5Mk
REpFkDT+PmaZs8Q0gnZJOuLYCA4qWD0YhErjFa6QxNfK175Bie7X4JenUipll1MdRTGMuO8ZQbGN
oXJYy9vgclcsJphxQ+FYbLf7qHCYk89BuritymZZanEs05alluACwSbOa7Oc+3o7P1PrP65cMu6n
OUEvRs+cgFwrJUWp43fVuoGrJOz0p1E4IcZw150GMlvGjoptnaNG6N0WRl+RVonObq1HV+mNSn4j
eQaNuRw6ZObvzWAUQkLqcz1te+pjGpB0QBaE3LlbGBu/s8NjjtDFJXNg4WJPVCYb2YVYfGpWbgGy
kzLUetdO+disKkP9GXrzL1Nlb4gEB8PEXkUOOWWnmmkEhJcoxZNLtfG93xray0TSc20kjnkENaW9
hLXjwnYf+ChOl1CFqeawtkX21ULy9WgZ1Z/VrLpsV4UNTGMACKyrj7PIw8rGDDTzGLXtn3LUiZyt
jI0o3fnHWLHmMl325LpaodRHWLrS85gMFfXrvE9p/ByuZg1gRtp6jWrN1vO9/VwVyn1Jne52anvU
5sagXI9Npp1m2aQNAKdCyAmupOGdS/gLuD5OQdb/7MmQd9FGEn3JC7U+gN6pT7oKseSb2qCUHJTD
IirOpEXCszS1UpWwyUid2WouKPh/6RPK4Nqmck4ZdaDHSBa+mzFq5dmyneB8W0B6llXmHLrrzdvH
mPqGRPkcpGsrKn+QSi2fyUBVz4qS/kGuv7+YYqSp1ngAMomUlYgoK716LqJuA/X5/CDjtWpGiHik
REo6FctuHvWWo3sxXU7y/VQDcITW9+0CbprdZblFbb9RluuBo5KVnXjFWQaDIpiP+kSlkLw+ChHq
cXJJS0Jc7fTG566pjTtHAR4rh04AqfLcUpUjh5XnNCvVTJy7PFDUzz/n9L1m3CkZPON+5Rmflzm8
xMYPuo7aXwinZeSk3zMwONdCNKQwtWuoZ9Z2FOqli006MrNAJyFB5UcOZSNDQjN6HkEnnhaT7FEz
OtoczizrkDt0T34O5e/b5W6ROrXm/uiBdRUfQTajY8Kgnof7wVfas8Xes4RtQG/P+lgf7CGYDq7W
ttDTYkp126BqRY5lV1pvc+R0uyGJCBS3arbhDP65a4t/mFCo1HwmkXLQOrYQskn7wAd1JcaNqug3
I+UuP91L4AfbLGZ0duf9nCzdppHqew1c/selrdRzM7Q9/7ZsSenLwZjgb4QXJN0kKM580Tpv4Elr
ItJpB8UXzX2FFNn5BNFZfdfESAY6Y5p/yf2p3LoB5eVssSF6rtWVU6jaxhPIfKSg87MlkJuyJ20z
QHRgxcIjm+KtJ4fQpOH2rBRankE8eIvhqPLOfIGXunvQwqx/0DXL3wwDijeLzVar4K4p/b00DRRd
wjIrKF2NyR2P0iibGGKIvQ2gQ/Bcdw9LYz/HrV88gM502CpaFHEWTe0BuOeCVWyrd5kFmo0S000M
veahJFv9qWv4CTWxheSwUGKm/pfqar9rz6YYDi0IViqE/Yv02m74bZi86V5OBQF7zWq9epA+1yz3
nWmnT9IXKe0KBE76onma9zogPwzDi2crLxFMeQ8ANptz4YNIFaMMaoNbr/NSRAi0vjlKx2gF9YNX
u90BJi3eR0Tw4uhC5ahqZofgBWEyFhxbsOsCgClLrFwdEbkqCcPb7JsvrIFjKIa2VYLA33lDCA9B
GhRX2agW0lBzi4CuHCJo/NPRlA3UNKoa7JbgXHiRnBg2YVJCPfe2SjJqxTUIdW87dCUCQW8OOcMa
OLWLFQcyJlPZ2TBtH7mOfcw1VGMEOaUqpPaQ5UIrWNJaLuPFjXAhhJdyPLVtdWhMipfDZN4X5P9h
eQr6B9/Q+b6JnpHcxWgAXskp/7TEfjGIUx9+QTJAOPqyralgAEzKafHWV1Lq9GMPnkAIaI+D1zoP
k2ioykUFuOZ0LNUi5yHMLOfB0nxn346Js1pspqZoFyqcztIkp8pYaGxWba6HYBRZTTq1IIhul1ls
y2W8norjHm6asxc6/ZHCbIrT03L+bPPKvcnMjvNIMXRho6Js33wce6V5TkxnH6j6DNakD84pCNN1
JIemk2zTLmgO0htV47fYF6l60DmvFd9eGQW3CsT3bAgRrWDpqtHyHbQc0V4O57gCRamF3p0cajWI
TyX/nBthd8+TKr1NQp8F5mGYGrYyqjQsZVXX4PnlMHcg7NQR3DYrvrZ2WaC0AB3QsSmdfM9N13gm
2cCdHCKBf0U29NsQ4n+HI3BcO0h9Xz/EmvAEoMVCbJ6i8s7r44biXW/TqrNx7kUje7KJkKI6O1Xo
V3Cg41GAW616I2kh3GSY1M2T4bXx5yFpvfilzLv2c6l2P7Qu2rlOVT2Wg6q/UJYOPLJueFOMQuNl
BO2xCazB30tvZLLfR7XEAIBB8ITy9znxgUklIrjmDPGBEvCTdMr5cfVn6rIbkpawjL8GtQLDtYhW
Soj9Z4jlVctSNyl/ak+yofhKtcKnwerLJ4o5Z86SVMguZz9J127KdjU3TYhR3+LbvtgboWXd647+
w88QJBsHLb0OBXdKXidhxweNeO1EIx1jntvHYMxeW7v6ZRIT8twt72o7Xt/iOzs4xeF810mKUkE+
L3tL0/6Dbcqs/xS3TItjvv+F0o4bMw0SsNI+jDuTScWwqDnVm1CHMYhG9vqSPMlKjj+4wYJGhzDy
L9J+W0FO+RC32N7FlHB17Ph7+KGplc5LBhd+d6Vliux9/DS5ydnQyGvd6reBcsVlbRlnhIq1rbir
wNSNRsB6cGGV5lublDtLcEvLMdQmEeBhAI2LbRgNNIzejcXEThrlnKWpXSc+leWgPAIctJ77Jv9T
KazhIkccueo79mbWpud784xwyCFKivGSd66GSg6VGpMd6+ib5vpV2mTT5xYkl65ebOWwVGawu1U/
Hzmz5fvf1eEn0NARFWpah1Zgke9Mb+rukqTxqFOJgpMimF9ZlINrAELhXAdg0IPwKnuWztOm0DrY
kf/uQGWM02Pf+izt9pzF0FCIEC39qxlIJMk1ssINIYcYdW5zio2CLLWht4VlbD2RMPD/TBEmOWdt
WpydMX6MTCvbx28maa/sOixXH7sjFe1Y+UHfZkv/u6C31aTt90uWvvdr9bYM9oCc3K02ePldk0Y9
RAtUGpTUmKwiuw9/5MA8KSL6i9/MFwNurM+zVrQbX3PTa1HAJAi5n36Y7Eq72ryjbey+K9eU7nsk
H9r5EprAs3d1SCmR0zjj5p1RdmVjBADU+9bwgWuB2Qbbrc+XxT1Bcd+tOp8fE7rJ3xZHBD0sSmxo
XqpZ8cTTltsxdKRyRKWEeW6K+ascyWYoTfGlGeqt3kzFk7SpEUQw9ezyx43JRzSbVG20lT5TmKA/
0fezYnTrxZZlrbuaesDqy0Jj8t3X0C6/rUo52IkyuXgl15C23INb1k/HeCdtvBxF60qP2gM8I9ei
nJD4QGbpqffs8Q7ezLtYjCiTr54mWPh3kKbNGzmUDWf4PwDKx5xOEpY2lnf1yXjLSdLUUm29h9mg
X9cQQ1MnPE4gyXykGcdSv6ag481yju5bMZJ2PbTNM+8OJzly1dkEpahP1d5BcmsljbemUfWrryMV
ZnQwzUlbOKjGvTnFqyar463tKdV9VFpkZ6HmPaSOZtzz/3YBPDvaa2+TQFF7M/zXVGrrDDIUirl7
85SbUfEtrChcdWGlguxIUbbJXDkXE4aSk9eo5t7hUOShpx5yAwWL+tkqou9kuOq/nHiPokaw4z5T
7x2q5x46T7fXRRVgs7vOWxW8m1+61jtJr60kMN6nE19xtEbtgwoW8pgicbMx9Nq+UDb/A0qFkAIK
DUlvYVqaxWbD0X4o1I56cyKkXRmnsofL+tc0ajf/X5b7p6tKm/iE7Lv0bQBSvhbpy1Y0nci8yoZi
o00M4PeymGREoE/artNVfqEiVtrkfDmkEPQJvLt1lKNlXapkcrhA9gXlUqcOWLmQWc5eqj6lWNT5
Ayp779qQYZuavDoUuhrd50NL9a9l2I+cBqE85fmQK6FDukIWw/pjtLrnIeEbrIzN2hrIcbLLP9/4
Vd9Rrcru5GX6tq5MSmUEs6puWDSyJxoZMgt21k6cWkdz9tesl9OVOxo012PYf6dY5VRRVvk5gNxo
T315f6giP0bGRv1u8R075K4D/U7hFJ9GCpD2njtPWzlsxrbfItSU7+XQn4d4o1pGfJRDTxfkVwhd
nCdulZ8CmKwoN4J6q1JV5Q79Z3DNOfRrlerqr6OW/xzW4rxVDr3E86Ei63965TB7KM3tFKg/+nn2
YH61VVSHUhOsb5snoKMHdjC2hmIJ/5lNpvTqnRzJJgszQWSh/4gHI8+2o3PUbQ76OTYwKIdRjVtP
vKxTGFMNJIEoNJMOU8/Nm5c/NZMSJRGd1pa+LfUB7tk3t1dZRrmRK96WpbJ2NeW+sm2Riln3aV+c
rCRDJxC52M0M/vy7akHCoHt/KPNgbWctjE5d7ebPRmJ8R8Qz25dBAE6nC4o72bj+2F4G9yoHU1NV
3WZxGkqgra0aiaWxq4YDhIaf/LyimNCr9ZWnO8p9KwRDyAYE1zyFbcnSjHf2ssoDczW4kE9Gbce5
AWFyFgy0/XHuUbokfRF/7XQ4Km3L/dYOAQ+6pIQnvqcuoxvaHs6IwvsGTdA3rezrZ9OYkhOvStoW
iufhW8LrcWp430xO6sjUlipYWF17Mmf3h5zHPoDHN2UnjyMVj+QjOpPnbmTdKMnU8dnUbO0PKkrR
7gQicpRbR9lkbIVCp+QxJXaTsokqyj7VtkIgPHdcmIbL2bkrPXsjN6FuLOTa8mCt+a16bZJYvRaN
/7WOAu0oR7KRzjjxVwO1cXeL3dB189KVxlwhVak23id7NuY724+mVa8iKjhDMrf19NHdy2GmWK+o
Oq9RY0UTQ9DWmFoc8lPTw4vsJXOYNSvZDQI3aVaLS3VbNi21BjKcKe8Cf3aR/VuZre3B5jiPl1g0
Aacw+aY2hi9OYXd76UB9y0f6JCo+22ZOxWFZhw2/6wH0kOyGgnYnFqIW4oFzuTWCyec2vgV1pNw0
tL4gxBKYaYmKbuBz09h+hg4ao/BSKxwVo+c664dWaPc0wOV5qsfGoc10/VXt/Z9eqO/i0zSgDMd7
gruili74PjvJvo5N8y8Y9o9N3HHIB0kD20f/aDdO8SAP8lO9mldqkIdnOQy0MNxWKtRkbuK8NuOM
PlIy/2H7brlL25HDR8+pvwh7UenTH5TMQsvKV5j0zroCIXUq1DH6YroJZMZe89JNsEBmUf9Dmt1s
CPelMa6s7GCzRzvB3A1Ts+iZfx9OyjgI+ULct+4tPARuhXQ45Llvcz6sc4vWkBfIV8uagec8OtRB
7OvcGS5KUAwI3iNlZQ3atUPL3ETMF5v0Juo4XGRT1PmLMgbOPmli27+TNqhBwNDoZb2SMwCZRBxP
i1WrfE4OGvmfEvFXtL6pSSrTYZe8FXPxC3TmlfRaUfy1aNTuMLeaTlWDmBGFLZmg0o6o0nsLlFVg
UPrYAMy+sY1NEqgte15oSl5C6pYkxl6pE3tXwmcG27WuqZsgaP8qS47ylbRCJ5C6Fyorfom9839F
9r0bfjqkAPzNJhgyPjjc3KH4dVlGRkuV+Jtw/N/X/6dlFttNPv5tRm7BrMLfLp8mEp8mEvLQMnr5
rFaoPwVmbqw0pak2nDEUDyiM5Q+O6IEvoIDJvkqLbOYQFbl6sJ13oV7aTuyHDrcpbyuM1ZRxG/O7
rZwplzZdtb+fOMuSJjPrQxQvLJNj5CiMd3NsBd5K47l6V7rDVpNDOS8r04J0pmru1ICyccr8+u4S
gQhdPpm8OvW+Djf8ud8vDq/t+nPDoePtY5iqEAFTNgg5O48Zx06dx0GpblXuY9p45h24l5P0qcJU
DA5EHcbE25EYSkdbdsO21jxvo8e8h6/ZwfmrBr9Qg3ZuMfxSrzbkPRe5CneF7hE1m8UP9q89wupy
57jJwY066761ipTna0YKVGtUIDowG9zHs2ndy54b1MYxaNvnW5ycEgzpv3I/nw8Z/wwOvpnh8Cdx
aBsjWtliVRm3LCVwoZNTFqfbJTW4MiKqsjaDyDYOfRdQgleWBzlE6xwhYItSJDl0M6g+6u4ZwQD3
jL6Ec2s+DKVD2novjnblFMYwD4L9M+IhXaFvUz+iMVc/RjE5L7PUqfgappofMw11Ju9tMpinYLtJ
B9g65FDGybltzLuHyQHzbe6H9ZombPdlQy22hur52Sz6n43XOeeBlwZK4GFaopjql0NIllcIIUDH
acVNUe/gLodzAprBSquCjVzhXVcuK6Olx4dBhD80pJFmFfEoxDeRxCwzNOHb2LtQMs0h22Chll4O
mbq5jalCdS+3qMkLYLCww+/vPJacVIj5sJ6z/aZOkNfwlPcVs/aV80xVIe9XNFZSKsgwk/WD0EfX
TslYRpeIOlfY541TnKW7gDPOQ+xQVjWXlXUiZ2sfAnN4UoyBKmtYkVfG3Lc7NlDTHwmnCNSfTl/0
AE4EviHtrk77mz236/lmHzL9nV3Gz8BJbvFm2il3qCpCyTJCnzRU1X0t1HXThO1xW07RaRbau4OD
tICGgN6uEWK7BhuXA39R4UZ6A6hZL76d8IASc6t8sh9UJTp0IhbpA/fkBv4nKEznx8bujVVTw9oD
FxwyDpbxzdA65DGCPoLO3KTEVW/0VRp7yX0flekzikvXCjbxr8Cs8p0dNAoEa1751aOSmfOjkmI/
NNpJ+KOamN1RolnfQV2NgFCFCNDg1jdTYIcQFJHJr++0WuEsLQOeLYNljHTIoWxKhzp2P0CRJwgF
58sSKHuKoHQuhj+X5aVZLrLYhjD6o3O+pmMx72qjCbRdNdsULSps1zYIkVZr7qMNr1HCZcVJdRk7
g7t45sXpjgOkbPV/zQJLFZ8Mz9jcFpHr3YLMpP+sKUZ9iI04ul8auwBFPUzrxQI9UnQPjyVaCXNk
vXAkGRylbQmRvaZ057WvacpmcWiTyzROTYO91WfUHYqL3YyyW9QgO2Bv2hip+f5TGA5HcV3ZfXPr
ZDgF/tSfPNX52UibHErHMnwXEldKuno3fltGmX1z7SOrtZbeZfJv13LEhZW2DA9oNh+h9pj30eiE
q1pQaLUw+0MF4JabUvGMcx56UG9Jqq0E0qi7hPzOerIiDnv9elJRuWSOWvBLmWb9LEOgH4hgVkKA
KQhK6zCmjsPbY618HQbtSOUcbNxqOJL8Etzlwl7N1Q8jgakjikP9vmzNUxN2u0HpT3FjFd/DzG14
ShrKaxSb1WZslOHBVq1o78CtcXaRnlh36VQibadDft+237LGiV+NUnEeCgqJc+jeXn3yMS9FcJIu
2UD9AKRZbdANJJr3isemMVdo7v5ZoRX8khg6z09DWcuRhZjRizPyR+Ym3WbiXXvjGCtbiZLnIOz6
52TM4o2b+e0+zez+WS2K+I474CfplM0Y+H+4vC1e5Ag6DmffmNRuxirHQmsWc8VinhP+XGxu0m7P
QfDd1LUk/OaCdxhB4tPDkA3mRAxhPtk6rb6vUtiAokgZeAj/UuKRwjha2kDsbIEvXRxVU35D5sWB
YplTACULyTKNyYNEWoEyvFZtljxIEJbwNWIkfUEcXxs1VVdTy1uHY7Ul6cJEXYHVL5+cwiyeeJem
WCKf870cSodRUCccx869NDVWX1/01nm5xYtJgSLkUgM2PenUx+l6MNvvsRd0ZxlCJsO9trO9XiZo
artWuUleGs1cJQ4vwUkZ9RZUwal/9DLlGteBwmYJ4Oc9kmX9fTY05P/VlKIVHyrPveFQs4BGUb33
fc3gh+g368oKSZGJh2mqJ3Abx8j+iJFspLMQEUvYv7dNPSp8Y0Nxb6JsC9uFnZA9tQvdyHaKM/c8
jmF1RaOkWqPSmv35nyMy1hj/vkanVWiSGEVwqJK0fW4m5YvPZ7wUYlTnXXiYh1FbK4rZPBvF2D4n
6RfdTJMnabHQGEHJ0Bp20hdNnnNvjvAkBU37mMY6sObKvGdvijJ31vffBx7ZoaXEX1rHM3aNZ0TH
IlHt+46bgT24/rnmMVdTrkt3nD1l65YAIFF9d6HDnBFbmlv9dYJ66TbUe1t/7XrfeTdcvDL4n+bm
nP0d4LzNZr29yMZTYT7goVtA5fjLJntqB+MFR8E+WZBcADynDFldFWbJzc3YCTRp3DmHzDbm01zC
ji1J2TsUkHgmOS+9NiuHqe+A6ud69FWtjDWkn+F3gJPAwSL3VXdiJBJLMDhJD7GrEd1bg6LfJzDI
UNzEn8klC8rtzWnHrXO0A/VzSEkDqR7/U9Fwi/Dsudv3CNhsCm82XqrQbM6kP/qVHOqQgz9ETYJI
T610a8P4rOll9yx9NQQLiVKF93KklVO5du/niFv5Axw47nlKlGQNAAB5kcme7vpqNtbILYXfHcPZ
8aZkfe7bElYRHYYse1LCT6UQBBMBcmYihEnqEUYnOZNX6+j7XFm7fHKsz8MwlPs+2YYB1N8ziOH6
X1GFzuHUasonux++11adXOVI1T81Xau+AqnrHkmu3aVpgfJ355PJ1NNgLYd6PmR7oMD2Fpzel4z6
+GNV2/kMyl6ZDyWoaz3laEgVjRWOcE699cYMpgw2A8NOOmSjlal9i3Mg/DhDGrZe5qcNSRTkj7oG
Bgg/3Dk5Klqj27Ezrqfk3utUnTtmqj3B1Dysk7Jx+aHPwapxahM6LmNcl25QnO2uqtxbN/PL4qy5
FkfQ/4ew82qSG8fa9F/5Yq6XsXSg2djZi/SZla6squqGIdf03vPX70Nkt0rSdPTcUMQBwCylIYFz
XmMXKDIqX1sDdW4SbjlWQwMw8JGnVG702OK0Tf+oe7NneGpGXxPPW5J6bP9Io+5qIkb1No38YEyj
LK6NGxe7rrfIEWqpfjaiUl0FGgV7NLs/y0mjsy9QIfpuiz5dBGpWPWcdRuuV7XWLyscBnPpgh6Io
v7l6NKtdE1vtEzmJ2WsMbLvsrfLAp8hjfpWddu67j7wxsksesDt/wb/bPcmWYdXO0nB6EGfzpZEu
/ttryc5SmZxfrxVieGIamnsy58nyWpH+5CepuZJpt060Ce5GYfNnvu6ndjcozjJtURyq57V1o6P9
MaEHs0MrQjwlWmRvyi6L18281u6iCulbhTtwNzfVwZjOZK2p+9JStEJ/HOJ7OVFezBbFHgePnmce
/RgElbC1UvdOXks1hr9/Jf+58EMePYbv3Q6+3gigo0Ecbtqubheyx+3KP7tl8zZGTWttD85j/zE5
KthZ+OgHLbTR4DZagXG70y28zYCxUgtMuL/OIW+WPVcDbQyxZeL0NjoNAdcqWnSYkMhTHe1NqAEw
46b1Nr2fj+/GhPbUX+G2RGlXhlX7b8O/jJYXyeac3i+jZTiIom9ujrbxoDrdjp2T2Mao0T+Zo/+1
s6rxKyIhDwoCRC+mHgnIVUKFuVmx/WmnaSFHILO46TsXNqcXFADa209GpA1Lgwr8idUkyquq0uQn
2W7BjfezLpTbf2VpjW1Xbv6R+cUZXxnnrdcr3I5Ksto2+dRthc7Owa5b5dh1rr6e8r5+Qti8R1eu
Hr7mlTHfeMw/SAxtUR1etJk7PXUAW9AnUcF4ze+aqIB7/E0cD7VTYxbqk++gBdsL8ef4EKOoj/Ef
8Xl8N4/3bMbL68s39NfxH6/rc53fxsu/59fxf3N9+fdX899vj/l6oIDyZLjie2C0/dcWFegpTvCH
cRYw6UIE/0W2I2Wgf8U//dsQmfYBkduOBacQO9SDoo3neOM7em1IsVXKJ1tH87ic45gXj+8o8izN
H/EMot0tPo+fHLPbkT1pFimGK3e1GVfVIkkV667sDRsDj05fyR55kB0fTXlW1QZTfuvOo/bQBsOw
+4iPWi/IlAXqI7bO6DKlsf5WdPWzQ1X1D/R2U8VGb6yd+t2AR81yQIZlkxRuhbQfB/y0qqNsyjN5
UHrK5b7Z1Cih8EhSoGgVU3OSh7hwm1M4H2TTE4NYIvHSrD5ildmSx5ZtX5mijWH600LOk1Nkx1ig
Kguns0Le31bfusnA6q3yn3NHhMeut7VbfIyQOBkSCztNFUcS9gbmueuRf4mT9FDaLS7qCWiurZth
3I12u3Ik0QtvzoaKPBmz/l02PQ4h2xs3Z7tlj4+4g0yPDt4FUEo7zBfnGLSbEWNXFhyhBc3P0q+Q
28bHZnCRwAWWgfKxW5VLf3BgFCT6WfZa4cyzAiW21oxgemwR4pp3wywmm6WhGu5rFIyfNHQJ/0ji
q42Sob+wLPAR08wTRFZ/3SasW/Qc2EGntu86DLd+i/NccEYCat5iGj1WvihxDTvVDkAGaAi7qWVx
kK2B1MhFnpWXuiuH27nCM3Yl9IT3bAAIBIcf1lDqQz0vYSaeqqwY8m3VjSyZEdRbUpwcTgLaVoYW
FEo/RvfFq/PlUIwmereFsvbVNDzEWj891CJCchZhud2gCnftNEG9cQYcYzXFH16aeBZ8bLJgr0ft
8DI6kbZgA5jhw0DvVMY8UTDAM9NwwKWk5Inx44AJ5J9N9kfRQXFL9OjRAjpDg+qea7tdshahahJp
3DZiH0+cuQnPHtG7LltFg8F/ybBndc0cLDEp+LVV1Pprocwe4nXsXii4VXcm6BK8oZQOvmQQbLh4
sygb2BGZ4+j38sDi/mKoGlKGPtpltziyA6ZSXGuQ2/d5AjEl1Cdkt/+aYoZlT94weP0ITYh07lSD
hPbHZaiTYmzDk/E2tUaYcplMbbbSPIyQK8A4p3jSjU9I8Ze+2nzKhe6fHcQ8FzKsxjoOGqb1qqFq
Sb3f2WDBDm4qJqG4UvQZrqxm+yquXGXVRhV7pDwzN1OnpRcn9rPbIcXqBGNoJLAtoCjnHGTlVjXw
YRN1O15Sv7Ng32j2OxLNm8L08+9537zmlTa8mLbarxU9qo84vPXHvMnLVa+3zVNXpt6KEnm4q7Vw
eiG/AIzGryBf9Nr4EjjtuwLWBJogLdUXrG/S/tHMGvNJBTvFxzu9ZDjzXIPJfZCDyvkrA+dBW9gh
Sst61m4VdYg3pYl+H9yX4dno3KPCc/ez5aCDaQyAc8IQ10komejSDX3zuRyh0OV24twPKIvd9Ro4
gBGk9ueS5Jvh2sUnlPeTnW/74bZuRPM2l4zkAFx60cAds+5Qdbr+qIflS0vedeuTC9hVs/Br42ra
04w42sSVHR4w/YUEiZjVErMv/cug/FHqyvgNQCl3P/jiD4FrhzujCI2dU3vqfeOj7Y3w2PQN/BAC
WsrXyncScDe1fvVtbKvrzsZyFqhDltfRnTsrSMuDN07qEexPuhlnaMVH7HbmIDLtNHyhbj1iHhho
vMW2YRK0f1yH98bCCBV7tbLIhoM/2aQWfz+VbXnQTXM4qNBI/nOQ2igqZWe/Hw4iKrkKAMYAjBBS
CSogMyPUurNfheK+qIbuGrmfI9PAVj1Jg+zoj96D7LPdRtwHRafuqgxMag+lIFrGIjDXXW5p1LDm
to/K7JJbc47sG8NdE43HwtmmJSp/Y6Fru6miJA2Z3WYdrFHxqSfw3xhYdu21rkNg/2p/li0Eb9tr
YTlkmLNYX8uYPMx6CngVaGeMTLiUjDWe/ppqSnO4jRCveuofyFBMaIl2cLdysBZ4x8z4x1K376ne
R5dEdTGZCZz71Cjt+ywVzQFP7XAhm7496BfcFEnhdc70udb6w6CDdFHceNo1imluWHSobwAQkT9V
9vWg3JN56u4Hu4wPjtDdhe/5f5hFPC/5Zg9r8WiVrE0a6maLAQXlZz2OklXtlTWvn2AEAErwZNcs
WGwbyrqaVs5dG6g1Fdu8u3izXQESseNj24ISHE0lffV9bJttG6E6y0JdAJ73feHV8Rdc/PxFl5oY
e/RIqsVOrWMGEQHNsLv0CblYvLDayL5vSfytxwH4IbRxbdOUNWwMgAc7K9ONu45F797veBsddb5H
qFazM6c+PkH/5lZkDfEFq0Uei+wC7sfZzKT0i+kRezOV9AiGbIPtCLRXBu0V/4QYxiE/ahsh2yaw
y2+mOu6LbBbh9wSM4XbC4iANxoXVafbzZGGPG7YVm2q/giGtxyu39qtXEEg4Qxg54sOGXb0WyYK9
kP86qlZ+REokWcpRiQ3n20gcbEfmSUi+rJwkQxZVr7uzqL2K37RVYYVaKi9O4EKKdMlO5Hr3KHxl
qY7HQJy7pAjxrBmyg46F0lejyL4JVURvqgZ8MYwcfGU1i7prkkwAZS2kLlK/Oku7Hh3RfttyysJY
qH3dXZyZRiaZtJJxCxazQw6/e3BmOq4M9bGPOkvS6QfXSYrHCe7iAZPpblFWcbcbwMRtsEdSL3ET
huhXaGfZAikLMGU+oFzYbGP0iXlC+ma0Lo1eXyhFaj0gx6IvxsHy3ru2vOAC4fgLHrXWLGjLq57C
LIY5UmbhJjNynpS9ESuAoxI8XfXIhpjR2CfSVMa08iFcsU5sj7dm2Xn6phEIMjmUpfkYomjjxJqq
HtS4xmcLmdFFonvlSR7SuXhT8c4Pt2Cc7VCvMY+yU01N1EfIka1LgZlH4oAKaUw/OidGurEUpO9H
cGD8jHPzGnWucQ3yrjxDMETV9a9QPZ81KEx6w2jffcSHWDGXVt0VGy2MfXSiMezc3S7HHRHszihu
l5IXxnK0PdZV/4dWT2jrD0H+PT3XvdN8V2LRLkynHB+danL5n5r9gZ2tu+qb/AsrAAsXDUrInZoF
VMKg2MnmR8etSfEqduvs9Ft8MFt1FaGrvZLDPg55TgrDzK4yYjpp4ayGUWuXuulm68E7qLrfPchD
4PDWenqn7mUTpXINxV+UeIa6e1D4Fj4gc5ltfcfBXX6eJWOoacJe1yL3IMf1DcSXePI2twnzsFwP
sk09eeNKzuors3uoKvUFS9L8KEODg9dsV0dnOQnsXo7bSLArqFCctZ5E3KjhXGlUPclYZPm5e+pv
ip/6G9My/ANpZe1Bm5B3lSMGu/5Cdkt9rFWn2lei7jdeg1ewmkf7Oi+EgcmL7p3LBr5/64ojqiRI
uOIlsBLmLFKFNeEKGdhqT97SebV4uISFbb4EoRYdezBoy8KznFcjqLkVqlXELjsXL8LD/iR1gmWT
g5jXNCfe16mhHcGnhdsoivpL3jTFGrVR9YFsvbU06zp6KctQQ18mRZfeGt8VDCG+1l20L2LD4Nnm
jNvQmzx4JRzagJuzm406uxuy8ZaHsH4yvnkicZbN5E53ZdzZz2FirYNiIo7+ylab0E0VmTG8ZTpZ
6Q5ZV49MBC7kBiWQefqYAwsLiqG4tMVU3XtB/1lOLxzdWqUCWXad6nUcpieSzcbedYGat8XQnQ3b
ztYBbrtPotQEFNYs/FxbuEfLLU/V78Out/5A5OBZWHH+FuZ5uVRrTX/IhtHfyCv2bD1uV7TRbT0r
aY/51GDlT+UwCKD9WvhZBN1Jj3U2UVwxA1XxTaPiNX6dvWcMPXDerNDg8+gt42ikgfkY9MAw+sR+
6w2gLArqA3sTFelH1U/YRSJQMBVqhqFXdkPR+ZnZ3nHnaJcSRQeqtV2O2RfPKUMMqDxnWWmVvvNd
mn2XIJbU97gmk68BQ92Y21DBIlz2DjE7tABI9lL2GiWkdhtqId5+4k5xdWeFZrH/JQnWPPy1L2Wr
NZh2pepRhHVyGRUzm6lqw9OMMCtyfV/V1vjMXr84+HoUrCWw7Nd4OMclEO3XeMF64e/icrwyFBUV
yVTs1CTyN6mrBVjQG9Fz0BnKto3RP7C9KH7udaU4WDrml7I31xKFfcfIE2nudV0dN/UhOU3aXMRp
6i8S7mEqXXLoe2QKPtAfMka9k3L8D/SHMpjJQcYkQER21IK6QA041DYQOnZxaDs5k0EZWYn0t9Lh
zl7rFpYnxVuD4/VLNQvokwRE4WwemnwX8abNQTXKTIE5tuZZnunzGYL+l0GZkoMMfcTzzGq2/Y9Z
soOC+J9TvUb8NEsPpm/VVJs7XdOiS5vG9iqH7rMSBSrrMiYPPtSGnV64uFpB4rnUVdeywIX7B8/L
XHZT3PE//DEFd7CtW7bO3W2cvJbnQZpsZuLKT0FF9ayVPYF3aEUdKqvOzKtdhdDtInHrAMPN+RVi
XkFeW17nNnt+BbPo7FXqaeSdjNa9tyYNpp02VN9c43uRR8MXUWTGkrchvVBaFocAg7CNjt3uJdBi
gUdaba+V1GVnqXXZi6V2sHNKvd0NczMTFdLLsVMdZC9iDh1QpqA/jmqYvYg2fXej3jrD6c5ezIit
PL+qQxPwtVETXrWe1OINDB/yRoEZnSPFTR9hDl1kXDh5DkID0vCEo9Kb3Rer0bWyF2zfzbuiD/+c
7qVIjIWoqJ8NK/nb6T6gljdrym/TEWE373zb1Zd2aoDGMEJvGbtke2JjZC/gtNGnun11ETV6bqpa
ufoJhfTUiT61RuAcSPE0eNoU8aeBXetGtWvQUnwmC1ex6q0+ejjMGVVwHhrc2Qf0oXf1iEWS4o/d
qgkK8TKF1h9FgjtFmdxDTWaJPZMw4GssIis/O4Y5HKXTrvTjnUN837HjEH9Z9P4IVSWehX0aeUBY
q3ZfJeVDhDq1uoUT0PzUxDum3WMV9VC2an4O4gqGoeemK8M0UUCcD2navifIpezHrsQ4cGyi9KKh
OL6MbLvdyKYcp84d6ahTRKyM7HaBaqhWrpGAwuuM8WnwyCJERv2KA2FJhXwUK9BIc0IBwW00uZPT
wEPtRTTJIhZx82oalnrwBkdZylm+r7fLVGATLXvV1xF5v1cSLeExTXBSg+PdsHqP0tVYe8WhDlVr
RVoz2HQJT3A0BjoLHiM7MNu8neYIddcAco/gh8iSdFT/46BO98Ysk7Ni7e0smr7i+Y5G2ZLsY/Ts
NDHILLxSv6c1SD3P+hYBQyBtbE+PRoYN7TCY/p0p4LMhFRGuFRvOvahy/Iom0s1U09FHFF967sKU
Bn2kLbFN2A5eYe/hblvnOnTLlTsm+muli4t8ITMMdjFcSKzheJAW6gTUIPeiizyz6vKbogQ2hcBf
4mXVuBjY4y6ekvrcDQobzk4V3bGz6v4oz9os+vPM7oVyp4ZAxRnwEf5tKO7o/a237WZdFasgMRlT
NovbIN25WFndymY9H9Cp1KNX2VnMcJE8XIyJkzzJ4petmJ9ZKmUn2YV/QLbS8bfYyk6WIMntWmXo
Kod0oJwcxLp/xcROrDBqAtoUwmaXMW8+I+++VlSdcjEuhbd46en1rqN6u5AjPiYkIdJSrj2UoDT/
ukiY8qc4ISI/88vIuJwVd465cmPsyGXHT1fnBc1LGKnFPVuJ9rnOnFM4diBB5pajpc+KGrpn2bLr
/JuXzpocY9o92zi64zVZTEcxNwvwzIvSdHqgE8xUEa1Z6r7bHdp66p7jLhiXKT55ezmXjDfWkpE5
7eTcQeWGPfaBub39DRoKI16Ha4Kc61Dk2rSGmmxkbx97Aujj7K9XYsFZpRYWil1fvHhWtJtU3X63
TMVaJYAfIA8FxRP8westjirHKmY/f1SHrHlwTP2zjMvrhGONOqfbTFcrg3vdNZPzPrSmxt22qS5B
GLtnSxcWaQgNDcEmHVb1gK1k6QT9FRZmf1Vmen7FY3JSXSBnP+JCF8GKwqVghcYI2eELDbOKDAWW
OeQXquIi7DpeMsxK7mQsNeNowR1TrMp9EwH+1ljFr0tXH/cxhc2nPp/um6rHJ6ghFzjadfdk2ZAR
cQg49nPrFgpQM6nQnJWtCL4aXuZJfyeboxdlaz8Jxo0Xg0F02tbaZJK5owZeuyjmU8zjN2bVBfMS
hlg7s3s0cL3FqokCQDgzDleb4m3qToessJW3hluqSFmRs7XeITLKtwtE5FuTujtM1PJnHhL1HQqx
s8MucTSCvo643qjao+izPFiN16AstbuQZfadAU/GacmQ69y0F6IfqodMydxdMEbDdoiS8SnVh6+k
/q2vkcV9BL2ET3lhJhsH5MWBZHp4RQIXORkrtr462YOlDu2XRsfi1/as5OxqgALqGtSrYqfmHdoI
9cJj3cNtjqY8eHFv3s2JGeD+c/CnU1dGjbZMN9SH0Xyc+xuhxUt33mqyvF9iSOAdyV+bzqq31XAV
Koq9atPGPuPg3bLnifi1BEW56wzDBl9Dhy9qAKOdGCApcrPeySAVLefWLYIAsolrdYsBpa5Vq6F3
ohrW9IB3rtjOxlJYeI1Nyt14+I65S4VNQzQ9+C4bTkRWzrIlJ1A9VFfDvFVVlaJNWdi2yzKpq6sc
4vEM20+5Zi0M1IAfxHzwdcQ3/Cx297JpdH5yDtQdjOcrlHvS+tWLQH3BX0Ccf1D5k98CP46xSwrz
RxXuylpNsRgoUGXZ294U7Nkt+efEDfFDIvfyGPilsuCH37x3ZfLnFXVqIH9dsUY3a+tOmbrGKlTf
mVqMpkVVea8IMX+vLKO6BjAJsHt0X2R4NFTSK+nkbp15VGEbW6GH2hO77QnTd13wWRPv0MddDWC5
DzhT1a9ZupL/hsmxHyyDLS90Ojsv4GInw89N3C2VBUUoa5mOE0ZLvVkdIwXC6WacT7vZCkgeaq20
8Q5hTIEASrOQwY8xBsq9W1Gk6jLMSDtKZ2BNH3dZQ6Eq4je5EGA0n0c70akDTfCA/dxf91XjvDTW
/A3KP2Es5p79Pvzj1gK0uatZ7a0Cs80/jWXacGv1sr3vKeHK8bxuo5TgrnUXp66040nl9d2Wr2z+
miF60s6JWxMKzCouYuw/EaK9F74dL7A2mz63IEl5gqXJvR7HCeVTH7biD6lGeSYFF2+qjLceNtqs
cr3Nx7gu6tNlaKXGMsObr2+z/jrOh6R0yKP7xfc2RQNEtmTc8ENYpOXIWhT95dswN6nKSyFe5aiP
cDOywBF6nu4+OsqCBFZkA2CUV5OvV6udBt7VyOLPRe+vTW4N56Qe8Llqx/AhA8uz1C1QqGMFgKEP
8vJd05oXTC/D75lBNVRvueu62jZrtYItoOkfdKfGVEoR340xMF7dcgzI4KTDk97HwyorSvPaIQGz
0euoPrU6jBK9N2dCZ9+tPvDyXTC0S6dwoehRMKPC0gf1SXbX8EFxhum/12wQtyXpYKR48hibuPx+
ai18dDRgXJlSkHuPdczfMJrk0w6bQwse7xVmnhwekWfZx10dLKu6z3fcpZBdrCNzFcw3XHlomqgI
bu1YVFm1MGqY5P/6n//9//7v1+H/+N/zK6kUP8/+J2vTax5mTf3vf1nOv/6nuIX33/79L9PWWG1S
H3YN1dVtoZkq/V8/P4SADv/9L+1/OayMew9H2y+JxupmyLg/yYNwkFbUlXrv59VwUoRh9ist14aT
lkfn2s2a/cdYGVcL/ZkvKrl7x+NzEaUK8Wywn/BESXYUkJOVbLaa0O8qzHd4y+kFmeBdDC86ylZf
e/YTtHfwRrdeg5UlkpcX2ZHrA9SqMkfXzEGoy+ySddsYxavvhM7emZJmJZtoDWbLykmj42AWxWu7
AlGdvsYGxaBk0pKlHKTGXbdySYXuzSx8zpzsPDVDddVMr9i5ft4tNCOHPi6DWelAVwu8o2yRUq2u
laaM66x245VTptU1t7vP//y5yPf998/FQebTcUxNd2xb//VzGQvUUEjNNl8alHPA1OX3xVh1972S
P0tTeCMDU5RNwtpIi/moU1/kKHYTCZtpdgS+ln0vZs6MPIhOa/H0ib8Dzavu+ciJR3F7+DFKzJmS
HyHVt0xUedV2WfjR8JKgWzF5lAtkC2wwZJTwJWiS9iGbHMi8jPEVrz5HwiQrcv3nN8Oy/+NLamuO
rruGo+maY6jzl/inL6kO6HHq2Cp+maq62Whmm25M1oZ70pjJc9TnF8eM1M+Zk1JgaUVIPjuILoGb
KAvZUTjmM9q63iN04+jQpe64jocSm72qecR8FMvKKQkeuiZK9rdmMJcOZP1AJSG7bZUI45kgaeFg
/uiRNYYRPfe4x6rso+Igz3TFsE8fc+Wsj4v+NJj58nXliI+4NwBnRTqQ7ztQjrsiG/07G6Z5fmsH
BjaWvFtb2WvNQz7GIZAX3Ga4csZHdxKlmbXEdN7/L3cRXZ9vE79+XV3D1gyh2/Pm2TGsXz+hWtVq
9Mwhd3dKWG76VHVxD0L/x3EhVJJmYF+KNdo58qruWDQuJP0ub17tWg/vjKTL7kMRZfdagvtn0rvm
XsZuhw7mhx8UGJLO42QMcduU3EXXbmWzHa3svi90hyRq0mxG+eKeV1DUzctuDSXEQwYDmnJsGlmz
GCoFXWYj5rQEUU+K1KmXsa0VRzcp4MH8dNogOLyLJu/qqTVo9yjjHe8TseO3aR2noYy3Q2+ElzxK
9DWw0f4+4hexwogxfvI7UlTs0r0XpeihmA2T8pYEwRdFBXyu6M4RvenpCS7WQ2VqzW4CGEWas42v
OrnOqzyDK/ONC6DM+COUN4gcRk36YrrT4NwmFKUPMzMFF/oxv+mgFXqk4UKFX2M+C75NVl7Gn0mr
QEy2EVny1dJemqLH51cX0H7ns9iekGqXp/UUuregbAI0Nw/NHyKm9usvwWrHczowWbtNAIRZHvx4
Zzqjsqe4GaNgrdTGUnMCLAAg0R+RwPeOidJ0d+SbIcDTknHLr1hD/3QKqHmNGvt0+BiTuyzaVrJt
6daXyPTrrZc3+1AtgudAbYuVIPd+zCfTObvUh5fGnOxu09lQMhGvPGLyDdVDc48hN/VRr6VeWVnj
DaYvkfmD52PR50DlnIH8Y+eSZ62BG8lOwLfRpa/g+wtvKpZmlY6LUY2wv5oHG41LmTUL38F4N8fJ
7dUzaMk/D1mGAQ17XXvLPnXSF3WXqudIA5aHbPtGjrO07+rYBBe7iZ3TmGHNPnhW8O72sD7iUbDd
6GpxtQd03NzcCN+rLod45DkJ+BhTeaTMdDY7z3smJ9Mt3OhAjWg8K16l+usO70jKmsDI3LK4GAq8
ASRpsc5Op/JOxjKwnGhdasWFTMVzX6AdUbED9dds8UjsgO3cjYgU++tCsGhTMnARcp6cIs/cIIJI
k/C/+bjW5CAIn/BjWSdBwhsbgS1bm5MXrGyWy2ut0Xlyoxp/huWQ3wmvsi61rVuXMQJN989PDtP4
/b5kGLqqma6mGqYGg9v89b40VF7a+L0tPg+etzZmHwVtPpB5a9n2cyYQt/PApv0VLJ0hWFWUx3+K
ydEt6LC7OFdM1Ebm2bItz4IBWXl1Sik+TQbSgk27IfudsIW04nMVcNuTh27IIvwy5DmyCqqKEA+j
ZNuvXFhFfncn58j4bQgQomf0rHwUdWpNXeQig89mYHT9z++TXE78cv82LNtwHWE5rqabjlwm/vSE
FWWEu7FiFZ8VM8qWNlmhbV4WeIsCZHrrBAp26Nq95I7T3pFPRr9gjjsRSolqIaZLMine1Rfmt76w
Rnxq2b+wnKgPQh/UT1FZLGQ88IxwRza02MimlmERCoLjiaydcTSDobpdttQKFuSNmp4nEaSbRNd6
jBeScKM7vsO9N7Y/9cgbxTMo9rd46i/Nos3f/TF21j3GQPsE3cVPoZrfAMYRWqW3OG7m7aeEfLIE
+v42PiMuAcNuqEToONyFlZM/znXJVZGF5kY2lbHJL7BSdzH5rgLhZR2Gd9Dl+6jNi0cMsqmwNPX3
cVS09T9/Ws5/rId41toUwgSfl9ApY/z6ra7K2nCoYgafu6DFCVrLP01W7d1HaWmf+7zqF41o+7eh
DcAP+K4FW9nRntHI2WCJ3b+Jbki2TquHW2GmzboOQLoY4EvutPngUFm7k015JmOB0KnV2PYh0uPs
ynoHSReVn02JF/IVsUDsYgduLn2pFkdPG/tjgVnGczOKS1BF0wVRovzZ1cV36h3NSbaCOUnZFEF9
J5tpG/bLyrX7fTXPLH22av5k2FvZG4IbXxtpVW98V08PwQw5AwPZHruZT2TN2vHtsqn7+ghqD6il
jMi+j1FlryMj7rBbyGqUptqo/8ZN35rre6luUR8jt/nAc6zYxVFNMiVRSWHEKkONuJuH1o2/sz3I
mbU72icbKbdpIczcPuWVea5yMe7LuUP2yrjWWPZ/+eDlB/vzz1QnRyk01TZUk82a9vtCuEeKuutd
33gfdb9a5VYBolYo/e0Q84VHjcR9yavI2rCliE5W6Vj36YTwro3AomxRB08uojOBg7IFnk2lunXu
meEiq8HVjD1SZvKAVlR2dmzu/X5jKixG8Rx3UJ0i1TKcO5bE+3/+Uv/HrVoXhsrX2VBhwhqGof22
hIxNUTqGFmnvtuZ9qiE1nxruMj8dhh51PviOGgu5yV6kiEufQI30KzPz3GuZ6vkmZnuPkRIapCLL
vUPphNZBBUKz65JpOnndUG0KrJmv0M/6RW+MzV0RauTizaLeAboGJZRMa8dLvb0Jfu8gzwo16m5n
2Y+zv+v9iH2Mo7AW/5dH2n/8+HXhWrqjmY4h3Hnz/tsjjQXcxJ59rN6jNP2eZRfS895piCLrHM5Y
HonPEXoar1A8EquPmDyLW0c/ahhs3SaUaNQs5Gk0zSBioxw38gJysOxAyWbOfnh3I0Xr8U+od4fC
QBmMAVorTn+6wb/lqTrUs1TTmKx7cqDgDiCM6gB64Ibp9cWWOiZzzA5b7XQbAurr1jTmIT6aKwu0
ZkdkYOvsWtXpk+4I8yDNhnAizq6+KpqdQEQXAhZNeZBj8zS+jU3B+zsLUQbtzleGTR/pNXRfp9UW
7VCeQMo774GaYE/vAMYjQ2KziRWvZuO771ZvN0uYC6iLaL1zrRLEWPW5A7Eh0sF5kF1A1viXYvIQ
3Zw7spE1XuONmIGLID+1gzqnh+iIpuKTCSDyn38mtvwd/HIPsFjTuABbbdsBhGj8nhlAsjLR0LJ9
twaQ42UdkvzCXWAdKb39UppevxJ1be2Cuan0YLhVo8lOspdHN+69ZIXHQoinjCWmDI8W2Ckebl9Q
A7VfWg38h5Ob6lJ2ujo2LB4/FQ5zr5PfB33/hDtReRalsE/CD/Vli7LyF2DuMKqM8XWqC1B/uKbs
s9Avniql+iQHdEpWL6x2bO6Re4zvAn9K1ok3KJ+bcCEH5Hrmrgo3GO+8InPxifd49P9/zs5rR05t
W8NPhEQOt1A5dg6+QQ5tcs48/fmY7b17ub3lJR1fIGaAalfBDGP8Ybk1fnoP7APMB1Yx2m7UJNzI
BPHSzkzCfsHA74vM0VZW4uZ2Wg7Qf37V1ble34oDUin/rBOdP66V4r557/dRp8YoJbGm+O1en+9f
WaCC2E6qZM/vLUu+hHBCXlMNe6GkGvN90UjWyxCjG99Yr30Lhy7t5Rq1Jt98tSrswKEssoDvwZVg
MILIGfXQK6EmNLl50+cjmtcp1FDHqfZ9SeIPoZCU10QLsIuG7h9Dn6un4cjCYwifnKK9t1WwL2rR
PDkQBM6z3tr3wNm09eAg7hbhRnw/BXWPzR2+RzHSFR4LFxDmY3cVfccZB6+0lnxYq/QNFJJhdTGn
rmh9PxStpzvxfJuycTwZo6Jt1f8KpQi9k0/yJx8iKxhpz1usmG8+qsQFn67/VPx0uw5G36oyVNMV
1wqZlY/7ZViOHeQSS6PCatf9UGg3Rqm0JDj4WG05G5c60SqXjvp+9vd+BZrhG0cmx+YvGHdTwN3F
aVD4j1pn6u8NxKaVkyMQ8qLVXnqLs3IMAKfQLyFHNGuQIGbWYqCo5fhWHAq/RczAjzJvQdO817WG
Pu+tfIELL/265SC3HfyWRL1+XBpbnXRR584b4kldo270qNvOdGvJc+MpQ99sRVEcxlzp3KG3s33f
lvOtqFMy4MESpCdREvXl5OwLu5zOH1WdEaOf38U3uWa0N0b+5iukipsURyNCrdMLtl5v5BuDG0dS
9LtRCS/tZI0vRmVqoGlQb8Ih5Z+9hoSRBmrlZcpKcPkwBr140rLKS4OLj7TZnSNL430TxEQbSBlu
g34e79Vq0k4L/9B2+rwiPokHFDgXkIL07QvJhozC5KQk9ypzBLr80y3b5fJeHrNubSqDuhbFyUmi
23yqPFF67zFViqcHqrSFsUyIMSCWgLCXVW80X9eOkdqz+hvyHTaR1s7QzaHZiwZxSAdgnxvH0BYt
q6F2RW/R0lryOUzL6k5xEM+uWmM4J5atXPwOQBIg0upbigBZhqzjc5Fl+TZHT3FnyEX5iPXXrejw
JVID6xBajRShRgevw2n182jbI7GnabxCgc0ukAHc9x4KK5mjlOinjx6iW1DmuKiZLchkXbZZLNc2
UYQQa/LRGJfvLK2PSoCIfJhRTM3W3+f5oK1Ra6hQ1iSgY41+9k1DQKdKzPEHRkUAi7HUvOvnAHmc
rDV3fixPjL229d4l5Z1zTOu7SVJZsCtu8jyb9szHGYoVzx1ML0z6RgQAm+LXwVmKH3VlpvMzLkTL
DQg3xw3J5b5g1ecJ5YCsttDdkwFixlVhXUOZaVkoBsxTemdllXoqB77luRxQfEa18ctsL5QlRRov
mUxIT8dMRNXZpIL89spWqb7AGwJ9FDoFXJque4Waa6Z59WUG5L/1m7ncimKqHsrRBx42TtVunvRm
Iy5GEtIr4Lk9D5KEvJOfTGtRHzbRro0V47Gc5f6QDrqxErdRausip4QL/XxAOqBDdzI1TB22oD++
6tgYu5UlDIrm6RYj9y+iXgnAboPvFsYG40syHsOlu9pK8s7BsG8tepWycdUbk5QvCOizZpYSip3D
+DoZLRIAlZvgt+YNiW08mnJnuWPbzC9t0CS4PUXTVyMO4K3X6g8tznekSQJAmNLPAm5kTEDnWrFj
D13S3JuhyOq3JMhupbHXbucgymFMG+NNDmzegzDhb5JEXbR9pc7fTWpbsNYbw2btx6lbo594dQwp
911NgSFY85VukjxAJT9+VUPZYYdV1dLZHxTpPFrogCVqdRRVH/XiTB78gf8UC85PDXqoSeuZD9vW
o4lD15xc7TRCtkeX/Mcp11IQzY504xRlcMsOx3Y1KBxkYqkzgyG/GGp4S4ryFMvacNRGRb/KbWBc
8QtJFlm2tagShwygDTYtY3cgFUkEu2PJ4MhK+DgkAG6BviSgSLroEaUO65r0FeMVjaafjPeB9lZU
UfRYymq9sqcMzyNnbM/jcijVGHmHvN7Jft6eZdvisJyJRtGt0rXSMyDxrUXdp35VOmJ7aT5A2lFO
tSrPx8HJKgx0mvhhHkmDB4Av3iJ8M1rdf+uNMHJ9pKfItwbzOgAx9n4RBL5qE6eKawCVPloqwrEK
jLQewUqt30l6e/NeRFVeP00N6jCutdbh2z22OQYGdclrEhtZ/VhBFFxjDBZu7cCsHnMNOUtGdQu3
GIpqpWMkaheIXi7FyLKsXYiWtCeKdtdXBxaY8XsRRUXnCC8R/NHSOZtN+ayWwY9UffCTWf4KFPx7
DETzdWwq3w1qw3pIa7VZFbYZ3sL+KzbxMMrnUapGgvyTfEgnfqTULJFYwc/HM2W1u4Fhm+xk/u1N
ZWovkPKMVVBPCpvs/oeihMNPXg2pTtOfMSs7N8Ea4amKpnBdl0CEf9q5mq0SM+UNkGPTOQ2VusNm
kReg1M2nvMq1Q+lP081SqtqSbyoI80dQwKkrKdqMiKmcPVqBDiQ6kOqDaHWUHM1FdO2BxNOq9uOA
yp0zb0SRrHG8HQjorecpzx7Ro9LdrJOSk1M04VVVlZ8Mhv1zFGbFroRnszYRpnwOCkch7FfKqLLQ
6vThSQ3b4q7NGUGMAGGbpdqq9PoIm1kMqP1zi97tuhwbeStaeVhQuU/rFHwWtxyGVQ1M6UlHRu9q
Dfo/PhdSYLYW12jduFGxZzTlvrnDcawAmlxh2ZWY0SVAanFl11nzjFz6M8wkns948Mh4O9/s2Qeo
tVxkwD3ZjqGBVfhyUWiD1NKwNX6ew/T9ItMePLsu7W/BkCFQYcXNXbB8UqaG//wkQHDNc14Hz6YU
SG9Z1f/jk2D17mbJdBlLDVCiSzJepOjFoc7azb9s8pZYRyGS9e9ZedJoqi6bBM4AIP0Z5+lyvwwl
GT6FFYcawp9dclTrXH3K1Ph1DuLmivCf+hRqCQjWpn4YK5Y+w+SvRCe42NgaA7V+vyRsp0OsgyoS
xQUwuUWFTuOH4xb2KA0rtEm0nbgjEpGgLMqEJN3SOkXxNcGC5kZhV34g+hNdisLPd2GKzwKrNYQ/
jDk6BU5auGHMlrKIRtil2YgzVmo+iB7B+IzmW38v2kNsR/js9iJKkcJUlE1yepic8MluHBPBFI3d
uGxu/VqTFiChfYJbCj1oKTZSHu+SJI7BG1F00mpEXtOxdqKotybM0LJVj6E93TMQP6m2md9ZSZ/f
JWw5QGKSyehL3gUviHl5ozw7ilYQI93577+gon3OPCyZUMeRDWI1Jiwh41M4K7YYTarGHtjhjdOW
AOGskb2dGRj9DHGsFjPt+NwZsn4065yHiv8rRDufRLM5GTd+/k2V7fiurIvkrsLEem8nRksaMYZY
7qAlKiNMvG3kSFpPRdm/yD0Tc5dp7TVobNRWynmfSmr/MvfDvJsNYJwh4nAvlYbyxkwI7GLqOOSA
D3+/HHpIu7cbXp1huVvZwZB1bLM6D9iTPE3As8XlTTkXh5IsOgZcdKsWOEWuZ/UpA336bP/6TMdp
kqPt5LonegUGgn4Ko+NR3ANNJJKa00qy49EbiQTeqCjM3ZSYLwQMb5ePKscAE6ONiLaJOnHwseLZ
6Kjrvl+KnLNy0ivzWcZE9xTgr7grtAy9t+Xso+5/nf29nxU7v+7n/Pfs012SyDG2QKfJtcq3TS/5
2ziMIo8N2rzs0uZbJQvTjdH1xeqjLlC6edV3irYWl4mGXlcrT8+sfvtRZxk2gmmTWm2MYf4BDhx5
zEYxePMCeW9ohLFmY0CpuonsO/TfC8/Mw+5V7Y0H8GMhIBxpTQUEJtmuLlrVN1/+/nz/kfDXNPYI
pNVMWOiEbUX7PxJGuckmJ1Lb8BWhmig5mNau0fIHCF7tm2l3W2NqlC9yYBteqFratUJTf1+Hs7mF
7F+cCtTv3QLgoAvCiod8OUjI+q/MBCSoKKpNe/n7n6x9zppolmNYGsFNU7N1Wzc+Bc5MRQ6ikKzU
l3kaV7EzN0BEOOhpieezZbU7tsmJO8j+rzp5tLD4xs/OVTO9f7Xy5gi1D7i5AsWKNALkqSwbXgPw
+m5mZPJ5QDPsXpqyq5nJw2tZ8wOpWMrssnAFbboMcvU8tTWhzVHHX7tImeRNx1awTaRFnImD6AhS
YcC3Kir+Baqh2Z8GJv7jtmUiomxaOllR8oy/J49g0YPEyBf7AZMB00ir4kR+JliMvDm1lkOmBsXJ
L+GcE8Def6oXRdHjo6+oS40CrdZUx+tvucmnfh/Fj2sLB+IOrKYYTVh9uNMQNz+GhvMKcYAYSKNP
GDRYgbGx9YbWpQtMUG+EOX8jqkBrjXtG0hltWhrFTQYZG6fGjvQdcnTjnVxWA2IaN0ZccEup59kM
6g7VluUCcRPJr0IX+ERwFDeBYTZdEqzjRKPRdMnaLwddJEqOKTFClpzAGJLlIM7aRi9cZJa79aeG
PEOr3RUdTV4VT1UQkq270kJOL5m9UIv6Bys1pwtfyF2X9ah7LYdqfIUxldy/t5uERlkkNyfRBohF
zfP2VKR43phVi5ZrECp4NmjyKVWqX2eiThySpfVTZ1EnWptWt/ZGgDrNMAflUXY6gg9TemsoZUlc
/D8H0TjbCN5vCn0qj6L80SzHSBqTNBhJ0jr47UqztNGWmVdZDjL4lVjpsou9zMPAaJLz3ObX4X0a
BiS/way1A6ewtC5uPkhw5mQSQVWIm/RVJt8a3Ua0iV5RNtd7VFcnFirLXP6/PlXpp33k678+Nc5G
2bNHA8hGNs8o6GLQmCK599qA+IGVVjpXiJv2VRQHdZJe1YEovoYAw6kf1fya5e1X/IW1C6ry+kWc
mb7ODhCXDLMqdbaJMyAc0RCzz8dGoqnWovhxEFfU6Lp+VMkkH9xOSZBJaQfpDBAIMTY1tzehbEpn
UfdxCM0g9IIySg9Ej5MjGl44AC5n4tBI/lS44pSsVbpBG/Uad2F6ioMcBSy7zNc2P8Oqjst6nSGz
gaoEetAEuUaIb93PoCrQzxj6/L5piVsPkyqv34tN19062Aapmu4XnpHXhF6qssePjs6hM3SXPJ5P
BH/Sc0AOD9lTw3b9Vteex1E1153RzFtRLDAHdPV5Sq5V2ARPNSsWxUn153SeegjLv11l9jcZJBmW
m21MXEBtvvE2HybAfc++WdTbYmD7UxRhiaJldCc6oPQ2uVbomzdj5PRHoyyQEB6d8hto0OUGdinZ
qxzg1BFhIfWmm/TZFQ1AxW6JlLSPvR+UqMsgKJvkoNcjWz2IDkaFJrVE0KW38VMtvSTz9f5hcNi0
+mi0sXOuNwsJ5+u4QjgRkFUCgY0ls7bzI1V/0hugWUtzbCeguU32K9lQm2s7NMbDAi6G94X0nBRK
x0oozo3yKrcQzxLEjKBM9mFTZvBynfY4FsEvwoY69j/IJ5S3eKBNl7qqSE8BwXxt9HmtRK10RW9h
upsc4kolGNJdkqvjnYrK4m2nn0SbqKkVqwSdFJqeKBK7uNV13TzgqRjum0jTNomsFC9T3mzEd2GO
Xe+F7dxcsrQihTcZxvvXixDzKs+L/FXReKlx5ZH3YzhW9waGT+LKXEmQQCsNOAkNQCVJD5y1M07h
F7ga7z+E6iOyN9hodGp4dVzltMo9s0YYQeqRvMx1tE2bCp4c5NbKeT+ZxAlOQu8n/22a5P9Pnz8/
gvvkTVcvy4KPj5AC1fiXaVn9c1bGmUqTAbnqlmY6n2dlwwhaJzO78VHXZ/uapN0V+47qVenwx+zR
aNmKYo5sh1mrBMxqMoPe0BGCnIaVXwRSn/D1WKWXI4gHSVCKgcT/50zSLYdVxhRvxdl7a2X+S2oS
mZLft63Lyoq0pGlhkAuESPu852Hv0FQlGOoHvR4Q3kR1V641ZWfpiHGKs48653/UiX5OccU11J2k
jKwUmjHpPiI4fejnishj6viHXi33Uz7H2lYZfWszdcw872XcaTboGaOJMqavfdemK62prUPlIChq
NPexJaWsysx8H4VRxvBMMZ76H7gvKjdQmTRIf9EP0YsIQLbWbJzMRLH2HywgLc8lsMpN39i1eUnH
vEJrLiqf1Y71RxO2+D8uxagsVoHm1w9BNuu3vH+s+RaAzmThvFQ4OG6G7PTsxE+3IUpO14Es78ny
x40oTUnnXMVZ3dkyKmP46SUW8tOuqJTM7BUFLX//0VlcT5RqIy+XvvcV16Yds7Go7Edcx6NAgyWr
Kf42iOSKtcpQPhMCtkAClOlB/E9ix7kjc6kTvI36x77NifDyPzLxK/DglI8obuWW8Vpm0dcwnrPv
0Ry/6nWhs+wffR5QGwQo5pAPS4eIeeIxMiqGusEBMrcsl95PxRpKnRJ+WWXqGk/X+CM+Fla10pW+
97GUQqEUzwXYcdu507ONHc3VnvW4/UCa+FbTIu1rafgJiomBdtG0sLwEVcMktDR04XwpebEeHTkP
9lZU95tqYMBp4u+indRzuJ5TLOn1Vl68GfxhrbH8v6Qp64pBccqvqhM/w/LqkfVTjQOJXGkl6vnW
vRh74JdFS3U7dFaztUpHegkRrxEdUvyj1uqg1Qf01eOHPCJAs9xQDvTas6fZPsMe1q5N2ZOSWRo6
n4QvSlbSreo3/nHOsmplZoZzEw8wXNAlfWrqokG+rAweDfYGZaBMz71llaep1tFPmvLpGZpHtGkj
LQeRT2tUIqwqYf10Ea01nCdLz59RWRovNbYJbEnolUTzvJ0CCTGkLpqf27hLPBn7m6O4yHKCdYd0
24PUDNKNleMkKz4Y3svecsJ+JS7CdDFdtb5t7pE0a851jDbLPM0AO5pl1xTF2uNHEZ+oX8Wq9Osj
oaV/FkVrVBNyENe2i7tSVAWEdDNyj45O4t8I/UMU9MavU6a+fvGnrvyDAo1bWv/RJq6QfGOtJaYM
JmSf5L5vvFRjUyPZgeAcQFVC9gkJml4192mxSNP5pYyvlBUfy8k37pPZvnuvTx2TqBtIYrsd/VtW
02+ivmFJ4mUNggCQltKbrC1bN1ygJtKEXUsW2vrVnKvhAk4WP4gYWd2+A1iDOO/aylvr8H6KX411
EGWfZMwW2000cphkEcPRz/mEjGVTYdXzXldV5jmSZ+nwD3DNUhcotxOQdp/BguUrKLc+jr7VQ3Bn
xX701g/VFqfiInTL7FuGQXjslt2VnbERukUSo2gRzG/N5F/N2h6+4b7zY64L5VWd9RFVMATuRsLe
LirxyOz6loWkYMoOAgKbwzwk++hp9jZBruVUdBJnjdbiFWXbmSfqpBrKjCuF3CMT9yCDEG3R7/wp
mj+uswesx8JwLta9n42ug8w5XNMkWEtmpV/Y48qwWRVlnztxdwa3hUycETb3Usha2Z7r/gtKcVc/
AK3oSqsg7/t3dlO0kJoEs0mwmIIgU47hDPJn4T+1E9YUppYVbl+PFgA0DgT7oImUeNY5QcxCBDKr
yu1vUFDrD0HYvCiLP5s4OAuTuAuyMwbx0lFUia5miCikj87p6qOvFeI8qBjhLo1rY6WqU3BVs3bG
vcqccKZL9XMby/1adYr8AV8sFe6tFnzTRiAwDWtot0/KVYKsz/diTBYFPkV/dCLED8Wd6kD5dadi
MWjVTEndmlJtnAltFUYUnu2lkLIMPWfDnCLsNlTRprGkxReBFivVY3iI+HN6ICGJmsTtjpPsNC5n
sVJlp6Cs212BA+H7Wfjfuk+tRdAMaxkqP+gA+eAQG4V9s5yGpiwfJIODKIqDodm5uX7vhLKhoWK0
QVc7MRWvUMropkd6M7W19BnIj3qw9a5ZqSZUZ/QyUAYLiQ5AV8tu7FTDh3VpQA+tXA1OZx+qIHSe
6rTzUlMf8UiBIpEP/bQRRXBfe5zkjAe8fWLSxRDAUtS3O/xc+apZfRdR43/BtD3ysmIRKJO0epOn
UX5ClhcsM7K722oO+lvFmScvDGGvyynJB22JMAVLrKkdIn1v5/XzR5U4s6tBX0WLm6GM4Y+SZPYJ
R3KbTT+8OZTmDE9diqJOHOaSlYsL5xCLSBtxPhSDbmsCYJ5CPgwh3RIpBVGel/LYBKCYRJlZ/D/l
IKufdTlH8yuXX2Tww1kt5z/ZICLamRvslwAahIlu3oEVNjehXUZH08qCc2cvCSeprR+7Ikf9AmXf
t+5bmibFz1wFQ1rXqv0oMewBHEjbczDU6qGwsmSbVl11x64TiY+sSr/1GG6Kq5S+vAYToxXAPd9j
aN3+PfKnGr/Tk8gS6o6lyoSFHcPQZB6n32NexCjD3pZL/7tRLPIHsxYcM2J9cGB+qk3QfMuSef1i
dMhcxxise0l0nlSs8ZQGWrFkKNG1U8c9TkhY/lW+xoqsuERx3ew7Z6VZZbTNyiK8C/O7NGmvhRbo
B1kytAPRAgxdijL1or4DAaNDymDXpK8KeUL1a0xlhg5uB4MWjc9N96zokr5qJ/TbiNu1W+gnhJO1
GkpNG2JroRzMBXxjybCnEJR+URXEtXLtJX4DOavdzMUjZnQOSB8UjFXymzhH2flJVnxlm9Xdo+TM
GBUFJDDh2hs7sqmZB7FSOlrxPUEPVL3VobkaE05cfg8dKUJF+ijJFil3FFLdHJ/WTQYydTX4+FPZ
Yer5hlJsoLrJm8FPtc1sfO90Nd/3hFrWFvFxz0DIdEMEfPSsumTtbXR7f47SHVxcsDIzuKHEKFwk
eiF04qEmRfzJTUGOJzHQcM4qd5Sj+X5ANDqWcG+cQuZ86L1oiqiJtQbHJK0B3pWbSbNVNwkHUvdJ
W61kBNlwfkBLRhrUr0mBZF9v5tU6D/zclaQqW2WBWt7FoAGBFKhnRKzVcwsXLFGiDkeG0EPhZjwA
OHaOOBgifN5AJCNnGN4nkCa9dFQJOeLrBgixqvfo8K3QwySZH7f7GR17xBpK1xyJGMRz9z2TK+0E
fOZbEGpbK2TNZFZFnLt+P1UHouFBG2SnTNOfxtjUDkErW6vEQL6XVUvgxYrT4h1pNuRYHtjVZSfI
/NmpYpCeQkRfOxgZdeyX96FePhhGmx2MiFS1rx8JX1+RxTJfGHv3oY25O77jdpifC82Mn2sp3SrW
MGBqFTVeQTryVgdM19e6m4YW6IcyxAAOBz2YsrHb93177szDDAxivah5bjD1PXepPZ/DAoCKZJEV
h8J2Kn1cZmWYaxtr1I1DWcVPReYPZ38iKJugmWErtb/rJvXWZj/qMiTbe2RLEYVWx3slrruLOKgW
yoljlWPBF9aAripZO2pTA1ROs04l2djrABJlNZkh8v0WNrSAbb3Bn91WPgeVbTxB03TtMDxWRLEP
UiaN+8npXzP442ddHcFGa/yMGgBXT9UwFmZHD7gR/OSqrxFI8Gdb3Y6sZFeZanmRpH2Xh2qtRirT
yzSOZznPblq4i7jTg6+FJI88xqS1qyTvMELPwjUBC2ebBlaxQkR5ZY7BV1PV+n8Z1pTfYwaMalAB
NEMxAINDUfiDdElkzSkS+Gg/MuS1DigAmkfwIytczWMsglLUmbAO8d0clqpL8NDHhzvFYFu14Qsa
tvf3QdZRftv8i78Gl3AEWx1HIfX5mUk+AjlXex7vHw5rYlQ4uho76eKtt8OFQjO1q1l3EteM0Q2x
R/unJiXfu7YdT93gzPtCt7eVbLGCJoi1Y6UyHnwpBP7URtZGCStUzme0Dbs+fAGRJF+aObwkjaUA
Neijc9ap6bbDF8JYi804xonPUhH5rlrGD1FX3TOmOuugHDL8tVJjW8vac5RiOxjraIjpZoKG2RLu
jjun4+tCEqerTHmtBP0+yxrVCw2596ZAqXGOsiC1LMXaNNN1M1jHACISLgSZm414EyIb+dNpo3Br
RO2rms8I/ZXFXWHrzkENlMMQSfcoVcVPCc+Qq9jOt6xAuk6bOvkISkTf5QHDWSGl8dbw1foYB+t6
Qdl23U9j0q88nXCy6nQ9DaiZ1n7SnVS5bUF4OlgIyOWxrbr2nGaYA5tB0Xmo5yZuItsRUQvlBil/
iWxChG9mM80///77K3/MsTyJy/MIOl1XLcv+NMcW6HZalRHkP3JLHm/62ikxe/L1wSPLcN+EKov0
khivujydZVWEt4Yd/ws/Rvk9ACWeQcMyIIoTR8MU6TM2Hm2+3HJqJ/8BEE99LiYQhrgpWb0ERa21
JMIQ0PhRVVuXPt+s3hvlT5xkrG3IGg/noOSkyElySMCddFE/waNntvv716T+8ZosyVJAHbwrGjnI
z4lTRbKaEZ7s/EMp0u/YoLUn4A4pcmxZAKwTaRWRzVWT+gwyYsuWJdiHkzKuiQGDFx4KexMZ6jeU
/LvziLssWiqTdEwh4cdTLq+GoVdP84CP5t//bOVTbI+vFqluGSalrSrOkjz8hGdQEvZfAIGsH1HN
+yEnxlenG9QVTn2oavhBtc8tE0zJ3D4Z4Zpo9x61ce1LYY975jpYsBj3MWuXw0XqS5dwpXNorCl1
Yxsxf9T/PYXHirWjrTxElSKvp7DYIagkr9omOCo2Yg0+nn9mk60wHDH3YzA3K0KN9nawCY4NbYow
SYbBJm5Giy52+uxLY76xBuSLQ5K7xwq85bryfaRLgqg/WeZEAoS8KxxfPDy7Im7cKp6+5TrJwBAK
oZdIU7eegtHaFIYdsnEr+lUT9xX0wcnZBJ22CQujvtWGNoOUn1rrEaOrja/rMVO4w/LOCAbCYXML
QUyrVrUetJ5fstJz4q8w6cKm+ibpunGuUhZkkoTfrWLjtFnBf3etOJoIHvkPcMuc/aBHPzsWStB8
xGJznPZo1pa7smmB3xKm2DLFKgdEZyNUdr/LGj64KGpodY8RVdGGe3NJTunsT7GLjLBkDPV9MwTj
ekDzy3NMI793kDHfOX33ZqA9mLEKUJWdAoPspmxY2l1B7LAhkgGaHvzp5KhlsgurQXGnXo9mwgu5
Z1SpN+EVfqNZEj6sFeKPg+yEuUuoX7qN8pdcJ+OPdYOSHTGoZDGVK6tg+Ik6d3bfFLq50/tm9lpi
trKh3KAIv/gCQb8r5rb5l5nqE4Pm/VHW0ZOwiFc76NR9YlB1su/wXlr+D7OOQpYffe4mluRsEiA7
G0WOOrK0fX8xTaO/6IGCIWYcHIsUzjxjy2bU+/t+ceiD6veQ8aP8/U1Tf8d+ib+OADoMH0UleW/p
n8idiqymdVaV8duImSIuGNj0DnJxy3NSYPM+DTvVwnisJHXilYRbN6nSuNoAOFko75czQlbxhA+H
lm40xWw2YBSI9EVtdlvIubOW51DdzMv2JE+GiJ8/1dZ6ZmCbV4TPLUPOv/x3/hjvLJILhgPgQDFV
6w+BGU0d5jkZh+RtiLorsGHlXnGAu9cgjD2fmXI1dXV606KGBk6i9xR1gpGm2IrXGgzYkoard9Mo
xZfR7kDQJpYGCDLu763hwSnsb1MwlQ8BOf9/A4s4n1czfPGaSiZG02xHZyD5fcdoKlGTNVgWvEkB
wjczkopDYT22acxSAfnSjTmqoxtKfrGHs0N6CFjsPWrDN1bqHHLFNPZiM9XL2llqRvB6+V4dcMsq
OvY7Cv4UbgC60mqH5qwp5T4mcLhV7GARLIFYg2Kac6iHWXY1v9liDfR9Ain2qiU2wJW2PseZX2+J
DScPWV8TNmMwbbvx+e+/3CcEm3gQbZ3Nmy0bKlhX5xNeZs46lBPGJH6zM7VZO4kZMIP70L4b+1aL
yuRojoq5hiv1NkkYRXXjQZoa45iN9Rr2EgLEQ3jWRrk+GVlYom+tvFgY199otrTHsbCXWv0Jsi9u
kJA1VqAXI7dq0t4jqIL2SRxUlzn3v3Ryxxjts6mC5/row+s51h1a5H//v/L8/PF7g/9h0aLaPKSm
Yn4aE+ohMxo7yPO31DDkFUja4QIb2MFouw+sfcQy85pFyQqcTH525uBeb8OffjWrXiKrxibVneAs
DoVDaBflHsQeDJCV0K3irktuGXn9fWk3r1gwjyeJcK/dZutIqi8YKo8IVRAehd140fnbbnQEhyKe
rZ2jB3jap5J+M5LuuyT5a2TtmadT3CzxcUDVIHc01yht6K6y9liZ3donR68lunLElBwsf9vLKO3i
EtaBm8mhx5cWUyNxr50fxKHXYRriNkG+JD/YYs13Rpa7k25KmJpkSKVA0Lki+5Cf2kX1KMicCgt7
BMHB0vCHGZ30JE1ptSJFcQW/WFzU8aFt52jHljMgTm9C6s7yEpfhPvUAgqverD2yJATi2Qxvndkd
narGy4fJBzFwl6Rick1ZRrszgNZ1jOOJmy06/KZRY1Vc5RfW7M7RNovoSBKrcNtEN3ZK6I+HyZ5+
jlGnknXIlYO/OLr6av4WdhVSF8QxXUwDxlOJS4df4Uv5f+ydV3Pb2JaF/8pUv6MHOVTNnapBYiZl
SZZkvaAkWULOGb9+PtDdV3bfO+l9qlw0A0hCJIhzzt5rfauD7TdxZvc1Zl1Y5Ch4iMB91lKoqq0V
uGEwbKJnDtPQABVLsgddbci0XBN4ZZOaG5ohvDHSoY3m9qQOHzTou0vGZMgGI7KD9TZu1KBJHxD6
74OGGnE5v5qZEB45g9f+FEL1bpDW2ckMO4LauHjQ1gsc0jYJrdUxDKpXGEXvDT7wrVRqZ8DO6q3a
99PWgKY6wqW9yDGSyknL34q+Oak6VPrODG9GcrZugKU6rZTfkhxRfhghQ7t+prZvPBbSotszrYdD
IcrnSZPku1mKNrNZpTcja0yYZ3O35bREfXuMRiKEIpy06PW2ekzpHzwpc4sqt7yEmckBxft8CntK
VYtptTch+Wf/w4ze+IdVhaFLmqIxGBqWhN7wL+fhgWRKjjq1f9eJj3HSaGYWl+PLMq2ecygzoItp
1hyQrS+T5V7ZSQjwRJdCNyKYcaPHy1s+xdomSwHOJxrg8WeqHoYNJsvapclaoWLlxHB+JCESMwgo
PE5x4Qlvhp3qxUj6S6DbsoJNOhxn05XCGXx/Ps5HsX1Os2KrIPq8BRFQEiBY9CcYJJqflNLHlZqD
a2RDdomy0yZ6QODL0m95O2Qu1jFGkT5iGcJ7jXms+Xhi5A3mAbyhYVweRqBa6Zr3WbRNf9cnsuQs
w31O5wvu2pR4YgFCKVqK98lEaaRPQ7cJAxpK6XoIB018HpJhPsW6dtMtVfNjDfOvv1Dj2itF7q0E
K4YYrPvLzX+/L3P+/dv6nL9v8+sz/v0Uv9GRLD+6/3arzXt5fsnf279u9Msr8+5/7J370r38csMr
uribv/TvzXz73vZZ9yf9bt3yf/vgv7xfX+V+rt7/9tvL9zwu3Ljtmvit++2Ph1ZdviSKlGD+jtdb
3+CPR9e/4G+//Uf28vqSv/zjU95f2u5vvwmm+rtpmej6WUShUUYU/tu/wAm8PmT+DotPVgw4Z7rE
Jcd5UTZd9LffFO13kaqCwapLUXXdsFj0tqSWrg+Jv8vyKjPXdCajokJN5s+//g/234+v7Z+zAKVf
x0BN5WXQc7IbrE9lUVn34WfMWgLOVm0VVQAi0Vk+57mEqotFggGAwir0YUwV25bMMH53eJQmbJ8c
lEH64+j65eD6GUn4T3eDxbuBiATU2z/QTRapbeZhGYQtvMgKwrNs0iPuX41W/G4VnRvWJF3ELYFx
PTQqpxOFxI1kRrSfvro/Pp1fdoMv4ycPxvXTQNusKKpMUJeuamv17SeFM1y+pLUGJdiKjVq5QaZS
dZEEeSeACxqM3TiWT2i5bvTYesrmhngWJm4VubEMNYWwaRVWEGNM0fl/2C3EVv+wY4ZicVZkNW6y
ThfXr/GnHZvSVqslgzKqMcyFnYt9uVGT+iKtTs7c0CwYDerkllEk7JtFRo07T5I7JTLkoho5K8Vc
vfRwGWKy6MP9UJXWUZqy5mgYm5T0iWNL2WqrWfnNWMqYuf5+kVVG40b4odyK4dYrxlLD9x9NlwXD
0z4W5segzqsDEfX0L2KhPIUrGkEvxXehNvW9Cr70lgJR71jTuJl15CXCMgq7UCo+rIBBVVVa0amD
xGu7dmvU2SkgS93TRSVyhibF95a334fJsrUFtz9/dnESk+XOLBtCX+a3gPU1hbXSnzrPCPfBMHYb
04DykM5gldKdZHolKc9Oxzner4X6bBClOqc3ajJGhyzNLJxHtHiVOpsPhTwS4juAre173Wutgwhw
LpFlCJKiqgPuSlYa7BYNFJ3UOE2QthP9O7Tw5WeTbC3wYUG2w9lMX5fdSvOPuRbznVDpNdll1nu3
fiFrq3mMH3NNnzdThzSTziF0hAQy9sJqemxVEpUoKscdRY4B3U49wzzNhdCeqLQwKH4YxXJTWuFN
rShOogayPQ31l+SuyOrX0VjlU/gGsZJaLgyk7pK2M9aPeGQry21DbXY03DI0ZoZjiIalRX8Im2Eh
QZx4MKWRbxZwMkaRhqg0tTtJ0fWNLCW7oY8SjNhAhqpodrV8/ErFaMGrUJN8wsQGX2z9ylzbD4wb
aTGeQwM9cAXGYm33P1pTTENTmkqm+WTUTd3ZSLN3ScWk1uW0a5t8ISJGmUZAvkOEDPKbVN3F0tr6
L+b4koivIcgScttcA0m9GOUpP4BJ3Cjp+D6VqaNVQP7bdgXC5gbz3yrLfMME7x8URMXOEjmSlG5u
1LwgFK+JOCrmaDM1DROHXH+jxKvhyJY6p5zHj0yXVSeV6FxkvWDa9OQDt+3rfCNlYUfqXGi4dJC0
UxGwxAG+48Z1q3EKkJutlSn7slc0N9LVnv42Fyo9Ekx961UxGX++yLsIuDhORSyCPCBo9escw6HJ
mTDwaUYXPWw1vwmrbn+9awgbuhXX29eLri++Spac/bTJ9f50ff71GZ/Pvd73efN6rdGmZZMI2pb4
uGJfUFBfHAKuHsMgQr673tfP4BSu11R5wdc546yLmEp6nVAX1LTVsoWH9ueG0oi3t2wM3b0+fL3A
XhhR3lk355ChD8BHSsy9IBXwAXnijzt/XF63ii0UysuoqD+e1KzP/Hy5Re9NBTTI+tSf9mQWxWgb
zBKh1Ag+1FpKfuzh576xxDYpI1x34XrvfN3568sb13uvV+vr7nIKKchzjxERgErREtrcirrGtnF4
CqH0OqbUKmSVH0+odbPThDVwtNBEgxiwzhA3I14SSoiN20zNSEzVcM8c+nveXwZwMQ+6Lh+LXN8X
YzEg4l0eVKX/6KZxX2UlZTkINzYuwM4jWDffKkuLyJDV9E7gxG6TvGKes6bZBmJ4C2Rf9tBz0KYz
kttECWz6iJcgFa3tXHdf5NC0NkNB2EaG1KjHT6i3DZxhK8OtGVY6dQf1HAGAPhbFMxNwysomIWYJ
cnLO36MdWNU7EITMLvRmWyiAumhMTA7EzsyJwMVbhRhvyqE6C1MQ7XFd7tRhXu5lHJaB0L5R5fWW
WJW9Bve5k2tlyum5/lIsZNFNQB7cCqGFHSsVGjYrIY3WmKnTz1XozktG7J20C7qY4uMotqDKLKCO
GWvPdGqdJp5Nz4hzcoui5UKb/r3m9/ut7i96RCePtt3id99TI9SPeqxXLsrPxJUBO3tIRhm0rNIB
xrF4jRn6OAB7v7bLSezIJ5oN26rimZIYRmhdYjgr5MYfmOBhFDm0UwSRcQm3WAWwXLJg9OP+OxWE
d3VZXiG7fNWEpsDQZNRbWbC2VspQF45xdYG4g0UxbA1H7BNYGx/M9yy08rNddjXhUNGcOXU6vFBM
Smyj6SVQlnHp6TrjqNhgbAQIQPVsP7Wre15LMQiFqJQWwryWfA3BhQRTDzLqq95tsxtTLAtblozS
rqroIy6HfQ7RX2vq75JZjf4cml5VX+opeoqxoboyZtOdUff73Og9g6SbR71/KYZYpv6u5XaM3XIr
lMKd1CvNZlDzjSKRr0Kx61XO63cdtb9TxXXtofsryEqDx1xWB0mfkBipi6OWy3kRoAYsWmtrMgAf
YgQqR0wCRC8cAXKtoD1SduQzbGdNPlKMRZpTbsVFVF0O7AuQotmHOof+XUenD+2LJIYD1dsJn3pE
OkyXCjclsxn0B+8LBRU7RfjlJ8Hih934HJekdKthNtth9CWL8zd+4rtB07/EqZF7RqUh4sGqbazu
awKpo7K517VzOWAS0jxz6m7zoIdV0cgvzVBtoUnnnlChN4pNWpJxhVvcXHWTy+RZ1SVZsolvojwo
MgMUDPPUqk1nEGSCdJvwRowMfnvL7aArt6Dfn8ZAMR2DbNdDFCQ+xTQD6Dk6D2kHULt1lqncCjR0
aeJOt42EClavoc8Ji/IBwppjS8YXoJD3a7AwH6pqY+bi81S3ZJxY1ZtapJ09GjXZ4ID+7TpmFEvj
u9FCGWgNg+L2m8I46Up1wVyKtA1uFpwsi+5nL9jTTsy7vZybN6ZR37SURe1JwBs6p98m2vpg6h6a
lFOTtarlBIBrNHeWccaCQXc/nM0vQdN6mjTcl+ZA8SmGOdGEJDSagnVrBCZnFyzBtGR6bzI0BuGG
Jr9WytvKGB5Rvmk4/enSrtHkQ5SxJK/9rsBuVSvxEffa3gjdUB/ibTTNR6gFdNAE8ViQ5jItlDia
5Vam2u2ZMtUoKirPlZLWNlEiDwmSC3tUlXtjOZgxa/04iE6imN3Pif5uTuLLPNEACr4Kkb6nw37W
mNJGSXkXWnljB2g/6ZN9L8b8sayUzCaT2DrMPQ0iPTciV0G0fjay1QhXzFN+zsDfeGBoWE2tj1zv
+/EwJmnmUjo46rK6p0MlAoaSn65bUWRpvKqfOmdm+D8LTGI29CwKu5NNoA2BJPhJmoMtL6z5KE+q
vUT5fJYrzetktOtZvSI+dCtf3IXuYtxU/BrRSLtGTcVQrIPWRt0D+0b8MLZDWc/QYIhHiOICHnGw
y6vWOCmdbJxGiZleuUiTT0OfCJZMdmgnNW4gwh6UhHsQDfyF656oYrd4YChzzqoGHx/WJM9SKI03
y+BWvabxOX2E3VJcJqXkYqKlpA7DC4K9wZGRg/PFz0hwzCk49casnAa+74X/oTTxV3dkAVbyu0yi
NuTe6VmoFJcITpslUnBMusncQRy5aYFbgUNDK0uwSQ0P6WzmaUw0R/UhCDryeGXaL114GWVFYdDr
sHQhWDGCLDu9igkVaHkpdyJoFehT/X7UKKwRZX0OJ0xomSzujLzNj9Wcu5EptDzXgEK3folVnic+
InWM2XJZOrhfZ88kZ9SptGE3N4YX5nFpC7AzerW2dl1d9egXAIxMSEqKID23SVRvpbl+jcsQNX5A
HF0ypnsLCFLQj/NZnUx1LxnwL/L0I9LZRyvdKO3A2+QcWYQhl+cRcx3Ot3UKrj3WWIigdYhbSa7d
sjO+mRrfStZMFWu/eTjLjbgbUnHLuESj2ywuWSrB+2Eu7KhaEbjLUpPMYQnU8ufZzVuKodZM0bMz
x3O2Xljy+A5iUPVzULaFvjxkFqpObZuMIYuhjpmLaqSzI9JzJWAsfrXCadzGgZkeDWq+eSZWu0Be
vpvldKNZrwAFOCyIKV4vhvUCN8ssOderbS8tknN9SAl7k0GKFV1U7yu14gNZryWRXmb25+3rnWrV
gM26Xo2uj7OQ/2P7f3pnq1puqiyIkQCpOV3Ep623aLSu12I5af7rm9dNmvUZ12ufz70+7fPm9drn
S5nqzLkKtyxzMt7o+gKcvzWhM3eBIBIfTJAVShiufV78l/eZ5Eoyafwnz6s58cd6iXxRRZn2+VIw
QmvR+byd13n7451+vNbnW8Wy9eeWanTIg0Hd4ThDqwZyen3Dnx4PEc5K3vXe1NSHP/boevv6en3f
PzcmlDKmSp2ImZD3JIiIE/X1aja0uyyUv2aLyKyARLJIKDImnuh9dQ31SxlKl1GgCdGlqNxllni7
hEKwUxDpYJMfE7g1VUIPJtFNlIRf4gkXfENCM59NTw58XtKLL/PT3BuNrXZ569eEHJ/IDmh8ISIx
+3oTmWR2ioUoZ9WqgZDEAXyUWuUhETUVdBtL6Qx9jqdmo4ZcVu+3+F2knWmaCg7qxl7E5s7AoEq8
4LYfGlyYEUE2VdREDl4Kv5Pw2y1ji2yMZGQSxDuoDNrcEEfPOBqKcuTP1tbolvI4D/uvLMQxopLa
drxeMxtSS4QSV831prQ+ikV43zJ52LV1/Mdm4SItR0WfGz+VpBAT8aaG93dctG9xrgOEjMuUbglr
gjYVa7tSApdgGcmDb4RSWJf3QxaEx269kKhdtElIT7OuJTsaVUK9zqognGRWKvuwqJUDGWcZAxuf
ES/Icp7hZSmnI2fT6aiF+X0tawbnZbZoQmE8pgJM/DkNcUFkOnUgo8pZpmdUGKb4wZCb6rSYZsbc
DR4Glo83ivSyH/QVcoKWlLVIPeSLSIdx6LZBzcpwyXCz0HrLN/oUvwT1VPpdEj+RhoSrwCzFIzps
8Xi9dr1Qxpm0e01cHDnDTJfQRqf2Iyh8BcRlyji41idBwCt8KjPZKtTSDjXpCWR3S9uiMQ3SL403
i+X80dCaZo9syxPWW/16pLC+oE6p6jQz/35fZFBamVq7HcbbqmDWi4NKPV4PrOs1cxhDElPk0u7p
gTNx7FDG9fpWQ618tMZO2QA+eVwsVa5cIPFgWY7G+tD1cX2sFPwoW2DiTPoQp1KzHb1QLJedVrGi
nMsOJe9ExIAmoFThR4JuLBeO12sZycoswOLCs/LqFOdHo4vbbdxrRK1jAy0QadePS48ZVh8XDyg8
wT7pkB51OUuPSJO/NQSKqhMduvXeUJgbd3VPOEJpJkcAK39sed38emGYh4SAP+rR5KfOabdXyORw
1ZmROF4/9yhXO8dcP8NuPeivF1Ifl84CmpSxtWIhqCWHJYKpeb0gz5IGzE9XEcrO66q9sLGjP1wf
6NenlEnf/7Lh9aHrq10fv94kIQxFXqpIP97m84HPd73e93nT6moYwj1T3s/7Pt+0IvoM6/Kjsmqd
7IYEu592HUsJSwCVhL3P/ft8x8/dq697ng1UzgJ6AbgI+eNHDjhLTeAvrbc+3/svu/eXm9eN/7Ib
1+det4M58Zb1NR6uIN+EagZpRcE8o1XpXdobR3OMejdvus5V6aIQUUp/ku7YU5mpwjnBmuqEVH48
Zukx6kOaUVaU+qPRLuegRBgtTm8i+RvOklr8GugguwWW5H2ZyfKR4iMM+UXfMquP5m65hMlja4ib
jJqFJzfpm8w81zN1CxFLx0pXLU3Acfw6yVsnJU9UxHVtGT2bxSYuM/S/SwsEfpyWvRrL4gZHFkew
LG3U3vwWFLN40vvsKWJds6G6wXJUmWKHm/KOnehwnzEd1KzE9AXpJlzm8LQExXMuzubjEL1UHZyS
ZpIuRmzDY222QjN8KQbOs10Xk+bM4skhB6Hx0iL9FgkMy8tKqFFrCkljr6CTb9/oyau7tdLhDQmU
h25Kzh2ckTYwb3JN1H3U/2GUtodEgsc1aIcMqvLCd+RxPg+8oCS/liTo8lBjMRHo5N8FmkjKIOIf
QchNGgBT7QYExzDvB3+mVz6pQCydLBVFgLWGiJNtzU/wVi5TjQp6lDtd2KQbSyw1t8IJMDXcVZTd
SDV4ciQViQoBV1gtW/F1rNvnTtQkX0XYS/KG4sfV05Jo4R2+ig1UK93nIDmN5FfT0E5uBhBevtFM
WLmDMwFyWP+lSt1n22VSgQUR4dZ3evNFtDqvSePK60EFb4MsGA/amvuFwrzT2w058/vSUnXAlvPi
lgS8U4Duq3P3nJB7cRyJ7b3vrHjfUb7clQNGLUhaJAUXvUbqmZQ4UlXqF7VnuVTmOAnVdvGHodJu
JWKpi4Yct6HUT6MwSqdAhOdT5co+A65MdG1kHup4fJdRrW+4UDzm2fN26sbeo3aW2oaFizLIZQFM
K5rwQVtdhkS0ewG5nmtUgSfmIsoeQ5D8SB1qmxqZQKZTdO7Nsd8RdUmVo9dR0vUViLg5+VDR7F9E
tbRskyOKSptCkW/cQBHrfcJvRj/KkNr1RHex6rOTSV88aI7yrs4JFpP07v+bvv+7pq+l0WD7b5q+
TfpStC/tL13f63P+7Ppav9M9VFFLkjf5a9fXUn9HamRR6UXGoZmo5D67vvrvmrhS3iUUaBrdUNqT
f3Z9ld9FiZKbZa5NUtMkJeD/0PWVidD6taEoSbwcZ0fNkCRNU+n8/dpQrOOa3qDcr6Qf0wRqxDIo
zNtDFGsPmWrEO6IiQg91yBsFVaN1dGSFO91qgJ+i9yCfBr2PPt+ZGLggqETE9ZqNXeI5tCUh/GpJ
rODzMd4pSz95sgKRn7mwayIYE2dEPnI+uGQhEZ3cG48gCqaNReZGhNgEBLK575CuzpqxnFhxI7vD
ymHamTRrPvLqFKc/eo1UeqV7CHi2PYpFDJ2CjpDdGQniIUkBa1saH+mg6HctpetRVl0M+9GF6fs2
a7vAxbKxqilpQCUTWOYcIS5fy0Q9DweAMUc3amHJu1Wvk+bPxFNEX6tq0Q9mbc64BEZ+6iBhQFYu
N0mcSC7FMNFtv0T62B1BnNGjwjLHp5Fa2xLO3dosjMskvlkg2MY4451STqaLVl4syVwnrX3iWWIu
ObJKZVjNg8kJ+/K90Iz3wFCyDXKpJ2uWMRuMBUk+y2FeFhhbZSGSrzUE9lkacPuU/b6yAurFTXtq
OdfoMrQEI5kfxly+ywVdcYs8erRAKnhoUlQiswRIG4h8/WX8QB126ZrgJktSllJiKm7UgdZgPKA/
b/J8m/YxzLpxZbOK1sWwVAqUbcWoJhPWq0qPQUnBpStEqktp4Adh7GOVqP1AG/y8Bg2iWgOK5VE7
aZLpE1a9SSxzP5Qsi6p19jplzI0ZcMKNlJo5GaY1MNAZ116oWfeVVmh23ZDJhiaB0l9F0PBYPJdi
elu2xJm2FSvLnjIOMbjnQDAQt3WUfReriTEAtWc5rPdWgt1D16OMfODiuRa2pCOFX9tkQzvVlcPi
LcFtglXilkVZYc4s4Aq6jOQRPkdMTjGOSrjDyMvIRdahJPPMeiVtO918EpnO+FmDaAdK6Hehjr9a
GH4t+PeZWe6RL62YW+NFnaAmmAix9Z5vt9bKF2PAgx2OaeEGphDYazrtFoPaKS/nlGpbEBzEhBTQ
IPVAXGKlg/5tT7X6Tazi90Wmao0bABp8pfqjgJJPdfIsq7CeEdKQzELC7oYvg8z6LQ1uhATht5XP
T4kib+Vc38DkdcdaY/7RhtRk82GrCO8aAPjbdtLehjgDV16E26Rov1OrhV+TkdO6WPKXdjTvMlRW
3kNJropfsNd2D1oVz+voTL1+06QQSkpHaq3YFQxYLnWaHAby9jBekTQcRG8pBktbVU3OH3Sia1l5
VhMNtxAAEKe0aLRXmDeklBW7tqpDmT2PxW2pjwOp3oO+Gfr4IcKMUOgI/CZ+0JGcPVSi+o3Zn4MN
GJEgJe6K7stK0hhP/E2Y9E8SzLyEXxxKvSOh4uegMfBLaqjYC2utbw+9q2QIqmW4TAJi1SEzvqiC
5anh6NDlTraTWvcs5SS8LE1sR2L+Jg94AQH33tT0HTyyiu5DAZ9fKI+kkZDalxfkauf1VU6K8Wws
xg+6U5B/svqb1oPXYOGtCE2yNwX1uSUn7qw2zS74VuvTGNkTVWg1wa/G1HIbT8w2pE77ICwON002
BYfw1qwCtAdBLdyp8t6Qje9ZwcQ1TxLVi/OMnw5JxCUUWU8Ma3KRRXxNQUZsGXFckxU+paZCH1Wt
OMxV1oLl0MBTWIxvYzHfThPzan6U4w4unZ3QqjglplDw1zStq3CAKgNWermjcV5ZJI0vJcKUqKQb
tazcioFZl6zGEBDi6XmkoeiKWkMf3HhV41OjNd9Bl4T4y6lFGOBvyzYjpQiz0IZvbbKWzM/75ELZ
PvPnFM8ktfDGzYNE2JqrMKEVrV1SNHtgtlRbUkLSmtVE2mG/hqwcbFMQQnYG4QVnWTiWOD5McJM6
S8CM1GUrJTOwzozBqfoBooBlHnooCUCqBVokwkD9QXaghA+VcJpFZpxKHOPlZZkQVpK+N3IQD7Pe
ZptJ48ig0gEo/RSZVDUgplSumTWxP2Ey3HTz7EkWsgoyanG6RLCdsjEK/a7OHwKkuwxmE/XGNvaU
YFScadB1ujuJ7JYx7xA1mS8zs3yZpEwmopVwbppNItl7hL9M1bc4Nsy1QnCe6rL2pnZ6Yr0Bfal/
Erqidah8YEMsBKaQxeJUUWQ6mpTqeKEuTRiqB04GnJSprzmxPOI6owDc6pzxEFU2U4qtiGwyQAiQ
yRXtwSzDh1qnhlAPDXgt5LMuVDvFToKy8unHkoTcnxFOKBvSIEN31Olik//ygu7ka1I2rMXNLWVW
0+3RT1D19wZlxPOW9FvZ5PPpCgJk9WFrzv1kq1N9KQYiQjRrHypt7aprn6oUGBH1eB+YMGsLLtIq
pog9Uj+WrIdBj74Ct/BDTaHgaW1EVYFmUA1HkCTsah/yzVIqR9GpgfDltAvVLduAlOddZcQbUQb7
rH5gSYUsObACt1rYsFoEwxlSWqyBjG1ivoOVddE79lHgRILoMha2MZFKaNobMpc6O0uD+cuc689h
jSm1mcbdEkvWAUuQO1G4txtxdoKGH3IpYsOt+ugUJPoxnvPu2GpolEQEd0UADCuuX2g25Il8KAKD
1WWlflhKxZE/++gA2q8RsGQSEDjn0vyaiInFuGahX4d6IcOPOKFQBkcCnnJSTsGibPE366jvFccE
peXGvUV/NXi3usc80WjNQXB0xBF3TweldcrynYSuxROM+Ua79DMHXgohXxfpogkjA/QoQFzjZOYm
TYX3FpVO2qcxfSri1ohZ5Nyivjb8EF0CDp4G6F3OnAHQ7zPdXZ4MsXueSzU/iix4S2ZvhyyfsRtN
anjQUutZSurKr2WaFgyN94kgWI6xjtowpeudKYrWPlnXXYE6IChoA1fJ2ycazOIGJ/TJgJTLlvd0
0yNfzN/lOkX/O2sIFdpdMGYvakohuK0YSVE4kW1ocLJq4zbZkpgB+tH6gsNwcrSMmWCszo9zjIfL
aEFNFYizaKC1RGKJ08REh1pw2Mm7pBE4PHopcFgrEpMVSaFj1dNuQYvtJR0yarUMdqaxxE4Jfd1Z
LM5dzAJ7ApN3k8K3ns4ChyjGensgNNwa4v5YEcPpwkeD2xelsgv4f9tblkWWe7VGFEcvGaZ3Jy0b
HwfgmXFp8oxSmd3Q0DuOSA5QypuPsmrrS38/IPxygnYUT7jVgigx/KFISnri8pNm1JVX6ORDmu30
Y86VElI+jyYfddJy1Ab7VoAMUeFe0bJ+mxOAWilGshvxUBGHSXDGQi6bhxCOlT3t/ERTYlfsU9UN
Kk8Ioos10gBWupldqsXbJau2XdDcRjFxotoimXbSLm7Nl9C03Q4+7mPbdzNiAMICkyLI6ODpTCVG
wxWGGm9Zbw3brMP9SGHY1fkynXzSLSz6YbYDXMuK+ylj7rIBi9y58tQMJwMtmkTWRo9X0W2K8DVe
ek8eaIRKCRWjKS0Y3bKJPi64+Zklh5PLw4fUEosF67X0oLahnB+pbWERXKdtKtNNppoBHJGhHJXz
+DEq1csc6X5dKidC5TBhZ3hdo155qs1i26ed6qoJki4c95zcKCzVMUSS0nJWtwjcDb8dK2MnSyPd
7r7HzBktt9CjKT/kTeKTarrX2uk+BWHtThX8O61TC6+ZTIVVR02ypEixRTfS27bk9K4Jyd1iDBqG
IfQlVscUHHr4SyyKl4LJyjoaYti1nDjDAjLpNHeKnfHdJPBNE0nKov7C7wRXmDmKOz0jtzX/vkSW
YGtDhSvNNA+sXMX7edxpCNfQvjd+XLZvzJWemekVE/jislR7D5GvS3io4TVz33rdRI8cH7RdymFg
d0TSOpGgIbDXa29Yifwc1kGOhkBk2eIa8XwMZ3Hlh+qnPijJLh6Dt0UfS5/oBrs3CsUr0O05bevT
khSItANEDrEwGgyfvnDuzFHE5CvrLqpaI7gYTE5xlNqI8Tyk/AB3jSJf8P5qAMG7R3gBuQ3t4Dlv
RyyYQnVSaLDYOVEBtqYV2D97MpYYGL/0c3ISIqvfTQacgRDIt9jjpVOaZdtUygc8pLuh5lSqSycw
GSwR8V+sQkwvS8VL2PpibHT4Q9pjoa+0uEahTgl3aqD9EMTBTkhRVJm18hBCnbPrfiwJHaFwyBi6
sAqzjeGgy5chZC5Br2ivFJNO1VWMPYqmbqgJb0ivxI6pbNEOKu2dvPJKDmRfDQK3EdpNGguvySjR
ftf0EFITI5ymMCdhsSN5PRZ+XxbDvep1LOa7GQ4ExnS7rWH1MqllPJciukBMxJwUGCX+g9yuixSH
KcZqh+H0wzSNc9QaPgYea1Om1eTQSfmGBuxREoPuzjKEW7FALYGHFc8UaSfhV6Pgm0vjYPRDluzF
zNqkvlWJkXCsZVg48Qe6G1azLYvVi5TKxCHEqeXrLbOsZCnQYfYQesv03jKGIykxzbbs1XvBgn9W
NTNxLrbai/dJotjthL2o7pvSj6ToIPYx+pyc2CTLrB/mGTHHPHeVF8baq9BqX+F88bXLT5aWIzJP
GsY9plGK5GqRVFBbTmKXkuLs16nuDhlakRRpRN8iC4w0RLSpBMO5/NYBZ3XKWBx8eXwe46g8lJwK
YsIpN0kk36H7cdAVV/dIqgaRSK9Y1xWmCDdiS59pWPDE9qk7aR16irCNqPC+FWH0mJi1dkTRfloE
vMyMl5P0YQnNc9gHe7MTfbVZapRAY2zLwJfkXIGjJPV0vdboY43fMI08xpAUAq1Mexj1MW0uhqiw
vSnS57GbiRgeW0r1Y3I2xPF7X3zIo2W5/8nemSy5rWRb9lfqB/DM0TumBFuQwWgVUmgCU4u+h6P7
+lqAst7NvFmWz2peExgZQSlAEvDmnL3Xrihk74RS0F+ywbfH0T4QoeFPjlXul3CEW9K7xxJvIB7U
dNh11d11xvA5xLQXu1MbZIbZ7hodb6eSDyKZDuzetEOhGdyhEshauAJCOhBLQGupDwi2p7MiiFg5
+yrvbz2easZUalRdjMFbijdjbNyLNJfPBV5tLQv9ImVwqUL9ISt649yz4nFSPd0Po8Y8GtE0aGV9
D9d1SRSybzLz8kG3NevUS6Sj7STe68H71JrcaU7/7jRyOdIP/TFWET9IuZat5jaublQFKpcmwnSw
jeihqIu3QTBEJUQGCgIy/ahIXyd80rsypizjp3n0mqOjZS82P/QNpaG+nkcuJ2GQP5h8yQzRvegx
zoq0HL8t9mns0voCIP+LY07+Q+/1r8kSvy2YhvlGGcAS8DUQ46ugU3zXfx5uz9PiZ0ZO30VL+vTc
aMsBShfTznrQHXlyuOdO2zPa7FXQ6CVKeSt8MqhPz4UrLmFcQqsg05eWq3gcErgcaMcuXWEhxtQL
3sIMhpGriYdjLk89tbdTrCeMZJk6b5tJiT3smEcT2i7iN0kMbMCnjr9Ls4NmqzvtITLip8413lXX
RvsajBFOKpYOwzATP6XsHyMImthW38e8vjQg93ZDZ5dY+YDvCeW0lDjG1WUQSs5sYmBq4JfRvviB
9OjiaIgzU1sxoun2gU+6POgFsl/dyB7X2xVZHMFM2qtwY2snxPhkhu6DNiLvZj+r9kQWXkhYowik
J2zpxJnQhPkl1LBwIWYbRN6/IJL7wVCE9M50yEcrgmzMvzrjeAfEOu4rTfhtFt0N99om1qfRlNlp
SRTxzeiDippLu5bFIfaMxRfia6IztIOQIW8xl91ulsZLjoFo37v1B9PDVRd90KTwCYqUFoO0CXav
AdWiCbVOba17ezeX96x3PpBHfam94qWpaxzh9fBDTV6zo0GUVIXwLUdXp7RZe5RDbnDRM6wshAnu
nD2sy0Q8Ka990Och2rmVq1OfhZ5S6jWoju7uzsI823n5umgHlmTPg61lp6rvNcqsw5cCg4ZrrhHq
RZEFI92MPAGYhp6zLWNYWTbKRdksgEfzDOOqebdM40YsMtkGg1UHo2fiNFW0FYU71IHx3wezLGta
w7xk+xnetw7XwFQC9gurYJwKwHhS+1EXhHGhSXvsuJQQYvEMH8qnrpDfk4GqCabibg/lU61JDVXg
AGgNLHxHDDKdL3OoRlg4zKAP6I/XQemh7c5HuSdj4YuJSCkYF48eI2vIGknEMu87CxfHdubatIyn
ZGHvt7j6QiGEU+3pC+VsimIsvJGJUSL7WlnLMzHI/DFbkne3HoosQq7013OdL4p8oPiyneJ2mMuJ
z+3P/WycLcrpQHKia2+m3rGJ9q0xVUHqZQiBh8lxj23YPkSdkS5+shZz2G02l15+3m5G06WiZdCk
hOZacYZ8CgjI/8//vv5tGOwUSCNZqGvDH8m1skCKwTu2XQXibfsctudl7MG6NuYX21TfvcG4qpjy
ydjx7doKBkHcJAVzLSr2abFW9Qz5A7uRM2IzFo2B5fWXMclAm1UDJ7me6TaKbE/hZCw+phn0J+sp
bqfemvmXhtmKKUZ1gWcoxIWDBVfD6s9lWB2ky/AbY1RnZ66e+y60jpOdIpeeiiLKd9NqXNA8ZBxN
6b3QqSiDYbYwG1fDiTUYY0LhefUZmi1lKZsufTFpJxN9/Ohjdb0KGPJXvVXsyKZ4PHhtNgYiAvjR
t7gbimVGnhID4Qu2v4Mskr1MjlINpHsfuJBeAlsjOFvrjLOjWY7wKS7O9XldYWzjbxYbfeCVHTGJ
21eIBh51IKvRVdIWogj8I27bnm5XHHkvvxeCDMFnkCtPZYUCsxT5+c+tst0v68FwZgbM2nURS/RV
oGqZQFpZB3uPf0xcVufu6yRVXPlmCNyMnJVUmSvw62Bl1YWwrpgdhv2riFB9FLl9pwPpHYHWDcF2
MFHwHeyeW94lCDsw60ZyzZuT66cQMph6u4h6N6NNvwRJx1KdzRVi+zzEYJYmV+Tr9V7v2fVsN+N2
qNfreXsU44o/9yThIaLPclrwSR1EjVP9OSzrpfED6zizrK4qM4jqyQyU80mUwNe278HIZfmPb4Rq
jjS0H9pgsxV0ku/NiFqWrd5y6yxY+zaBHadILJ8m5El7OykeZ02aD2I9NEl8VJoxH7sufhc2Wzqa
zv/4nd5qJzt1ECJOlX3LQxT3iyYOsmbDVFCRuJEc8L7kSFG3F2B86K4GweTb7/RivHVO+Hu0esaM
RjtZ7TifwKwRIDtGg7WLEBScsIm1UNHL4j5Y5nnIve7cUQ3VB1Iyd6Bs44fGpgZhT4oUGMQUt6mq
91SvXqktUMFtWSQZ60mLlh5XrS0DjjlhPMSrs0DDXelr1vLdA3HTpKa69a51HbrynEEIhAhL+aLU
S6Btvyulxwh9OmpIFNyQ2MzZJWnTs4wccUx7ds/jOFt4xjpDB/bQGA9Dq9w9kc24ZrL8FmfNclYN
OGVjyI89W6ydK7WPBu9Up1KqnFVxlWEpUT21YbNHuIoGoEMdMBVfaY6jCRb5F9Us4wEBCjqsUf5I
2oJsgIqqQzekJwVqwhe3RNYEPDnJTbeN+oorkQ+TkOO9o3cp2xNcOeQStImP87W4/nVwSSjYmZKA
9BJF1OCumEvvmcItcAHofPm10Al0VEvPGiQafJUw1a3AIns2AI92msFSiEcWzAdNN5wzEvKCGBGZ
/zm4kiKnZ7M4U+6vaXYT7JNQH0hi21VzZARw1NC+rI+a9bA9+usXcVcbwRSWMCbomGJJ4yWCEEuo
Znax/+t12/+yvdjSk/eO+vqxEZoTDJbhBAZkI5wl60My4LXzbMV7dANj0Ap/++lfh3as3D//qGxX
OR0pYb4+mCzRJjco+16gqFlnEurkQRQKGRARhranEOeWPKecFeHccXGODd6roe2/U1yx+A90oG7j
yRvD+FrP3DFebR6YCvheGB4jUwsEE+elZlQdVy1YoVmYYPLR8d0oG686jCgrHUnJLVhM6uF4sYCP
YQrLqqPNKLADkPfDjgW3d/c56fNfVFf8yum/mFXD7SV7eMbdW0JmG2Va7/OYydDPTVI/uKsotxJe
EcY/85rMmMnNY98ca1pv7cHoCmerYQZmln/Vx4cUzL6dUUkbwCLvMXL8mAReF5OPLG+7H55Lz1v2
BBqYb6n3xZopjCe2lQI/mz8xZRsIRHrDn0cqXRXaUPxGOzCdVE569tmFW6CSOYGff4tFvvgUM2wk
PfIwVcXnvEuJ3oY2U5qKSZYRz4aL0XU1n4JNua1Mn2QHmCmP1w5b/DYUX5NikIxrj+asVb4UxWNl
aGJfFyHelvVmrw4CNzPjYH3Ry4nqUMNiYYl9PcXm1RI2fJcrpqZ1uOvX4DcjJ3mCdcG66jeR0rta
TfPLPTtN+mTOhJkaZGHSU+m/MzOMR2k85toU0Md/gntwGtP4SzPTY/Pyt57GKRcWd4yza8fyrXVJ
rQ2TLPKXiiuAkfLkeSR1snUA4o74FxLj40B1EWE6nxGQ6K6uqBjjBWkPorOuLoMiNB3bWGng9XwH
Qkhj/63rk3Y/mJhYGQC5g8NDywbXNxrsoWIRD5DAPnpikNOkWVXHlwmyzoqthyW/c4v4WJXNPa/o
5mhPmlEDJ6bl7eXPTbjvFSmYfVjeHd3b6fBY4sn7ObjlHecyLYUh+YZw47CazGpzYEYjfBhjUNaZ
ByDOWGB086p5ra/NEVDwiggH5MrUDORw0in5Vam2szwk+pZxoxCIXFCKhzEcTmpk+WmKA12IG+Vz
IJb3/DcJb2eQxJ9Cu/1B5NuDhMKejdG1M6L31oG05NxC1/7Zgo6BKrej/vc6wUhjc5NdmslLr7Pm
THvbMbGPDKYOrJrD9mg7QFQ0rrNkLC3i9Gu96LBhXJZsmbUgUDaKz4YdVpgNIatNXhzTWY93GAXG
HT2HhntciZPs0mfVnD3J6m2a0bKDPewCQj0g1G3Pu85d9knFqns0eg9fn5r8lAqjGq01MZSRd4wy
8yNm7bHL+5mRkrWaue4zqVXwZfZUS4N2PRgxRLK4nlPuzq4FAu/eFWiAxDSagMi6NtA99rGJU0oK
CiwLtwMUpOeOQKFj3VM63iXrYm6WZr343fSd4IPUzws2Me6640ApdpahO5/imnio2SNuhxwvFj7r
L6fHtCvygIprjU2DA/5uVmiFGHq/oNTsF02K9CTBUJpyr5SxMe8aojF3bsk9nOkt9CRH8MXToNuh
ckC0tuCmKDLPH/DcG9TBYOqT3VXS0XVGbCAcCrY8gfhqruvtftFeZck7KbV1ytte1BY0DGJEZfFq
XuhWewKbNWzq20OCH6CJtAc9y8MD8CPSMnveTpG0rBbt7U39WT3SDLIUqgwtd011nQD77QxVUIpf
V6ho4RtmjYr9zF/PS92+iDHqT14/0u3968+n64nQ2KPTzdiymhuKDOqM00BZ8VYfwfaz7dF20AzS
4rj1WR95U8BSxT1PLjS+fPkwLRx/tNLf7UFPrswFOiU4ikwVnKGgrLDBQmeFa43vxhzWZiHLXwec
VEApUAWRS9LlnNg0gchzC7ZDtHDDRtp0KqkNB9vBjteQHy0999s77Jaq3OcseagEpAZ6SY0ylp4m
x6Q2P+Uaw+JhynEH47ls93UrGKfVoHEBsNZm78V2I3GiQ0dE4/o588Oc3KFg7L3XTYL2/wkt/wOh
xUB69h/Vevdf4//6qNrsn9V6//hH/5Drufp/SVs3pAvgY0WQ/BOkxfX+y3UE/BYKZIDsHANN3j8g
LRaQFpi5toCMSYuOCJz/lutZ4r8sgjdshG4C0d6q5Pt/kOv9Gx1FrsOxC2XVFkwkjvM3zKo+OM0g
RFRdZhHlj1s1KsQ0QNYXEqzV7qeHLMSoqtMn/W07WXRe1nLGP0kc/29wlFUS+FdArW2tZyFXHJO7
0vE2XM0/M0iGTmhLI/XyUuYewi07fB284mEZZv1uL2aBoqx9aB2a5jGbvEjXDkhQfs9THcOBW2g8
GDg6//MpGf/Kft1OyRJQVV3hWhBg5d8+mFYzDbeWAtDeTBcpy7We/iObcdicPwtiFJ7ySZ2bqutP
JhkKlu2yI4Wrs4fIsytt7SUsXfegylGdTJtVQJYXqAO8JfMhZdm+K7TxVJusRNyqj9jqhfa+ctuz
Nnbn0dCBTEfTp//8jv7GqdzekS1crjbJBbVqQf+my9RENyFrKy8kocMGcympS3zJhzoBQVN71tmA
9HQizcU4I6Y+ZfjiO9N3qr6+yal8SyrXeCwN+Tk0hPc/YWi41P9+Adhc6BCJYNFIxK3/em5916ft
KN3i0kfjSziyWDZFfqkEMJNIUK7tPBY3s4m8yVN9kNtIFqnTX3InnljXZctjoT1GYv4fz+vfLswV
jAOEhRPzgBH/PYIqFdpUM/17Z4slTl+6vilU7NuYUna1DsfOXgU1vXdgMZOejGh8rwukHiz3JswD
i/5Q4Dr9z1+jvX5N/3KvuDbdaWkAxua7RMfyrx8VXlCxROGEsC7VR1h4EPedtjiAItQevDxpX/Pw
gaZI9NyMefqGn/4w2xOSMMtJENEP9OPDerpje3ZRZmlqP0y5FdDpvpTVIj63eJvdgerfYlICzyVK
FTuz3hygPzdnEMx21rEEqv6gs0Shegxlv7JZKhssuybSg+WElj2cv1eqHFZb9nTsYNJbnUuwS92R
NVt9xD2lmqmjOZanOvLA7g5vVDtWVUvwXIk6c/6dpESBi9ihM+3Ww56YISS4Cn0EOuEEuSAtI3Qi
w3425Nt//ngNEIj//gHDVWO4triQhWH97QMuCw+XOHu5szEqtK5FdQcFfqXi510RvrbY1qIU67gc
nqZwuk+ltVwXKlJPaVw+aQoHrsN2cl/qWnT1hvZXW7i0DHECgyb9OcK3Z6VKRHkWLiH+fPdHDavl
lCSzx+drsHq24DyyI/oIWY6grvLWeAConaHhBsiNnzJpvOGcHS4xZpa71nLYHmVeFAW9o4gzcdjr
xDOkIU2PH7dDHnt3PaSHM1Z4PZRTXUlDwqYAIB+G5nTuEIW8DVY5P8fh47Rz1VPZFzqrpEV/WzrA
312L5CKtqf/Pgixg6Aswf+i9V7lPAwrDMmUCHw8GFUuUQMeYVPULtrQL8XMZvaY6ezDs77Myyv00
6RFOv1gcl0Xl4E7dvXBUSuZCs9ZTWtRCc0fJa4z26S3Tq57qF2ffN3mC1LJDRhFFz0X6edY6dWZq
wzGtL/O1bAf9jt7D0Ob57rjiSdqNhtSO3bVulN5tRNp0sex1f02SwU6vav3CxJ7ue1EMePdnOiNS
kb8ZJ90N0ZOfovoLtNiabl1O1kGhkIZ1IQCL4ZOsKxls35GTwwNvYjq47tgB8THFBwRAndoii/Vp
pLmS9tXFLLQ7uB1CLFjyEsKyXLzGTZ4pGF8LMEW3mChDGppD8ixSL0bERcZyWzUEdjT6qyrdkJFZ
oqieUPwZTnSza94jGpD5PmpcLYaFCkbl+Pbd1KXeZzXPGBXTS2W24qTq/mvSR+Wtm/RyP3skpCnX
8r2MsMjZXdNkZmb5VIsKwj8s3PhoM2/WeujWLk04AsZf3PDo6X2MMFxnmJXTC4ROCuFrkskkEB6m
tCr8hRyHFeqSX4bYhCQFbfspdMhqS9Lk0szq29Q285MiPOFp6It3L8O3pnrzDAzAfLFEoz0mpNZs
z0xLvIG+4EPWK+9xBkvm1J0XUAy/IKdxH7eDHaHC9iRb9+3p4pXyzy8ydru0L0d52H4WpwmExqWe
ToVRLbftxaYnkr2NKRntcoKy1YXAX0dd9Nyuh7xY5IWbhKLA+nRuGExbE76W1Tqn7Ufk3BCmMepB
ZxbUCz0ZnwxipBDyEaMeZZYAPGxpL9tBpHYQ5/Nyp7wVvcYSWnEue8TbyMo603naDj05vAGVzx/b
s6KVy523t59YOAYUJpHCA+x43Q7TEH5QOSuP6AsiNgTEhrFVEvrOpfbT5kURLFNTP3n5SAbzRJs3
Kl0IRj2hqnUZUJj33nV6sEj+u/HVRDehI8KkMgw01Xbns7LTflc5nTr0qgaU43XaXXWQYtRClM0U
NvUHJAI/cX7SeUk+9TMXsRjI3cvtd50ICaSAhXvRrTjZqcZyoSZMP/JKeU8tTgvX+CoLE3I4oHE1
vyunv1qOWlNM2rPDZpE0s4F+hg4Vw0NqRO34mq9JLtwXBw2aiK3GHFuJ3RCV0NtsXe0bhV5vl7ho
+DMr1w/wwRDPyraiCkUdPCeK5xiNODiGNNMvSNx/k/BSHD18tYxcSrL9YpxoDen4+mkhKYEgZdTI
LVls2Ae+9qaKjyjtjHNBP7lslbxXGuk5WkhZQsCgFzUIZ5LVP6W9Qyd47hoazeVzIkC+TZpzGCNi
E6c1Ys7T181e7rHdxK2Sx7iwtk8ztxbtspQtSjjDvNSZNe6S9LOtVP8kemePbJFW6Do+LYRUoZBy
2Sx+kUKrn5mp7oW5jFckKqWvy+kVaURyUvZ1Yh9yWnJ+ytLdObTmRONxnL5axLkeraS7K3oDvhoZ
JNBe7a0FEWBXj4VPRNc5lhJ2xIrJ4z/4iPLl1UHYe0uizjuUJWKgrOx2AnXoQXgJkBZEVzAWfS8G
xs739ySjZLz2kfvk1mjSMxEi750zjV6cS9e3atnikoLFUvhUhqjkrBWJylubj0shmz2oF8gWcTn5
KCC/C61sWa+qA9IZ4oUgKVzTgWjYKenj20R5CSUkPsjoYOrlctfVcC2peX1elvPsYYEbgfyc6VZl
Z5g690XJ8siGLD9hH0iOlgZfapyPcTZ8TqqZ5coUvgkTaXcm7NcsmvHgxuS09rr2HqlI7uOpOnkK
Fv1sR8uTbJ5bO4UO3CXR0a2nmj+PVVr0kol1AAQztYgT5mmdCPT8UaBxDLx8eUhSyO9hPF6ypiDS
Rq5gloiZdYY1RMQd64BCgzpog4cgADlYugG+U4S08oeQIBfEiEvFVPVDkxvVXXi/4pHCYBiaX1jU
4Mmw219Jiqq5EY550XrvEb6SS19haVFkFvYhQnt/VnTXXoBV6dfStZiOZd/sFjKQ0HlN7VOr6OMP
2CC+VZ1EEO7G70M22tRmWumPyKj2Ki805GimebFU1AZIhFqnBRTU5Wg+kyG7iMa5k3Hk1lgmkDuu
HZ3iXGbOk54W1Unz9nVdV5fGQ4NF/Vju3ZT4ZumGhA6sJ6+RVvhcK++himoq+g21KnvGLdOrRDx4
ZH8tROwdY+9tGBpqc8WAH6yfmP2lFZ/tJP1o4ll76BHpWryzWWuR7KUxbnkrKa7kCMu9l6qQsuzg
N2owz57ZPGK1acnBo0Gn1RcAZMMZ8FNrl9UDKRkjWqT2d73QtBpJYr2kNsxIokNRFWswAKv2nFem
GTCplQeLL8/39A67AjADMs9culMdQyEGnc/GyhuMZ95ClhQAoiBgXWizc9Pwf/RhiNix1JsTV9DF
hPhHRCEqM8uAB2ASNoV0GXkUCU8+44p3HHPnVsAEJXJau+XDKsEA44VizD1wmaD56Ok7O79yYhWe
AKgY0HUulEUlCVDkMlmzpJcL5DpOZEr/2hF0I1K2WkP+pkZE340k5KZtruO4d6vYfGsRcsoICeOk
qs8h2EzCQb03Q6FqTBbigMam8jkdkss99JvgLNNPaha/WxulU0jF/qUFS7nK2b4NRKhgUinqo671
lR/jP13h4vU1T/g7uc2tS1GZqalPCelwWZuaRXrWYqKWtqcKTNeNmWV1hMgruGHtPtjZ9KqK4pLh
rRma0aF8HY/X2rGp9M5O+MAy1QAAlxVfQHw/aWM6/DLdjuwL8SBbRIUGeUI40oAyGCuewQPhdhAD
LTO2cdtPYCBg1DNAfjULZsE0T+qWK47X1tu/UvW1HXAeWlCb/LxMxluronqvREaMctGPxN1RpU9I
zTlYrcFTLfzp6YAWx7EWxLAUX1s2ZNcBm9Fte7QdYI/H+1G4yrejSkPqJiwNmA9dSGOwgu0lpIQG
U9Nrp2nxfru9kewHMd81OzUDB5jfn0OZ8+01Ay2HZHAX2utoE2nlpbREq/xRLsmHILHkqIm7zpbu
2WqeptxxnjQcFGMV1i8iN+xzQwWHfu9cv2w/U/bUIhWlO9TVpsZSWtMPCwaTF0KIaGz2zdP2LMRD
GjhyAJu+/jICLw/xksu43DdOkRwcadcHLhnzOcPq8TxnsBky3C4QqWe48FRbgMPMMZpAfboLnJAK
39ErMgbMKOaLS9ABvc6mOFsWp9O2ekP+W/aJ5p570yHfSAjxe0uAHBZRrL8QGkLQGbY7Cr7NU9h7
1rEaBTswIzpQmhopRq+3jywPRo1xzoiqm2T89dGGQ0DStEccaCKYFyHQ8lRU1bfnbm2BxgUItJcV
8gc2SFd0lNI3inyGnR5CDdCiF1PJFt7LJK91TJGdFgCdCYgC26HKpSr+6Xk8IzSV0QQkg8+ZKXN2
fiV6Nx8c/ey4TYyW137O8RqhDemrK+tydAOkPxVF7e35F+nVjaP2NHXN3QAMfjQS+4smFm4HV5R7
1g2wv530QIBTfiBg9GbAL2gr53vYiuiq5e1ZeLTViiK5DRVq4GWOngXiTToH97ZlO9Ibb6zwSO5U
9ynhVGfd4v8udIZIM7/1zALSHjVsEtPXJo8zvzHSz5pAJErsG22L5A2XOlUB82KyRhtCx/LpDyTc
gt4Pe7G+obA/j3L4pJWx8ofloxDOsnfKpPCjt7Vlshv6tDqVk8YOUEZcpaRS6914Tq3+mcXJ53id
YXILNnB17ATUqhp+IsRZJP1GGz9lpROuUkMIWySf6iUEt3AEcIgh/qZZ8wXIxJ6YvkB04lulXljn
A0loINEsE6savXX1C2xMw7eH6TxYRHXmgwag1+GeamggJKJqfSHVL4vosqNjZ9+mDFYSmRGfDfrJ
RF+Aq2SFLqPcuVBq82dA7ik1pcBdh8vtUCA4aGPnDFz+V7fwPlPVnRrTuegIcg+k/Tw7CQDjvkUO
QZLpTitriPsW8YmDRHpuki5dp8Y5dbQXjT7NsSJHhx5w/n3yFIv4tbxT4FjL5DtxHdoB5gGuyG7y
9g75ZjsbmivJDBlYI6IdkoHtUFXov0M+6noMEecCZNlrOguBPmu+ZR9mWhdPtSgaP2qm4rhWkMt6
6X8ycDwyDJEPbBreo9Ror5bwA88wXX6P9mRhtYbGo0+e/R455t1r7As+NY8KqKMHJZni7K9i85Pj
1V9aleQ0PtgCWx5guNgb05vRdNeuqd3nzF1XX2X7NSmr+jNfyYOWh+9tMyTw6ppvjurTXe40y6lb
4wwASRELHmeAWBlD2LRnV1DmE9lLJgUz14zvWu7t+8Ro732Wu8eu194Hhp8yYddOWCqsy5rpS4bg
8A3dxJ3chvG5zzXvtIgX7MKqTqpTh+L+OUmoGEL8KxQ+CsuBi61qxzgN+ryrq7C4DXltsFn6JPQe
shCuD/TnqIlKEuFTRWib1fTttW4t1CtEe/q6ht/Ss/uvJYUjxHBdUBlTfGTcY/yy6dIT7w6qSjyV
mvMkISxbs/hWkzjoLxG6HEKv53O6WpVZS52yQT6LxQFGQgotECD7JFc5fj549jEbB3CxbyNFZXiR
KNepUjePVZO8ulZGvAhsb741lMg29SQabbS2MkrKaVXsXYWn3cq4+1FoQFnUBxcB1jpvRJrxyZtt
88JC4VZlONgyAKhHMjWeJbruT6R7HQkReIfoTlwEjtcdErGGQnULrydJy70+Zs+65jFuTavwEN+4
TnsVr2GObyMMfcU1DRS1eRyq7p5pRe0jxyMAfmZNm0CPY1vUnMeuQb5eIvelNjH2Gc67ahmxBCD+
2mRgTuFWIKeXT5uoci1doyW0kVp2OtBCoBz4Afv6q0SEtpvEW1V6R+C2FqKTTurBphqNa/aUtWvt
4WfLJf+eUqAIFtaA6GcMW6K25Dl4ZPy4xEb9pVrbpJjb0+1g6SSc/lG2baK2v/06JPPmj9Bte/Xo
et1xHuNXaZQ4AUe/GZwPN2uU31m54RzQDR4JYs/OA572c7u+gMpUsMBWYjahD+m1JK+vnd3tMKSz
fpx/riQwE3IPi7VbmKvkkmsFS69HVdOtIdruuQzrW+alvJ+C8O68LrAZ4iDUTMRjhVJasBiPXUGM
GXtdILsZfHsdw8AxilKAhJCwMN4txVEfo2f31AJ9fE3c4VMrpHnaVJabmnKKvB08QTQEOj37U+2N
7qtqaat4g/yMELF688K5esP4u1tNiskwQjd2kBCbcr7Hc9LsiYDqoPASGOcR5NYMOf3hmAT3Hp/7
2CkqGXN5WaxQo6Ldg97XJq0IyHXaUVy1XicGrrrOAq9afvJlo4YcNPtijaXcSQNfWFLPX+h5e3eM
VgR1eDCCZ9tPk4XZuO0qdoAzns4K+UacU1lReVQ92mn3IKuqBDxbnjyu5L1GqhavIm3SnGLdB1Ns
yCX74hRFew1Lig0hEsh9R78Mpm15N/VKe689OR4xQ8hL3pMX7RHNu7Yf+h9TFp/cpT/h+rBeXXzU
J24BSDhxXL5XZXgty1T7pkKqd5BDhvtUxPmdKZqNkjcckD7F36KaGg/S98qdrA88Qs9OmLi/Cpz7
Q9/6BmMMOTXmcMN026w+1HNjdc73AoAcWy9ENC7qkDPIpRdvoqEzKIq8bKgh2kdI9w1tNPduYaHp
C73ltJQMHZhmTOaWnogoCpNVPaYn0SDjSbwu6Eq0fOj5nXvURDn1wErfa47SQEDidZw7ghbZ7P82
m+7MhhKfRgMDPnLLxwzd2BvFtiCioMAaxZuvNju4LYIXRaM6rM9ccHS+Knr33tPjRfKLFLu1FODJ
uXyL2SP4qWIXHLUFqXdyICYBh4MDexsxcqU9T9HDnNruQ9pWzEOa86OV3Xyxv5ZT399x9unTBPbC
Fsa1NpH6k09jXcZ00o5tPQBGbYsHmZYoDnMvpz04XelO4rkgdmXQU/VsFM63DAgWwWaI9aj4PmFx
1XwjZpLSJ7lrHPWiOibjLhJyP8nlJ0aq4WyFsAw0iqtYbPC34LWNzm0bH9OWUFV3SroH3AQYbgHF
Y3NAW53N7Vmp+SOOe5boY6vft7KUZ5sn2kaElItvjWnBZwCXdBp6+cWpCY2P6xi0UbLYVDHqoyLa
4BxOLV3PaHlP5qY8G/P4yrc1Qyby2ANlw3IsQcTsXDmPO89Vxgnb7HLUucAYInLfIUtnyagOdyQS
7GKz/ez1bu4PtJGaWajrgHWHMqd9m/QPVxWPpd21zwTYkLfqRP2DRjxPYTGltSSpnez5Y/YgjK6J
dlHWH2w+Xtgp5RdcruMVd/wVHYkDSXf8HJVa9aSa8ObGijtwhE8lJlo22ew8enWu+RkKz2yJuseF
0nbk0rGxRpUcl6qJr/AUXhYno5Ju/2zM6VDaRrofI+gGZmrNh84s1516T2VSk6yPi4MaTSKmHTva
T2P/Q4xzfF00O9l3cNnOw7lqEagV/5u98+xtXMn6/Fd5MO9pMIcFZoFVtOQkx77dbwh3Ys6Zn35/
LKmv3L59e54ZLbDCYm1AoEiKIqmq4qlz/iHrmxu/aNV57JFJk8abrrCNNfBTbSEjxL0UmQMcVMyF
W6O17HjpZQmLGjXWtgG9XyiXw+RWpOv6bZDY1sfyGX5XYrj13QCIfzu00aPXq8FtOOTqVVQrC7OA
8QqaCs9skO03LhIDDrNIRwWRKunByh+YePok9DCNRSuuYvpPqjj/wGhPFC6HqxHuzad63AxBsEXi
Prg1JWrNBEmVie64K98FHpGQcG/zK4ZDrayl67CUOCjCj51BMqAvgZ/prgKroolWCpOQpUdVAvkS
7h+BrXnlZ1hVN5nz3EFLWRdq6c6VMtWeLX2A4pzyobzGMMGF2ktFBcZ774bfWi02V3kcStu0eQjw
APyjHeQ/mponLHIt6dpX+In1WFcgNI3+xmsQivGpzw8JpTEFHfx1Bhhr3skyfo7oH+YoiuDSrV+P
HlRbp89edCX0r41KLeZDqsLQzCHHD0nl0Qil6N7mEIvA7kFTa6G7lv11M+K+3luXAfP/KwhgcEGc
wbzKiBndmsRR1Kr1mhlucYMWdbPtfbKmRqbcBL75Iid6c8lY9UKpAmGENCuqFdBze6uUFHxVG3fT
CGV04NM5DgAD/DwExoIlTweppmgSkTjBy73l0TtJ2o3bXI/atQ5LViGWQOuTl0BlRC695srFEniV
y/BwG8pS28Ck2JwHylMHHXbthrC7pQJB+Ta58rRUmVed9D1GS5P6hJs/abrd3klRtDbsj7IxGE+V
VJpPI0n/uos+wmSsb6xYwfaiQeyjU2SmiKG75Y6M5OmCpxro9W1RjNTz7BrRWRJnV0msJ1e+F9vz
tPT0eaEU6VUvQd5Ok/5GCgn5fMQaFjFArh4ZnuAbYvbxpIqob03UOzdO/ZJ4iKEFSujOYTmjbm7y
YCfdClYXkzwPqkGU53h3M7M1KwYMTrDfphVVgZlTKase34zLGBUkfa5KXrsJyQuVXeGWl3mDFoLb
Gv0sA0sxMwKeL6PqeipPRAxrfQy4V2FMIb5N62cUrFCs6BABp6JNiSlONURegtnoMCRHlXVXIoxy
V08vYtiJ6cHgUKJLq7+jKECsXuCOe2tNZWpEM6sbo79Dm8e/tENG+DAF1DMMSnTnT0tWIH2LMibd
ad2Zl12sUBt12gWKsqxzU9Qw2uoae7q1TRh7BV7XWOZjFG98lFBRPvCpslrMQB3tOS1jHpO6LC8l
QIs8uT2E7pAcvAS/fRNhFOJUaXLldBGGqChJXTLujUsMp+C8Mzav42x89S24+rKdOI8Q427SupQ/
uhrkW78zU2xFlV1TMfFPEOQDgxL18yooUsgNmbTN5fhTp6DWF3XOFdau6VQ1t14cqEXE+1tL1ryn
slaugq4frjyjUeHaWs0MkM+XwdfL9eBm3VLyEbSibvSxl73FaCLWVxKS3iq5596gqQThzGiXOgmU
bUuoBwJP+Rx1xWoMEqoHBKGpTfYvwXaE2qZKZmcNPBiJsKJynsIU9x+/nnfErtd9TD6hTUDnK2Vx
V8jZHSn6ZRSp+Wvfyt8wMPpiZGl26TrV8JSTnia18AT+DxWSmuSSaA+iZSCRjqObXC/xpMkWapK4
6Bqb9HMvoMVX0bNewrq3SWesq1Qv71NmpoOPpLmsDaghkSqjDvWp9WtlrvDcgKabltdeqDxRAJcX
cUo9p2XutiKzxbSPcif8hOoBgDDSzBmZirAfMXsqs/4FmcdvUoWoZQiNfE2cqT6PDVFrOqrjWgzC
WkZVKbCJ6Yy+/tIBS7lJykpeD/DYF0NKZbMMVWndYGJzM1bWi59l9VMqO/qNr6kvUXFvUv9/NCMj
eHJKhCn9NFDWmDUCE3BAdepdnqNQNi2K9xqwpv3SOIGCxVsfIPncCgJ8QIyaR0KAQ5+mO9Y4Ryiz
2IqXNO0+KGUUL6ARrfWJGdRYWPwgfyL/WIwoa2+64YZkM9zW6QWBAohP07RLLMH55umR1STA6fK4
C9hAmm2DZDLpEgtG1345Dcxg5pUaMnKqFG/g5SdYtSiHF8cOABObxZVSF/Km0pqvUZ0Uy1BQwgSy
WJjViCUErEzGcPNDKKiQ7QSq3S/202IgSLgWo5FfweugrnxAEAsssXh7fDEsP1iC8idFInhn0wHE
AfeH+nMd9NvFaHnZJW6s0E/iCeJr9N2L2C0S68QBIjmDByhO4d0BIzj7S8CMLwU50i2iW/wQAuC7
fz+tRIAAbU5AGYu01SYuZZriOcUkn9odrORp6fgWHUwCVWhd79aL2/9u3fHt8fMaZZ4Ixu+PI8ee
EZM7SBtCe35A//grivdgcfkpA4hoNH6ZwmWgb129RHK0800N5kQCIAMJ/a6zcdi2HsUOkv7ZUasc
WYc+r66cid8sjmuNKa1DLLoTcVFsEUuKb1dLOaxxE2FnsUq82NNuYqly7Go9WPgE/3k4sX5/zKwn
8afn4OeORk3hhAneOzNNU32xoQmYgccRKgdB/uhQ/NzUE1B8aM14KYDScQGunrgITqAWb8TP7Ivm
dvxZ42jVTp1K9KQ+aIqteEFnptjqJlo6xRj4S/yO+y3+2/1WJT1PUo+3xxexLvFHZoYSWfOodhGc
i5NsKS7EQzN4K14Gq/SWXlT2wEXs9NkJW6BO4AVigwIyOBcEIsE1+VC4I/ikJjIXA2R1nGAmPwNr
rTkGiC37SbIbaDWuuQ4TVFjdFlXZosC+0X9W0vQB28140fXLgVL+jNS5hIiBAuxgWBOgqVe2wRRf
iRQcvUAXUDp8jgP1DhKEvVKH6KvtMN+hEP5sZnxhUk+VRfq0lGYfIPpt2rTS55CDvHWlaTc6zQ0G
O0A9DxkMsqAvamHc1WroXXu6t/LHKdkcuNduZPpbixOcISEyVJ/JxVErpzA6AwCGhB+/DAcEkwGB
px6WNeyXZCjQIyRzB18gAdQSmRvXRK1Jx3FWa276qbzawI2pzPBOtpwrxNXdOdm6ti6okTbDwqia
D3pc7siYrRv3WZE9Bf1k+0tufMDszpxntbOpvOgLo/WCIiDX4wX4fdngtYrhy4jfgaQn/NwUZu3B
sWdebjyrnfUqyWu5SsJ5b9VfbBwfZoNjSah/UC9wq2icJwMVHF9lssBjPMAYC75+Og/Q/IGgiDAo
OaAbzw0+oS+Knd1Em1HUfpMBtgip3LQJc0vX3WGEnM29gVA+hYRl5VY+dxZarDdzqjkkZNA/XXUk
UPVaQjqIlDFTNwza2hj1wdhEwII7VzET28LC3EgeHj3UFRBn9mPq547yMUNU3mGapSWE+DlegVXr
3gf1bZoN2jKD4qY76MrbxDULeA7YAK/iykbsI/UoBJoUBzUFa/UEjZyiaKhYkZVU1eDGKbXHoVYR
VEIHDHJG9ECK6oZrr2b5EIAoDphXWQF3r5xsfo1RneVm+kLv/K6gaz6SJw0rCtwE+Bvdo3Epinrp
jsieVpq/Hlt4SZAVPjOBqOiyqlJiD4iGBfFhtiAvP+tXbp1/GGotJScdfA5yOAlgohcgJN3liJ4T
F6w8DLB/ELpYwPfLIzQ+YZu5MC1ldemqyUARJXHXZQ+fGpAXAqKYD8lSEa1qv+6f1Rjn7V6ShiVR
srqGpiIvyiJrL1GQdOa6X+tP/ZCDSpLTq9HBfcxOEuNpTJXqnqr6apymDWKVFzmzsumUBzkdJJ5C
BpYDxfhRdVXjJkEsZINTNfaKOumC0VMt5Ld76wlBa9h1riuvqCsC6DTcpx508QY5R2OWFSkdVAss
kgeTBnWmqwuXK6j0PL3XzXR89NHfy8oQEfoBIzZyOOPKAeMHrgW8EhoCJpmJqn3q+yG8bfPwmQdF
+yRe6n7b95X8GGbXgcuRwkL7WtiawxzL7Z4svSTbL3s8CsdvcRA0WxXpuV2gSTbyBystd1XGqhjz
BmucuokUPHi+tYVteJ1RmLVbo70qkJS70mvclRLrQas166FXgtUQj+1ObtTHIi2/+HLisAnrwX7Q
0jtTr0sm6kq3sZVIY9RAj7vMlH6hJGWOFWS5zvRKu1WY2bVZWl8B/H4l3olWaICSwQRoQbiod9dW
+JLkoU3035VLvNdoBd0TQA/Isi2GDLgcEDrlhIUxDDnT1m8MdcBKRwWuiBZjuDKlAYGTJjTwgDZj
0v7WHO9g5VpX9PuibakumZMGWEm7zqQPGjqGmAjZ1z24q0v8ZIJFkvjwzUibLsqgntDqib8EH/5t
iNVHkBX+I34TM9+tk2ezQ9q2ch4N32RciT5AxO2uXWfIb0JJQTYM1E1RkpUMMnnrjeUl6lH24vfI
YuVn72nw9wgVGZZmwOZQTFl9T7UYWzV0AkvLLyPFji67lqJ3nbgIv/nWsw1o8bFPUKMsx2FlTOCO
3qyDf3EK76WZp1OwGVBlxVBkCoHaBH1+4/XquH6NU1wNKVUC7uQ26p3lMQJInR8seJB9jFXicwAB
+crJWlRDHfjGKvLBEgoH86rQ0A4kcXg1gU3lVknuWtt7qikub5iuylDLcwy2wLH8/sapE+D6J8T7
dOdkGfYEOHwd1PvPZw2bIUbitefGoTu2jBH63XjovivaCOwdp4C10drZom+VTWviv8m0Kfo4iRPq
0ecAa20XhcjXfpkrtv/ZVOWXjGQOyR/jGwAVA033khCYbMyuymCZJ0Ewbv/F+f+F3MD5OyosAtsx
uQwBOH9z14cK/7ZOMTOGupTQXZdwE6wrLgJqdQSgegMqI4X9VbWrMbb+QFmA4UG/CdHoWWZqpi/B
9iMR9NmIwvJyRBrYmTIgRZh/pOftwj7P132OxVCV+Ma6DvVbvY6bubiI/08B+xcUMHRU+Tl/p9ce
QNJ7fUsA23/kwP9SZOcCSKGiG7alowQwsQkOJt0IF15AwzFllNKBCckmpJcfJt0WJt22bBInUHX+
2aRbudBU26acqiE35Cj/llq7YmrvGifYZMYkBU6QKnNC+vshISmsquojs7u2tbhZBkJjY3rpwSts
lSktqGIYOE9z+M5iauAWTLYFr3K/NL0NxvhDWpveilqqA7Co84EkOpgNiSWDqJS2uTdcbSayrJjN
Hqe0Yp0l/FLFSoKGZu2o/kbuQ3zQsuHJz1pvBFTHrEhOFa/8g0fwtUr+ciWmZ8cXRczrxPtkdJji
4Sz5QdjMCn9WYcfqg7xntr33bi0wDIJRRh5/mv+LF2jdPfC0HsEaau8/FtXY+RJEarX0qklIRGxu
W3w49nsypRimmXE4LMKWaQYi6aRjxB2zB0rOESDV0J78q8S6/eauIOmLugiQjYR5ukFmiokNdN/j
2zieiL+p5IfbwkNqsK6hkkaGjEwni143wv0Ui+JFAqcPF5YMPuXtRoYG36LwNgnVHF8wc+DyPcVm
ehJNv4YxUtIGjAdCESvlrT/lNqw2zJEgwQAP8i5IjBSVG1aLHY57daX6YnSatByxhIbkUjwMIgEz
sbLFEiHhYSlooCOghDnlZ/5ciV6bi1S1FiYrSgRP7sTrjuqcmyR2FO/VdrqRbzYdP/7mmKk23dqh
JuUcD4myePft+X7z9O3ilMQx9t8kFo/nKT6Y5Gtc+aCmS5GKTBMlfbEk6bW61Yw40dA7YVGsFC/F
GH/igesuj6vEUjIdQCxBRxkuASfv9ziuP37AqEgHZfk6kRQI4CmVzFkFCQD8sFgWq48v1tRW9tvF
yl++f3MosRgUXbiKDO3p+BGxtD/O+0O8+d6/LIbOVyBR2eb9N7w5UjzJBimtas3ffPrN9t+c/JsP
vFk8nvSbj/5yu9jz/am93zMwkVLXY21lkeeiXDKl/6b2f3z523X7fvF+cxBrVDp/Pg4IhEOPGqy4
Qbnl52/Iq6wkhz5OGA+97JlcMqQdP3Pc+91hxQZzvPeD3NgIATMhvieWyGXk2+Pbd+syITKADUC2
/cui2FVsEkviRRxIHPL41pBaRkDxPhGHE4uG4Pv//tvFjuJFfI2h+0zNunglVqkR2qh/iMU29Ft5
iYgvJLSOfMqUkDUn/A3INOTTwimFK1aKFztWsQTebxJ7ibV10BlofY4FcIYi7BZM+cP2SmxCicEc
H8WijJ9cBmiKL9gfBoYVCvW5Ei32smr7Y0mIWoRXZRm4K+CpxmKIlRvkMQOm4f3noNQ/ulNlMoG5
kvqJyjS9+RwBamKKDGuxjb8OnTxP0NheJkyQ0LZHhqezgyvMufNl3E/S9iBCkq1mediitO0q5blD
NV5JAJbhpPrmLPeXMeg2+bqg9JfgtCcZMsZxAZURb/92XTXt/GaXvYQZn91/4hdvHXwAeYpOW46f
+28cRrONhnqFfSk+5YiHrTjL/aJYKw6DpijZUPEFYvuvziSRg62Phfj67dnAZl7laMcR2PMkExAh
J+mTrViqpxM+rnu/z3HzcZ/jurwwUSw6vv/VYamd//jW4yH+va8Rhz1+y/EwYh3GIh+TCO0xUeKg
Ho8myfTgFEtinXjLExxShTysjutbv0IPReyyXxSbQvFcFZ95d0TxNhFPSLF5v6f4kKiniKX99uP7
/TF9XVoMkgHxQKlRT8+kW0PNDUQmPwFzp0A7JteAq5GCTYC+98Cc1yTXtJlGRIqPZLUADSVDrdCa
eaybAGz8/HPUgvO1B8wfeD7XS9O3+pmHgvu6TJLrynFARtTK2smh7EWR/UnTUQ3OA2qln0zJRmE+
TzadDbwP0pY/160HtJ2RVJclHw5K8SUcJ2F9IoxloN3aJjweNPWBr0M2jEpyinFQPMkW6q1+Vv0R
B9IXdKWC9aCgi5aNxq3XyfY8RGnTMz5UAEomXJKzNKgQGkCt9GaSpZO7WRun7cwkI1sV2JK4mUtI
bCL8KdVzw+2Wvh6tkrxH/bOPuxUUnMs8AoouBd8jSsGQKTJ5FprmNVME5Iy6if8eRa9DTPXdsKP0
KiAiXzAt3saq/CHRov42oVYvD9UyI4BfoP732HZZuDGKleOX2hwjB4e8jtQv9RqLjbYLHkyFcrqJ
hObstZ1gV36DHP8gyVP6Kwivg27Egy94xTRUWyoIUlePcBl2BTU1r7hEADRZ5tY0zhlkF0sNvzxw
JCguyxG0SnKaDaBelGxwlyGBFl+CTqL1qqWKZHuWUmfJPmUdwiY2kicMi6ApB1+7V7WvAE+1beL6
JNdx27Ejf3hIavM6DWD+G26/aJDbbYZ7L/G2IcpsYd5/zxNA01JB9t3IC5BcXV6vFKQbZ7E/jFS1
/WBTDxMWaShvsFbbdjWDaiFr6UpHsTNpcNWxE5QgrcL5EiqgnNWK6fZArgMitUd6KQs2vqV+bH3c
x0tS6qTp5oUOsTjPgWaQD9Q9FCVRSsCyFA+LAABUwGWZE8C+sz+izRPetU0+3jd/2I9y37RrlMi7
mVFJ3yQfw9EUerFPWsIZszW6m4hVIb1VjdoOUdV5lqJHlZMudnKE3Se4tAKsp839caanoPBJpBez
FMM8P42rTRFCh4Vv6y8Km3QWsKGFFATWwnVx3DISQNdO/dGLmu853qkLrSBplkSoftRIQA6VcWco
4GqwpnDc21yrYbt4LgxCJND6/CvJOHdFKRcu9CQjnskNdCyFQn/+PS30HdgNZUVdeY1wHhzZpT4G
+dqJdkXYIutcqmB3KtTOUW9N5trEUEjcAKRTxiPajJnZ6CZ+GLYH9qcdlYccO9sZ1H2O4wboanUf
67G/p0pfLqsAxY9GbSgy8YmButXCl4ebNENo2vVgpxrxZaCMV6BnVgn9A8Fy/MX1aFaF4X1DtD/L
q9i+MhUwjO6Ek5ebZOeoOtL5gwLDHzwI1+Phz6N86TGXWWIfBMvdG/Idid7N0IOfLmNcMfKpot7H
zX1Or6JYnrQ87TOw3kqQ7IaAX0LXEE5JBvt57EDey/Aq5nnj1iuQD8q6MHS4U31xXYT1I/Rim5zm
NgHjrM+GMofLkCEiCedjVkRedYM+XuKT3um1eNdTBuJHAlKWZcYzdpDpiqzhZdshttnrI2r/lUI6
CXXhHMG6MWxfgU1QG+hS+MJ0fCREESwHGomedbk0JOo8htev1MmzgIb6jDaqhRuApl+7RRuCHPqk
EYyYWpUynubxXKIcOTOpZYOxLWEUIvVd6YC87Svk/YsNAoWzxkCcwWBIMEoEiv0m/pDhUaJ1TTbL
ObMFaks3qGeiO0zdaQYIF8VwNCJnstL/UQONmxuwFHN+XFLJ/rexdb/hU3MTtCM04f7RTYtd5eaA
1WsHddnCWuUK7rK1pEmzHiQB+nQ0CjcrwWHGJAQ17REpMsjlgbOB7oIzrdQPuy4E6aMF0hpyI2li
n4JmnRg2BRAdQXgLdhsisKssGVEarpdF0d+6mvlH4oRQhybByATN0CwbPwJoUB8KK3+h92EcVVL/
6RwYNjHvageWYaczH43Q6vJGD6hhse7LSgXXDvuwT7zngG66brRXhRQ8CRSU6pTCQqotGB9714kW
VovHzlD7mzasUS6QzOvIU56UhrCsdtpr2fjkxG66zlX/0qkpdOHFZENQSR41NxnBHKCGJ6URLF2I
r6ZTG4841JFdR2z3ziwK6aqjg9HTtDV8gmFmO9a8GHKy6Ql6F0MLgMmyIQKa9+3YK4Cc6ZOdW8FP
KCR10xs7u6lviz4qF4VF2+uihpIf2N6o/oBRG4pasFddhru6jj4xQUDFpa3wjyDBnWE5NTPAjy70
SCvXNZ46SyLpTYk9WaMOFVIXeBCEMAMiz8Ctp5z4Y4N+FaB7jYzEZN1iyXPQkN1cD0LcFdbZWDvz
pkXzDY0DwCbuy2gO2VzvnZdBlUf8tbG5iJt4TinktYQn3QKFWHR4t2D3bX5LylhaWD1eavQUEKzM
BKheqo9pHyjYYQXlMrauVBNOsF5AOq97R6G2VUAFVAKk/E31Y2E3ytwpsehDqxM8NIC5ywExD6bw
2UcyaslmbImIMBxa4VPx3LfDylSSZ7QO9BkwrsvY4xe2qhhte2e8Lmy9ZrZePaUNxdtGG5Ft09Bj
sIEvtYNBhV1BuqeyAaCPnbfU0vCufJBrtPwogq6sEBhWRt+wInwQGEioE7avbQOSEpORRWC6O82K
PR436BHpkbwtIiQqSvIVXRQMl0EDp6kKgxc3CRGiC6Vbq9E/622P08HobWUbKSbDQmFYlfH5G8zb
rJRi0IMj4gHk3Kc7nQMpRz6NyVLOyNfV4I7qbpnaKAFodvA1V6hnDjqBQhXExawG77woM1BVyMaA
bG7zdROmTzYJImhmHmxoZ+VXaGemYQBazVCbJdj7Wyja5tLTctQw5eyxInIoCrOE+lrvYPWWM6/V
EMBU8zvDVF/UUr7K3HVvwno1NVzCrDCvKMzOkiJ6bCLlmp342bT73lAoHyYeAMj2c44rqy5T50/l
aJhT49mWrVtcg0B7AJPaToCBFaqUX6P+xeyi7aD232O8jOaFJVG59ZRNhRDlXNMjC2Jg0iwTFKHn
/XcNijrWPzhVqJb+bDv+pC7k37qtjSuEjf1PYSFfD0TfwXdWCuCwpO6mIISWy+wa18h0ibpYdUll
JrZQvLUkbdP4mNI30bXFN87HpgznyMFXC73Q5E1h9dS60SlljFsmiuPemGn4YOsIu1sBDUAB32Jz
4/w4gHcklUQ+zVXhmyb65+ZVkV+m8YDghiYvvAqaeQf33gEyW8nFPA77Wa6CCHayXFszfYBM+6nL
Cu2uooi4LOI0wkm9XyBL/yWVcRIHtsYddylC20/M2HKmdeusytcDLudMXJKHXkdXET7bjafJD2qX
oBMrp49G03ylSgImO5dnueX/EYcOxfbeV6HsFUs5UJtLP+mXIwQ01PFDHDks4zYiDd2P0gyFtj/K
wHewaCrMZRjl1zwHCbdMm9udh3PAxOBBCRRy3YcQoVVIqOKDg6gF8IoCWSdP/tTWwycJ60lPa2rA
AtkDYkHBOqaOt8Br7LKZFN0RscH2yh1RnQzCceIQ34VmucMXvV75mrRpIiu8ycP21gi+lrZ6W2LW
8kFDWyoOtkgrayipkusew2/DqGUImZQER44B0NsYaaM4k0uWTsYk1meEaBIMMFcos6D8iWJlBsys
lYKIyOReUfFLxHTuVso5RlaXZLqxvZmFWHaih+EuayUm09ChGwtJ+YoSqre2yhHNiuHGLVHoATP6
wQehvE5LsH8N8x+VfMUzZFNd1cFtFzQwR2kMRDRId/TYxVSR/9oMwROKciYiyN13tcZY3qE0hxfA
d9N7Jh2PyG81fO8Q4H0xfJhJEdgqAkuEozoFZnKYVc0NuhdAUy893b2SKu86r9uRyq7srRG5SpwO
qekquiFzBG1a07dKjzFpFBRzVFk3HlnhS3L0rygRAaqtISW0eA757ri2nOZbbueoCwMWkoMvrQq7
sdBNkjZOoM+A3G78uP466Vyuir6/sgdjhpstriwmD4Xccr6YeH7g+j6TSufGAAuLIgxPzLiGEebd
22X0kqEX2yn2s161DjLvA4rC1vCEGDW/avOseNTOFRfaryVHty0Ws4zSwRwryq1dhksUHV4AH7z6
WXctoc81ZG2MmAmYjCgYER7B+weAvn/Zqrq6LqEsBpJyX9aRtENkxt3leIntkJbCXRJkjVjV9e2m
7OPoZr9OseB0jlmXbI6f8lTXnwRPALlMRxIb2lF7rUerXxR1u9D88bEqHiu4tLtO6da1VUKISHGS
7MYI9JIZhpyI9yzlLZgplyg2BPq0bFvszfrgCigkHqRGfAt90ruHrIKiTuzeo4lvpwlCVF5n7MQL
6chxHg4jkWhmHdal5lCsxwb2sPznumaErIYJpLoubGmW2YZ7l0wvDY0xt4odnQKyRI39bJ+oSPZO
L6RmUVsdrGEm3gK013ZhaQVYrsLo/XM3sb4y9Q8B4e9WrLelQt3FeT8uEMzJlsd9NRAnAKEmGMa0
y5sNWARqhC/HNYaaQT4c0MQSXyA2oAAC4rzWFkxO84VYJTYGEQAYwxwexSoDf49by5KgkfjhPbnC
zIqGXa0owX1X9N/7oHA3nYIu+xDG131v6DvxYo/0q6w2jdVxXTy06dpFdm0eyVIo4ULoateaBMrc
iIwduD5j/9kmMCnn4A47oKuAGoXt86OCNIZRltvr/XsoTsWqpPQ+z8V2PzdUIiNISZV9hz3uuGxH
nGqCotF3jhNJd0Zw5U1vNKY3+xemVh9xTh5RPYr5BgD31aIH/L487tdHrXMZj3KxP5AlZ+aVlwS7
JE+aW4xXFvsWNSIyMu+RFXbipLrLiL7udeBo92qYPeau11+J3cSLWcDlQUsrvxRvxb6KndYLo+hg
VE+fEuvUQY0XUhbdxIjOYXDqOTuA2M4OzYFxq2nNJ88tnZ1Yr+Jxe2digeaGiPJMeG1nh7bRJrdU
/0bswSxwJwcINePrMaDUHtSXkueYuyLPrF2eAkwC9gmjsR+tndiA6kW1kXMDHNy0n9iAJo1+W8Qo
u4GSxCjF8etVleCy2QYDkVtrXB/39YvCmjmQB9bgOcKVPYQg3DHNuwcrDzdMHyKQuC7q0VZduCvN
IfuGHVeAsjIvUI/rDTmldOb3vbwXL/x/BkVwuJDFa/26TOugHu6bb+Xw8K1q4rr6IbM6bd1lQco8
8j/b6fcH+q9v4pv/BS4Be8BJ+fEnYII4KXHGvztG/MqFNV+//fMfun6B3CbUPVPG5XH6+8d/xaiG
HzZLNgK1cPINVGZl8ae9xYz87jb8/gr39/P3+/zuCvY3aPP1n//AKEtGH/Oku6DZF6auMokloBB/
KMH+dBfkC1PRLCThlHO9Cwah64l3QbcuEN7lMhVIO9MfYJS3d0FR5QvkT8GcqGfXClTgbJzuqa1A
My3DlvXDr/zu+h31Qrcw5dQMe99KgM7xhW8GjL8bEn7fzv8P9gXdVPcn9aX/H9637M/++W+MCJoD
uEjD5Q4x6F/1BUVRLtAOVqF6nt31K45xaifQAGQ5jo3j4uHyGVvedoKpEUBSMwzaifjbQ8POqREo
tN9Tu4J2gdaxowO9318lHf7tXbBl7hKWZjSGM+0KqmVOINGTBgSdlq7aPP0O/d151xYQdgdoCkZP
P7SV8xsWSVbtT+o/HxBQmwe0atInDn90sbdtwbIubA10q2UdQoj90/iMegS4W5sn+kltgRAB42eg
2+8CJMu8sGTCBjrLviecXRv4BXz1340SGRS5QlUFqvr3z4SpF5gG6Gb+9qPwOTUBwsSThwPiI2Tg
GfWImMXfzx2BofICjXju02FQpKmcV3xATkg79dEwmU/w+Jt4svvx4P2jQaVDOMRI53sXNEU7OVbU
L3g4apYCdlv8vbsLimxewK9gxmCfYV9QlFOHQ1oBvUBm4vjrWNliXmnZBoDyQ1fZd74zGhE05ryn
jgiaRQCg8hsTC/2qFVjMKx2LkUc93KUzbAuwCE58NOraBfKcmJNhIPPLu0CYZHEXaC777fvOd1Zt
QVZPHRHIpFBJUvl/NxRY6oXJtAxPk8Nj4+xmDFA/9JMfC8aFphNyG0RI4u9dCsV0LqC8kVmwDiHE
2Q0IPBonZsxpUSKTZ4RG9MmZSfy9i5UVxbwweXiSUNuPCOc3ICBzv49bTpgx0OFVTKvo9H92+Lcz
BseB9CRb5NrOdg5tOurJw6J6QUeg5/9NJoE7QDoNvhWj5r7LnF+4yKh+Yo/g4YCojmmbmLj+uMq3
bWGfVJwYqefXFRTLPrkrwOLDWA0jyF9HCBM3kEETzxbt7AZEBd7hfjZ7wlCgX+DqRl/XD4HguxTK
RIA0Jws7WT+7qEDVzMkr77QHgnHBaI+ojXbo4+8eixgAKraB0ZRyGArP7y4gGHxqbKQxJ6RKw4Tg
MAa8S6JQZSJzQJpGVfcPjLPLLKskVU+9C7pJiISkp/bjsUfjejsUOvoFkRhRyCEWPaMAmTywc2ph
gQAZ/rOFb/WvhwLboNTIbMRxDtvPrhGQDD85caDaF7gEMOBr7/sAhQXb0nSVFiD+9kPvGTUCwvdJ
TeK08dDmKnVCP7LF4u99H7B5XsgMhm+mEWeWQ5MN/eSnonqhWOrkJcmE4+0QQEUBLQB5Chn2I+XZ
5dIVU598UE9rBAS+pNJV1DB+vnyGAGxyiQVIo4q/s4uJYKX9RQzi386mK6SJNRs57WNW6G0jYHqk
aYAusEA900Zw8Dc+qRHoTI80hyNNpZm3l28ZVN0wXLWJmsXffiJ2RgOhxWTm1C5AOQnZDYOQ55fj
oCITOOqWDdpAfNMZXT01oJOrafz4JIJMw0KtVPxxlW/bgKNdTLlEU0E3RfydXSxgWVM1+LQeMOVF
8dOYjLfF37tnIYlDBF4ouqlnmDEkTDnx8jX5wiENhIP5+x8fv3REbSg3HuZMZ/cUAA53amKA0oFq
kDAl2P3lj0/ADebMUi1HPiRMz28cQDDo1DbgXEzRPhe5H+r/Aj80CQiIBk0UVcXf2TUF8lfy/qT+
8yQJ02OiKhSdfjzw3z0RbY3Cs66RQjokCc7umWDbh/TdCTcBkSxSBOBVfiQJfn4kEBYQL5qIYx7Q
OGc3KBIaIsV14jOBujJpJ52C2Z/Bz9sHI+PlBYUK0giH4uU5BQY8rE+8fJMUCAnxKWO+7+8MMD9d
vqFeMCQyRXbOrg9Q5T2c1AmdgKjPRiDOPAx3E5Dm7fU7zJxAFcjyj+axfwydUSPQNPkQrpx0F2xu
JrbEh67+fpo4JdKQ0tfPtqCsaOQzT+wLIgCYRsQfo/67tgAIZ5pGI4Z5jqUDZAtPvP4JYkLZQGeS
tB8K37cCUuc6dSXjz6yy+MIz6gsM1icHycwBqKqjFHsYEN/FyrZ5MYm4aqp8yBX83xoQvmQN/hzw
ZLwgS99KYaLf/t9rCO+OcOSogEg3yAeaJgQM8fcuPCJfQsaQcec/SBz/N1rLn6SfuR/EXwXdJ/hW
/YoV9Hc7/ID//3X7geIy8Vim+/TTjhP7Z//dRzbQ/3xFij5dBFVdBl9qQT14s/EHFUF8z+Hjhwv8
61f/9F0/rurHysvgW/mKKPQgNgyH07x9TaAM/a/49fNr8vr2N9439OOZ/PMfP53nm9//f7N2Nrtt
wzAcfxU/Q3baZZcUW7uh27CPDjuqthoLUaRAspvm7UeJUhHabjfsbyCnIPmZUWjxQyT9F3DcT7jJ
o4C5NCZjeT7ry11Wz4H9qwKHvXJRxSpi+hu5BQEVeausefDBGbEcHHbCbG99UJ2/lJozWjjZOd0O
ph0HAc+pEhR+pa06qaAvyRx2wORyOzX+odl6Ox7u5bKnYp561cWWvH9Slve06qYT/2c5T0Ll/6B9
2EmRS1SKkq9pxY2pvz2rNzs2KPimowZ2weVaA5hrLT3a18g7kg4syHWA0a4zajLlmYapU4ACk/1J
qgUnWFHsp/nexAd4MJgAY7s/11+e9YKPhVA0zb0xcbbMb3OyEWXfKuPE7lHKHnFuOFvlusvlKB0n
ODpG1fZj1MMgdHrDh5Aw37S92Snpr/FRP44mWxD9IDS7VFHg7BgNvY5HsTdRD2iqVFmD7mnifyVl
54zbS2E0PSpjsodsuMgMJX/W90FNvCdKoKdSThz9qKTdKpWyOPjUXKvDMfZGmnXip6L0NfgfdYha
7FR04pi6H9aA3+on0wozRvBUIbIG/Dc95aySsgq+ofqL+sb/uyE0g2vom62iyRxGWrNS7gbLni9w
pWjWvLz3uQMLxX/pjVxxbmmCsXtLHomMakpCD0YHvZuGxLmuFgV/1c7Fs31UkzBhw02fKP5b7zvd
3MSZbePOWhT/3Y8vKGLKo6/gcPMF5opY0vSo/D9o9XWMWrgUJfuJs59kVFnKTlDuz0H1dQtJewp1
bKR5ASj2TocDWbYKymQyxStshHeGIpuJepfGLVToX4rsjtvRrGEpd56jAcN1HJpF4XlaCcw3sfWO
5pcL2XkeDMw+e8ox7SQ5t0O8Tl7KND1Px5jnn+rUi6WvyeRa+kRrtQrv/gAAAP//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Maps of Units Solds</cx:v>
        </cx:txData>
      </cx:tx>
      <cx:txPr>
        <a:bodyPr spcFirstLastPara="1" vertOverflow="ellipsis" horzOverflow="overflow" wrap="square" lIns="0" tIns="0" rIns="0" bIns="0" anchor="ctr" anchorCtr="1"/>
        <a:lstStyle/>
        <a:p>
          <a:pPr algn="ctr" rtl="0">
            <a:defRPr/>
          </a:pPr>
          <a:r>
            <a:rPr lang="en-US" sz="1400" b="1" i="0" u="none" strike="noStrike" baseline="0">
              <a:solidFill>
                <a:srgbClr val="000000">
                  <a:lumMod val="65000"/>
                  <a:lumOff val="35000"/>
                </a:srgbClr>
              </a:solidFill>
              <a:latin typeface="Calibri"/>
              <a:cs typeface="Calibri"/>
            </a:rPr>
            <a:t>Maps of Units Solds</a:t>
          </a:r>
        </a:p>
      </cx:txPr>
    </cx:title>
    <cx:plotArea>
      <cx:plotAreaRegion>
        <cx:series layoutId="regionMap" uniqueId="{42205D45-5B53-EF44-AB4A-ABBDACE8B971}">
          <cx:tx>
            <cx:txData>
              <cx:f/>
              <cx:v>Units Solds</cx:v>
            </cx:txData>
          </cx:tx>
          <cx:dataId val="0"/>
          <cx:layoutPr>
            <cx:geography cultureLanguage="en-US" cultureRegion="US" attribution="Powered by Bing">
              <cx:geoCache provider="{E9337A44-BEBE-4D9F-B70C-5C5E7DAFC167}">
                <cx:binary>1H1pc9u4lvZfSeXzSzdAgCRw6/atapDUQsm7s35hqW2H+77z188hJVsWo8SeaU/NKyVhuEE8xIOz
H0D/vm//dR8+bvIPbRTGxb/u2z8/umWZ/uuPP4p79zHaFGeRd58nRfKjPLtPoj+SHz+8+8c/HvJN
48XOHzLC9I97d5OXj+3H//wbvs15TNbJ/ab0kvi6esy7m8eiCsviN9eOXvpwn1RxOTR34Jv+/Pgp
9srHhw+35aZ8LD5+eIxLr+zuuvTxz48Hd3788Mf0+3569ocQyCurB2hL+JmCiKKqGuHjR/v4IUxi
Z3dZ4vwMYUaQzPH2uvr07ItNBO3fTNZI1ObhIX8sig+7/39qfvAmP131ikTfdoqeDLR/uh1f9o/D
Tv/Pvycn4PUnZ17gMu2r1y4B6ZEXG15R5t59if/8+KVL4ITz1CtbRA5u+m8iQuUz6GlVVrGy7XF2
iAhG2pmiYEoVhLY3PD17i8gbCDqOxXPDA+rhDb99fGUw/v8JzGNRfvjs5Y4Xe5unLvrn8BB2plJZ
0RiWt70/YRiGzlRMgJsQRuOHPD17B89byfoFSIfNp1B9PkmoPpUb96mX3gEhfkZkojGEdgw0QQhj
fKZqTJZldSrMXqHjOCRb6idIfLo7SSQuHpsP35I8eD80BnFGuEwwm8CgKWeqjBBlyk6zwPWtVtsy
yltIOQ7IvuUElIvTlGS3SVW6H/RNnoRe/J6ijJxxRDiV8V5UvdT9IMoYp4gBw2xF3YRd3k7XcZym
7Sdo3eonyUL/CyoHFD5oGzSA8aRSXuKkgUrimioDkNvr+JCT3kLRcYT2LSfYfP7rJLG5ccFw/LAs
wk388NRH/1zhUNAnMpO5wrZswicWm4YBP8aQSncKaWISvJWq4xgdtp7gdLM8SZyuHuO46MJ6866m
Gx3kmapysAye+eSAj7QzRhjjmrYzrAHHlxrprVQdx+mw9QSnq9Pkp7/Czd+b6D1VknymqWBfq4hv
IQJWeQkRU88YRYTI4JBuP4cQvYGg4+g8N5wA89f6JBnoMn90kvipb95BxIGpQJjKVKI+9/tLXLCM
wCkFS4FMdM/rhBzH46ndBI7Lm9OEw/WSdwQDnVGsKIRy7TiTABMhThQm7+w2/vTsrWV9+Qo1v0Bk
bDXFY3GSeAwegvWYF4/dU8+8A4ugMwxeP1fIzgqTD0WXRgevU4GA4Y6D6NOz9/7O6zQdx+bl+0wQ
urBOE6EkB5/H2ARJ+Y7qhWpnlKoEXJpdtBM440CMIWAtlRP5F5xz8UaqfoHSQespTsYJ4/S/4Jsq
ZwrhRFPIzhabRg/4GWYKxRreWXPAbS9ttS1Sb6Hrd1jt20/ROk3fdOtxvztX0TNKVEwVTduKtglW
IA/PZIIox+pE5r2VnuMYHbaeIHR7mvz0ZVO4kE4o39V4A6kHlplG8C5+MNFMW+NNJRDSnnimb6Pm
ODov206w+XKa3s5i02w870nO/HOLAXNIFSCmqWgnw8B2PtBGCghBWaNcJRO+eZ2S45g8tZvgsVie
pO65e2w3xfvBQTDofsIoeDFHwwOQCiXgeUJ4YOd7TsIDr5JzHJNdswkkd19PEpLzjRc/vh8kVDkj
FOIBCjmeylH5mYxB8yBgkvEz4ZNXyTkOya7ZBJJz8yQhuXisNw/vaENDxQDUC1DQ5uQom2Csnqng
nXJIUo83gFQ7sMxepec4KE/vMUHl4jRTnoPHtthEKWj7/D0ZhpypTFExeP9HQwNDKFqDVAH4qdvr
U7P5rWT9CqODt5pCdarBgr/zTRG8IwtBwgD0OlhkoPrHz8QgA03DoMwD1MzOMFCmLPQ6Rb8C6Knl
FJvTFG7nSVxu3jMnChECCC9DSlo7nmvDCIw2Cum4n2yyN5ByHJPnhhNIzu9OUt+ce0Ux/E3TdzSV
CYQ0ZTCV2c4O4JPADQNUFCgnoDKUFAyfSar6jUT9AqCXbzQF6fYkQdI3ofcjyd81vUa0M1kBaw0q
BbcYTN2Z0d/RZI1DKGD8HEq1t9F0HKKXbScI6X+dJELn3r3rOZv3zOHQM6ZRjUPp2rb7wX956W4y
5UyDaBvEcI6Xe7yFouPo7FtOsDk/TcfzfJN371tCAFWFHEwCcHMOMdFUSOVA7QdU6WwxmwRo3kLJ
LzB5focpJicaOPOK+yQuvPdlGBXyBAqBbPT2cwgOKB0N4gGKwnee0AScL28h6Tg6L5pO4PlyoiwD
OjSpcu9J5P/z6BmwDFE1hSF6PN/G5TOqaUSFPOgWvCMmwWsUHQdnMCa2LSfYnF+epKq5g2obqMp/
fEc/lChQpwH+C1V3nT/VNSoEdgiYC7/wQ99E0nF0XjSdwHN3cZLwXAbhxk3etcoG4sqMQCZ0FyRA
E0uNQ8Ehgkkf6CmhA1rpZQjnLRQdB2ffcoLN5eoksVmGUJKbeO8YhYYiNSxTSKYp+yK0AysNEp8U
6nCUZ1foEJu3UHQcm33LCTbL06yBWieVV3jvGh0g6IxDZAYxBVT9S1Q4htJCDHMK2A61SSD6TbQc
h+VF0wku69P0bJZJs3kas//cDID5BRD9VxWNHg/YcAKyDOIBGO2uT8yA16g5Dsq21QSP5YniET+8
M5fws8GFBD9/ZzZPnBoo4pQZ1G2ofKd/JsyyfJ2gX6Dy1HAKzGkq/uUD6P135BR6RhiHsDI97v9j
DBVq4MtoEEV7euq2NO1VQn4Bx5b+KRin6V/qCRjJ96V3X5VPnfMOwmtIxyhYgYjz0ZCZBmFPwoBZ
5EkG4I3UHMfloPEEHf3uJO2w801RbO7dqngsy/c0xuQzrMlEUVTo/5f6HvJoKgLMALitjAP/5qWF
/GZ6jiM0aT7B6Pw09cwsTHLvPTPRMjtThiyzTKYKBlx/phEqDz7M8JkEZt5AyXFcnhtOEJmdpoX8
+TGPIIH2NHTfQZ5RMMYUGf5M7GMQZCpMaecq2xXeTuTZGyg5jshzwwkin09Tjq1AiFT3Qfd+kEBW
ZggsyxCJORRhEO6XGUx1gjDAVoTRp4dulf5bSDmOyb7lBJTVt5NULsZjCJV/71mmATU04ERCHcaT
+pgIMJgbDXipFGZNb7GZsMtbKDqOzb7lBBvDPEls/sq9PnnPAgBCzyDdAo483mVcpsXMw+oBw0xO
yDePugUfss0bCDqOzHPDCTB/fT9NYML3rZlRKcS9oPAC7K2x29GkZgYr8hmklkHj84m2h6l9r1Tv
/AKQXbspHqcZqfwrDzZx8a71spBPHiqUyC8WqhkSMITDRDXI0YyfiRB7C0W/QOb5XabY3Jwkr+gJ
mMabh3f09Yd8MmcQQ6a7ehiQUi/9F4wgBUA1BumxQ/H1FlKOg7JvOQFFP82s2Lk3ZMXed/rZkPXi
GLjieME/Bxk3SDBQP4eovImW47C8aDrB5fw0o2JD5ez5Y+vdvye7wAwmGeoxMd0VZE7cF4zUM5ip
AdM72UTdv42a49C8bDvB5uL8JAXZ6r1VDANHnkIhLPgp42cixjjUADBYnw5WsNvayZM1hF6n5zgy
T+0mqKxuTxKV+WMCq6BtnkTKP3fzoRpTpRCWZE8zYSY2MiMwzZYSKKHdybmJknkDQcdxeW44AWb+
1/8NML9eV/B5zUVjU27McbHGF0sL/v7q+O6wjOSk6S7AeBS+bexx+QALOqpcBjieF4EcvuQgNPm8
zN9PbR43RfnnRwkyZWcIZrEzWGEQvgviaB8/NLDs3HAJnB+kDFY2qDAAGCy6eJjU/OdHmKmDMMzV
4fAHQgp80GBQJDNegqQpZIOGtOlQUgDB7OeFMq+SsIN1Kp67Y3f8Ia6iq8SLy+LPjxC1SLd3DW8H
ZQkQdh00KIT9YIzBPAe4fr+5gTmTcDP+f7iXiyDnWXNBsq9uqWtKJTJpFrdCoVcoEi965sjDCCQH
f/u04fqLp2UOQWnbwNPs8+5HWwv1c9IaSSjsayUWeSyUL0mwcs7JPLnzUkG/pqb36My9JZ1FlcgT
nenuuvmM162hLZFoE71xRS+ZZWIm4GY8g3iEVAxFaVNiYZEhwE0mYGQow/KQh8R2uMChElJ8rhXI
EWnWF1Y8bHhD2lBQSSus2nE1PS1lJkh8pxV9u5Sirg5FlSm5VeImt8Y93+GlcNqcGq6sYCOjcS/k
ygtW46bGvT+zKfqepXFrSU7TWgT3jR75aaKP52K7UQVWu9TIfM6NAPL0up1l9axnUSpKKYutccMK
1w5E3Ne+CSURjiAhiy0PJW4oPCVIrPG4LsrEGg9TVF/FLGtmgSMnlqp4vZ7g1NNJLmXWflM5SW51
mq/OnD65CKows8ZNlNt4nirOYn8qx14ail7DgYBO4gZu89RCIUqtSktD6JcqDcyy1RzhDY9UtEZe
xFmqa72dWFSqg1Co43Y8geI4tXpae7ob4k5vWG7PSV3PEppmFq1pakm+u9vjw954WOTrpMTyUim6
zIqIW4SicLXMGjfZsIdbKTUa5LWCSyi3bMRzS4tpFb44TmjIzbC1v2RhtigzJM9rHJRWlJel1Svo
HHmlPRtPlb2EQsFkopo2874xlBWWUwY/WO1npjocjafGzf4QZ/5XpfFDIWVlIsbXVYZO8Eun7fXx
zUdUWO6stSLy5uP7jm857tk1iWEQDp2AWJDOot6/3b+hHEjZ7rW1sslDgUj1kLpSYdpZkVusTWGQ
7l9+3MM0DBfADmYnVYUlIVJY456XJfW8pv2StZkz45ryebwWerazLFIiarmggFoh6a1XZZYbh/Bo
LpfOjFXJ5+0hYSS2urk8jATwb1Nr3BtHh6wgedHQQh/Pj6cAcaaXHMa8wwPookxuEyuzw6rXsVtK
ghW1preOpFklzxRBlTIwJDfzIkGqtrGaRoNdJ+4y0+tjR7Tcay0P563VUE0PkrhfQB1kuh3E9UDz
OIDrvrqOFLucvRivqa/BqB2JKpKEzQo7Px+pSUaSnjeKlyYWT1UgczhnFwQ4LumVRd3BoLEZiIoo
gZEzHo6bdriwP5zcEtI0EHnRSQZNAC/UwQh1oqAMhRLn2lzlyRxmDeTWeLUf9iaHsd3JgvPCM6hf
K0YRklgQYsvYHJuouNfMNKy+7r9+3CuhIHhRhfX2rtwtgOvaztdzCv3VFMD53bAZ98ZzXdqC+I5z
j+pB7dpiPNnjyhFKxkNze/nFnSV6lGopWvqDzAq6PrbGvZb6af513O2cGPfmuDtuMqZsXFAZZuFI
LBD7C2PrbH9y/23jPRKLsAhj5htjz8PCKLv+VmmDge3km8rNmmUGerbXgUdSy1EGEYWjjC+anopm
fDXNgfExvu+4kUkdzLmDVturVO1B3rndIPW2112ZmV5OviRdG5uqT9Z2p5nK8CXbe8e7xuMEy7tv
Hg/HC+O57de9aBNLVTTvmnCFc1mbEyTNWn9gsmNfsz8nN4T1upyXD1qRpAbhpe4Ow5Q1SmPiUNuM
R/5wCg3jNXR71RjPNRjG8Li330zPRS0oFVUh3lyC3ogkyYEeGNrFvfujG17+aNux2f5KMrbbH497
00cNFO7PORV1YdbFnHRyredI/pGANDPrQeESF5tam4YLKUZfqe0ppj9ovXHTDFov6xuhhZLcpvNa
RjBEnVIEfSJ1eu/ltUBlVxgNzSsQFLBhCrohfpTPyKCH9huk1S8Pxwuxlz0Oc7jMbngOShNfjwu/
1f1BzcVNGSGzbORKEKfKjWoY/ONGHhT0/vDFuUHr5UHWgrwKh2Gv2ciMKXRy3BTYqLpM1gulX/hN
Fs1kTpcsrJJZkJffoTvqJRila191w7mnaq2IQdOiqAaZXt/SSxoEwfaZNXC7pY0clNEkMNog0gRr
eWJ6sO6SyPPA7JRMW8SeV5pymTnCHvRlHRUNmGzDrotBMI0bsGoV4apOb7AumbVNZy/S+n7sG4VI
cbJI4rRfFvJFOPTI2EvqoO8Crbj0ee/PnaJQzKhRflQ+yVaVF4quZZuscJ1ZozkLHhTdgsdGhRPH
os4n1wfmLQYLqx3ME65VEdLr1L7xkjqbjeeG4QCJvHCRtz4QXEg9XzbyusGgQopMKwwwlq5h7u/n
EmzdrnMCy2tWSY4Dqy4ida447jJTHNnCEsHbTU+rS66owaIuuwUNEnaRsli4cn+XRXY987vIqpv0
xsNg4CRYyw1FakRux9q1T/NUl8sWG0hRImvcDMLW4lG7O9xe8LpaD8I40F3fjqxxsx0B466nBmAE
B02te24JSlaTLjRXk3VU9LmRu3Td2A3XNTmoRdkXy5o1zmXZKlgoTQD2sgx2q1ppl2oftvMUKTUo
1Aj/KFoUmfJgqo0bPGpp7u0OY1Ljea+yeZzQh7TFV3FIaitgUm2Ne5kftQK7bm64CTBhBG8QAlcB
Mi+OOQJh529PB9wtttcYiI5aycP5/tTYcPsdUVWDSVaoJReFkyh6MSihbNiEISO9Pu5W1K+E7dWl
odEKLCLU8AgaDXelAVgb403jXjtornFvf2G8b9ukb72H0JcLczynZRmfs5zO1DQGSTBsUB9T6L5h
FwY7FriPIwNsttIaz2kShctpvq47rCzHU+NF12kqa9xLpMDR6wzIC6vcEbDitpk3NlvGlXLV2iqd
wUgBlS67yzC3m3mjOgHSt+dKWJ+QObkpp2CZj6eUCEsGrEbsi3Jotb+wP2wuU7BwqcChWbeibkwm
GTAAcCe0OWb1RTh3/FlJVpibCjObL/Ejw9F5Y9gJaMd5Yah34QW4HTeSaXPZFUYd3XSRcNt56Zuw
I9urTAXz3Ojym6JZ597F4CX5hu9YXf25kjd1nQg3mIfMDGTTDT5T/xL786jQI2mV+JeaPy9l4Jm5
hlesLoRkA3+vY/8ia9dVu+59YXMjsleltGRcV5VrB4mGG463DKJl0CV63s5seK+ZasVrptMeNLZe
3veOkZnRj8zV83Jeubomfc8TocD735baUvF9HXWXXS6i4IucC+ILx3A/qY7I/saSoL5ey3eVa7qR
oFivROsLIuulNFMDQclcQzM1Wlap6XizoBQZvWSR8D/l/lWB/g7P0SwVa8VKN0z4F61IgUV1T+8t
Yim6/71bF4b/o5uRTZGI2kwM6UoBSRSL9juftzpbyg/4OjabZfAVGennzGBGu+C9cC/Jol6UIhbe
lWaqklCvwOnMBVoyIzrHi/RvDxzL8gI7okzNgIrQm9nSsmiEuia1kVYzDBZ2aSSSsI2/C0Eu46Uy
6+/UXqdmcC1dOI/dg/s5/ZGss3ULnr+em9HXWBEquNmfythQLuS74is1HstFv1pW3+0lUOXN+7mn
A8Fgh1jJlUXahTZPO9FREzlmkoDKMnpFkHkcmWr2tfQXnnvTOKacGXk+U7OFPYMKcBFG86jNBdd0
9bYPDVrq6IEm166rd9+cZCYhUyVG3xltJHiuN9WiBbfW11tN+BAcaK3SEX6h99hMcSlQ/j1frbVr
Dq8VL1U9vlVbi9UmN70lbgzJ/kL6ReLM+84ECdnD4PhUzXp77S74tWzE586s/V5yvXiQ144vosII
+MLxjLQ1utswMFQ+K9tFyc3GXvqFSNQbmoh4Q9IV6mffysjw5es4WKTJRTND96lkpr1puqBJh39e
LLq/tQcthpGoJ8oq0ISGVjaYwo1OLjEXwees01fKXS0JaYVnqZF8UR5c0IOFrxcwktb2jYMM7Vsd
652th995aUhkuEhXlC7q790dT9cyXaA12F7X4Xf8iEodIhPobx7roVVvEIzKbI0THayfeRwYqc6d
ZQg2iqq7rd4x4WHwlIX8JZ6XteGkQvus/l1fR1fsa7ZszyMk0kak8RrYX6qXzDaa21oVkS2qB0fP
HzmwDzZjVbcTo8VQ+jWjdA4UwteHDTj9Oj4nFrmOO71tTR4tGl94j+i82Uj34RU1Ex2ctDv5q/MQ
3GWeyBIIFuiqKHX7IviSfUlW6BqiA87MNauVkgr1IlmEnui/hkt68bm7UW6lBbnyH+NMaI5OMqEY
6Af88ohqtbPEzEoBgib/VM7ra3lBV2gZeCL/LLtGvQHvOFgWRiuoKX1Fia7NbKMUlVHdeY0AWYh1
8Ar8TtShkWGjdPUARDY4ENf192iZ50Lm8IqCegKtHQNk6heKrUA4t4ltwKsnZiTqWsjg/TZCFvKM
LeJr/i0w+OfWVI1+EXyP5ooppbrHLkkhUGFyHYSm4VhxoTeGSnVbJGtgN38GQbqFE0CQDMbhuvQE
FhD6sqJGAOfL/ry/8F2dtTNl3l7f2wtnDZ7nIl70wKhhoLOrcoGWDUiefEa56EECEh1xIRvZLfTp
sly1IggMOdFjGKnOwoN3qI0QGT6w9RX/miG9a0Xi6BmZ2aogMPJlkV1oC1vRGYzDuQ3hnbljBno2
978150n+CXwvX9Id+EY+U77gWk9g7EU6WTPDWWZrexZZ6mcKNM8lgRdtoF9qka6tsnSWLgjoFJ2C
VtcdCEfaeuWbj91lsOYbehV8cs6duft3jHXlog2jRt+rPxZnEPAZVSQBsRHVYbmA4JGFqJbPXWJf
YAaGTTl4KnYC/jodfKOqaYjwCrUyPZl9VX0GtvWCqo0sSJpWBoEImFUPTcY9Z3BIxr1GIWW82O5y
5CHTD+tVQAt/7g33hKN38+vWJMjAiilkcEpKxTeSStWDMilWTPvhJrEGDpXLK6t63vg5qiyJhLU1
7o0XiiL9LiVIhTgSywRvcmo5fT9zg0BeFhC5Yo2E9b6nICnH3RZB7LFQ0szQVFpQs3DB4GwyO9Ed
VreWm2phJKLY9UHuQgzCH49tDS5pJDS6IOgWas7BnEZxBKFQBqGica90B6dgf5xD0HHuuWil1jQ0
0jDvhIyj2ELDRvPAth339ucwr5t5lFdXNqoND8PgVzsAGNwT8HSzGKdG52NpbjuXDiQdLaaFYIOo
MV76bl7Mq8GWHjdloFxknYRnzRBd2G+cwRXcH8qNC71Uo8sxytYOXtu4l6cMRO7+JFULT2he7pry
4AWqcqUj2tPFGA4uh5DguKcO0WAvkNEicrkOa2zdhojYM8YhNJW2daB3KagJu0qzVY4wnlEC8rj6
3GZds2y8ZiYpLZ/vA0iIxZXeBerAjF4VCS8reyvqIRJDyhykOs/AXZfB8qxqz2iVimwPUePVOgNT
idf2neYUyHKjtgGbrcd3ac6yGeQAWgvyAK3FcUvmxGMLpx8Qz6nyJepSZtZhm/S6P8TraEBqodks
NVhSg6cyILff7M/VNeqWsr2OGxxZuM41MJWqpDM6mt2horjQwOshmq0u6iEQN4bohiyIrtQ1SL0h
nEyLIYq0DR7vg8myXH9XFA0Eq5RQISUtseKuXIHv64Jkzf7uyoADj0DSZJYU5EtdMAyeG2xQ5IsY
NZVZ5Co2x7DqCPC42R+yMvHgJcExRGCTj/DiwbWXOg2DY5RxRU+7homuYxDeyYag83YzxJCVNIeT
joONiLtgkmSlrUs9hgjdGGH1ZT+3tscMtREUC0JyYpf+2mUntlmc+yTtcs9xd7949nz4n7skgr9j
m/3J4QfT9kewTsT2l9Z+exckAYcK1WJ600DN83cBMTvqhgTYwcFP2bhf5Nu2P9z2i4tvTcapDLJn
z3mcn5Nx0yUCtim8sdUuHTcseY9USLNAVTUsgMOHpW126TiosGIMw2penMK6hRpUJO7zcbCOEYNg
Aax0DBOxt0m8p3wc1GUNs3zA8YfqIAaJvP9OPg5DLvdFioxCCRhMYYEfiIMlYKGGAhaIP8w6wW+S
uEGluOqKQ1xjodlle0nLGwXH+ULJ2m4GfOdeKLEvUtyTZeykrR6jzvRgLZJ5RRsohHjuvmNpsCHJ
tc8PbsnRht8PgCXSEYO1AQ/JCaBTUjmNlBVRZGZ0qZvOfPm+7rT0EsUbntqprrCoFFKdXjagF2D5
7N89/zAHt3s8VcdfkIDfkpAnOTjuq30BYQ66ylv7W8Lq6lZp7YVaFvGqQXZoNiqY3XVargul9ua/
fzYeunry7jBUYKzAhBU0VHYfvnvuNq5TBZiuAohLbRK7C+ZqR0TUVczwc0++k3xn1UciSLQeck/+
gxqFVpD40covaDknhZcLx0WuHjVFv3iFuCExOyUOq7AYA/wSCiyvNRL/IpXaZEHdISmnq9AuctMv
sm9KCJZTltl4FhWeJCoInQmHOoakxMyQvGgeVk5oBLV8G0LIcxkXImtaNvs9XfQwoTwiBtyAuQzL
5sEvHAz8+jLFC4K8iLTWoyu3tuncyezWKMoUGbHNf6AgcD5R5M+JHEqG39MGMhO1YoVZBD5kXnrz
YFH4VF6QAtz6MOtWXVdq4ATalQ5BQP8SYYvz2qBtld+SJJNFB0UTQnU8vGrU9kF1c/W6Sr6pWaFB
xJAuvL7LIKbtJN8hivRJ8mV6IwXpFTBZcM5xbKDSx9cq8mcQlYQcJe+uK8f+UcQ0v7YTKQGbkJGl
62vfJFX+guSYw8SV3w1vDAU3ExTBWGEqLFmLNVWDGTaHveVj165Cx6YrL0nQzLELaqgKLg2I+RWi
CG3wcNrM170EIhQszu8T2830/ykhGIPkwcDpwFATRnN8gkK36+hKYWVjVcgFf88mN30FgUK5vO36
YK6kXbGiNl2WZbQsmdTe/b4zfh45KpQiQJmEoiGocVWg5OHlyPHKNJfUpKKr2nZ/SOCmaXGvt1W3
hMryK+r5M8DoNfH2s7SFZ6rD8vTwP6iEyWhFtU+1Ug7piiBl0eaJYkiFfJs47CqxI2nmc9SvIsW/
kEvIGQW9do4gyJdnmHzOc+UV1pF/ljcq1Cpq42J4AASbDAZmE1z3EiarJCjXSdCQNSRtzlkI+WA/
5DeIdfeKJnlGFGueHnoN5P/r+Bz8Egis97FnEDfF52AOMVF0imI1rAtNroY3BMXKMukgUJrlgb0E
u2cdQXJxFiQgvHENHllRV6+Uesg/S24oXAE9BmFr2IEJAIdoQqpRtm01oKuGdskq7lP7Ms8dIpTW
jeatj0Rmc7ZOh7xxBlUWy7BQKtPu1O8kSbOboh/CeQjiDVUQz1ivEZ00eWAkqVsvq4ZA2FiWLsLC
MW3kckONcGSiKuhMqXO0WagRiIWpQSeUtADPmRf54vdjFUqAfuJbKMmCZaSG4QrVdIdvF4RcbaMg
hXETKNkC6gkiHQruGtHEVbLK6q+V0yZbow+sLKhNutqK9peVOlDX8/MzVVhRWcFQ9AOLvUz4o01Z
nuRaRlaewtubyHG6q9TLr3CaBYIrOZ/xiLlzNyRsNW6YrFP1Icji6BWljA91Dyh6WBwAZj5zChYK
hKmnlKRumYRZlkpWaQfSzMPoFqolwrkGEWsIJXntXG58iIUyBuEhRyLnclGAJixysmByUc156BiO
kzu3MXgLryht5VCiDrRBGbaGCCycNwzAwYZ7KUXSoIefQ8IatzIe6aoUaiZWSh+y0xEENB3eGXXl
RzrQdg5Tu4sVLisjjWx2OegVpwllCFBqCEIfRFo1imdDENRbKLVDZphnq8BW+DxPYBjHsaIt2oaZ
HKwyqGYpuNnK0NDvFCrkzl61uFLWbRY659zP8AXzIOTZlYwbLbWvkcNE6jBuxoVilXnqzAqfoXnr
IiTYYPcFLpR8REE7y/IkMsE8Coyu92TD9xMTSzVfUCdFV83Cw8lrlU8A4eFIg0J2VQMdDowLv2dI
YJ7hZHTHrPVpGxEIJTg4hFiI+gn14C4nngqB8Di6JK3dgNKuIDgklYXogXY9UVVfBwsNIud2HjSW
74MeyRAkgj2muAIlWQfVOF0AqX9VhGUnW17Z+DMwu75HNFr2ftDA2IGAqpuCo9f5KoGknnrdQp0O
hK8gXEelpDZwW+oQ2tCsmEGUpVGbi8zxHT1yahnABh/cpU6n59z2dQh6QMBwrN3wo7iDYPeQ0hqP
IX1OjIJDLBblBJRMqjE2s/tcJ33qLqWwrs0mJcnKc4knmJdzq2kXdtV0F3HTz6AQ5b/YO5MuSWEt
Sf+VPr2nDyAxLXrD6FPMkeOGk6PEIIQkEIJfX+bxquu9V73qfW8iIz2HiHCHq3vNPrsuruHGpmIJ
46VGe4BLaBuui3KkOPb0hLrRvcQL8RpF+gzK75dxHuz54NOrTKNX1DV+urdFeoRq27lqH7l546Ga
c8v9sMqU54o5jtunIUri3Bf0eUENfdq8RZZWHRxU0byd0f83qufmJgxMCHBYSTWQEebObrLbwvSc
y2zr8OqFGPmntS3UMdIC/jjaHuFNF2KColfh18Qf7xfwOhbEYkE8DuG3cfzeT/1XEp3GI+iqYF3G
MrGduxm6yeLY/C/SMnZeg+jHuqxjNZs+BIe3S7ierWxMMk6lS3wvX4Qll1pOiuR07ug5so/dSuIH
k0GudNJeJ22KccmSt40dGRT1tlbpsjTZ0caX/dg/9VO33VxPTsCE+NkX8Z/JpbY2PFPVCK4BOmTX
1TRY+zLhC3u2NoCGunYnMhr+fZj2J5pOJwGD8BXB9NJsBI38sr7Ggx1u7TgBMYraqVL9mKCN5+90
UMkLD1pdpAyNhxC62Vy8nLtUjWU3jX9NbNirZ9u/rR+21RYNorJ8hH+zLGhmo/F4mNjnYYYtLlFr
unXij0srIH4dafp1m+H79dOD6rfk2nI6N2hU12JokzuRYUnJ9l2/w/asMj03q9cWJDX7ayp4E0nu
Hr0oLogA13DM/lzGuKzPQTboYkm8oErnx1AdU+WP4AJwrZFS6hX9TIDXBvjpABdiSnErjVupGCys
jytcTwATRIsrNcNngWr/Zp02V3nI3xl0RCBEh3zeUvmIShaWMz+yhpF+KCLj75dsjYPSmJ8ebo1P
LfnWT9trNnTh7djQWRBM0s3MaX/dJvvgrWO9qV29GcIaRrf2eYmXst+Nh/IhgjKL/3RTulSRgDtk
PB4U2WDlWbDjasZkgzPX8zo+evay9+oHJc6ctMnmk2Hjj9b0OQpG9mgpVc/4AeEd9Do5t2H7g2bt
fl2E/OtRuz2wNfDhb5K08PGq5qA8uncW4QqbuosJuv0zbd902OGqWNfk93KLDstfZWhgfaRovGlC
9JOBdXLEQlxGfyJFrP5mW+A9jBHCYuOinmhic7EeP5k/bZdp3U0VDUQ2Q6e/dj52Rqnki5H6exe0
pZERf4olxCfWMvioaTY8tGwrALDBMTT4gk5CEQd9CLNNQQCANva4Ur03PgiXyheQATOf+8WUeP1N
Ku+zxjjcRFuiCj2aAoVA/hJoKfLBDLkIgvl5HtgdCxhuQnbtQ8hha4bH9OY73tZ4I6ez9Y7vPNpJ
1as9yQMvGc/K0rJV9rvmeb8K02STSQrMRhrwDLwrPKXxrUuD027ahz5z5oVkEOzTsI4XuxY00j1u
O2kqbRaMoTIM3qfkxJaEva8BBMZoFJ807d3NC4b2s6L0D/PdnqfHPmCMxndip5W8jPOc5iLess9r
NshH0qIigc2z5cR9eLsgTE5dQnOnxyMPWvXFoUPLgcDqk15hJgubvfNddbjfbENcQJ88HleOirRU
zjjQu9H+zm7Oh5wqqG/gIfmPncyG75apYgt6VgcUM7Vw0dkY5Z3tEjyrVuGf0/XWGpM+eMeDBm9R
fwxnEybjOlwWPGVa8zmH6SAbvU5JsYXHiH7x7TChzJ2j6pyhOr0MbY73sHFVINLoug/H87RoPGXh
ZGshOl35vXmP4zS5MpHCzhqy762I5as44O31S79V8bZtcGQcdFAa2HruXeU8FCdyDDghQvPn2A0r
p43Y89S2PAebHuVbpNZqks2GmaHknO6VjAeHiyR8YR7YvzjCLJGFLcetO0RVEi+0mqfxPfHceCPm
tlvtnTKp1jI3M9uv6zFjWpzds0nvKODMCm7a6DaH3qdMBxTMEECEhTE4VOuMMX7QOPN14lXjipoS
67Rwnicuzk/IU7gNaw46qA7VBvfJ7F/t2OmTE3RtoH9/88A/f2U7PYo2EDE850GUk/Lb03C0EMfu
w0VKN/N770OGAtn510EeKl8dVCMA2H+FIbxMvYjcwAS/LLEST6kBApAtswNtnt6sXfQL+vADXy5j
VdZG9Thrfh0NVSULtLx4UT0nbrp4HPML2avIP0gdS+6B0gJ3XIPfrzY+xOdtd5guyVLSzLNNdwR+
7Ya58IA95oCC3M3qvq+Wvtd4HdcIfZDE9E+h3wQq1TeVepfIufna2XAs9GG3C+qwP2EkzpI9wTxu
YRTKpRyDLH7SUqnCyr7Le8qX845VXtfQjo/Zqn+rkOzfO3ZvwMJG8917cPCA6NCvj6aNu7INhqzS
NnvsFYHQd8yycRNZ8nSB5IV3QYhx+IeARtyky2FHWWR2SE+tFK6yQoIwMaEuPbxFdt4TAX+PdP3D
DoQeTqHyourjK/aKr80cd10+RN9GFmy3vs38AkoeLY+wj278sF2Okze80fFCxEKLZdqjM+dTWrVr
PDw4nOANiU2G+z0FpzZ68E+g9G9H9idZUphnFmxYSr/bKf49zz3GXQp6ru2XEpjsz8FrO4wkgpeb
Z5+tWKI60w7Xf5jVsya6avVx84l9nOIVgwpdvoVedl7c1dtxfYtg/oNc9Xe8STvurjCO8tb1TeA6
nB0UevrGK2rF11UO/GQHeIK+ZLkJ4lcnHIAVvNtEqSb+PY6vdzHMccKbRLodU8pfNx2wZ0PxM03W
L5EZzokf13HnsnKWAtTbBGpj61iuD/PmcMtWJpm6Ypu/m3QegFGAm92FzZlyy3nMWFtrOpV6X0XR
8uCBKt0WtjcPXpi6kz/V0xosdfput4Dn2pHPKX7dA7xs27J/j9wQ1x135xSUZD5Gy47XWv7wxf5j
DfrTuge/osoGCvibP77ZfWPlnPa0oDM9Cf3ZW7uwEEMG/iUypNDR73CMpgJZk7HqA3Xk6zgAzPZ/
Sgp/Lc1Clcs5nPLZRY+75Qh2KLAs+zhEBZnNnE89KCQNu3TbJS04m16sr4ou2dcqIEvVEi8o07kY
/B2+PtAhrruhgk9zUy515dDHfW42pkvA6eh+41KaVcLcpuA9O/koe7pUi62TEESKdsvbOh9DPqrQ
nsss69ry/mZshQkMy+k2PrPFjrU93CmIQVkfdsbswaKKRzOGncWc9nDAIdtOEMWjoZo9jsuZbW1+
zCDlg37RhXJtGXSBV2Hok0u3oZcdedFn3ZLHx5MaHj0yfFsH/7vgIq1p7OJiWb2CRNOTBx97bYF2
2AwFHZNaiR4xrYF6r2VKA0RPuj+YeE904kulaTuVVtPPOBie0Yv+pkcsUZNwcrNkLtF3biWCLC+p
13UNOP6a6EjV06FexymYKuCbqhpSXqNDz90ynIUkAiUUVS7xT2DR/uwRRgwiwUQv8xdQazTPICVF
5M67Mi8ALxC++RzVQogV0EEir7S/E2BkeMNUcTk2I6tknpYC32gzMbKjjsWnbJ27sjdg1nFoZcDl
EtG0w++UR382F+HMIH5Sm71vdpe8d60CzqM4DoK+rYTgpIwZuyFepWqygLyxqVXgDtoXMQ+PXbq9
zmiCUT8Wipky+2U9lEqrIdPD9kHAweVx6v1yKi6Jjd7IBrDM39pPmya/ySzklawQzkUyllp1tlRh
7bKhamH5FoeU6Bwljh+zxCIP1p9kej5G7sCteVE5JBXz4mI7Jui7EZGAE6Itl/Ln6O1jviCRdRrC
34PdgIBIG+XjMYJeU1WwT+YmU5ZvS/DNhpEu4mW8gYPWIEXtaUoyiQzEnKDSOv7laBZlHtM2sgVY
UFaM1LyEIf5Pr535/Rs5Ry1+CuPHIJFsm3v47w5bD3TWjyIeMa0nL5PlwP9IJHI/GC9R/C3SAXBp
Kt3Tbk9tHwZgsCJR9JZ7+YZ3mshx6aZ4/ofH0DJR6QDjOIVYVVFBLymmCZSKn9136TKTU+fwbgoc
R32GTjkNcbqsJAN1hvwa+vxIgNDTdM1TlWDiYq80XnU+DwSY585DxADiW49kQi2CqBnG5AsJdOFU
Y5kOTuEk8iQG0xN9HcPlt5cNaE+Wy/0IC92+lszQqyHdWGDKQcjsCG6dRqqE+wtgqnW40I2fEsE+
T/78N2Aoz6ub0eRmGIcjRFLS8ZHhlGtDAQooi5+9ZZ9rArjmgDx9SuKDFaGfvW7dXI5msjdIoNsb
y2RQYbY4qjCDSkQOpcFbThKnz9BXgX8P3QSDKsieFW1Gv0Px9MF4ElvDLmhLDgj2FLAUyRXr/Hr1
Jq8c9xaYjUr2Otm6sHFS/YmwaPUhjuXNogxfgg6NdpkltW91nIe+jKuUuh6IYNo/fnw2OpCWnIln
svPj/M/HzUK33Dt2IAqx7DBRgRpDRI7947cfj2EomX08zThxZwL+DAjumDtjAVeNij/OhIA1XqTd
kdnZzsv9Mf3x2L7w33wS/CSdZo9b6J2YD0YhUZw9fnyI/uuzmLQ+Ij7gNB1LP5Et/kpBHZ/W2EF0
Gs2WnTnzbvB88NtkU7dhjnAJDcWcBfAJVBdWczfO38dazusMh38UoNjthjERnNuU2LRYvaEtQuF/
x1QMzhGBuzqbp2KI8RIGrOrE/NtMvcjToV8K09qXdAOfivknkXSoZ8+DvBKgh+F+cN0Nzm8/Ti74
kexk6jUa9gLS9oOONkAmS1+OMA9ROAUFduP9jiJ9Oyg34Eygj0U4ZoZofet79rSO3G+o5DX+2yeI
MqzoDkxz2A865jlc2qHuegBn2u7vRpEfO6ClEuPJ3/UIwSZThRvorjFygu4fmISIoFIXkEQhpOtE
nw09+Gsa2JsJCX9eAWQHHX/Y6NS4DoooMbG93Svltu8EJzdDWzv15IpMIiAv8CTnaMA0KA8jEMnL
0qub1+WWGuXnxzo9maM7Hmc2ygaHlGs6gpun7TvvNVqDEw23sMQQDSzJd9F1FMfvnUj+BvfiIQkX
fktT5Z307KEv2NvsKV7zKTL6xR+S7KTRWuSHCJK3AAGosmWBReJrEFcTiScTRTis2biderGLExCl
DBV7cU0yZehoZtyiXLGL3wX92SGY4XkpRYU+eG7xdmKNDq189iGV5S4B/Scyc2v7o0rC7YvgHith
b0Q3M4ElVeop6vrhJjWgEZXED9vc8ToN8S1PLAQgf6itidXz5Juk4m0avET8dRhTBWC0YwBUxGM6
B/ynnOslBWjbxV1SzioipRcutsLd8k16COGJcTny0SmvSPZRn2TyqU8WlPfNHQ/4WuMQyFo7nANs
7fTb2J/HkMprxOUvrbR5oqPsTodNAXDuOF3DCHyxTT4fYehgAAXiih+dN7MIbeUcu8iNXNCoDo1O
aYwJhcZXN011guF2oBl72Pbn8CD3wB3oXViSWQ5OaS06E7TgY1CyTaT31xnt/YKY01Uy+SWUCGN0
boxOSTJ4t1RNb9k+1JknVZ3GOP+XZRQ3KaCfMGRVF5exL3puf3hp2F1imb7uCODcAFx8QgI3uAYu
PPIYGt1lPrxP/s7la0DIGeN2WkoV0OJj+AylYufFxg9QitjzahgHx9aiUBOmGgH98AF5V/9hpH3w
YPxR5vBjs9oY/9jzjwc//s42RfYhfZsOdG9gv1449fnbtg2m7uABQ7BCC4DUMTqTSSwvNqPLGUfh
mEs3SlWukkY32TpSiZjseSboZHPr4ASQdYM6MrEmSd+D2QPn30PGOOSO7aJyrxTGn9O2xe9ZS7KT
0mIvE6nzGLJoM28qQ74UHji+dfha4eaf5x7j89iGBY8AEuM6fgXj9dV3X/utBbA4dqagZLgZ37d4
DbjEbeC8wmMtL8mE1hMFy8ccWoFfJR3uRny3KHKhKFnforNLO+C58VAIyX93ROJQ3cuQApBWLc1V
F021oFm56qcMA1mOiCAQMjXwXyRG5ubwvP3Sd3Gx8jg7pcYLLzRc47PPPs923S8fH3AfvR60/0W9
FJU0dQplF1LLcacz1w1RlI/PpLtr+PM9ljFBN8iRjgUIjKG/zAjYf5fEO/ryCM/KmELS5IfcLnb0
7gDe5QhMdwWbBlMOc/+25NEqvdKm9zCMDeAFOT8H1wakboZ+kpIbYEJx9VGafea5OuPBGenhJF+y
cTwbjSEk3OO3fYt/GZaA548/6mvwvikXNTaYXzYNlNKhXFcuck9dz6BJ2Zy3Bk8zsX2O/eoTxknU
L0MQVfDW/sKJQY9HFlPx9Y9Q1J0Taq7escGrQqtexiI6DwPUaMXk30gP3hXV/wQVbkbUle6nIW26
GSPfHpOtmVY9IqqSfZqPpHvpkjZPI/ZnpUhpyB3fsYu8vkJyCQelIbk/avYQxNOazyKbi97r0WVN
vcyFbMkJUywbgd4pVM587tr9wpWjGKvGBwhNQ+UvAs0hpIjcH7LPxHrhdRu9N6f9uwKSJx6LqyyB
uJ+yhcEny578AQJVNurvFrPkue8grAcjSpTFxd3vrc1XWq0uUvlh/KFeRwTbwx7M8TYoQC2QwfZw
v2DszOneH88kOHubMw1U/obF9HWGpVVEx6oqbwVYsiLxsXRZtfY+hQwS80Z48DGimZY9ehJ/98Yi
SJBdaT3yrcMbOjfeqB8WqgWA+KCEeds2fB4bWApYOSDmuArdL0hzHqY1SHox2lDoiwnDvJMe6rcP
kUiMCSRcdZd8nFgqPv9IhpA/cvdy8J2ejsF/Dti8NCBnDGzi9LETlJxlyFvkAVfgjdsKPlrDxg76
ag41qyCG2HzqRMkPX14t6GRvTTm6ugnnzRz/UVSsdZINLwRzNgafvhg9+SXGwVCzDVNPQMFmt99E
5m+VCrKtgDjAkHtBKkOiLhXH7LrKJaXb7xgyFTBTBqQzolm+2KFt62D+aSCGn+JsO0metdBfXxkF
Br+E7W8de38iRhAtatMRbLz63oHnyb0MzTUdYaWpBHNQx5OLr2Zao0B84oF488OUVSxuv20iPsre
plPtNFSCzYBrGFD2Gz3Bp1lEcgJAW2UT+dwy9i3TZCtmss/FFKes3PcuKGXWoSpgWuWdxJnYwkwl
IPc9ZUHKuLE6MLcbQ8LHZO8/L5zA8Rj0a6/XX4dbcCn+3Tp0Cwq2U9htYHOnOUGlqNMeoki3Vof/
9dAdJPxOAbYdGMpQutdHZrvKk3GZII59xQAfu+1XNt8lDjjSCI8ORa+VaDzJ0KZ3Rdz7DRxhnHij
A5wV7LcAEkUNjOxT5KaxROr3cxTrucRCBkxDEZrmbEb8oROxKocxfjk8+n33kbO4b5C5YMlHtcdU
VllIdAHdeSv3lqJYkPvl7f2N+t1HvEaNVbzTqIE4DckjuCrakgbmK2r8rn4DEcPtkZrffmvC0i1u
y5eez2W4BvUQQATaMI9nCJwWh4WQ4ae12o5PnpAv2ZE22BWwnMyy+Rc1W1XNdHfP1r/290YS4pfG
8dDBI4WqDSMOKy8aFvRvDiP8dZMlATtX7mi9L0iuoSeNs6EAWdOXKKtR4cWKXqJO4wpSx7eELcun
vuPRU8zt02oz9hIaZMQQZXwfixTGqm51fNtG1ITWm/sm9OAnbz6aeEF3e93Q24UJMkSrOAO0nG9G
NVMWfZrS9Ec8yvmU7slJDUvyNMsV4SLNa6SAe8T/MViIEONTYMan7rBXsRL3JmAZIk++vB/Ma6+c
TumNrhz9FS03krXNsdKsmRM0SrMwPSQngjk4xHQk5hDXoqqkiWHn71MHQjjF9bcGn8Z2c8gbDuU0
ADu2lL1FR/dn9QikHHlMD0K6x2hNt2YPiar8WfzCbg+MGL0xJ+KlP4BshTmbif85ZEdbLB0BxjyY
09x1xTqk9/UX7nlCw4WtDFBeaPZF3s2ONmTfiZNfxKYRkU82dkJX+iuU+GmkXUGQCwHL6DgMkn7J
VCE5T2DNBs8+m/1mSoQr0QEup2726sBWIx+6esroBHKBFmKasyKD1FS0nfRhBcMlsvhC7xGbfstk
/UWVPzRLGzxEMk5vpLMnZB7Gs07nuZBkLEYuSRMGiAyRCCc0PKS0NIgloJuY2WnCP8+nIR2LaWWk
2PzUQLNagwZczE/40UsBe/AlRS1uSDr2xR5ju4hvNPjDaekR1NkfxeghYYMEQqWhXnbRDIfL0RcW
iCYmmESFGgAvILvbobqtFM3P3gp0W1SFFcvUgqY3aNYue1115F9aRjhWu6RxBTC1MEo8TNHGmn0f
LmB1WGW9RORyWmFLwg8PuMBaBoZDt+V7UpMu/NZavHIccMSIWDo4g+Hso3IWaQdTFILuEC3jGQtd
srzNOXUaKiR6aCiCpenNqVUev5AK8Lw/ws/snUKOb1X54qMVkXBuCh9camWPAXpBYnccNTE5RxML
6tDXa2EP4FHZEc/XjPeIpC3nyeqvOhFTY+/eIPW3tIhapBa7XSH+RX66aPBPa3pc6LhjQleMlYvZ
G8XUeNMDds6kjiLZ1nF29rzBe2tVkw5RqbsEjiEFOxIniS6mP4k3FczNFLtaXFwCUaH55IH/jKMQ
Abp6wqv05E1oVYnG4Q16pqBcn7w16eCebRBbt6za4awtxqiCx9hDIvmCttB0PfICC/iKAKyZwnht
4vZEZLqe+wEDlYexiIWwxD1wSgW0cQwICe/qTmD4ZAmtQj1klxSC8TMgKuQXsBBJdoitb9Sr0wUd
XB+qtglUUMVfQyeCCvqMuFH4657rv2HKTnG6Zn7d6uivSqeg6lMgg0F3Ep1gcEC6+7FhQFJn2wUH
6CMCSg3FWPoUGQt/NDC3UGtdjDEDQrvONxvrB6uwloTI/UqtHB/VgfU65giwVyL04BuCJc/17mwZ
W3dPvxmOw2sPytaqT8mOWyX1xk+zv841bxGKCHxzPQwPSwkuo4xsdDyueObA0ywXhKR0MRur8yNL
j7LdGUy1bj2DizmxcDmRTIWYcBEpgiCBOOaM2bXXSMImFCtXMgbs6k7N57yHg7JrVvSBkNXeJ/vz
FvloOluTVumqbqAWFuwzOJ69eDIVwRRWhOEMsCFZpiIzVDzqOdgbu8dzrsPElUu/YAQlaXsZ7Oe+
iI0fPiXS60vX+qZOHAgSbhNkBhFPCylk993ByZktPJNU2FcGVPBNZOF10HjeVNC397U/xewQEvHs
lw5PX+Gz6MhnBOl7ll03l32Kjv5nsPIT+sIVR2//rx8+HrP//gcfj3mjr3AiEJen/uBVSI18+cid
fCw86pMIazM+Pv1nIkUlKRKeJt6KVU+6kUA0/3uG5OP3/3wwue9eUDi7RnTa+PQjbWJaXGd8gcku
kgTz94ZqkbeD3uHeY4eMmI5rK3FMDh/7oD6+PP/4dj4+9cUkzsge/CMH8xGG+fig7I744z9/n+z3
lFzc//rYtfSRhzmwJ0Nvu6ppJKPGC03z8Wf//Au+QmBwCWfE6u7RmY/vNmAHcnofn3584CECM8lq
b1Z1Pdr6GMHG0OHD/WnfcPuPAtGzjz1JsFXf1EBE/RHlyQawe3EMKfS+TuLjoS0lsjaMvlHRC1RQ
ZCbZMMhzB4V1gQh/iEaSvTvZFjarEuxHfES/P/75R+5rpqlugundUAL1xKE59jIgDx8A6f+P8Lzv
85///T//baHg/9mU+I8wTugDBf4vSP7/jvBgNd7/+Nxhw+K/vJvyv/zL/4zxJAnewfoOSWOHKN4i
mf5LjCfFOsWIUIDs0KpC/AUgoPdA2X2tnv+/YuLjveDTJANJG9/Jx/+M8WCxP5bFgsZPQD3SEIv3
/l9iPCGg3H/DdSOKZcDJfelfkgQBAkL/PaABNGEbpx5LRDYv6qESyj/CKlOEW/dkkkVfUSPGapwl
SOh1/QGDXZx37zZswfpo651TYAMrVANIRt16YJ3MNLRlRAU2BmysnuPkR9e3TyvynIA2XIsVGQxt
jZrbZuz5nm+sfeji67xDRdj9C3z/rNAs84oVB1zVbseX7UcM16jCzJyU63GCfrJhqplPmw/zRkuM
3XjHKegFiN8rhf7MyTOlHtI2uwc3Zdp+JIzfD76t7uOJFUHrrpaNx22DnnYkAzY1cPUkALTnIGeL
Ec4qHzBbjGFwxgIQ3kzt9ODJQN03VMVVEL6tYF5LMqy29ql9wPh3PLtYepXAxFMB3JEQbSFSBPuA
wr3MAG4JVgJE6KkamkoYyAzbAsYO2MgcujeEqNI66kptHUTgSXVFuN7fwxemX7fsTyD7u3LEfFDO
gMewNgwT0/ygN7eieUm8MlbQ1QIc6TkD1VUySBB4nbp669a+5hx7LkJQu/zY3Tux6atITWGwlvrs
IgSSwsg8YJcGQs1o/t9n4Bk3n3vvAdZv7Yv5HPPtJYJ7Z7e4VjGkKIRjJ61K2X05Qsx+GfRAH/jx
DBUc6rhds09+Mv+gU5vbeQcVQ3S9DDtIiyU93/+UjGzKF2hVbDLftz6TBVo8UC8CDpsf0Mel01vu
IzVVzyMMTOeCAglb+Dw8QPcdXzaGk2THVhesWRmvqW8fQut/7aQZbseO2FfooDhzEucAbGzeoeso
MUBhJ8FAg6a3B7ZLpdEKeiRemp6aGhE18GYGArPEBZ4vESRfXyXRfa2P+npgWF6m64JGEBcck6VK
/aUEzroVKhSF3EPWjIJ1yLL/WgR790MxA7/Sa7mx4SHUHJtBfPI6B+ENPPZLOGZPgC0QTN++Y0FS
Avex/6pmrp/0iJ033bGdPNKm+bAmedS5tFoRfqg8k9Xdf7B3ptuRIle0fiK8IIAA/kKOUqZSqbn0
hyWpqphngunp74ds37bbvu4XuMvLsrrlKmUmEHHOPnt/0RrSxyUVr+kxv2AouRtLgw0SuTkqIQYO
9cLA39ubs5o3TSYRxUxt3JMR2hZKvYo8L45RWKVbBf2GlYDHbKLdwIfMuCU8hS2QAGETtW7aS2yO
Z5Jae6PDrFNhXPcrSqO8cFyGg/Fj1lmIXcgLQd8ZflM7d71VNGcnGXYD1tJnrKkCslCLGVSgQuEF
8fV6+Zn2RQnfSfy03eYuDOcdNk6eRasr9iqnkSbPqvx5acdt5fbx22jfhzQKB29KkEKXztz2oXOI
B9Ik2VuaPpDESHw11pvBEckWUv2d06bNjnxq0M6vpTH9mrXB2ccDGWs5YQBuxc4xGngWqzbCXGIT
TwMspThHCsfvMazj3VaR9YLcYeRes5dhdGWp3nl6eO2GSyi6Zdt6MX9DfueU5G/MTJrk+QXSoMXk
a1jsaRNhOwg8GwdBnOgHvfvw5sUOjO5jmlSxcXRnM0f6h76sFygC6wHrdOeEau8MMUtZ2kUHzUXw
sqP2Swk9x4xgWfu8XY6N8MQpH4cZQGL4MDVe+ByT4WvyxyJuqi3l/sesYiZeNIY3XUmLRa79V11j
lYUCeklGHCG56VzMKBxupnh8wVcPtcl6CWXaEB1AGRvdY5LF7nWgIsxqwjbTsBSB67XRhoRnTfsc
23hx+xPy4i+Z/mbM8JIv0B2KGcKHnYlfoyr9sUDHnuU8+5qtPzlF0W3H7itKTJgQdpUBkyc5gAVr
hyMJM63z6ZYSW/y86oUmC1ZPfiZ1WzwyrExNtTAzRgtUuRVd5d5wFOKnNhOLSGqubktWMLSxYuBB
9AdtBXs0+ilzMBhm5jrzs29jDzxZbD0XtQ4hJwYn0KXHecmTmxCBw63IUZhaD1MPR11BQGQXi4jP
2FFn6q3nRj90bnMZSfxPGDsDLS2jzcAuGbahuCJYBtgRSp6CYrzpbA3bv721bTCGmicwSE3baKRX
sjPAb00Gl0QaEuxY+diCGQhwPmEuxyEpPWc4FL+9vH+jB8sCJ2+uHXOQI6yJBXeOm82XXL+zcoQ7
MbG89LAeYktgXexNd5PoKzczanGKkO4JPeT+JI9uGzvU73PlwZYzuXeSF/aCJggzVA1Ub+NuiHHR
tmxrY9Hcm1lHkowJFYZ7FDynfJuEFd/KWEPndpKj6kusAi2BrETW5+5QmlIj7sugI5bDnWMpdkjE
NdI4j0mnmTfVoGX3mtL5ko/FUUvlIa67g52ScunVI7OHZ9vynrKQGyXKXqFIuP7kjq+ewW1pTM1u
rMnTVQ5cuUYiCUbasqpXxyapl8PQHVlXm92sgTJYmotLR3XN3NsaDcBsnPbOG7E7VQsdNKeFNbt2
8Xbz4F0XU5uvoWqYac3LTzUDAkmmxt3xqL3X7fig+hkaUcT97zVDgJgeBdQcZFdC0ZOXMG8QsQRd
42ohvNijTWOaweRgeLupxhoMcP2rsi21a6bqV6Nmied6dplhQS2gAdsl9mjsqtG96bK5BAAQ/ygm
86lVbrbDD/4QUYAkOUq68jzFVJapnKrwfxf6MZzJDbcF+Te2o6TVyAbpWcCmMJyd4S1B+g6XiXaq
mX1ZRAdm6cVFb13IhghojYM3FQtXdtCHJuZjiZ+HChbKXIj3OEz2mBHZ4NMACOf0KtusJlhUPBmZ
82orfIDLFDCWIcN8MBHfANSUAqG9B0cUcUErAw/vlHzYjILeWj36qmKjZECbkZw1b2UzdjxAfGI6
aDoAVd4zJumNk7jyJKQldl40GhvpQGmKbPFS5NRdUuYfaa/3OD+Z5hEAQBypJLPw4aGY+5dcDQuz
1DjaVH24cZbmOMMsPkUTzd/iDM+NR6JuSVm5Omwr5wp103ecpT4zoet8zDqi/tTDxrwzS823Haz9
yCvpzTL3xyKJr4lRQzyq7Y96wMxstMs10Wq0twjvUfSGFsKK2LzLVnvCbWFtzDgMfQtQIN5KDT+d
E59RSTs/zpdrnqyIamauVwbsv7F74cmTg0/54B5byqegHZ30WCOC5G4KXDp8zdYbFSl2x6CtPFKt
5CfXmCiRWOuSMWx3RYdQh/mo3rqRXQVJNswItRP3V3uOQiffLc5nmtWjP415vQdzkmfiU9OQDAZR
j4Em9M8uEu+WqOSROcYFanRyaxSetSmWuvG1S6mzRBMdqoknlg8hPgJjza7YKn1Il7umiq+hhVe7
lwklJexXv/Rc2FpLS64HDAQKrV911nUuW7HRVRvMDWO2ttMfqmko73pqHyemRPdc9rERlxeOEhb3
1Gr2y9o1qAdbHw3CBO3VMe0Tcf1ziCeE6eekDjkKjD+GTYoZruvYZRdzM02ozKxITEEAC/4orOaV
kpfajpxoYA6VEZR1h58QAgvZBw+rV3ysLbN5ypAf/HJI1Zk4y+B3iNQ83XzezKD9mj8TedO0twb1
PDkGY8sS5nfiTuFu6Yv5dnXibSwT7XkyGeUvEyy6VCg4Or9ZY1JqclW828PRaYyb0FQvLcqPljoU
qZa4GyLXZEBuMepdKuEbdXucB/BnkwcBE4sC01DWVcfAgVZrCyjfGWpRrznZhYn3QmGtmvcG+ynW
7VodlhATqalFZK0YywZDOL5YibNfnPIMCZtZbl+Mb2Gdfg0u1WiaTZcuHn4pk0EQ40YQdIV9r9Ns
nGzFipIgUxVE/sxQGsdo/RH3XxVa3VGOyWdnDre6yz2a8QBs4lx8xvlJK2x+lVYlu3hsXmd7/iWa
7KFL9XqtWEu8ROLUnS3N3pdNeS4NnORVR3rcRo7D7+T6jh5/RpnCOJE270XXHl05s+/dtylRF1V/
0EVd5TC/jFq7I06ybIS4LRjj9drY72HwNn6yeA9MDPd2iKyLZTTWUxzaUc7k8EHW3oM9RR8u07jJ
a7et3fo5PrNNG32Emjpi9w9sy9hFtDcOVAqR5cIPDbXxhuoGoumNnjvHpMAZKwZQm1a8kZ08yDD+
9IznaVm2C93bMNU/iJYFhvSeLZgCPsbIyXsKZ++L6vOHM7CGWIyptPqHMM4ec5RWoimxtbh6Tm+A
+bJn+XPC+yUSt2VcvyTagB939Be3u8fbAiUzdx7sdNkAv2VcZYDViNOsAfsXkJKmpx6Ad+enNC+u
NTCqgVCigQ4FllAAQNSmiy3jUz229+ki3sq2OqTjCNcGx2HICq2F29zGr1BGdxVxHrKI2JxZFyY+
TW5HuXJKxbXSjRezaQ/Y5AkCZfZnNhBRqs6Lhrc9abInaCVn8MiX2dHuBemFTv5QdbXVsuoUuWHg
dNqmbq3tUtfJ6a1NynRnmPpTXKLTp6zKxjGshGTxti6M496bqkbVFquV405lW6FpFIWIYlP2bns2
9V5jf6rCO1H/iiCLJ+x/llrtsLuZEifDUFMbUCSaia2AQkDiKaK0k2l55wi1Lbr4y7Onax7Cewsh
8+nCubddvLT18JTgCW9wNH9fmjIpA9srdkV78GKadzBmmmge0yrKNsaY+Ui6TGZdxr5rIqQSN71n
HpjiBq4tXt1FjUHK2j6yI62fuTa6T21lgWaOn8L6DIX1w9H3SSlmPxyk9CsbGuHs3SsxvkRgh9C4
SXSkNUtQgAzyTFnxgnqRU0bRPWtxeJ/JYRelUPtgrNuPDzVsidtSM9QWH3TtqyK7zyYtOZoj9RSK
C8YsXT9hdt/r2OPwIbFo1DEVwEIfVTH1cblMuS6P0bDy4rqaRlnD9OkOe/Z+dROZ/TmJ9MukUADY
uPAQ18VZjtpjUokdFnKGH6FFLKjDSy248au8n7YZQeMyApaZMXYoPUZaWEErmCnUNgN2cXe3TE5+
6Rrn1SuG4VDRRcRyXPxJdT23hKeIbS53eRr6pCIOQjGE0/X4gwjIdbVLhjnpYw6MOZlRTag7oYxj
ZGHHKcaDO+me24ayII0FzXx8pnb8dAbzUyN80VLGpSO7hew9aI2NvMNRCE6TFs2fcuxpdfVZJ4N7
LKx6CBD4Rki0eCW97r6OYHf2q5NBpreTQ+4r7PTPVhvnJz25NG4Y+V5YVkHY209W5J7Z+u4HMwWL
qTt7Z9ae5KBdlDm+iA4JpupQq/Ta22kJAwM7Z1+slnf8to1vmrGFEQ99vFIH7sudaMkU4IbBaV1m
50R3MWlEBqFvgcuvjrftksQ3Wob3P8wYVjYjchP3nW2QaY9rAbmgooiuv6wBGNTUyk1a5fYRr/o2
FSYJ6awCIrOSwknqLM4p80QFMzXpn8okO4ZeugWi29/mKJ4b0q5w3Pb6SAArGeTiOx2IbplBGIQj
VhohiVO8GMhq488i7eogd7SV89Ueupplw0Dq3BbZeDKxOuHxELfCpuWopsc0hgjKcJ5Bbf9uuAJ+
LIXNmLd4F4DC2AZnTkR2f8tszdv2KnyLLIlrUCNnkumMebtus7SmcTDa8a5KMMBqTEkwqRL4bORv
4r51oJyGTtIe3mSf0S+MxIm1IojaVsHEx2vfeXQlI4yGW69d5E7U2lXlotzw/yazIWj8CtvZE5fK
DkKEdHeLfWBPdfB4CQSBoaNLoDjzCAhAhWE8mtn2YZ7kTRvn2A8KXOdWqKGjIG8Uxjw8TOpnZY4T
ZgssdRU5XdM1z42yXHzP+rjxrG5bCVz9dTGd+hqhMq+7uzFt752p2htIsf44DdOWc1Eyo/myCUPy
BKc/lwnPUUZDF1CJfjmh/atwjHI35iHwHddJb4daf2y97qBrdbexVHTf69HVTLS70B24qz2yndY6
VqXLoRacVGCAI8ITnN7XufWVEJLeuOlwSqrovBjhLhPt+oiaxYbJMln7ugKumGnHUjyF5H6XweEv
JvaJG+8uxzZLaKa/5pX5pAAE+si276WGt6Zw9Jt+cEy6MRkHka6dQ5PKRKt3iS6bQOJZ63QT3Esx
6IGzb8P+peoi9FgsXbXHQMXKhsASZhfggGw2OF8B7zGPbb2fmi6e5YIiJVNIELhZlj2C6iEcikPo
0HdoyZpPb4nMRbB+6gi3mQNvf4unABOowmo1eMEijk14yslx923z1WqW2IbcymvLdPVyuAGQ/8RN
1NUCPHZu76TR3ZtTbxyS1Aiw1FNbVFixx7j7x3dt1C7bceQkCC/UtBseFDpCep0NqBt58/2liHPy
5paQN2LmxBXcMfyk95I5ECaPeseaeaOiRO3wTnTH1BTNDbnXOwQZe1c1+CvqUo83SDPClyv50Vq/
mFHEsK8fgEfO5YrLNyOPUJ6LtQvs0MGaE5ig6/ET9TIcxqKY9+RtIMuvZ3p8fzf2FDXufMxrNrBc
xkdVXQuD+diWHNUt6Q5ake/f/k1gr61wI8vKA6Lr0rF//97vF/P9HZJ4xWXntfzx76hCN1Nai0O3
Ys6HAubqiO9nM7aLG4gY3QcZWtyUUvzjS1zStjJZIXMBC3CyIZnHBTl3rIV867gJ6L9mJTG6K+Ax
6dl/SmGfmkTnB51l3w5MUfc8efVNn3BeS1wTQDESZQXGSpP8/qJ4araj0D/++FfCdjl5pyQtLxSS
2h8/qGcOKfnjH+GvG5u5Z2n/4wdjxQADOh9ogprlLWq7Pa1kdfPHF7xlmLu+/3nl3DctCFTiLLjI
Ok7tKYTS9o7SoLFG/aaPRLZxi+bRycPiXBHaxo/DbjoiYIOAvy2cEiozLNhcHxa4CQa896EwN23P
RF+RNo6zY2WklA+qw/hLs5J6msbCk2l7doJrUbLxj7PSH/KwvUtqaqSUvRRy+4L3eByTk5NGi18s
iLxSZOE2HuSvReB3qMvhSE9gn9SMpb13i22NKqVNjyLCslJQ3aJCkk6y3KeRx3BjaKiKc1I8z2k3
7q15ZZCmxm1qmV+JYGOZAAPtsjl9MsK8Pmk1GEvDibes0TdzNK2bQJTQZ45iW4XqHvxLBwQ53hrV
3O5q7OOL28Ctncz00CMNBbUT3Symhyd4UhAkBoUNRukTEUH9AL6OyXo4/Gi04lmfOrElFbuyWdVY
XOkTTUzOtXPMQ0W71DoBi6TJPIgps+JLRREnok963/y+1gy8dSHWzCgPVAlerC3rn42oLp1+F1ni
0OAJaM15nzvonoX9khn94Get+avQ5OPqXQWhdpvnc06clyimZoWYGdOzaYrnrPFm37bxT7pHia+O
4Ulik4mcnrrZuUmzp0FAVo3M8RIq6wF+w3H00js9mXH4Vy+I8fT75TzRSpbPs8WKu8DZxG31Hhfe
/fpra9dgVFKQPZfg0uIk/VlWBNNQ8BnEzW9ho2+LELMRtMpH23JeLY0JzoAoS2TkrVSsrNXS/iSm
9tbzDm1M8D5sDnzCovuBAxVVTTy2cKUUeAOESgcjbfe6vrvAQm44Z1IuWIH6D2eI7j3cOXZl8ypj
PEnUE/1wl0YunZvlF7r9tGL/qoXHI6/zch/W+nND3mIQC11ion52Y095RZ+LAs5eKY61bmm3Xf8k
0ikkJg0vkB7wKJpkn4h2y9rILt8UrT8mxa8Mjj4Tk6HalLOfJlVL3BMjA10FRqx28U1jfqqF90Xk
EjZEjQZlqJHgDmdKXLRZ4qwbG+q+3qa7j1sUh71NGMB3NSzQZuYOhyZO5H2JilnZwPt0Zhkc9Vpu
OdpJBeXCWyiZ7K0fHYMi86MBKjWY2vtdUdGl4sLH96vsN02Om6iXpBjTPVNK6ywYwaVDrwWQrwCt
Gwi+YXNuJQSZ9Xq0WDd3bdx6OH27szG7r0QOP1grzU1ZmT+GqnXpZXnPDQeR5MP8hXGj9rV8G2EF
3vdjTrInbJ+klSEgzJLCxrxEJdmWcWzaHXpN5idkpznXZzhIp9Jv8j79nEuXWUh3TWT328kQQhdi
rXNRkRHmZIog8UgYZgwidK7ixpwiv4zN96V2uTyeiyXYOy1e8xAq8+dY4AnqQjTXCmB93QPAtvhm
/VGSOA3kaKDp5MEr13qRCQ8pxBUex+qldYyLNw/jDn/rSB5V2+fNC02WF5jM7oMot3B2jW169MKI
eDAtZVHYT0zU8RJHiL/e6NC5mRpqY7OFPIKnuBsonZNk0/zQ1YKDCX4C9wmXxG1vbad61TX7DjtS
vkFGSOPltRuao7DGS29Eu6SX/GYgUjgAFRZy2zgMMn5KY2KvrmzXMpXhnathW41mamOtYeHEhg6R
DWi52M+dRBgRivb9gJr9psVE40KQPzPuOePUtvK9oQTr7NJkL802Ye0+NJ4k0c3khtumNNUvUS3X
url3BM4o8NP+BGIX1Un94qAaBsFN+Lbe8G28bHEZbjUrOpqWdjN1FeKEsq5Z5my0Of3ohujgyWrH
S1s2SqLFeaN+P4coMRQLYmPP03Nc1W2A7+2hyPJTPXwSAGl9d+iPeHaOc0NeW65MNstgeMgZEGan
gsVWQPprF+Kt420IVh8yTJPoVFfpyHsz76+l0vyyJEOdm5fv3zv3Oaa7LIvXYOqudaqHuNMrX+BK
MBZKbksHJs5JNKFPgURFlM07ZeXPTjx5TF2jDjfB/Evz+n3lCnKhaCr+xEENbC/NNlUPHV5Bf9AJ
Z7ltefbK8EEa2cacx3ZfWB8eOq4vbfurZt3ChXTTtc1z2qT7DlaDXWp3pjfcAHJ6I2V0j8kNsR+h
KOpjVjCLoxjyeQX+vveu+9vNP/WKA/SYnT2VeB+6NN3opWNABmLq3uoHFlfOc2lRWCf9wAkn78i4
NIsuRAS335cstFrZfKRR8YCZ4tICEM5razn0Q5hvhsJZttQgp1iPbsCtPnHY9Gtd8ZlhmfWpLY/J
TKjY47XMEW6G1XZVY6WoGcP4GvIpNfmW6SvHGckt40Dw0UjGKq+fU+DcQ/Kg2/2XHlHjCDzV4xqN
GE5stPu8Hy46m4ERM7Kx5mNdIRMbC7okYbQiaAym7a1GGz8zEyNqs2917PtzJc5ukmxn3XprFn2d
XoW3VdhvStwJilwaXSKzFN0OnKb+karhtct6THxJcjFj2FN9mlzHvvzpuihImaXe3LzZdn332cwA
v5rypcwpC1Ty3Mjhh+VkmT+U05Vao9zRPzpsANgz8zH7iHtz5zGd8JFLfVW2nzbXM3QnwcNAKJ1s
rZsbGWbuxwgY2TWt9BPnNQgdCAazPvOShyDM2GnKFWKzBDaPUmVuVnKAXytOIijHhDvBbhvmlPUb
gj6h40Rn4NUzlzSyj77BERCyUTAWI9vSN2e9YF5s8cFgJ0gJEeJGHUX0o9PkTp+b27Kn8rFcdkos
JLcor5zyga/OiY/pZH2MQ0YiZX5yZ+MD0YwYyjjsNdy37Jfl1/p8hxU5qK6XQAKKOihEDwTTkk+W
7hyHeGD1WaEDozmfbIdJm9uSNJfCmVlK1SECJH/pVEYDKrSvquFvsbWXklVT7xrly4K6xW6tV6wB
AAIkXBlpzMcYyfi73Hf6n0KiTxHd50gOzVi35ks5hBQqDUsmPHWA51+axavoNIN0SBQs2rhZvILb
Zz3ubCA929oetg7jmPHnDtpNYyTPmSjVLqoym8bqXs/S5FYxKTGLdWy2MJEB6UDq6MlL5JseMxeI
wuk8QwPq9eFWdm62NZoOeDqB2bSsf80N6FohlmuZLnsnyQq/I4tR0Q6hKjAK6QHhOybHjyjnAwbv
AkXG3jhTSkygA2ufTYcS267FhD/gMCkOv0AG8ZkejPtKs1+bJRmPTVeg0hnMJ53ktRHLRVFE7oEa
6eBwsislEB6F2XnDeHNol9YLKLfIYxBN9CuTGbda88CwE3J1NyOuDgpG4KTL9wm5YrtUrCtcXGtX
avFDg3V6CzUt9EkvyCq6VHH3JpYUnMlkLhsNY1Ln4et3nWhvQETg01c3HtmIG6Y3BESXnwyDbuuO
rqLq7DsjHDgbzZ2euRVaNpN7YY+w4vLqqjnp86jnJbo1W21SspFhK96mE7kM7GHNhmKNI29K3jlL
1LHEOxTO6D5dl/Oo8Kz4c5NR5MGawongqd2Yls2hjo4LUBI/oiHUG5PxPJQv6kVrRCeQ996MMaSy
k3OObrVn5qwTlcse7Nr8rKMsPen20cuIh2f1VRnL7RRH5pGRWa8vXJKes9cmNqwiHTj1InKXo1Uv
pEZ0G5RGilcKNa9e0x1NDAXGm557ZKFRlA99NZ6aQciAGf5L31XFxrTfvPpL9pz6pXVQHXWRPBTJ
8lCayHQtM8u5i8YHzgNzK5DOaCKOhixWod5LlY+7fNF+t8vCSCnhVMp6mbygEsPRttVv4YETId69
t1L92dLe80z+4oSAYCxFeWuWOGfMITkt+F23XiRsyndzm4zlHRyoF8vmti5J32mIbenSbQo3L3ea
jOVOEXbgzLq7wZj0jTULxMG+38FxSbbo0a4vODvCX0xQVWouyXuzh3DVqG3SY6fmdR7ICTp5CJPC
28vJcjl/zdm70wvyDBqh1BzM7MNnKRjLFHX4OE7OmyGmF+SIZ1Vy2hNemHavFfJuKomJd/NPgEev
MleUNHjY6a9kEhQqBECmHaHRqX3mqtE3xohzV6oVfZJ396m0Yj+u2nLjZMOuB0LbeGj1kZt+LET/
hCreRk6HMkL1DtBvB/KKuXwdNhRU45mB+JkT4ORGbyJ5ZTbrmOUvWZLcz0KmHkpBPhlpP3HzHrrF
ubgJFvxiGYxgZss+yEVcyK9TaCF12uYuJugwjCKDMGN8jjMJpyyH3R+lB/a+aF8Zz8qzioAxMeaT
vCh3phb7bl7cp3YcU50NV68Uj4Pzs0sLmDBuDLEECbtXHBcShHVbQIADg9Dz3wXLEgca5fk+DJeT
qSvaXNF10LmsG8bdhyyR296D2UugnqitQVzV3Y40Yu20hQb3nCTKjwsTL7rVmhsIxLjfidOo8ndT
ZkS/FIcOEIj4JHlV+1mRyu2QGA8ElfvjNHL+TTfLN/XpEi08ZA3TJCRGxXHSvj3nyD09LVe5RgFo
abPx2bWbcyxksnddPNpLOW/s5jkJyUp5xfIoybbfJDy/FHw5QW1BgFJNwDfaXIktLpk9kDMma+XB
MPsxYL71uESh4GG92C3KuhEmH9IVyXEQw6XTbKbzk+JUmYmwYpxM82YhpeaVg/Og2eDGJKcWauYI
uIc7t6vKQIEwJEhuYVfMDwxzwm01j8PB1g6CFPE1i3hlpCRx6A3McKN6a+rTz2/38f83av+VUduG
FvT9Uf2dUPyfRu0P6AhlBJbu3/zdf/9j/zz73JB/w1tkyxVUb9rIEv/3sAU8eH9zTEmvZQj4wv80
aHt/08mruDinhTT4ilf8HwZty/6bbdmGiZVaOJZl8Or+eZjEP+jJ/+vc82/79b/y821Pusa3cRwy
hzC+Ofb/ws9HfWmU1il5zXRcwmWbzceux3XARACuQoEeYNoBmUtUFM8A/D8CsdZ12q2RU04YsjRA
w7xDmiv9rOXZ73/5JP8L61n8mUvOq/OAegCWxsPOB/Qn1nNkT1buxL11lYhCDQXSOfcY4PQA645J
blwrK3ywDXBDZZWSqAQbETjSMA4q6mC8kpfaZhEKOkxbP3bt9BQu6BY6RhrkkzG+qDCBK1hSfknG
hFX4+Rcvf4V7/+nD9TxT1xmR0RVy/fn5v3y4oCGzscX3dl08ZvgtFQ+pJWxymcOAscauAUAv9u7Z
thnU/cC82d/3Bv4D6cQnpnLJSUS4MHuXoXK15pc4NNztjWcPU0dSae6mLMJil4imPTIOehCOYB+N
DB9mOzisWndOhZZf/+I9/TsU2XJtzxHwrtcTPnhvxp/fkzCTqPQAB1+50fFidboTDK0T7fQREi4F
LhW+YZ8y7o9dnbkrFa8B22fE8wni87iHIPvsErW+dQoamhUJjRRLu6QCkWbWg1wFQmwXQNGi/i/I
4d/g+H+/HLx0nh2LJ4qnyvzT3VTWZaii2hNXA7OlLrX0gQgj/kQ8G0WCgyAaYgjtuNiSOcNunk/v
NYllnP025stDmhjelnxFwshxmXamqqiyshGLG8bhhrdwy8EKZ23AsT07QPlEW8YXV8NbjL+NpKzX
bfDKzUGakKwLK/xU3Bs0I1aMmOcKREajm6DQCm/bJAwTszGO8cVXHC081tXBMdnIKx2QVRWtvpz4
WofhhtKVKbzmGcdmju6SWHrn7y8ZIOBBAkGVseIAXZ0aokmOdqL1OwNtFbsI07yomt+9CjevOyav
g1apc6pZ+doMTfuOYw8YwIMRYkMdLt/fjdlwjzEN7IGpdQ+mWOe2TYiS7+3dhqAw4A5/lBknKuLq
b6fM2GqG1QMbajk4r9OZrWr1z1lOHmY4ivsywoEyuRag4fqAN/6v4PTiv92q8hvgTS5FN/98mAPj
H1NNTiyumlCnwVFMNN223YckrkDIWkfXEXejyfyzmrtnZGxzmxXuQoCC490WQTYX3WivCIsYeOdO
uTKuo7aJspbsMM5rtH/vjOzivf7FE7Zixf98m0qPpc9Bwhf877+vGlLTnRR6gXFdbC0g8RM/RJm8
mA5kTyHh4DWloHEKIcK5jlueASjdJFr22Hkf0OrFrdST39/w9NGFrLB2cJoVw2hsMDfNsfrL42H+
y6dM/sh0HbhLLAt/XqMHzyszOiLjCj6+we0F7GLO3pMxP8WqUoHrEq9MS/fGLS102TI7GVH6nGRu
f/zfn5u5HlLxp8/NBFzpWK7Oq7H/fG4EJ4z3bE1cJVUOJOMM69S+5nEqTxWB8FjX1Esx/ODce+sx
WbJzJOhe+lGIy/dHiWy+S+Yxv2vLFcA5qyAKNH3V7Jm4cQa9YW+SVDtxcbCOlOVhmArnKOBpI2RU
dyXB5TE0PI4uMbqAubR+0rQSSS3N39Is1v6emvt/noHwfd7Pn9+qqVuUFOtZJf+xkglLqzwgr/q1
m5IvS43ApV2GrlgSnE2e2g9zl/0GIHTVtAaKRjgBMpcmcjsJI5GYC1xc0KGzSycXr6aIviDPsmjT
Ho6utmk0ZsT/+9rI/9zIyX9Z657Bf5z/OGDEqFM90cxBXNuOZKYokgG7Pecpk4SvZ9gDrs0sqCF6
Qo0OYlc5oD6KNrWQR8RGZfa9AdhnC3nvy8Y0cDI42G9ju9W7pXOeIhvwyBJqZkfik5dxlcnRb0wm
kK8ScslBj82WA4li5GV+w0F1/4ew81pyVOm27hMRQeK5FfK+XFd33xDVDki8T3j6f6D+/qh9dhxz
o5CqpCoZlKxca84x0Vr7DrJU5LFbxl31ahBufu7BZp0RFpoYEk44Hp9xwHjnLh38jSeh6mkKDzs7
uGL2hmvtse/VBu8m1dzRHjXuTEbtPwzjgiKpxBMW7aMpe7hSUrwIPzLfckU3SRglbIcF2F7k6hI6
pnbM42ZjLS/KaIDd/e/vu7WsFf86UFyDrwT2Jtv0WVD+61oiCdXpvckXT75fEaDizsMzoLvyNLtN
s3c0Rz2DH2QEQn1xnqaZHRdCLqeccLxp7JBz3Qq3fWuBIRI7iy5y35sk1llwiqQeDQeJfCDycGRX
0Vs/tEFoesBj6x4qu9lDeOioDYvJeonoI28HKW+pRlPZ87QgK4zTzFDu4pVQ9OopXMSRFmBXgmPx
TbwA+DcDv7O2edwDR+E8SGPIrTa5nfoHg/3Q/3GE/ivM41HXuKZleZZOC9Gy9X+9U5oy+sEJLfFE
MsC7VTPW9fr4K7gCIJG1sNaeoyGiGxvGyUmen+yJGV+PWi+1VHVC7N+uzGq6FCaIqP/9M3T+XUU6
us2axsZBFzYBSf9+ZjnTdqkz12P3TxiDBMJ19227wHb2BvjAO0OOPisN8IRGDspaOMsosoZu4zkV
8p/l8K3MlN3i1DALNMghgXBGplM/6GcIc5fZWAQ0oZPtLDRIW6uDY5G2c7ru+ngCJrMHsak/j+b7
SFsOheEsaDs51h5MwodWZONBhKtCm8npyGzwHhYmSIU+HJoOHbQanZeFq91ul4PfdIpAHyozoMeM
Yz3uV13ix1sB4ysoLCC3ceSDqct1REpY6k0hpmuafsh06s+waKqMpZnao6RWN76kOQGSg2c2iJar
fBH7MyL1LcZnkdEytrXmjYlmaA0cOPu/1l/f+neuj8PnwBeKiC/LsNxHst4/S/vZS31681P0pKVj
ec012KGWlgFfKmI3KLWzbde/klB1+LEn78AY4OibRfzazVpzIC4hC2LMSapJr/bUM+Qz3HleY5Kn
bBT6AUsgnRX4w92W5k0LZOsHxn32NnIINxPzrWvZJtu+S1Mk1N86evPPaUjfb3D0S1/epZ/e9AFm
H2+Yvotl8zPpnV1O6xU3vm3HzyNNwZe8046piQPCkDgUC2ujiLaA+0P9S5pEfykmXhIUdWpVokV6
n9Rlzjjy1ANoJED92U0yZosQlRFf+Ht4RAGaHuLmYxpQDjaknd4wwM+VZQRt4aLBo+UMQHC5ZvRP
9H2P7kKIi5IwPENi2+ipSm92PW5yTLeIzhtkjMxjqwiQR2vj7608JQj+NZ79eQyfJian/blwRmBH
tXwXo9vspVEe4SiVmzkF0NZgqgnyDH4LtE0wxm5yi2LPX9WyGnaubN0df9YkkEe2624M2YwBCYPG
TUdNL+kWKYrea519nRohDj2S02BuyfR2FCKhWpvOPnOjDR5KhHzFHugvcxsP1ruQvbxOHmNKFfrO
xlT5T6ZM075oYl6nbV0VrHzN5tlktA6j5maiAQr0tBXrwRzNheaG9E/vyo0S3qIe+y2NMTvpY3sl
xlffOR6hKQ3NTWfW+idr5Ojh4812Ve7+ElIL/wLN57GGWKKjVxh88w5783trzh+FV8RbuQCVJlQF
nDMEKQjO3WrCrw0z4ntSjltQL9iFBQcE0twtmr1yj+cz29pl+8vKDOOgXEwBUAf1VxxbhxJy4ImP
LQk0D7GXP4m9aZsAd1sow5pi9lwt8oI0Q1EyOfeKr8peVQR6VQis4Iv5BczLsv+N7AN8c9PKSyam
mRO42dKdIzc1hO55zRp/PTO2OXjCI3WG4RvtDOzUIedbf5GkzO2YX0JsfX1C/JBueerJJcl4XRla
MBS8LGexO3sZ0nPioRD5JXFBR77EXznmKC6m3lkPIbuwaIY3LtLrmP0pCdy5qwzwptDrq89zDim5
yqhlLGOG0bq3IUXSRmS2W1OBsyA3oEtM59Q5DBxRAtL/TBs8r3PUgqNEUjGTrckwXs9OTVYRD29b
FVY73Leerr7g3+HA0PWC1oDmvSuN1z/M+2rRX+FTwW7XdUy252m8S+A1pLsmHW9SK1Hq9TkzBwB2
CEDI+bsiKDt2C4Qxj52PPkyTje3O+6RTzg1HSr3LFvlCaGs2Xei5ChwXLJjR+D8ReQYEsHxnFq/t
BtmGI2AsJCAuRz6UzHQ+mnPEWht3v9FJqau/XLgVc1HMy+WWvd0S6BKmu0FlvyayubAejN1BM8J7
Sbdaq2frtSwAwjZhhC/fhNPtN8NexM0XeEPGi4NBIYYvf030nUvvgUgLetUah+2PZIaUGmouuOI8
ZbLiM9atxIpiDKOraNSpst/iir1QOseILi0Ief7s3h+1DAL2W4tM/Rpi34viMN5H4F13UUr0Ea0M
6rsBdwsLgbOJW5wZiC2Q8YbuvS/V9xoGR1ar+MVKrU1oOy06mPmrHUP6yNEGrERfp+t6cMvX0bpV
0l2xfIkb61S87iu5bw0bvw0BEFu6/2vTyUkyIbRrJQbVYDnWfsedMA99E97RTceognvrTQjjTYtn
sis8GGVTYmPBJHy7Of7jKrt3bu+UwcSJ3WzN7BsNJdui6u9No1XwkB6/ARJ2Y1WeCTwHK0kM5qxv
ZsVa/fe2jiAuJOIxAGdVHutFIfm4iJV2MdzW3SqNt7Wv7eYfF40PSbayD25hcXwoVtmN6xm/oMng
fzSpi9A5LHxvdzomy4UbzdMxhC0HPhTtkUiCBzQlHodhZxj5QUbaBOJg+Pj74zg5xyj7dkhs+iM2
+R6GV9gd+yRHWmqREk5WZnvM0Xq6bOn3iULty2i6b4+Pi1igiGTE1B67LP7pAN4iRxMlQehD/DRK
fdqORfZGKuhbA1Z75w1YiaAaA+VfEp8RvnECignUMweRnNyCL8vcDKTfzNOLEbNQ50aeUQoRbKPs
w7CkZgOu+8/Fv27OzAfXs1bbK9dn7jpalQJUWnwB0wZddoG1PC4QLFV/rz1uNpNm7QdkGr5EIPpg
yHAuro6Pm49r0WiiPnrclgoQLjSlwHSLW6PEi8TQfICKwBQYQfyOOQ/cUmgYDdkOaGTSeYeu8FVY
9EGHqG/XQzrd9QTYl+Z1p6YGNuGK33oF2XdEf0ImpMOelpFS6qEr6+qZCCB8M0S4OfDt0f+vM+ZZ
3gjKNfNfu65JtpEbphvNyD5Gv90xGGXkbeGR6YfUWYdjtXUd1OFxxQArtidGNSUo4gyXCZo13ij6
Fcex0f/guf5g0LxONJevJ6FgK1g/hwZOabPgNNvUWkfIqVxKnDM25uJAPNQBxaUFyVbUe2zrwLS2
o4crtAPWTBkR9WT2DGdDZY+9OroDcJ2OnaTrOOxoZ0aVvYavPARIak+0hvZF5nFA5IiY6Aoy+U+X
C05fBz9CQ/v4kdTq4vi43+Pa42ef9/372P/x159/wY5pDnaDFgf//p95y5K6+vw31ZKE5E8KevTy
vB53Tx/3Meohg9njHqsJNvrfZ/x4XLVURYSm/gbgasybx38tWZ5mcOodnwiOib//5fPZf/6/vy8m
QiGdAgoR0aSt7YYYzaxQWwnx8EScm8m3jw2SV3a/pAx3mjLRCMwjfjpQvlg2wqQ/Pi7gLzdBL3UT
sUDHgg9i3ZiGLiiER9CTLwycTWDgJemoJ91JoS/7AzsOC+dGUBk/Y4i6h0SP7WOBReuYjraE/GBD
GtM6CMWexzf58evHRc8+6AgEJ0X6UlmBX5gJQ7Tl0ZwFbeL15InImXn3uN/jR4+Lx02ch9ZeW+z2
yx95/NzOvP9cq8BbIcaS/vrzAVTyyArYLWPunrw9+QKo3DWcvyjTjnbDyTPUsJwFTNEDL8fNIb8S
h/Fi50jOaD+VQPRsVC6Pq0WutTPOMi9hWVt+97gYHR1VuMQRfCwrijAoX2jTFhH644K4hP9ce9yM
JepzFyN8ig7z/98HHss/7/P5uMe9P28+rqmoJTq19ViCRh1MbO8aNBGM5SuRWqY3LzX7a9SNydZg
BkABlKv8+HlR1A7wvM/bpLH+89f/uvm4X7fI5j8fEU2xNwWft/+7h1AODPgnUhKOe3odf++dP/T4
jwfOpuJZfD6yTdJuZ3PKwUzPKm+E+/Ch2H/c+fNun/9UW1T8nzf/u/s9pmGfj/3HC3/85l8PGf1a
28zmxTerO9RXGo5/3yTVu6aogsffqcK57V5Ilc2P2D7yfP94Z8hPLPL9rLtofVx7//jMPj/Rx02/
MxYFAMJi3vrH9cePP+/6uPb4eBPgFzNNluUBwyC0KcCBMu9MCRNMN6j7Me9XmyUipmYj3i/LXDON
NgkOyxGgZkO2X9WyHvqPxcfBoY9EaWTjw5jfLiCppS3FE3Fc/7loWg/h4+ft0I6gcbexjW/dQdoA
f8x6/Onlj8bLGdU20OXBojjhnUJoj0kXP9oYPN7Vx+fSUPhujbp8rdjVHcKlgjGWD3ju3jJsDI83
8F9v/+Nn//iIqsdh+vdd/7yKt43DJun7714f/SRvmCmWnZSnqZzVau7Rqvq1WzwRpHVSIeqvDLnD
c5mSZrSq2HGBi/U0AmkSib3eCaGWq2WGaaVQo123jzdV17W7AURoUFJKog6fmwsjiIuqjfrdBggY
mmeveAqFHR1SfzpEeuQiY4H+3cfiB1RvC8e8/grEOzkYHR5WvTkBWn+qvcbY02j5AcyxtacrosJs
Y7EEc85jStQSu1EatXNJ+vh1bjSXEsF6lSNKUaf2fpQsVvBQJJbbcYg3GgCMQCX+97opxLXsR+CD
lhku5GgC1ytaY47+3Y89ZzsYEoWnJ77ZKRKfCSlUb+RaUEZddUtnJJd9MaIMC9W2GNnQa9b0kcwK
K9ZAvqikA6WDlFgzYTKoDXwHW3/KDj91jZUyS3Xwhfo5MwDejrnm78Koje46bit33S4h5TKawAeX
7gHNy68izKet3vY+2OcRP4fuP9dFlDy77VzvqkG+DTkxRwyHcX9MVYSCtvQ2Mifa3hhomJlijnZt
lBxGvgw30DQkQMTZsK2Tkghb/d1eiMKCGPcgyVW05m2/FpOHPKMpfhJHWFyGCvMKyLM9fdA7C1J9
AmEeH7Iku0rpDIfMSZ8gY+avPXG6lEXWD2VM+hekiDoMm1OpuS4RAXjIPWPa9Q6Elw7w6SGEGD1O
KadCWYOXJMsh4PP4ObuwM32wEglqoyJUKVYj+Scv6VOmJDwBfS2woNdYe445c6Bz3nvFF4/MD818
VW3jfWQRgX6R0Rt7VICEF2NSwYN2Th0WBSydKOdaNKJ2K1DSCv9clx4EAU1RZ4fzpi6H2zD19d4V
anpOQJPavY5M1+6fjE7RQjEnZpS5l55wurUcapKNHic6zXOvsxUir5MMMcHeCII0dn331JGAt+4H
yztnQ4VF2RUHq0wONdLhbT/RQ9Ttyls3YQopY5jskxq178AbUqgQKvXPWZz3Kz2Ph1Mifmga4n5t
YJyAqg2p6tyRLOPUWFEd1DZ3BJ6zQaSckVRXnyb2JiyBQWN7Ta7SF1+Y31DBskPfCkEw1WyXhH9y
YE0joJS8KU6icV/iCvhN/jEzcv7S+T+ManqekiJ8Eon13awtdY9UaIOdny6M8PKr7eL7pFYZDk2p
4FyV7ZdGNfYLTINLZjTy3OrqZ9HQo4oIDYB7kI9rTB3AsDFWzQzXX2GYbkadVMMiT5t90ZZfRtOr
DuxPlyh6rN4mKXpL0jjErEPF3MQpi+Y0iNnfGIbk2fEGA4y2tH02zW+yyprXVK1kaKh7aoIpiNon
L0eeVDpHLbEzWsVMRUXmUiJlRiDhvO2axNJ3DG1g5wwoD8kG0c9e7JS7MmN+UBdTdELBGhQ2pBuD
ogAuKjgrpCcEbvjviuy+s9XOaGmNfl7riOYA883Z2gwt80ThpfBTGnIvalyt4I5DUfQBYUhfp5Fn
zm4frkrTfYUT78JMyMKL5ha/p674Cht5y11QrBG4zuiur0616mF+iPjFaEDbQ/uBzTZXJtMWrWMW
/8Mn1vdaVN61jwF8wxX4Bqm7unYV2CkyloLKdJJjms35mbHrT0MvX8n1fO2iydtGlbvHN3ORefW1
1JqrY5P0ohMKovnqm96lcNmR0myk34Tw7Exa3791eRiF33yIr0ZYkGASa8ROHCq3F68JaYQuUR7l
YH0fyYiAWDA8d7b8Y6eSrMeMuYld0s0lq29gL/vaMqFeMWloDvn07CVYogblYCBxivllHOgwmgUf
ANGAoL/0VeZI7Q24/951z0YmjdcYrJNiHHC2cRKumDy4Qa4hfZ88IEtTpB/KuNkO9vQ+W3W7qSL0
l/ZQyE1Z1j5xBi/6EksSkUQRqFihpRu8nRayA5w0xLmSfhTIL0w0RBYXUMQvdr+2ur56MVqPlpZZ
3WIcbUj3RH/O5x/lODVPyOOfYBK8UMqh6md6oLJx+mq2KZ6z7NyaMn7xI+ILRCzrY902FTLCMX4D
aDc8uaC3YHQg/5md/gnLEMa95oeGQwXL2YztKOWgpRtJQKUcDQw0agqaIRrpASG3nTrOadiF8Ws/
JiUZ3YR+fho6qz8+fhKaUQMrsPidSj/bY3kDJ1Y6OxK9CdZEgTe31FAGlvg1GZ/ZpSrlLqn4P+Ac
q0skFQJhe+R7ASqB1nAq36bOWTURjofJy+UNWyD65BmY+LikL46quKnczo5NkjVoPc2gdYxT33Ji
wA/Xrqtu+uXY3XUCjbSKpuQD7q17iIpl2V54flMBAaWhqKT0avwtcARa9xOih77bz9RQdxc24dHU
S/ugsIJtgDZ1nHotwq5TZ+VZ1p9i6scvlS2Pqe6QNh5myXObRUBAkgimg5zvsZ9+mPFUXtqh0GHb
mPioUVUzBHRqaysXSzNjF7bylrurJ6AfysLx2dEVNZzDUDrjG60VDl+NdJ8GAXlpRoSjkepKrTR+
0JzXQXeyhffq0b9Y0kc8hAraV6m6NuNTVH3jX84HQPnddhLz19hprNWk42NJtQFD5kSES2jRMg15
Z4KqcN+6EuI1biiIEU0IzTJN34FZhkz0DDLPRgMZpzPRmtOZ7VYhmTZ6G5PAYmRfLew5w2hRwdJi
9cO6Wy/CZ+oB9ZrahYG4jAyscYwgitD9lA5PAuGmGyRetsea4O1oC9NcwW2sOx8M78RVd/sdb6SZ
5+M3syASxSGbJGqYzJXMmZ6UInm1JgXK9e8qGgCyFdkL4vx6PSTesG4Fyz8lDEfFNN/EbMqjz155
RM99m4Xdbkhz+YJ9nQCweU5eQ6e/RBEwrtqe5h3cj8ALrT1Z7L+SWmU7feDr2iEg2ki3vWpp15CB
QeRxi6tSt/5Q1WV73xjddWGjWVZ99ZthzrPdG/ovchZoJOOA5uxVbdLJXcN+NZ6qzH2L53z+iCMn
hLxEelALMg3WH/w0dPBEqxi1tvNd0hU0m/SyNsL8DLdfr4sfblVtyLIYj2Ei5hXhNhpttrA/z1Hs
nysnvwnHpa5HPbJJMqLN25SdRkMtfWYrThyy+6S1S+UVZvs+7GG0CO/pERfdLe0SfU6YsoF12JI9
jV0Q2nocWT1tYWxWcT4igJC4b0IyMr/5Ufbdi0l2sTOnPo+EbI2jik56h68BsbC+73DBBmNk3r0i
9+52Me7w9dO2GZMTI8E9rWz6Ktb8rfaJGKxZDFrGMWsBKQqEIhJktG3hse7NZ4lmJshsUJS11lIt
O2l2YFjFoxUDu4xiH/q6CnTwjIgS6BdbipDBt8p9AM8xUXSujhDJ9+6V8qdjaujfVJ7B0hOcUBbA
fKGGM6VCxzOozH3lql+1LW5q2lajw1oNFOhUp/4dFejNEDRbSDI9pGBrgaa26wQAxb2W5bdKpKek
rzBnY6MkFg8Lm2T6tmtHng5llUQT0Q2HWOTPEm/WwfcQyCvN+0PBY560poUl6FvzQYnx4HBuuxmO
f2iI09j1RJ/QwlUfTssAxtJwQtl6esut9qhUSNnktPM2aep0k3Yu3SXT5ktvdeSIOFdcmksu3Xe7
mtzfRUvIefktQfn87Ej9lvXmN5Lp/JvrV++Fn4pjZ1g5jr52ot4khbSW4DI00Z/KFFV9nCD1i0k+
ujg1O2BOLMgth/yKFot0Iv5mTgBBQMBp7YvXIav2phbmTNpm79jFRHZ4uvecsv5mE1TIrMTnLie0
c4gL851eDcZOWCBXUdv+oTf+TIYvb1bp8vGR2e5UIKnmSHwrx/BCedQeYSrvGhzu+KZRGzQki6Rn
kla+1dYo7liUSNKu62ptl+V8U3wSq8pswo2n0ceHLlOKztwB9btPHbj/1A6PpfXi1Jl1EV1H/lEk
SiLPh6dMQtkoneTihxk5faimtpmAVekLMkA9L9495JlRAsTSItt5y/oa0C9pGXLYWKKUjXU4Hqp1
sxTjqaauPwaT+U0vQeS5nEZz8ms9QNPXcWp/Cq8MLAbUZ8LB97rXzofeKUtMR6R+Rclc8JeThQRK
UvlcrtMoxziejH+QIe5iUfNYGLsoSDLmowbj6kRRU+rWqe6z33WE8xMZjk5xVKZH8qtoN+ZYAVbR
l9jTzkxpymukvmsVQk2PJuQdQbSEZYwy4nGRIna91Pn0PqZuv6fyy89zbu9zr2Z/VsTgSSRKpMzr
gtgiK4ftzWvrYVJPv7aNhVTSJ3grdKpwa6Eb2Ywje5DH2AlvzJEgMrBVYf3lP62BTDMP0EpOJT9U
6Zn7QblGbjrblX8u2I+QLk/+WMrJZp/63i8m/nsWg/5Ut+lTnabiFOEn2YZyOk2myweu29rF8kdi
X2vDWQulPVsjNlJc7Xttsn8YS7yO1Ip4P8alWLEnOmW2/ZUBn3fw0thHkKv/KudqRBtUaCCn8eL0
PZgzvjf7aihB0bRau4xWiP/FCGZIqycQ16IvVNKDt5oM7h2x6KvMz2uyLiawJR0340pZ6Ahgbmsu
uA/CIstNW5RDIBl87NgR42fiyxXQtslORalLMpvnu5PlMKfpI/cNsxsyh8qVgHW2QZ+A+moDd2/P
IMJ8t8tfuDM3BPuN547d2IE6/J1jpiXW9Lmjq4E92L9qFV2aTtfzbR/r6j7h5yGL3gk4TLHuRJb1
ZPvaif4C2AtZXDIslkWUm3tHJ7OJLSFJOJVPiRASHW3QeT0aUiMsJGup55F1bSPIL+vWSt5beooX
uylC2LodxnmDRKksdv1dDCwsQIc5EgVJnVmh+j3xxyYLfpg71dMe3BtqtwbYKiCKMci69hc8qPCi
quhuRMMtTkL/i+oEEuWChE3Ou8SbVB5ubHaLOsLAY2EJStLMyvc+QsGN6Wbo5Ox+w9S3JuSlrHdd
apL2OFX5RjMXFCQYT60zngkQ+12OzFijtlB4O+3+7BNVvbcZlBFCK/5o8G8ubpvDRm/qG3lnhOEm
yXHmKAXr5PX7wmF8ni7D7TjMxFUjdLItAcEx8kIIqecQKXV1LF1/vMezPDr0Z7R4vI2t81ZV2oWw
vWRruaJb9z64ECWmSyd9C/hD1F/cKLtpdaMHzrIhiWpbXvO5f5/7eOsO5AOPpFzkJFngh+2Nt5El
0Ycb+To0HYNfEEB1a9Tf/XzYNlb20zB8on5q46W2tWSfhqgoDB8iQW72+VPvUJGAhNnC/sFY488t
lTnpPYhP7sgvzUPY8G3IAF9RjGG97By5cek9BKh15Bot5bJlGPuEmEK3xY47usPFUJhf4VFv3JDY
FTIdLXpZDM7HBjgGqTTs1peiRAohjxHpG1vGl0zaqwYqA+JLAkSXUNnx1bQxuYaM+RkYhMZGSbwY
XXoMF++REXprCwv+TvaiZ4KBhaHtrIT5nf7hU0HZ4KouToqZN021Y28b8lmYDEPAe1rwgR+WBLiF
c6CD/uX7GhGRHUU/CA0ZGDM+RywX11gr/pA4F9gmW3IPyBMMIPBq04DgssUjGXhzpgcNW72AOYq2
HSAfR7IFMlyM8uxNkChiwPzlFK6IRJx3XvsG5NjfpF6iHRjBm6iZZnfVgcAlH5mZfZtb7jHtJsq0
tDe2XUnCmYisLd9oEnNhL1gLoDjUbkahGF3B+4uk3p/01FvZBEx7Syq5gsK5LLPjZFkBRLZqVw71
CxnJHiLwi8kIf4/OG05AYW3/9tf09ln6VNRN5U+3aWa70GiZ3M5F+D5VTQV8wgOvCg7rZo53zkbJ
WWvdr48WDLlRVmDHBgT5b2aZCWa4CILKoOPrNluKIeKgr9so7Xda8ztp7Ix26gjAbhh+2blz8sm+
wmCvo9TPRkzkyn6x20IL6tJGNlHDXnBKn3xN7MkpEOE9+GDARGn1h5f9ZNbJWw54at3SMgVz17CT
rMh+6ga6KOMi4YhD/Xsn8Nl6UaojuwXKn5uKYycunJvR68dksrZqbqBQIeJeO3MxA9kL673hlrT/
XCpr06yyZ4Ko3jzM9b4iCzeKErXB/IzIUx/yre6X1rbM7atq3Z6khaAAJl0SlWhX5u8eicVZ5PZa
CdlhGEQ9gRmVw80n50XmmgL1yBkuoVJZzwmI0roXaYBXhwJjQOPYVvYlTof8JNPwNhb61nNL+2Os
LsYcg+PL6SPlEvcJ8MpfqYYRO9exw3cN5N4+IflO9OXvhxg+VN4P0gLb9xW9KggSthfuYClweuML
f3NGDH8GWXRqhLFaQpa1qaZNa9gP4gcFV3LrZpj8ZqOyi+mV98FJaDZCftjKEnlqyrc5oNsc5GPf
XIAwn+1IFM/0bY1AQHxYU029dRLOC+Nm1AOJ7Z0RHH2zqqo51REeiZ7koE1DkulKtlm3meoWxYMH
I9Yg280JnWDSczRJsjyFQ68z2SbS3F0ojxMjCaS66EMKeLSyduw1quJ+3+rijLvUgmqWHhY/sDW9
TFlcHey4iba0lezg0XqUEQZarbsbqaJLrxFPa3XkBrAZPktH+zKEzF88NJ+nKK1ubbKIF30NozTT
02IU0XH0nytXuqfHRaYBNonb/DlzQxPlpvU7Zo+KcBj13GrUoMjLK1VyeS5SR72niYvuNN4UIsbe
UKT+a2X5L1CDx1NEQjh+7+VbndKMUxktrjTubijh2ptREb8X6iRAIRr0aLtqmGxcP/tT+4O+cauZ
E1lbXUyQ6CeGLN0B8D8FCcFYRxvNv0i1c5312Rtk5vSp+WEsgXhJmb5xdhbnYsLW29Q7SzPki46y
fmHnMbIR1nTxiVjX5rTdqTbzEHE0hMwvvQXRkEhAajPQ4WQ3JygMY+Yfutcke/2XirX4VA+s9qmp
vRTAeE5Gb8PnEv5lytMDbFsXyX1THzHAfU/qHidw3vCN8mARjx5d3gTIw0hR61qF2uNxoIcVG2aQ
QgGkYZPsJ0kWrx2LcI9CBLnQRJjXlHteMDgkh7EZcdZaWL/oral2o4i3hEC6z4U77UxocUSCiWte
pN+7eVHQDFX7XCzMvHEE/8Ve7VQRanCQBY1CkZTdiaS1XakM/UaU3hfegmpjzZTgkynuQJKSXcGE
MkDcnm9rT8K5KggGNKmId2h0m6NHhyVWJZI9xzhPmfZDG+HeAiGaty4G6W2VfOmiXO1J6JpWXQH8
HW3GJSxgqkTZ0J0zLyJLW/XkYqU//LJYJ56Rf0hW05WJfAXHT3Sp0m7ckJ4pt7aQrEZOUq4JmYQi
NArzqz3QHE6797TMwmPWaq8mGSrXNmLdci0R7upGEN7gz08NTOl7qP4UDOU3Q8zugpbPdHfiUN7U
QpKAYt/oVXsssYwhzdOR0ZCSiEa26C59QdrhYLN/MADHjoNN5kVmX8h5/JkTEXeAPaLdGPa/+Bmj
D9p1zVWNJGWFq5lm0AvnHB/MQO6eoICFLcw8DZfmfvCf6XunL5r2J5u6csfMEAThstUZq/Ss6IyA
J8xQ4kQJR5tM4rOTmjdpleXNF25+zdq3vzeMgeMCSXagJQj2HKtwT5qJYBWUlrVJLIs3mc3Za2KM
HCQiGs5mZ5Nf2INiAorn7h+GC2OkgjJadpSMisod4SWMpsgyrAdGVkakledxku/9kg2rC/1eMrBq
497Z/E30rkRDJ8rYP3aKvARUv1Lbu223ZKWz3nt2h8DWcXdGMsN30PE8xwnNOyXVnSQrCEXhUxML
deMZUKGDV8hGI9ukYak2aH53xG6wp8VJuEYd6l6cuf6YAShswSvaxzoSztZq0m/Rsp64blgEdac9
Re0g0adPao+OUVtTRrp7bOMbNtVPWWGOF+YG2q4eSdKpl7Fj1XLaH300e1YFkmOpWAvKYiQxclX1
nBxodnkrDf/FquhIEQTZedLBo4yK83AtWjRZ5ErKsCVNgSSFtkI2Nwz4zXhNaBK7Yef1NOQiJb4M
JduyevxJAzPdT9YUb8Mxh2pVNQDMEuT8ptGZIJjFqdJneWOfjAncTYirj21mEUUFUisHmdd0tnil
oQ//OaPHurfdcXoFFy6fIpasiLwECEPTy9ja3ENPPHRlAoLvUp4lYhPOxpnmAkYjqTEiKckfCJse
XQ4WmknExis4TXTS8pLTzKTSoM07etVvx0wtIFPucC0IfKYRt061xPlu4lF0HUiKvdmxMPXeSSyL
J2DOfq/zuWk1qSXV5FD8AToC2N3sjdKlf5eTAswehcBCG430Yp9MaBEyxDrCjJH3gX5GQBYUIolO
dscKuQUzTedakVu4ntlwnRvHeA/BkERO94UP6/+xdx5djmpp1v4r3+o5tQ4eBj0RICET3mZOWJEm
8N7z678H4t6KvFnVdVfPe6JACnnB4Zz33fvZT/FojfQrIAzqBJRThptYdwqwuJGmPA1q+U1T6hGq
6EHJAfxlOgugKrCZfxj5/bKGWEzNodB7+NumBJQofsiVsfCk3uhulzI/aiumlMQ7Z+vMpRmHeiWP
lt/JM7+eEoeccBT5WtGSszk/9hoC9LnMbAbIbIaDMiHQMsYvuqXyIe3AVUrVl1gpXTLtm4Qc9xD2
oUtToua02ZsuHcwQ5oURnbtSMHLIEGTyqPOsCPdIIXe0ietl9OImphoC1hblgha67QyYpMgpwXbj
uYdUdvsYIlY667Ar8uSZqVPtImaGRpU2wusNkrIClVbJGqSpFPkTUunpbGvTeJ7pFE2trsItTOur
BsHKgRDFb6YaFmehqPl52yr1qjiPqfwc1k21D9RyOYUaF9vWtKg4Q6WZWlLWwiChsA1569Dp6AQa
OQBHqiAbs+IQ5XRf3o/Yh+gk8zMXAznSU2JDYANB6Yp0kR9nwKdODfGf4C9L201FNF01tO83e1lB
e/VhSb4jxLohHtj40rJeiWz5SzWZ/T0B8tXZHMn+7mDTVoZkntV0NRXEFANbMqmUoRvv1OQrskT9
AaAWBEmii2LRCyc/l1Xbu3KpwA/v3ss4f42Y+R9oP1DVRb3OSXkx98xtT7TMmH/l8SkOp1dN5Axz
kUW6rKWyiMwTEs743FM4U54e4/pq0QhCQCmNunwkC6u2rOpgRcNjZCfKRYoYKSlDvfW8kQSt3g41
xbvc6TXURg7jRhirXqU7D5r2nMvTPfI8MsqS8nsSEwgoB5I7K7pMgqB+pQVW6bYd7l1bI048nlkY
WsO5oV10toP8UvVAyscKG69WMutWux67hl2e6Bk/hfjeT0yTDLejy031lLNDZy67TSc7NApUz1nd
x6twuSCMlHZg1q1s0BYmeah76LvJJsipnsSjKsEyIZHRrB77zKq90GKUKESA8ZzulJMUMxSTHvZS
O1Ewb2yZsuIIenpoUhCxOUm+fVrqd3FsAAS29WNyhQYyeFJbAqZJmp4c20CREpsZtdFifkMaXvtC
P4WSZFxRymLar0he3AL1JVCXeHp0UZw3DzmdF/ilBMUYFhlqCTXdRdc5D8ylj7Bq9EckCEVE4bke
fHUUwpfybxhdygP415uIguwOZwl8/NbwSL08pH1ifh/9tmy8cRn7+1JpbqxobNxGl0jI7ql/ApYw
AJgOKgBVW2amrcg39dBdJRq25bx8zSmpESCvmYwvQAOVyuz2Y8Aqz0Q0MduQmHw76/C9GOYEdN+e
UPTl2RVsm+9TQiRDGqRHdTafapkWSW3Cz5q0BLc4KQ9eV+kUVGlXMpNWXMOy5SsWKHdNIDenSm++
hKq4Vso2v+10hUTfMbxqLfmW2KiFQm0WuAyE8ykKMdSLQtAPo//E+m/VPI7XkmYKUkva+81P0Gny
IxLN8th1zIs0LXlImnLwl8J47jQzY2ltzrhUpB/6yJkij1LS7mfbxm4zYtOj6+QYmaxeiq57C5u6
O8cD0dgrYWXz5f0fEeVviShiddr/z9GVzz+bvCy6v+JQtsf8GVop/0OjdW2vGZQKTncVwMr4s+3+
+78kU/2HpvJrm4YmG/gdDV7pTyaK/g8hczNddVMAP4GW8icSRSEEk14O/9HxR654lf8FEuWvllld
sXVdtm2TN6ippoYd9K+WWUse+iVG0eyHhv3dWse1+G6RR1QyIfP5X76Y2w8j7v8r+vwWrGnX/vd/
/eZZ1zXLkFU+qcZYbsPrXTNBf7URBv1QK2oZBj5DQbpXLIDA5jCpDvKX2CNytRE/2lYcSaioBQvQ
wnqtpemY5ZzY4yH/mps5MNpS3zVjO7ojTPd0mkNXS1c4QBE/Udx/BKLOFN1Qz3EGkq5iJuP2DSZ1
LaWMOxGYkOjxpcQmPTLEedIwl3h/m9v//EHNf4kB5YPqhrBoVbLW4Of96weNmLBNYGdtfw41f+qo
YBPEhtQr1hlf6HfKTOj0WPmuiew9i2lVTg2WBCqMXVBUXlx1VJRzPxL5e67llywjPRAVG/O8RvfS
gtrMbBAur2B5YRCCTpnLLym59CeFcRXUg2Kpx8HASrmEgNSBYVNgRnOVVIQxI3DqS/VEflG5t83k
OUbkccqoL5EjXOQkb9AAhH8cuVlDWZV2Bu+UNglIc0KlR9g1uLxAcxLx/jrXBvFMYe1HlvxUxLOA
ZUL/yLITP7FgZNoq05DRjN9ZmfpFNVJI4geIWjV1yeqZl591Vt+mInw3UhqtSxo/VEQuKuM0OHws
xnAt/VLWiH8Ce3hDwZ44uZGNf2M4Nv9qOP7YKU2yX2WkaDpH6G87pWi0Ss0Ra/lRxPpFroPHRE2/
2sDDgVOuufPMOpqiB5GgJbo71II2YgP/0ND9FiEIONyOQhcmq1S1HDONBE0bg7BVRXGVeMQhWhAT
X1uvU2vQU9UUY8eii/yMhHw5utJNBWGjybpwb8138ssgMp31ZPyuJzazg5gUHmZz0S4p2e/rARXV
SAj6otnfMtrjJ7WpX7OouLDqZe0VYxWyVpCYnp5zpXpmunebl+x45pTu0plUATn92uqs9Nu53SPV
G8bjTB+Ngud1Qpm5VzoAkw6kLkQzLamUA9RT7oCVhV9RK2DwYSm9EzJ06GAGNRRhcrft2TW1DH1l
+m41KW5R/T632WP+5pjikPn09n/8TFA3bOhQFif+DRLxC12o1dS+n83R9mOVzFpwpWAwQ33eyywH
O2Wdjr7+5xf81yxfDmLLQoaKXR4Q0O+EDX2Q25yVi+2rE6xFw7hdrJju6HowGEX/Aqf9WiVHlCyr
/jWd2YPjkl/YLAm06AtyyeLwHclLWIf+0H/5z+/t3+2zsD8s9haUJvbvbB9FbtGbS5ntm0gl6EId
SLPPHc5K7Q4Vgw5Cjf4IOqu/+Q3+zcuubAVVNyGgKP+CmLEbRbGyUbJ8NFvvk2490iYU6BSSd0Cj
wRondEhb6/E/f1ZZ/BURs/30KN/pnePMVP/1HJWEsmKPHLi+6OBfxOFNOJJyHo3ZJajE4JhkE1Fu
SDtHewpakzQ5MtHrSRmc0hTvpKKcCSQeHFzvjP4RmgfqynXCIBPAGSAMLiN3wj7MtomKL6EsyBvJ
nArhspsZ+a3WxrGTzfFLQbBroRk4cfiqZzp2bmqUXs3rUuTBVAjUep9UxLw04tZQS3KVDcjKYAWP
QMlaIPGgxGB3lV/DGVuASe8VFcBU04lmVVOuriGr+d6Jp7RKiUDrxxskWMCTwZnslhpWMfofDIaM
wamZEsWElCKwCUWG8fA+IcOQA6xjSdwNSOMmz0pXfueuNzZHDbtlNi0XwvW8Uqyc/5mfraIAjo+d
2EYDRno2P6pD+dQDVIDA2wFUn+d7s+OcU0uoKoFSP1Io443ZfLmU+l4NbMsIgzg7wH/CyVYXmJ/2
wopSv6FAX/ZIoycNKV3W5H8DJJAVsG+/jQZIKWTOsaZiWoZt6+sJ+JfRICASi7l2M/mhrQy7kc5E
Mdz087KgzWxLhyQjPMYzK08q4yrWpKgzr/BnSRjjw+M8abY7eBk4BUg5BZx5S/iyhW4xywk5yhNO
RMxVHAT1zoiSEXxnH15KBVxk0sqOsq6FEGgzoEONwO8YaairC2qWyLy+s7ICQoyoaW5zWonWSLWC
eilLdN0LZNPBmA4buQyjfZTP71R9T6TuQvvU7W8ly4JovLfLkfTdQUZw0nYHOCE0WRaNhk+rO6T9
Pk4VbkLGLDqNxq7FL1gtD6qILple3Fu1BbV5alQCZiDvVrLyaq8sU6gOez0viNNBO+Z1CZ42awEU
2jPFCuWc3D0Zd6I876UCai9G3RfD0Cn0RPPBytWndim/EJhEUaHVX5oZhRPByQ/0QMHJksGMvdFN
AvNiZeSmGK0E962nDRPE7tCZd7wurBTTBq3RHLscEDUdgwc1qXxliD1LYMA30vGqmYHaWXxDuDh1
T3sGf0+sTT3cF7X+PmNIOOTUTooKGIpMJA1Rl7zvIIkAauHYNHV8RUYq71M7IRhpUXhsREZJoHB2
AqbJd+VmM4mMSCP59iizUui0j1LI5KuiZ4SQzAG2kjiKMb8xNbN2i42jrYN5zexU3lMtd2dqtbuF
aoW7esT60Bhu2raK98NCZAdNJrdOVMLATRt2KHKbHXkwEbu/hikzUZkCqqCd0xTBMHbpc1NAYwfL
DdQ8RtiVrTUrrYrcVM5fZx3d21RHzwTvPSR6jWekOiK4JEktnaEug/XJsSFktUp3GHmfqR8ijZ0B
PaxLm69nkjul7HZ+Lci1oq4Bb2627xAVw5aWhoewRdFHTfoJOABmKFm9o48vYe1Nz3KrAE7AvZjy
NJxKjAPt/Ge91q8NgS6tlSOJYUg9FIKzSz3VjIJKqBxERCGe9GC9jJ8KamOJDB9nLIUKlr56mhTg
3oudrVF+pbrLe/lg5krjA0FhDpFi3LAl1ugRaXBhCoqmmBlR5ogkNRivJVWpJVJv5gEmiiS95eVE
toG242xj7mKVwlAz5UTskSVCGsd9KPj980aIMyL1U8tSWxmYoWLu2FGFy/eA7B/UYGXeFwyxWlj4
bRw5WRLfJVbB8WSN961Ehlnfw4KlL3ZZGlL8DJmjmt6yP6fx4lAC/aJy2OwmONRVgGpBGpOrNME+
nOaHui6/NGrZIiImacvIZwlGYRXQ11Pf7O4ECOZHzWhzbEaOYzT2gDmC66yuHwpLP97tRzu6olpE
eJxUXCHR3xv0kiszAgEz/KzBsFC0DnxGtut2Aqldf+nq/tFula+pdoIPfKrnLU6egHKUqqQZNEXi
LOb4ghDK7buASTeGQNQyy4T9cinMhgQL4pvnvtxVUf7UZGhNiFd/Sy0qgcQtP2T2ElKnVh1DzY2d
WQ4o5xjqKWQpN12TwVkjcdujnBKS4SkfJAWZsDDg/2XZZSgComdyZ5zK5XpoQ1oFSvYlKfh2Iu25
EmN+yZu4xCdfoawYxxcbD/5OggB0V0l24ZtlC21Yru+00JD2JauDNIlgU9FSgAkSsG7cJeZMh10x
Ks7AHc8vxidrbFtWH8N9HdFi1jiYq1KhUal1T6Zd3JFRfZOqXeIWqIyTEUhmZ1lejXjXaRfziUoQ
xa0i18AGA0pcli2fAsxDi8DQ6iLyAm34Q+Db34L4sQFY4QDU2EeReleEQrDoQhGnHrpJ2yT8jyZu
+ClpjFOKaIdBISC4h/wkYnXwkw81/TpTW3HhqspUEvbBOD6hzNB3rYJdzl5Q5svHeCw53c7SIZ74
rXDIfZPirxzlrRckY+Lqtv3ct/bdJHOuDkEltVVz0FAhrIKwcHcnmjw8Gm1+SOvY9FY9u0t8d+NU
Q78XubgIi5Uf80icaj1mxkV9rWztC/VjpULeZ5WcN+OhP+sGbnA1/A6lDDPM91zD9JLXYEiZTT2h
AYlRqlaJW+njSQnaFyHZ34M89o2KNANoFs+pAcnbJDCetf4APWlK/V5or0MzP+YML8QfQBgzp2LX
mYixB9tNR5aRaXbqbfM9SQCx61bDGx3Kl9Fe40EMgOlFdF2q0WsQvlLAzwrEfAJInZOo9kGupmnX
RQpNKh47znEI57/ft/iD5inTYZ8xNRhlKMSoWhewflAxxxdyv5RdI1nJbkjADDTgqvymX56kPtuv
PkG/sGEBwcuhLMuY26XvOgoJRFPp6Muz/EIqNFmwQveUWpM9gbgXRkdOLUI0/MDWGWbP+7S+2GKV
HGphRpo42Pa6wpNSh0+RwnINDZucjF86Qtw4db4qoUzUCda/WNzn2Nc9yezAvkkLwmwiTXdFk+fA
/iQq2rFLIxJ742BNnl6R0QEu82eUiObUz29FZ9yOI6m6JlWEo1RNr50ZXrooOA3oYcHhRbRupKcZ
1fFxEigzxmpAgpoD49dwRHMayCiiardpBUavOGqNBK6BlWuLRtPQxUGs7AwWgM3HBWX1jmp5PmCI
ILrZBspRqii8rXTOnX6RqOtMgF2EYtdHPm5/mqCLnratz4twLVDkSdq7oh9IxTKD5TRY4WGGBHAA
QUxuWiaqE3YMY98t5TXWuOUU1bjQkzwGKYHtaf0u+5PVKSbGrulQ60g5LfscWjmQzKy73qLUUvIp
Guxg+6LpuhM55Zw5RkSUEVj1XZrIh15VripdXIk1vmdUYK93ylWi0PZL8yd2cU67Wkq8MNYd+CXM
RvSh2xFvla5S0jMYvX3dyukulNKffRPfjkuuYpkvfupyRp7lXRWz9ljm8DYgCIFpEpV6M7ody/ap
aFMIj/E5R97TjNMZy48LSvnN6o2v2slal58DFpA+L39Cx79ViOSQFYx7pWnadEXQo1or4dXgvE4G
Mxpi5lDnoV6nKaQbJWLh1EcxzIIG2MwAZtDFMJh2vMqCKJ78v/wr6z4kTqIH/Kj2hTeYLc9qyKtr
AN1SpxTacZCy4VRhZlrtzJt92iAMxtP78vkzfS7lh05b/RzmHKJSXMa04qzgtF0UYyaBWQESNo4B
+kR2WbSYBw2p2IEiTU03J0WgGucoquqmfEyIpWhXWMr2625b274SLzSB4zlgng3wKzps7u9PH7il
9ShaayMnedN28A09GgpmXB13llLmYD+wr8aN+IKbiTFjKJ4hzx+KtaAhkvQdhfIjCyZfy8ivsAv9
onThkw3+7zAbNu9X6ChYOLsVa96VDBHRmqnvhN3IwnUga4qDAPkuk7gYhY5TM3VzNCCDkih0T1eW
H4SyoeejhtklFqobxCMhygWrxEdRxfp+aXpSqFhOjkISnrFcGSBzEv5B9MXkjQbLk4Cvp+mSd9qv
jJe69HMaEhuXFB8AHt5Oh4UP9okYDo0p5slkedmsmSLTPCseaZ7pelpfS3/bIpG0a6cy0Nloeedv
msVtyb0MPDdar3mXkytUKViepvXl4kAF5zN7JJmzf1DC28pcUm4/1iL7Wi8L89o0r3YiS763Qfqu
QcxawzyNic+XNNeRkDBChhleShJpvbgT94mC+DwYuZOJwHIYyp1dcnZFYAkpnvEQ6e+KApSdClDx
HimKM3Ty4hIfTby0cht0AymmM1O4JK7erA4CRVP4yayZDgEUvpn1b7mB8DAelGNGifyixLBvM2tN
e95h11CcyFBG36Se2r1Bp6fNzh4zLZHh1msdk8gBjxRZkJo04zo6yro+uShOY0I2LVSz609pBfz6
Ce7A46RzjPdrWXEsI5uPNd11ZvMjMFZQwAhYUqanFwwUKoykfQGwdjBnKhy6KJ/lHqmuVgfUMNLx
3EAJcDM6Vc6IKrRUmTRRcy/wfJk0YCXeFKrn22kAWHbuZQ7u7eeJGGniKO4cI0i+dvwQ3rDA5hGc
yhIqg6Ne3iQ2hJFULCMN2/F+ocUNT5x+mp6q15Jq3QmdwkmMnGMH+vReivE2EbZOm4pvBftLhv8y
/hL38Z0UUOvd9rp0ipCVCZJFJmYnmGgcrr0vC/OHCJbFWggh9wxrDT3zXUDFkf6D2KFyecwS4n+S
9X+s2mp2qKOlYy/ipdRoXVKvlRgz1++aRvueVdSG7ACziBA/Y0lcQ76NBmQ+MykT21caJ+D21NhZ
C5VzyDGqFzEaXJ6tTN+Y25LVtwyY0fK1jovybWe0qLrZwb2xSx/yabpOkJZ4Q8laLo81a9eLTEFP
AOkszOWrrEr9gmLDTudE4S3s8Lup43fditsFxTgq2+MRfAj0Oyo8EhFQXons18+XnPkC2jtlojBc
Vojc5G7tD88pZaNcP/bdWGOrTr6GGlUYWboM5JHvmqQE1aPdwyFO95TvOR1HJv4rGY2hBGISo+re
Bj2NZr/ofDt4iBDuo5FdOGgJRmL5VQD1dvWkTFETsVJAI32U4/nYSPprSOuBVUHl1QVstTD9NqJc
PaY9Kr3MWt5zgc+QHViPKKxJ9gpADgAuBSyPC14E9/et3Ig7LM2HXKU6JxLKSgvJSdSFKFmw41G/
0J0iPW89mUxK3imv8DOP1iMOnGsM6HdtwG7LBKrNcgAGFeRGqSchfN3HFq0A1Zaoezkgdyamwe6J
vr5rW+ByUZm+i4WRFm2qylC5E1C03GDGv9NDm1egCbsU7EVeQ+KKbdx6mZuLlrqaVB3nlNAZAbGO
Qab9HgTB1VrFDdJLV8/30RC+iJyDejIUYr1JcLEH0u+qmllwSKq1EegRSkcWVETa/ayrlECtODrr
MnbKih6fn2gUSO1k9CXGFCeC8Uv9gVZbHg4tnXz0+GN8j1b0ramHE6dYNyC5iwX/xR5LfJocKOjw
mCVOLHNabQ7I4ZBuQtvPYQaUtd8IpXaBY6UYMMKqKo90Cl5irbsT7eiXVKRkZTUrWZgqTJYdYB0i
fo9no8uZjIUAL0fjSyNnNDqymURf05dz822wpO+ADzHJy5LmKMzgavVoyEwL4ySmFIWltWF9UynJ
S5WBoovn6aupj9KuHdLjgJ0ZcCnrmoKAJzsbIHAZMA5txdc75RHMBpL6GKx6do074q4vBU6SnOAc
G7NWkDW+DWTlXJfGN7nPXtFKXnLMph7C18RLMvZHU5DwJZaBc5H+KgdLuB/b+lqyNaB/c5ycc9LO
3TWIS+v6gZlwWp7xHgwno7v7EP7FOKCWHEqarv5E71VDyocm61FnjnCX/anQCQWG5l+uNzZlzboc
T1JbWlgQ5OagSuE9Yp3lJOfYy0x4Qc6wanpa0LSMJbWLE5KC6CLEqYzUmWQxADJQZbhuR8GNrCrl
Lu0trDe5WlwCGrILJC96dbiWKRaQsKmExJYBxBxxhc2SitIiTbEEcsaUkSSEymnb2i6wQNAx5dzt
ZR2xydtF0GcRa1yAUV2Uqh+3bf9YoM9R85/wFlAnbOBSJqH6EPZqfKmwjY11zpGXloqjURbxi4D+
JCVTlsbtsed0pJ+FzQuVnLV3QZGI0+eFblfxTtX6yYvKujhLWnPaWgP/J0r4O1GCZig08v9nUcJT
9xb9RZHw8YA/A1qE/Q8BXJnmliHr9HFoT/+hSJBl7R/CYMFFhAD9EIG44J+KBAVFgoIz3RC2sYao
UJP/Q5KgmgS4CAEaD0C7aa1qhf+FJEFBy/fX8r6wNHrDggaTodKZNdRVtfBLeZ+mbxyht5yvDJkq
XIannI7JutT7ZdMwe5CAGwfyY/P3O2gZznNyWxkT0mVdDUF8xQmBgLUkt9HER2aMNlpTfdz3pXYJ
qTEfilm6jUx5ZMEParoBeqgFmkWyw/I+lVJ8W6Cud+R5jg8tsuh92UiGI2kLBcIpNB21AWKDQQPz
FuvNMUq+RBKefTmh7o6Yza80uKnpOB0Uyrf73LRZQmgyqY01zaYcqBElQ4hTFLP5qFZuF+XNtilB
i10etk0tX7LhbC30l4ago4omVcYfD9jkZR9fxS9Psz3ql29pu9d2ozCsQ9wuLGyTaLUSrHRGwGLG
8Lpt0oLK9poWPer/xDZut6crkE2soeXb1d9u08aONKztxkwL/txk6EjBc66P3P61Pfzz6nbb58sU
2wO36/+y+Z9f/fPNbFthDLNzxlLMtKupTsICCLptDevVbevzH21KFeHz6rYVUkEh32u99+dDPp9m
e8h2NcqyyBEx9rB/d2caFFh3fn/Gj1u3h+shxVI8FLw/ZN/DUkcfb/a39/T5ettz/fZS21XAjtRP
FQ18wj8/D+ZUvv3tOrNqxSnWBPYPZmLxSU4ctYS9M15X79mKJTPy+pQhbPzAPn7ccYMvft7l4zm2
e283bv/+vPrLvz+Ajf0awv6xud3rt6fbrv7P/95e4pd3iTwPbakNxZmpBRFodKP+IFZu96xDCaiT
zbTOxSY50Khar4MS/+NO2923q4sUJafxfoNdbjd8PtNidDxou56tT79tfT4SwQy8wc/HWKigqcNQ
9m8i6UatKI91ckFNV//c7IOiOeWyUp+2/08Y66iY2qyMyKRzdDlV3YEaG/Ex0uCCesp1XT/KBQDY
wIL4WsTtxZwHaU8FECM9ganVguN/Z63cvo9NeaUe6nybzGVXSOLH5nYrfdCzloQUptf7bBfbA7f7
fV795Sm3G7d/b3f8fNx2G01n2uwJnO06XJAQ4Un/hokgcpegOS+r0EgUhKIaAMCZ0HVfUVowsm1F
u43YW25D+1bFwwdEJmvZ0Mbvp/E02vF00nCU+sXqRplpWGj1Y6ln9AA+8YurvD1vSTNd6Y/W+pm2
rc+L7bbCUCu3xD9CDjffB8EhBU66OmFgb9QXLakzzhOy4UdNrR7CaJwQanKRGTKNWETVsM9GenRh
y+yG+o9NMZM8yd6p1kphF9Ntjcc6drerOaGyWsenUIY+cbZiJD6uLqf0i1Q3HZLe2cph1UoeNpva
PoTEanZxTbRA/6yrw5tq9fI+b0PafgVcJ7ttUgccN2cIoQb7SV4egsxyjApnXF0v7ckWdXvSJfOP
rdZqNHQhPb4kxmgrbiIPjDMNnhWsma1DcFutoM1t8/PGeBD4PaMFcy4jwHaxMQk/r25boHrlvZpr
NHM4kLaLNIINaxbykToAE9vIYE4rhTe1wD5iNEblkqrJITDnFKdAbrUUuway1/pbhTCOjx1R/eve
uO1k22111sysVgiHz0xxlsoyO1DvbCG+4pjXG3tEBfTP69tWrfSUtGa7mX1LzVzJJCg5rcz1F1Yr
8LEsehDYrdcji39hXeZXGRGLFJrZaV4b9DWILozLvTVKsiMogZw+Nrvat/tWOUbLgh+l0U5hY9Xk
D9IECEMOwKiwyV2RrY+Luj+CJsDn1idQM5rWgmJHCT22mDyjyGO2jO6fJlm4l8DxTpDzqWDRymRG
Qxfhrk328wOkcTU6tg8TgJbDGj9OkEXhLM+ZL70j+glVaHOofpCgOekPFtfpLUkzVfiK6b6Cmi/8
uX/1vqvVdT2QS+HD6KaoNuBrxtIde0rr6SSVzqZPYny8XIfiltJdrf3og7cBy07uJI2jYiEsELi4
3fMYuY3kiegtVy/EnRTZyaIBaflZuI8Kl4WWUb5G8zFffiqKl+jYPqJTPJLpQO2Mtjs8ZRLEnIE6
+Kg9EamhwaZTzyyqzZ8GS2/9SSdxrPfInmmSq9J4jtRDjcQn8kjqzWeIOpciumpomgvfalDqe/AV
aLEtRKL2dEjVQ8vXSYWzZcChZZPFVzJh0/ZRshx1caT3CY6WqYBq6l9hT8mLxzMG8Lmo8RT7SDhS
f5mt+yI7jP0LQFpq+LdV98MYDjj5zmhu6ooU9YMen/DZmZNbAK+RKO6RA9+fuvwUpvcmxT0NWdF1
yBLT8lsUfpavvo1YkYryIPoTSgMlveTtcYBnKK7X+vOA7NLL1MdYfUbSlt/OdDaocdngp3bdu5I5
4rV5Btw3CV99Z1ksM1+7QY1Opm0G89EzKJMGOwJfYdUOz8kZfsR4E8au/NRdxa5qeSF+gYC+CzTp
42wcJ/VQRUe6Lnrzs4OxmZ3D8sqC1hX7ZbA3loulfEsW8AUMk9Rqlouw70rJBQJmNYdoOTXmbdqf
SfgYFo4LACW0mKiLl+Gz1l4RMbycoQnwfSfLTsDc4bMZOwlfIfN3lzFMYjedohPJEaHqIVLThsNS
nfV3jllN/xEtHow10tWs7iS/l81dkR6rxVHF+oXxPRHwRMzOib1TMf0ap6bkUbygb2sMO56s+1rS
pJwckj3KYo9RAn2KbjtFAv/TK9ZeGagXyEa+PLkkht/rEn2tRzs7LcKnE9IeKXIHcKFa/JnnbPFW
O0J3MceFKqFbIfFCvXtZ0nnnTV+nJwz6kPtsL9PvOuU4IowYhsvK6Ur204GPCV8QppLfd8dxOZNy
If9MvhoSb3XakdSuUG9R7ul/mySIP1JQ0gDyFVexeRO/EiWrLrTwTqtxD8DyF1vFXXIJwkMu31bY
kkR8v2BzXtA+ctQ2yRE6PchwuFR7ML/kgme5O45nJXQHHRwyVMIT2/IM6Bthw66TLknzraMdTJsq
kR9766bL8Jz5xKctRG38qOAFPEGA0T31mm5WQJI552YK1s0pCrxK249f0hV6f0iAl2BkzQ8si8pX
DO42AyehUoYrANLBIJcOSUQPzuU7v2ZnNq/sa/WcHwq/bD3i+SAmWv2OntkOPVuoOpNJCxkC+k5F
l909sXBSIcye+1ddfa17yvVe5/f3kPdJr2t83homGwQqFCWvm+rAewpaBEsXRaUDv7Od8Kl6QTWl
xQfVPpMqguhH7EvlAXYJTTKboVgeL8N4McQ++tbH1wvA+P4ovWX8XDUVZhrubXxN6apBqZ44aFte
8qv6FN1oj5LXLfdRvF9o4dZfVRUqiEsCHNJQ5nCeSFAKH9TsSp4ukoYD6xwSxVE9gXqoLc/EUZTd
UWKayG64Q/4jw94mzbqiA+53t/YLfTX7e/lsnjPk477mNQ9YgipgBHfLOdUokHvTC/Jgaz5QAIOx
O1gINBwYYsmrUMkbpkRD98L2AVqzYwSxQzMkRc3NLJij71JJj7pEA/ZRW07zfDeyKG3fbHHpgMwM
DlVBla6fBk10p8M2oYy50MV9eIShOy/0GwlW6pw4OfWZZ+Jn7h/C5H2cvwway4cW01P0kqO/wKmj
hDdDBNCLK2KvEl2WHTLrntDerIZLcjEmf2BkiU9QMeMazsFFls5teuAbAtPZWLsao9K0K2jSEhWB
DgRXFdvybvhhvfEub6LXWDvz7OmZBU1EpuSwg+sXPRpOfRjvqfDLirt0XkHRut8VrLNdtfZIZe++
yQRXHKIGubz7iPDAcIyT4kAj2iPQa9zvSM2rl2p2jdvUa47anZrulz16kTOW6MZTvwZ+t5ocHdNj
TzO9dHTEj4rh4Dl8TKjvP0CBwha4A0bLwRC9THDLA9+mmv+k3Vo/Kj+8Cq9+Ni8oBvXrhD4hvaMA
25dDNNUTVySPKKudft+6kxP4ucN3uiP3Yxft9fvvu5+V139v94Z7jMROuVWvC1+5nRkUmAA8aeN6
xBQvyQvaKxRKzYt+jwlchR+juVPlBY8IZfgbZVfcdSz37XA0iK44qKUb3AboUBRQ0nsrOZAApIP4
ocNrorVyItdmClW63bAPRw8+1C6PfFqY5df2UN3E3gSK9v+zdx7LkWtZsv0ilEGLaQCB0IqanMBI
JhNaa3z9WwBvFW/nq+q2nrdlWlhohsIRe7svFzd+fcd2KYfNO9l+5Y7rcK86nZ3wTSAeVN0uO5Oq
AoFTcj4Q5NgTKUZr0CfS8w7TXf9GSL1yhJGF8GcFpe9TfAIj3YWr+p2W/Rr7x03bpjfx0d/H8ImZ
ElaIx7zoTKc9f8QjzqvahDfzFb4nt0nPKBfAaeHH5FWvId7R3ApI8bHZaQUmyzb0eHy2kRPeaggg
FMb52MEBzr8zrhAfpQfZt7t7+ak+Z07mdlftiB+6u8YH3VYcfuxuiwSXD83WjsqxPnfXaudt3oR8
NR2nY3lWXLO0/a3ARStYnzi8U3Q8mB2OQ7eqHhqPOWPlTiwQxuyee6CEWrHTOWpu8NrstI43Pq7N
vbd/q9+HY3oeUNitzA2rjyMwpCPypsmt+RxjW1gnDnbiFSqEE+nnK+7i5KfEtVxIttdmp+PifYjP
xYPwEt5hhXuPHqxV9GCsxN/lU78GlbECcRKvmlf/WYen49BkQ71mMAQgtVzRzSZtzWXWeGYk46fD
Jwx8M8EOYvOLHTCNYn++TncVeFy72MVnYas5xlF7KBzD8ewMBnFmh67xKvDYxglOemVPrwgT7WEl
2IxQxKZh9HwVlC0gNSaXV9qC9sbfsCjZJQd+Dk/RQ3Psf8dnc9Mdy/eEVQ+Vrxfx90t6Du/Gtfc7
eM1+pVuRT4IxRjtoh/aEvxwuI+PnPRlfsu22b+JjeNNz2HZ88TUHVbh6EL8yhzuKgz0+0hEcVg/W
R/vWUPJex4fylm7Nd/Wxeh3PDIQMkOp79Rp9qnZ/nrPB7uNDfJAfAW1dkak9khdr86Fu5BOn9uQI
/IGPIrYZfdzaJhwlWGlHY6vb+T54mX90W+EZxRPDG90tRrjyjViu9gSWgyvpDd2kbXZhStyXX/xW
80dCF3bTIXLrx+ngM8Y0z2Bd8hOzU/y1/O6b5+hCej3/4WfkznBAHKlGDpbURt9D+gtzu8C+gbSM
PekXMLnmmds4mMLW0aWDyR6Fj0ZF2IXJ0tYRLzJnfEwf0b3g2VFsez1pPi7NOnXcoFNt6LA9Ch8i
QVYMo5o77KA1crRc9T2hJbuBL2Q8D7+qV+RdaGBdfu/ZQ8+S/BM/82jnT8JlcqGLbXH9tpG0raFe
P/XKS7wBhLULd8OaubgrXfLt9sJJOdGLWht36RcUea12AusX5HSEimTUoKW8xs+mgQfYDW7jHRDk
y3Rsx1t8qg4sKdDEcqyIr2gq1t3Wu36Ft56PerBppqIY6Fkq76ML9rfnYRkAl1ECNhqDSklgy2P+
5cMlo7+80j6w0PIfdzngoJBp8KMHd2EjWt5lDl1UtmrvzaXcWx+k7AiCjag7ts13zlWvwYt27C6Q
AHjV09GP7PqOQJC2orm/6u6NZ/GxuiCjJrYmvc3rgzfpo3zjJUaFE2pO+dWNx4mk11X3gZqCl4dY
kcGYgY0lQn8iFscZ12jDqtW4H9cf3ZYVHnvNO+VsOv4KN5ENXWRdXRhLmSbfpvQE9qJ+TC4Mecml
P/G5xlvRxmV6aP2VdJH3AUcoSyBbehN3CdyvI7SGHQc+GAhUxOvSybYDw42+sS4owM75tmkc7cF/
rtzCGalXrejy10/+9iNwkEdshoA5bbjBRlwhAbKjC697KNckjnK8DC67seeSGefD+DW9Nr2t/YKy
fzGZuyPXOmfPxUHfNYegtq07mYAhY91Ga6Y0+cpykDoMP9rHYaswPFc7MF2OcJDuIdNuWKHyzJsr
SoY71hT9lzm/e3/fHfLNtG2/OsaJbbqt7dKmUetG9+EtvmmHzO3v3Aqu0bPMTyBeDdCAHjuOzBvH
rPdEbZEvUP1SCJMP1+LT+D6+F1co43fpuTkCFz0bn6RRPRj30qWiA77z9pBOz8go1pETvX5EjnA3
HDoOZ2U7/9MHbC3Q7mz9SX5ProJGntyqR8eNdodG+4uYbFG8xiyhEE+tXszgxEwjPtXe0Wxc1sV7
RKZr0nIo7+7YL9wiVzqzzORXKz9a0irBBr3K+x0xJnt1Z01OFuHCXE/Gl4hgxfRvsT7yLRLxajw0
DxZO+T3kwhHQ1kN+Zz3zIj78DQv8CLTIovCKOxZWumwA5UzYHy1ltyWoIu8lfmDzyfd1OAZwFOnU
Cqg/4Tz4qxIlzSWq5brvapQptW7eRzd2IRShlnSM5WSpRP1cXM75Y2+uwLKo9lKFWl6PKaIVhRjq
9IZ0H/fTsAvw65dkMO1wjdlSUxs7CZ8HHp5DLbyh+YHT1rm0VDDyyOF2FHMUWxzV8ysPBfScRpwD
gPEvMjX5TZX4bIDnE7YuOnATUH1EcFRzKW85V9dQIiald+SBlkEdzVV9aVYnUgDCFLOcjRsRMEfQ
M1wmdb7LsA7JoUkF03z0zQqOmk8wbp9ld2BqNWRBcxLYNOsXR6W8Viq1wcWyuYjeFr1kEABXacb4
Q2p0qi8oXaOAFTV6KBpUxNixKE/tIU5OY6GzDJpfMVUtOgJiBJJSi+EL4CIINwPiSRl55lovhQs1
2i0oiYSBk9ek+ASPajk8e8OAL4B6U5vD1Rpjbo8sZ9uBgMI8VNHeLyXdpca71HWXc4CLadbhEjqk
HgyPSKH8vZyMYVvu5VlH+nNdARh3WwU+yMmxo6Qi9RVYgX+KSpeLy4lYULjqenZgSx10OcEhUKJj
m+ui5JDcmhYo4lKX/a7VyhOKHLkMOe0DXdiGRYIazSAGbZgrw+O/zmkk0H1ft9zwx8XlfsvDYjCK
BNBk4xvMVwrd9Vcs1l/igJBANRgA4pZDVWSeaaT8IDWyvMflnzQF72ugSLkfLWSOpQSsKkIhn3q7
vvUjR24VRiKVWnkxd3GGGnDEcg5P8WHKApxe03DNReivayQw5T4tW6M7SEp7aWE6uZ2gl/tJLsDH
U1WnRqo/Gditd9+Xlhss0TSc0Kdm/7crl8d9X17OdsPayozioEzUXDUGfBktCHogeO2rmmxVemPL
+eXq5SSjV7kH+4YXeb7rcvHn1rL2qLiS2vXH9d/PorRVNdk/N+l9dsOS3rg5FlgbqBhwnlHUTqFF
FxQY04iylsqmRzIbHy/HoEfQ215QO3lNgsprnmjVJrfU3c9tyzl/js0xQYYjWJgfoOgleY/LTctJ
idBostU6yRFjdWiH5jstD6J6jWdCWtqI898bkA9OSFjmp/q59vvy8oDlocuTRkbMNLyc/Xm+73su
V/48/Ocx30//590Hzc/cquru/3jI8gd7UMRIAqlp/zzNz/3+fGV/u/xvX9nPny4J8YUiGtF5/teb
/dur/9u7+z67PNL7+Yz/9pe+zy53+H6DVss+E8e8+v11LK/kP34my5sx8GT+9eX97S//vM8/3szy
t/6/V/DzJ6a3qVEfadO9opAj3G4e/IGb/HXyx3V/XFzu98d19ACoa/3xNNLStPq5+3Lu5z7LU+Sl
zg7s5z4/N/+76/78M8tT/PG03/cxlOmuod/mtvP7M5f8Kj8a8w0u0n0z9zWxTnIy3/rHRWPpcDI+
/3WLuXRRl7t/n13un1Nrkk0NMOu/eYrlHsvJz9N8/5WfV/MfH/fHC/uPT7Pc7+cvLc/3c90wd8H+
T3uUNcQC/0/aI4Wg5P9Oe/TwNbzX/0V89P2Iv8RHlvKPv0uPFIMn+6f4SNT/oSuybIhIiPDby/jP
/8KhKPo/VGsGh0iiYUkzKuVf4iNZ+4epaLjEVZEpy7RE/X8jPoJd8Ye3mLhZDUuYZeA6/tYf/Vfx
EW1LAXkkZlw1qjqY1d19iXONmQ7hem7obPQQ+cpecZf6XkXBezxmreXgOlh3I3eRk+KoeBOQSqBO
+JXuFC19r2q0zRDAcX5N9Jq6B3Q/Mf4jbB+aed830rHKNQfCPhbfDidJNlFJEChTxKJcHzWles/E
1hHYIjLbO0MoX3RKmEoo7aWI/XlbwF02E9do6+cpw/irwoSIC3TdXqndSqU+axVLkpwoADpiQ7gS
SuWatPBps3rawN10taGB1Nn4jo9SpRI+I8vyXaTLBgxEqj8UmmSDamqfhzhmSAKfDAAH1B+NUAKx
zGa1pXudiiG1aarwSNE3ghA+1JZOsruh0nOL0HWXPWBUAJ8b0Z8R/KlrevVbaUpuW6nH1qDmN8jB
Tjf4PGwFgt5eqmBUzKG6BOAe8l7gBcgU7YrOl09pOooHI6KsNV9ShxJ3znxOqoC0JaJ4MkFcnqeR
zznLQ2uD1ABTpazWR2RsA8t/mhTjMElo+C3hkmk5zhvynq85mR1EaFO/G5UISm0Dm0wrxas/kQVo
4sH5vtjmXnkdVbTyoUUK00gbTgvVB6OrAfPRsV5paRecutx79r1MuGDELdzWD8EVCKZ3WU6qmYtZ
yPl9p3yk1mBsQaQ1+D4TnZWgTysrS+VNgfNCXokVG3JMpNsoFCLVxkmsA0ypc0fRSJRxI1kKDqS/
KLbBz9tuhNg8kuhmHCt8hIEw0GHrBmPWEVdOwvM4IVrc61AZ4Rn+ARk/OB7QhQI5QURMfhDcEIv9
DUDtsb2vUTFvRh8leYvL+j6rNPUmieSw7QIVD7GI2PxRFN98ZfLulwuyVrlqn3dXA4iW1Ec6IXRz
hUII2cDChFfEDgaOXkcvUyFSIyBxlxwW5QXfzPjgKQ0c3rz7iHoqUMOkqrdO96Q9ClJ0pJ7Y20ML
A5v+/9kQfOGrBGjem0Nx7kpJXXUJ0Wbs10hpzFrtQdaVs4V/FvNyzxa9ku8HIR9/mWW683uAbqsc
uIsk6AFpFBziibWpYhW2mjnod0EfR2+SJwk4BHPzfozIfvFFI3DrnkBrM+umXRIRClDyPd8mL8MW
EZvamzn5u6KLvY+O/ABPGC7W0PSPtZFPAGZIOTdrpX6Jp3yd4Pq4gHegbt5XymYQNM+xxt5/imNT
paWWq2tzsPynFK4MdFVfdJdbIWFsJIRUdqQa5jaGmPNs1NLzGAv5tVap/Q9VHe9MwiZtra67X+m7
IBXeXTzVdNfMkhTdzsI5TL6kj0dmkwyheQwkObTVrC4eAr3d4AhQ18TfCesymroH06vYS9EWsGT1
pBaJ/54KlFkqX52u2JJGiNW0AWTSclYmB9uhLBRjP5gTEP/EGu5zoR/uM1nethqwiL7GZxjN1+P0
Q2cdjtJ6uYeBD2NbdZRBOxBCnZFStquM4aapTX/KAPH/XMV3GW98kfQZXUcxCez2WQThs8FOKayX
i1iZBtQHHq8q9Q9V3yXP6KouXh7XN21qY9pwkALj/k0vzenUQ6F/qLPkHGa1f1kuDT7YBjlI/G3M
MTGMA16UEnsryAb/OIax+JyKvmNWmvYwDn17rTTrSYPiaUB6u8slObk1ebbJetJxVX3UaAcm6Umd
edrCrJdS2sg1fZm1XjEo4cGTH1RZ6fd5aBpubnjafaHOdZfEK7/IrMB00R270oBDJ9Bbn5I4O2Vl
XRERZBFm2HXgX0Yv24Imf/JVob4XMik9tEyXmJhC0qeLAumprlx8sQt/maZ0MRNR+BzcVqKybvjj
s6BmGh5b1IvLRSfvAtWp2lLeVbVqvCT8qpJAip9Vy7IO5JYSGJ2m5ks/pweI/LyQPxVAqXU/f2nX
mKiqFwxEpJiGJdW0ovndCRxPsi5dij7tnnRBIXojhN5QdZ7mWgSFr1Rf8G6ZRHPDqiGSe40BRrwr
1SuwiYytH4dwmSF/aa0UcD/58WSTBcWTkfOlpEYTHgZoPF5eWJd+Qv0S+Ia/5yVHj4bGBj9IRmLo
rApYkA+uVMzbm9lR/VbF4L7sVcZqAk22BMwkRzlqjnFpdlc1xoC+MqP2udIENwpzFJFzYM9Q40Bm
a1/vijIMH+U5rScUeUfLrVQ7sY+zIkgnyPEimh3dqKarRlab5E/t4fu6+WLWRfm6SMUnr5iaE0zo
5rSc6zNeDwzlYN0McXcYDLk7LOcgqdKumgqI6oGHXoiEcPCeDE9iBYgEwx0kIlkuHAx2VDrJJ7km
6JiNuP6N80DaWF0LF0Ml/qMDyiKrerInu9F3JZPC1MSHwO8HsYqfWjY/fJrn5auik2AUh/42SMR2
h8vEHckz2Ag9XhoZ0+CxwDcoZU10lqlOVNdUaNKbwCiLdAYSh6B/SRMLIpVJYZOK+I7AfJWHLi4A
mYXife9hz5UiT6Ji5unkIhHhlsdU6pTy1begc/ps5IcOV7XWVx8MwjTJSsG6+KMKgSlvKRPH0alT
h3cVnIXaFpCTNeaHNtYJHxnvwy6pXLlDHaA0EEBjtFWGqja0Hz+NMXogWZQRlcASIZhdYMNN0uAc
1FX5m0guVBKV6JQ6mOe6ka5Cg81SkbtfyjBSAx8wgBlS6DbC7EpDP7g1I4NgBLV+makhYjSTUjCH
uQB/S7fH8k87Bl+8VXz6NYU3jtYnodGQLihrgIHZavTTtRVaT0opf0qpcGoMkTAmb7BbXPhFAC/Y
xB0DQzNK+i+jJcm+LFNSWEP90W/rpxgASA03f1O2schb/4qLWkd7QkelGZ41r/gkiQ533OQfWGoY
Si854ig6DRSlPghu/jSzPlyRWLA1+sa33EL9lP1qQ2gPMU4qiwRCsLseDfxK2uALdkfoHLYGVNvu
Qv9Tnkm5Ij48ON5NmXyGUfUyqZpDWRVBfdWy5kuPnpTsyx5JCO7c57wR72E73+WtZbl0cFVATb0O
+WB88mBAF6CMCl/berKw97vm4k3CviJ2jV8T5VHfnrrrUJs21VLguIFw1ynCO6iAm+iLu5qWfiTo
29HItzEj8cqUhwdgVr6dCwVSgRYrVdDOSI+JvN5hRQkbPHz/AHk7dSZTChwlKmEKIsazTP0TEm/g
mhT/e1Q2pYyJVoloU/QpR7aiH0vUur5aPuY0jhuLuV7Zh0V5IeWA9m5QH1k/xRtGNSPAHzdIw1nO
elLUVdJlKpQWHnZGC8fRJrCMS02si1IpxFJn3kEuOTcvu8MZu5L6Lxq6YYCu3auRlod8yj6zRiw2
tTA+iByPTlP1NCIMZZvK07EvZnJUyYFoiWguJZhumTWi7utFXn6c2Q2W1FXB11MF7f0Yp4dUhF2S
mSJaDwW7mkcNkZ86PnZTR8vrk1mXE3EABR6358xq1KLXqURUQHzDqqlN37bCaD1Z8sBCrnuqU4Xc
Qp5HkrRXishnpfUIzDRhu4zBV6lyjChC+dkVYb+q2zqy9Ucjtd5wlnxE5i9mgKtXVbxUHM+rElZ1
bf420/EDkwt2awjoYpZWdhC2V6zkPfOkjmJofO8U8wlwwVen919jWB7V4gtHIG7TPD2qWbDTar5y
LQk+Ay28Nf3cTdWKd4nq3tEIRqYvgO8ic1EXFm96xG+ZeWBjasM2D4ITC+YX0PbPfossQ9fPZObc
Enm85jkekzElBtVsTzlCXLUUDiyN5FVeBb8CSSmXH2CKXW+V5LWLKLhaTYV+qWL90E5IHTQCisQ1
BgCHRN4r9H8OyirjRzJpJLZTd++F/ipI0TUq1DdNDK8+868Oa3eVU7F3u7o9+rW6LTslWM+sMqRH
UZVeu84rNu2EKsin8g4f4uLrLUNWQO0QaJ3QzpAKJJ2F+abGFlXgafpC54oRMS4PtU6+UbSmd+PZ
LBqAIU16DNY3vNSJ3Gx0qbua5CTnSfXmWe0uF4zIVTvklkldu9kQntqS0nHTIFbUgW5IaokWtdTW
tZC/55mONNbAhZ7h6iUj0nIhi6G0a2ePmc7+WCIHgn31EBCI6SHlrYOrUXkPYV79jsdaWbWdAgU9
cT1VNT/9u+jebJV73crChzhXnj2Pqd2vC2F2MO87rU5dVln1TrP4SWVWO2zJFr6oZfMsBWpy7CuZ
EnJIFEjcrwcYTmzltpZAJ7WMxDshQZgJbljWCtVJlEC12+7Czk91/JHRxO+G0SktRC6zy1jSTY+Y
4EjbCAMiiFZFw9qE+Vozs4sRIwskAL0mMsE4xHxrB4F3WjfBblQ6f12I8PSFXnZKzSR9yqy3WHBB
/5A2KKkVJFORTr3J0G8rwvCmVwYomkQn3wQ93mSa6bbS4lfQ2fK+StnFZ7X4S2qIyCEbiKBxK4dT
pKjQrUgLT6SmfKnTym0qcz2y8b+Hxo1z19Pfaf/0tp8z9r1pmEjg6atzzjn7Zp0vf1Uq6CpI8LiB
3YZQSvelrMw7PZ1h+pXyJMo602WVgEOCQeA35gXW5G30GOCNRDzVrUCyWeSZB3LIeqZXHE7NHrU6
G/RiFB5rUOdCZ4VOZSGBJJfLrbT+RAzO72BUEqayMNsWceqvpVJlY+1bbt2qxb7Su2IfJThwGEv+
eXm5EibvcyxPJKnN1/cpvUa9BjP/5/2WmyMx3LMbKzfLQyv6mnlIMeKPp1xuFD1WhGRTHpenXK7q
y84ZSsSIk8lES4ou9HcDvQNhJQzL/aZWtF1f5ecI8kOT9V9BymK2GcUXCh6ncFcLqNhkocGu31xw
D+zgcdQrYH6rrNVftLD7iIvpy4jGr1JBSt+SM15byk7p+68pRp2Z58EDk9iBLJTSIqu6SVkraLKK
qV6Vv8YRmZOJeruQTjkROnb3a5qWbAFmgU6TjmVBGmWYZWSsA381Giuwa7OQGDnxN8TzSTfGf52b
EhAEXU/OqdySH9j2BBHONy4nQdOk7tRrj+BtBFRR4XsaJPpebJItybKI/gqccAOSi0FuUB/lVr8S
VZzHi73lW7m/iPiXy4vGv2i34OZvOX7FTR2lJQWrHJUn1aTRCoJ9rCfZWtFYnU1y+pzgxEOQSTev
nKRZEBG9TSZAoCWpUewU6bCcyP86ByhYZSnlcxAPaXwwOznewbwh0y66T2CfE+h6JgDxl6xTgxPv
G9l/SnofjWLqNKF0srTqM6i9RyMkxAW8ujycUx09ZnrsFXEtC7SwCSvroumkSH2+0lX56AvlmiDl
ldyiecy7TTiQdts6CemRHr8NNikQP+SDl2e+Dbh9naps9Y3w1hVKtx/bdaOTo2kJb6XkMzMY2Tkc
rF/FaO5CWuzzEoGuHHpfzwHce2sl7WDgNmrK20DKXJHhjQ5910IwLonCW+NBUTZjlvjlWsvRhrbB
mzSJJ6VsOEYmH5QkVE9RxMwSqSLxr1bpBATmyN5WafuzNSCmF+h5Tok71eqhc00dhBQd0aMqRpt0
qFCjlRLzvnyRyZGJfWiXQ4RDqiJDtmNDvRLCmLdp8AvOyuQBwCA60wS/Egy45GEcEZjBuXiWhG7j
CRH7i2FvyRfVqHpXTJoPMr9mDIKngUBMrnK0UwCErlSl+B0XI6JjAfiKWUMqavegt8lLy9j8DFZ+
Lhj4VwOrFs3MyXMAFJkUXbGrtXQ9mAW65PZYpt5jXuikKqjxJSJT086Ly6hm5qZSX0fPuxfA7tpM
Tfs8urYaYsOmLgw4UoHGulGCBNNs0mxifYmTo8/TZ4+oowGipZ2EARXWIHwo1E0L0hpxE7sAFhw4
WWqgndX9xHIfvAb6s0r3lRVW/8dAY/BWu8p3hPI1oOxgTmsAG8RKVvWnmhv7RgUMH4XRZ5QDY6Fw
S2VyRIfQn+j0vw1eW+2Vmh9n5ldrtS+2jR4EdlqoiOi84Nc4Ku05VFk9KqhDY6axxLSeo1iDjdm2
aFo7tjJzUzTrX8o5haBJvoDNPEtowKJ4+mys0lq1uMRdTUYhIHs9QoT7RK5kxxJbwVZJIddE4ZG+
mOWoAdK3sYWx1WIeDzcJodvEoFx85ONZM946vxB2UkMedU3yxzPo4T1hS+u+LXdiot7NkQO2aEhn
QlQgs5YhOuhO+10JykmQiDQso0sOFYIV+inxalj4yqhQQznXCfi8KYTrc1Wk8hl+T+FkBfYBEXuY
2+uMaBrq/a4Pjlbn+a9tkX9KOhEBtXAcyE72/CeTA1HpWIWYWA4K07vNcZ2Oz1JEl+p7usjPqhZh
QMjufVJN66Rnjo4PU0l8RmXcpxFS4iZ/j0uyLcQQWX6uoAlu4vY1UK1gU0zqhxfpqGzNEXualj8E
AdyRqfgdMFDIU/kbEyF8guaWiIw5xHcNNbEvefaBC/DDY1DAN/V7jiogfx4pg/E2RsVbC+yMccqB
AoLwL6f230k52YwEzxkxkBNAPfIrwa7R1pomkl6le0iHmJ7XHF2PudjfEtN8Q+MQ2nWIdg9aHtlc
VM3MYdha42ObNqbrj3T656WqV2S/G6HZiHIrrRRgQBVTQOtLF9WaECq1BM2MmZuTBDKGbAWjyT8x
9SEo9m+JhA5U+5SZwoCv2vyCXxXp3LJ608fsnE+gUwb/FnXTna6yKJuoFJOhbGrk+PXxVc17dFOh
cBlw4hDHQqKpegolcViFinFfRnpkV+NOQ5lDxdekOi299qJ1FwTAOM2Q5ErWhqIvT0hUUM6Bcgvt
PJn4tOOIegiosVVC3DgLngn65PwRt2mBcQQGCCZqlvKBKzfBp8C+zBmLnGUObyF4jSY0V1adoc6R
RhwO1qM8SKde50KG/6iaKkbPdNJ2WpJezfCzq7XxpIYzWEUTXpIweVVCc95aWY45xU+Vj4Sgf+zJ
vuNh4WU5kJqEn34BUM54TEMjB8KMUg6J0bo0r6VeKmDvgGbFAsEshogypK0EAuSHZ0PnTckea3YB
ADEVKabJmIwXElsojR5pj/Fc3YpAbno6vVbaMt2uTdCKH15QOFIcXMNe+iBmkkHeKq++hJlIrvv1
mBcclTIfYBVRwZ6326T+YkT1pSOQRwqCZNXy7e+6LJs1Z5RDhAFCB6R6FLC8QR/2xcjcYeuGXjke
trCS8CKtpLojPXoBBY6u/80a96lN7rW2y91wDmbq9Rx/C2/JUwhTo+3EvBKagtMO6Igq8g29SmVQ
iIH19bq4LnvTJTzgzi/4+0kLBrFoVSZUWf5ITaTBBLNHo+adNIhpfYJEtBaRZYM73jak365q8SAD
/gF2xEZ7NiGm7YjaWGVdWlN8EqHcdxJNNwCbpPq6QQItjhkdzJQsvU7Se9pHT3BIglUae9QZ5hGy
rF+FoYNDhGvX7IO1nnYSQF3WoYmZIvOueHkDOZmMo40zeMyt3ZBRd5dV0oMmjQC52iD4R7Jpe7l6
C/Wt0hCFItCT1nPMKpU2EwhhE0ibMPCvBgyadThCklH92Nw3gen2iSFByQoeqxYzYl1VbtVYz5NI
KlrffLalSZyQOo0cc/7FSKxbLVMlbZT7phyeC8U6dz69jKQUXqjYamLW4jTJs20qUKLUg5B5lgkt
DMePMBi3IbRFMIDV74kUzlXVsWelz4ddVg6BPzIR9Fa0pr5u7bzwg7K9wSE0UUwnd16RiS2imsK0
8WswxbWaGnxxQRyvJ9hfvmTcocLCpRDI+VNAfHPe8AK6QMRXX1FVnqx2LaW5fxQ002ktfuJSPnc3
O7/E8ojlUO00l7jCT5Y3j/7ELrfGV+O3mIdh4P0eguZzDixsQoO1qxVivpR0NpCeCxYwP0tN+yRZ
7J/a+jKka77eg+FTTxrz/iIAfnHajkZwDXI0qeJHYwLHgikz2rTq2dBLpKCiTJXWz6VjkKZsH0iM
fBILGdlu71trOmyonOt3AqVxFXTt3vC6UzaooUMkDh9cMHvCMK+ZfEtazz6dHhRyD0jEwvAgxgUx
EIx5Vs4GLcapSej1uyrTTgp8uMwDRazuyyzEDX2V51iK5BVCmMehj0c3LEWq8AEhgzg1M/Bg61xC
DZ/XX5lQaq5QK65KnV8qnqSGvrQeGhTzwvCjOAx12hGEKG6EYhNo0UVPY5mVifnV1iDyO/p6pCeu
hJnRAxOQFnRP9OWYukTJV3gjAM7GGYLGwsdwKlvP+sAnXvkdKMMRR3mD0KsK7EYhgoqO/bqujRsb
2gcSFd/lGCn42Jjkd5vNphGV1yolBtJrWhwdQ/VWJ9S3pLCNcN+qAC5b7EKjdNFoFGqeWOAPYeQD
8H+CLud2Q4Aint9kTDdlLXtM6SzZi21tYL0vKnJIw8TcFqgOxxYAXNoJGHT0X70q7ovWgJWHoA9S
kaQ7kS5JTldHv0paZnafYcFI2DbLVAKIFhYY2SkC8pdlOgJOR5vLGYT6TfMCgkEVFsYiyciWYYa2
VE1PpDaB4m5lkdhtwGJ6Zo5OKw6frcFVWipfzTaIbHNAvtanDoUxrh3uGq0FuxcgMwiIU7XqbVFh
2/N0s7ElqXLGVBEAOgmdTcn9bqwJYRulyXeKMmvWsqljLQzFWVTAYlJ79gzlpg5+gsuMKqEpmY5l
ZK+5j6OjfWojQrICYLfbhGzVg1IBnTJKlyBn1rYPRiEbTscAswdqcmZ4cEPa+vrZSziS6Twp28gQ
wCf5qkhmWqeAXGeSKfRqZP6RvkI2f3YwMNFamlvl4JgQw/dpAjJrPAY90CuiEZM1XP5djyKa0bDa
sZa+5S3NnqhHO63QbQiTYRfGFj26BMNBIk3byWQZouO7NOTJHqza2wAec7RIAQ0KHXulVoNrdm3O
BNOAWdPZkE+18JJXxj4svdgtCqcu84PoF1jffAoqSmVKawLI5X1HrOfKi1GsdrlV41AdP2TEEwRZ
dg7dM3wr6R2xaBCmBePktbjgfAB7NI1gvUf4n73wHiwLCw+TVzYivyzVGWgjIWQNYjeauZJN1d79
P8LOa7dxYFnXT0SgSTbTrbIsWc7xhvCMZ5hzsxmefn/U7LNnYbCAc2PYsiJFdlfVn+hjd70QwdZM
QWp16eX4u8JzT246i5jvEmChps8mrDF/HHQUvEExZoZT1Y7xzXRuOyt3n6NpMie2GRl0d6GFU7KR
6mTP633FGvsvgoNYqTEgHIlhRdxX/hBpvKk6JDFz7LHGGjb+sUxEZJRenNK6YQt9rD33qL0S1znV
w/ontWSFM1xDEIp01zyKYRuEeVOUB2fx3cdBh3xY9ii3Ihq0ssiRd5ZJDnhk5Jk/SiPC3bA27pqs
PcWe9+JPAsw9zLM7I107bb6r+UiHCLP9I20JBlS5BD9gHAI14pgRuAjlCKWyQHXdz2cSJLEZACUS
qrsv2gyowx4Rrnma3aFJ1p5WEeASHVNL7PWcxU+2X9rIOMp+T3SeePBD5LSOYb80QfWoY7XklMe0
nNp+SUIULHJGPwzoeNRmXa0xL9jOzPx3oivIPCzn+9y4SEOVe8478nyNC6QCmB9je8G5grkEPRzk
naQhrc74auL0xX9noH/KjdcBnzi7ot0bIsddWwFbj/hlDwiNVZe/ZiUqI2ZBIA79l6D5cmsYQtAb
HnDTRMOR8U3O9kjl6hfuVrpICkCj37TlA7+V9m6a6wZyC1K9qX7QU0Tqe4TVZFYoZMqV6+/wckHK
LvWuE1R7Fir9os29i5F5pyh1IEHZGaO1/gMTa2xSa8L+RBEyqLjFLviD6SCdiCLM2sW50upR8Cm/
XEsIeyAf8pLjxT7g5tf57sEriFQoAJeJDHc1pHeLSTbb7UkD0q3rTv9wK4nQRxJGYet31nbsIEvz
2+xQ4aVemqwKW/jbIuhvi70f6s3QxofQKDt6XurfrNf7IK+QiFLG9gktFUP5xi5xu87qckNPF6yD
TIZbM2PFdnrG6prBt+MG7M8kM1zsMvfYs4vTWCORwi1RrKGaHKTX/Y7MlDEXjqcVXrPEj2Ml4CKA
bxJUtEuoR7nzYvljSoa7wDFuLDPdhtMijk4w1q7IhJOMLeMhvQnn4WXi05DF+DklX8pR9TaHh7KN
hbWJXa/cybLMt9UkONX1sHxN6aPCuH1fwP8xzf4+RNdR8q3R7hdPmRzVqp7jnJg+L1oT8Py9xLSu
hFs940N8gDbx0QO/o31hIQqa7mvGf51KWngYBOYR0kyvqn4DVL0uOgpBdyeZ2q7CqH/1zPF2Mfbd
hRPjukEXYl1WWA0m+ZeLvz0rp3UKLIH7aUlFS+1Pfes/a3cfa9vdVelwP+H6gvMJOrEkPkCsQb7N
EJdcAQuVd9Z9Z+aQ0XxSAefCax76Rp4SDxeJQmW7xjPCm9y0npQ6aFAVgEKRsmmHbwBTLfIV6s9G
4QxYWekm6+p2TTLFRjLRwD6g+HR9D4OJZVvy45F1P7hJ2cfXfZ7u60KjXWfHdEb6SYKBcFEsul9A
cRjV2hCvIgTHmjldOWEtEJn2jTuCbA+AXbCW5NrVnHA8NStD2sl9e3K9hkkHaeBGTPhTpbtvqF00
UTlh4MRRqP1kIwcAvkI6aBn7KqHYNM3XWRjfbTRK/FyqYyuC7NE/+8/mGJenLvLR9qYu887oybV/
uXna3Vfp/BD1DZLdZBOO8XgZ0RWTOQpYglWlPTgZpoTI/0VzG86Fvq1U1+59G2P+xI/EqnEVwcFd
9eb4Qry7nfPY2s6PysnecT8N9zKdkNavuSIeHQasCO4z/Bc13tm0/qBhpXJu3YIFMpP+mjFTuxEe
9saR4x/H+i3r0OqECzFfOM2PqtNIGmq8CsL+XtX4I8McsHdkyiR47hjttlUIryJSLxQUyamrIxQf
clUa+SWcjOxo6mm6M730nEeqvQkTTEPcWdwxOGCanc77ttqkKERw+iRFQ+HARl8yIAFgQr/uMjIw
I2wklx/nKknD77gAYhubepu6wd5ww3wfgi9tBEGZfTOSiZMhniHDwSC9YjXYnAa+Ti/T5D6ZVWg/
YhV9DIZW7sfIfErAog4jXp6UpuFN5bgmObQY6QDs35h+cGt4GPuK0XwxmRA6Us+7LFy8U6CC31i2
/5WSJ7aeWpnvJqy5Iwe9e2VquhY142WBDwrmquUafld2CkTyas5dvAl9rItzGexjVprSNYrN1DIh
C2NFSvuIBjaXcNayHLl/GXRHeCCCpeQzh1KxLobS2IG9kxWQAAPx28QeJu67BtuqcDCJkMm/tNOY
d2avSQP+EQone83D/CHJ7R9O7m5VXRgMYzFubsMtiUG7Ph4eSVZaGLUKgd61+zU2oed+q1a9GQ3h
0Ilb7kIPZ5a8spx9w74s6vbbjQoK08DDB5kEh0FZ7JT6ZqjqeauJ9WGdopsq47chNVh9bah9RRDi
R07H+Z34qrzIJPmoK/blgnF1QtQNjh4Z2pmuOti+JKbTAFNpqK2Hauw3mCHYlE9TNH/aNMMjyl+3
TtH3VqAYiXoPrTbZBpn66CzU+yEjvDUV8q+hrXNisEpsL5TqNkHC0K4hLnvdD1O29bxdYXC+zkNP
AhtEkly0vFkLdxJyzEm1KtFYaO9Us9h4lZyZDos3QXW/8bR+FlGLQngZE0tiUfCbUM9FEqid6tyJ
mZNjb5y4xzCJxUmnWXgzOeQCp138UloO1qKVhDtrYcTQzka5EzErH1wSMmbt6atVxW+VjTVEKe++
aoXcu8Hs7HJwhzXEldcsoQQcsIvu0aYxZO9nLJmqixYNM15rxtS/Hp6F1vOh2aDun3KbW5qwc7I1
ENUxDqKRDyrjU1AQLycWecX1N+YpkDX//7f9h+nX9cHT8gx/n6amFELTHavyZKZlg7iZV7nep76K
Kq5/M8f3p/XfVwyzelG8L+8gmWL+dX3Af/z69/n//MdhsbH849+3+8+7+PMm/7wi+103b//zlghf
w43XyD4/ua3N+bG8x+ur/3kj11ezYrdCw/5/x6c2MkqI610b8jPaP8fvz5Nfb/37LNffhDe2XA+c
pMdAf14N8f1i0RkWo/VHCfVXJ3MVxvzVwVx/+6OT+Xuf9Cpc+nvP62//iJs6YsLGMJWH6+3/IfD5
8+Dr8/7zuH/+dBbvu9mMiGq4qrGS3jSpG6K7v2/kjyzr+lz/8WtFgrDY/n22si2jnTU6L9lVuKIz
Me38XtxxFfIlLz/SReoSLz/+ue3vn9ffSuWdickIdv/cfn389bbrk/z9c6YKpfcpFeOW//c6f+/3
z23XP/OrEufvff4+1/W2//aQQGGKYnZOvGYCsv/7gD8f9/r39W3hHEc08D9P8+dO/+1pr4/J5uAm
6Pp671auuiFiUG1MnDvpvvjTCxNgtOXHP3+KUWHJ/c+/B7FLZ5yEg2XiItr/fdD1kdcf/9yGlyAC
4RGv/L+v8M/L/H3sPy/13+5nkvMNAP5/7xZ+IfERN/P15usDZD2AAf7zpP/x/39e5Prnv/82gqI+
TGm//a+H4L+9r//6NNc7/n2v1/tcb4thkKFwt3/1CbZi8HyhEf6vtEwBfZiF3ar7CEf53Z/lYrBf
DafLw/k2tuqX62pQLVq2mPDQo7QzL2YHZ/pQbC0cohkp0rK5trFsYkRWmuaXQnWwB/1tibWnpXaW
35jWtZIW28X53sycPZ/5YmWMzsgMehYhJnNBnO6zUT83fcLI0WCk6SHrXo0d7L/ejXZ1qO86s7p1
ZjaOsKdm7orpfqr1twzDTYYlKaQ0Re8BDssMsFnoutNG+Hh9lZYI8bwS30E+Ppt1gNF9AymiGCvI
Ra2zmsi72VrEO+7Ity2qJl61Cb5p5VzHZxcW1G204DAVhv3DVFwKEy4AIDbeJm5pnQSlMCg6XvSZ
Ch9qDPtGMXkr7L7EA1HG1uLAvbJd2tXRe6M0obVRmQmFnULHIt92R5AClRgYuC5o9Tmmm4pehU7v
TlqmuwbzMbaEz4PlMo9B1ALRf36xZX4s6/oWlm69Tjr50Szm/tWU7yigkq3D3k6Fco4jEKk0ZuxG
x04ufXmc4p6srIweI2UMaIiqw3vAXAkbFCBUS8hcw7FzlH0I/Th+jsAQ59oa1kbod5uaxrzzp7tM
j787jwPj6+ADTB14VAdYH2fYfxA5cPXuJkwd/zJTnC0tiAG2U/qWNn5r9G8y/vCjE1QE4+z4+xA3
FKNWB2UBfxstbsLS5UhLxul1N8gttfErteS46xpRrXPVfXvJfUH+zcIL5LEuo+S9bRA0aRkRrJbB
oDLHxs4LSanVuOEA3xeH2mBAUPdxu/Nnc9hLle98OBpbi1iDdQSv8ZD5D2MStAe/402Pi8I7QgqA
8yhfdL2zY1JwwCBtDDx9AWzAtaQsOvvY+K3CYt604+1yBlmpq27zeP4FhE2Z3AEPNPJTGV54qaz+
Z1NY49ri8ltDAyQUaYIqF8fYokmRSvop7wxMQTAt2hDZdeMmh75ly8zYz5mA76xwd2IgC4Zjqbcw
ySDzu6QMlBCvpoJAFp/XcmGSbUpFpEJPEsRN2zvw6IxdEXXhw2RiftX4P+q8JPpORF+LBazyF28R
k7rMtG+ZJ8SnuETKFcTfxsJ8rcaYufY4vwcNERquPJjGL/LPIJ8kdnLEkL5YB6l4mFWIHcuUb8JY
P0+mjz4tOPc+1XdlMHnNNNlURvYzazBnmBsKYwaP9c7wX+OlgnbSIkQlVfYbqUtmIUZ1nrmk14Ma
GIqb5l00Mp0oQF978eU0krJn8vS2b5+6rHmBTJ9j/RNs3aD+MJW+gKGRIG2rXa70ayVCGyE2DnJt
KJa0PU2/YY54DkVVCH0KuCP14oMjMU/TjfnopvLVSBmKIltDT4zhTtEITC6IiPLNCCP9/mDaEC7z
fHqLyJQOo4ZIrqT6Tuf32cLFy4MdKpIY7N568Zv4RaM+OJWJMnfDKTB3wtXBlxp7f8O4apwg46X4
1a7c0Ppd5vCphfuRDs4FXuabzoOztLhbYQ63toB/p2aZbjWUFlV35xB+CKOpaZ/F+D8kSPoP0w+s
JnWYP2dl/2n2JbiQmu4xZd4MPZpBl0kiIgnWbgkQ1mBWYJY9A1aiqCPOiXVb9bDj0i/NQcJJDiIM
MotjPSLBQqZFeCE9Yiyo2T30Pl11sutdWzjhA2wUAk5C/H8WCNkdi41dElNUknwGB+99iPp8Ywb5
woxnHNF1xVvtmPbaUdMmH7NkE2GzsXFbwUBmBBGDZb/tjPzVTa0HPS7D6Tftgvo2SYaUEkJEYn1X
RvZdkH7eNaSxMHBdk5oUrXoPW8Chp1wrQnIkTIg0fg6qFU/RuwlLYSzgdQ5T9STS5tJ00xrThTMm
uL/sjoGVNfCGY2sXdEjvhLLa7Wi4zDVFjQUduGvlyo3tRfSt0XisTDaFgmhvt8ZbIF2cv9yIpKxj
C6rudR7ioby6FBmDLds7No371RGFUo3ynpyVYkNq+yE2PbxfQ6xu+iGE/+EPeHygxnGJ4CQZwtz2
dgqvfdDZxjXAbiD3TfAbynET2sZPvwHgC/W4txMbZGCAo4STHqg38S7z3lOF3FfS2jvzcJvF5QuB
QQSQ5hDRY+ghU5N/JA6nmVG9B6JKbzTWjz4W080jHOBnsplfpxkXRdl2z3E7/6xG982q4NUwGi7c
ZudG4+3sEwHHwNXsoLKarntb1dBoKsyXGK55G1d2xyyEoZK4+yExUJfAVPsAtf8MohwHuf48Eg+b
igGCa37oZP6RjZwTqep2Vk9tYOtzTLxsPqFzEy1Dray27nES2dgt12cGnXbxtIHIp3EMJlTPhWJf
TWuuzc9JjZ9RBybo5VBCfdLfVQLiW2Q/By95sZvxQzfzrxSQVkf2ftbJsZfFM/gqiJyoHmtUpX1i
gI4TpLrieDzJGUJKNSd6m+GPsSkQvMog+ur87hj1yHKWMJHSx1BiUN6vTnYYYrHDrnoFhaGUwE8C
uoWB41lTLmkji0ZIlQ9ZREiMCTFiiyhqP7rB8aPo0mVA5h+rEZgekVq0NiYcOuOEvdmwTk3e0y+H
ENqlZx0WHnVTh0TDeNlJOT9FgfBIDO89b+oo6rekzpqVmPLXoDVOrHxPSUu4Ud97HProYpKHUznW
XqXDYcS3tTt0jJA7DguLBFSJBMnVagAm/IwngMHeqy+Jv7AXVLcV3eRuxuCcVdVT3tuwGSxsjhKu
3sEPf+X5eFNlA+E8Y/sGK+RsBeq+97Hu7IeHWkWfxPkCgwSModIh//CCAP4BYk+iMxlqkTUxrWbO
jYxsB6xBKRtac6CiGbe+Lc5cknuJLP8YoEyuigvaANg2iIHQzHC59G+uYiw35/646qLqLk8ZkKDy
4WhK+Jx2ET0Tsf6rXoQrhcoHqNf9S8Ig/tDGoCoQejxUC2gM4J2XkT5B3cI2sw8/kcFsWHKtnVs0
O6/Tt3Yb4CRWY+qL9YSRJ2i+gNZtA14BEuoig53qRx42pLPDkN/mIHscRs9DQVDAstr0lhesOjTs
zFlAVosn+NQ15xxkJjjUK6drk0eltyp01TMbHJXkQ/Atxr4/m9jS4sTtHPxQPRtyopsL+k84v6tp
wtPJHPrPtgt2BAqBaiQT/4UylzOkaUFF8qrCbksYXDwUYQ2cwCYCPgPrg5BaZJgLav/oz/mbR1FP
mitU+RoeOLXxNHB5Vvhup8lZosfS0XA3BimnS5M8miw/m67nWguJOYWyco6S6jcuG4zHTeDyzCZY
3b9AOPlhjrBSiMSl9EYkFCZkTHnlbY9ZuUuxGDFk00F0oQQht8u5tZLslVr71XftGns/UuVma/zJ
VAqwBfftix+w1bjTJvP7r4iwmNRzH4woZTzuNlC3G66OYe22zG4dXYA2uXmGtTM1mJtLYmqS34RW
SnVyKrNdgbsbK3McXpxq2JqWM1JYGeytHn2w298jQwXsNbJ7m9k4mOsPRmLlHpjtDrMgUMw5xtuZ
L7wD3zb98gUG0Q865WZNVi60VxPE3+OkMX5bofWVVNkxdEEHk1idankpakGURwyZOC8oRGcngnCX
+esAUU46O7dtHzwXRv8LaMcO5DkhFxHK+2ZCKb1CarRVOrpPtZSQSJqPscVatZwfZxurHV1/NpI0
nzGANCaq+KWWUEaJAH/xl2SeRhBMniHKhyuLANyHyyGwEICcArwyH7RLPFbpfKU9eX96mNbE6Fo7
aU/PlkC8lHIFxhzhTCZYFRMV6EAoIVbOW9EjxqYLE2T8nMcbcJ+X3OMqLYqh2RYmx0kO8hKNxe2E
lHlpkizKse62y5w3A48BiYwMuqp+t7oTfvGuGIEBHONJVliAStoxFikyBYWPDnR69Rft7oCvcJax
sBn2yY67Dx3bPyzXmHahpZ/EFG4n4pfXU5Tn66SlInQCzv7KmIIthUnEFZJRUNlsFlD6qsz+bQNX
kMrS/wLUvq6beMM51nqyxEMCu34VN94mC8DujYCzxHOsL8f3fyXgS0gFq6NtDQc9WQHIg/nYOAHU
KTOAVGwjncsqZ3nANkkctYGAdRj9DGDcmtYmpEjPxI03gs+7NgMoPJA73lOzObahOhkQFJsK0l9H
KHaal7excG9022zmivp5UAEYPMEQGIMtkr90s6q6+cIo4L2W3xOUpJo8qw2AFTqxrn/wyuHD64af
Ca7VM6C2a5mf8DudTW3js17ODc5ILbK+eQAQ4OSp5ZPOvIceMHQ1pcWtRrFkgFGuqjT4SB34J/Cf
nkP12EsBEErrTq4s/lDCCzeASre5I8/SBPnMIkX05IhQQ3h3NV2HxlhiE4MKBHJ4sbTxIgJcoaN4
ekThpjdYGzwUYQAQnoZHWq13P3j0mbVDMim8VQmOvFYqpcCmwHQ9dEmpVW2mwbmBNrbSbb9XXgx/
CNVz/tKgAL0RKW66DdG8dWxvx5QwQuh23NVKsAi3XCbPN12E6NLs0PlFybwNerSnpbcdGvFu5BjX
t721D8dpX41Yo+sc0UtDIFCk1c+46TaTYx+pL9CEU2AMWKBSVdJ9DXciO1JJO0djYZ5o0uPMSmPJ
3rlb6n0D3UfwXpIWjyl8+j158Xus4u00IUgmOstep4EF6Wp6qySWkaG1z7EhWZW6xCYbVYubAu1J
slxLEPYQtHMT4q5NFlMLFyYgXr1dAg69A3dLF/KVm72MI7u3U0ForQdKDu2qdeB39QoQoIQkFNzI
6rsOSabM4vqionhnZ06C6HU81Zn1AyOIQxinPU0bfORG/UyG6SWDxbYzqgBzXq74Lbns9IYBl9Iw
YOo57UhaYaNKIrieqgH5ioBCK1x7m3Arc12vUkR2mzxkFpIk31WYn4UHp4kWDLPk0KlXc9Id4rFS
K586e9VW1veAJzNfrAl2vYf49unBZvHmkflJUBwzu/6uwIAwZM+/0xyp76CHXWPFlzmCqNrwY90t
+L2Y79o4OHj3I7spl+IFpfJXYoU7y9G46NdL6ByZdaxRptduC+29YhF2mloDJkezmJvb7Z1uJbwy
0D8P9CoLrL2xeF3F9XTOHcKQ8yU7OoHA6AI2r+p6eOUahQ1i1pBcBulu22ja87hVMffRhpzyI35/
L2hQjU0C+vcqLbgjQ4MpXfwdjG+Nb7/Bn3n2ip5qE9cVB57FugvDZAWpA0YSXEqcc20KXq5NOLtV
s29ad2d/CNdC/2G/jkWPsXDSPlYcvFU52A9Gnk0bJe13je+HGQ16M8PV4psJojMSgudodg/mwnuT
UdxRCmP7CmHEp4dFJYu+q7cL5nCoHrV1H8TRQ/2LhTfEqHVobIyP9QNxptHKbQmrSweyUaR4J/zD
Wk1WdXHy4XmEp7Cb4uQ+9fTZDuCR+WCyEhh2QxN4HpB5j5P9ZH5Bpf7yUC53ghMzc1692H2y3HKD
Pv82DuZ9ppCgEDnctVwtGOJBGjl0tnjvlfODSI9+zec6Iqoi91YwjEnZ/705sVfC0semv5Biddux
AASShNBWmR/h0rz6RnSeW7gaZnXOLEyODd39rJtx4Qq85n0DlyGGrjVgqCOEA1kk5GyhiunLKjjM
AjWVA4JchepHKfVDHfcz/gAOPU3/5OXyBMmiW+MdR00F1Z40ZYY9qYGxf5H+ogAwAWUs4rDT6meM
dXbqZDct2mKREXvgt8yp2rbeyNyMdmOyt6b6krlkhLdNfqzJKSFZGKvVyvnKzA7DSZDYwEm2aYb+
NlX2jzgsH9rE2fIWTn185+GG0M3DuTRwv8lcqBsJ9heD/RgqA3VG+HsujWdr0ayh2Hk2sk8Nx8GZ
sUCPRE3NZcHtLOqNrcyfHvkFVpA84YgTHasy+1bhcrDj/HMy9VtWIlUpbZTGXcVnTobLlA23VZo8
IaH4ooT4EgvN2av0zqmnz77GjtMXbORkAmfreCZEebY86M39dVI54g6rUGBPjGZFYt3AWmeaEH8G
SIIWTPVc5NEJFvRj4Q9y5QnjY46Gs2iCmzgoby2WcExR9qqqoBgMFqwatU2G5D3JW7n+3Tj1T8fO
f4R1jVW/VT0UBraM5MeibUEdEyL+cBvcFYctwZ9rl4lenpn1yc6LJ8iQq9KDQ1LCfpkGJEyxGb6l
KaxYp8f5ZR68UzJLG5gaMr1RRXu3KTGFX6t5TFeel+AfH+HmX5Vfrmw+oY7f6SL0twnnKVfIG2oH
b2v0GxLfiKog3Nxq07WHFeTWM8q1nc4XI8SYLtcz4eX21ulx+mHLM7ZOvvYtri5YlPrgaBjmC596
9JHYLR+qtoNHTPYI31iCem0qOs7i8tbOX3GQ2cR5dd/G6j3WcF+XU3CeGmtVUh7tIpcThVn+Bbnf
non4e+ipC5Pbu5BYVroEa2B1MrdOWhNRUDyp2PooRlfS6MWUtUO99wOiPKRiYyyTJ9gL7MOCoQzD
4/pAN/akpuK9VulPut/nwVfq6KEHIZYp3OAg8O7U57YOPygP+mMcU6KEDOrPhk8SAjyqNWT7DCsm
69AakrFeOtmUDE10LibjXHm1caHXfBsLZrtz7+3amrhbmBYDPT1EHAQ1TMZlTlpve1tWBgABT4CH
lfGTvnc19fpZJuS2jLNxqenKj1GRMcT08QpOBppGo93ZU2es6xTSfT05+6krzBvCz01Uhw2mpZlH
o+bHYl+E5n6aguboGD50/Cnw1yjAikdj6uDU4Myxv/7557awOKRcl8A3Gy9PMrjAtcVepRza+KLa
5zH2zeX47ktibQq737kemqommI6VV2QoDrxPlzmyiYB65dm9ceDz7GaTQrWXIZM+k5iUziVipu32
mgq9HdjDdMsAMlFP9Vh99QoLqMRl95mN4ShNHey98LdH1Nh6yoGGGubGc9cQZI1iE+pr/mH0E677
NqW9O5i/UANz0VBhF2H4w04ltjnYv25wVSLrkbAlAQWrdVmW/IZUoKVkiw1Im/7BC72fcWAhfsGp
mgxGIKLwaM/JWUgmViqw3oLs0kNFQCN82ywvlywIjO2aDQTRzyHwX32JI4ZfHiT6m7We0vMs3Mei
vqtTbBhg1jyVEQp3hEzHtpaMNL07NIyr1vO/29Hx2Axx8nLyh3SBDgKjYGw4ticpogEVhM0VEZTT
thfqptfwHpuIBIlqgrIG0Y3L2j6WWv4KhEP3hn8KPPEmi5mEumG/Mr2648yyyQiZEN5hIXXXpvp9
LDrKoTFF1mgXv4dk7m5VpvYR423h0CnbEQGznJTgAzbawFi8JxPJKdFvWFDpSbSLFoGGsyZMiuUx
fSqG19BGlqJ9erQ4gh5bIf0eFf74YwUzI0jpnUnlXeEhsycz3XzLAlbrTGFSlzFiwQ3K2ZvJSZIx
vnK1vNBjP7uieOsK4naNFoGBNrGgiAy8wnxrnyxUuBRGJl9iRNNOeg6TQ4ZU8DQZeyL8nXOwEiTN
Nca+s+FeRifD0B0uSNpZJxssbCd892tGkFgQ7b4JNeCKjnhUt3i8qZEezrBxWCLEbp25Li63s342
c9zWhd2gLMbpZ2UzsHLq7yxt7tugHA75tKiLcjQjFp6vheqh7gBMdTPDJ8/LvnqGfOw2lYHYlIlZ
XsXHKNVLAW19OC76V6aV2FszXLoXBZylwYLetkBP4WfDhAXhkkHtqs4IBxANIqiMctz0KEYeQmxe
MJlj2NkLI9jrizYWC5qir7HPdVpqfmAPVw/+kcTcknF/TwYCNmq7wI4yPDjaDeQ5zO/arH9oCkCg
zun4aobqxFz+NnLwVSDq/jzm0JEHxprUUvUx1Uho6Kb2cSOxHegTcauA3VGUsoh55CMlc3JbSnEX
1NLeSwKyd3qqjnOTItDIym1sSSz5IjaHKJLdaWDenvlIGtJsfHVLdKBCvYCa8f2XM2ZzTGTDBLvQ
vGKsTt+KvTf8whav6lLYeM42ZXJWHvhp0zK0r+3ROF1jkvMAs0AF3ZMG4j0Iym3pLPVnpZzTrI9O
xkqaJ9Vr6c42qXXktZuymm5kt2BCrTBWvVmg2/Kylro2d1ZVz1hNxpwWxiCtE3hjobjQaLNc57XI
kY15Juk+vlyXFi4RzlCjm+US7WpyCtzwLh95CdIEuSDylmQgKW1YdM0Zfe2bcjm2oalcXPYyODRc
9ptifG1dPjFW3D7x1wjMxshlWQOScX395hCkCxW8OPsMJUnSehCMUDijALr5VrZxhme8jSXCNuS1
zXra2Q1LqLlUWR5Yz9b1YYKnES79NO5kORfG1upluQcstmOn3AXQMOOYMM+++RKuVI+FFW51Or1h
x3CutadxTUgr+JRIK8oJiGjGQGBMZu5k/JaFwRFwoh+17fYbz+9vIjBUBoeBFbQYWDA2d+tvS+Uc
oim914tS1w/91zzW/gGdkt5GTV2vFBzUjdU0h748tSVnshOimuJCwpmlvpUTwR/VWFpHz0LZSVnh
cM7J2vweI+dLWL/1OH/3ZfOwpEQ7TnM/d664IT6ROXT4BXePR0uLDKz8OcRZajPWLJk5FY9rDPoy
gDG76KdIqN12sfERtKTx9mTLr1nvoBRIw9vms/8zziSYDrDXGmYstcZMLTJRsdLX7q2KtbIYcYtm
2z6mdjhhDS7ANmh9ZNlTzEbVuDNqY5/XyZMycrFr/XtLGhSGYnrVIwZVnWAqPLYvSoOIuAO6u6js
sAEKsNcZ85l3H93Gnfog7AwP+N+WTu59un2aYHZFrcc3adEO9OjVVnFgULMf2sqJ76IKVUJlAxtQ
qwwdfN5Kf2AeAac7vM36jNi+/nvwGejXKSN4HRnPiqFAZeXBKrJKl+GH/UIOMNPWXBVEvQ1fBq17
G3sTzmGJJOctfTBkjQmNg7uNN9d4WgfMr3EjJuxmwrq8q8tfwh5+KE18D4nIB5O1Z5+VFV6f+Q8U
5WRZOIhLDJ/O2PLaRz5RylmFrqitnXwf29h4zs0mM4gPE3gLtaF933RBelPBSyabDX8ktIBTHZw4
j8q12aC1idUwXGqkWbKFyDJinRX3X9NU3bHDplTB9gpRSYInagkPpCZRrerOKMuY+gdpfS/m+jvt
4IKoOH2yRBCu44bRa1w5OPQ1DE4Q0PV3pbtOCuMns/bh04gOoK/Q2I0luBKYbR7Ln56HP6gnaY3a
7tIsypzUFPM++h/2zmNJciTLsr9SUutBNgAFbemqhZvBuDNznhuIswAnCg58/RzAo8Izs0tmevYj
EgKBwUi4GZjqe/eeC9XuOpoXJtW3THHtw7IJn8p7Z1J5KBOLb1s794ALhl2GQJxoPX3GmyYbR3Eh
C1bduC4l12G/1O7jNiJfKFKf6jLs15qu20Tf7RwLz5gxuU9BFAKVqahpF3XWe5XPRCbrJ8ZChEEW
ci+H+r6zy2mrY0DyOmBKQ2IQzJHTnYMFIrecPLiIHSxKjYP3V6MTxxCOa6yFyp6ZV1J4oqrbq650
zmnOD5pP+FVLrbpq3Ka8SCKQlLwfAbzS0N6QfXxd+SNFfsqMOArf+laDSWrTlo9b7VFY0kbd8Xsp
c38bDhisC9BllX0N9p/MgclAToxy3i+VTUeLVUuVel0ALYsxbflWhzWcBOCqJecjk8DD/CugZJeB
xVyFaRk62BJerEL8SaGhh3bLkkHO8MklFxib7dxoorqVbUIZxoLEMdL/NLgvBWnDTABvpt/dxD6u
8cgU3brJM7I1U/BvUnN+2CaZK1nzODQozQwSG1b2iMIWhvyFENOHMRB3IKCzxj9siwN0ytJ3OUDS
UO2GsZ+C6j8fg2MvyocqQUzRcHDp9f2Q1Ee3QuGDT9NDZ/6gJXANyPV+N7oKn7zQQMu5ulj5un3S
g5IkjpidGFh7F8nPoYyHB23CwheUCt32gh/ANj7gBmzbUFnhFCGww3fidR+nhM7Sp9ZtnPzIyNHg
jdedoHtgGv5LeIMChasK0TyT1+rNWumqS8BjpK3l7X7s/OuypkFsU4tItAGpjs1nYoN6ynLzs5qG
SwO8AaPUdeiHRwzJOXkBBBVGab1JDHxayTw6o49ybcUhlu6kxrDZiZ00m70GManNhjtlnPDEowXS
S5PbQLSDS2EyeBefeiLAGcOKUIqG6JAp4WbA76ZLAngRPVVOeGzopVFze9WNpjmh/+Rq74wbpWlc
ErZI6zFCjpboNi3g8gVc64tqWxva3uqInkwAJHupVv6eWhHWugG7kq58Bmb7mhjJWwNRmaNf3/aS
/WJE/QofVLKxphpcLUXIOM48RYnpoAn8fHoBEsTAxUaFgY6tyc/coVlG+MQV9hA38QP7/2y/Vfgl
1wH1Asq0FP1rV8V3yLTKDD6HejjXuv1Zps2TM9Z3dCGgkMaEZSl2Q98Zd5n0mQ4Y2qzeoY+q4Lm2
DPBGaug6F202Sab8Kl1n2xfHUmpvmt+DWcrRic3drLwJEL6kDrCwvNx3g3XsyJAQ49bmDMpR72Vc
uH1LeRZt9KPScWLDsh62BaDm3sc9X33mdv3klgHVaNLlpbHRfO6cXNMJJ3B3mdFdDgAl8M72NE+8
1omQ1KlGuSHhlnY1+YvmbHPh4vNh6580NB0vnNzLAUnaOteM9zQLbjELhwcYQofBnBZD+WUJIIyB
e3ayAAUmucy2zWiqHrI5ogQp/LS5tdX6ITjVTSk3QS3P+MA81Sw4/RPjUDEpDRqpYJQHPZC5suEK
j5Es/gwhrmFaaPYiV/je4BQNiyoOw1smYVbgKWOPBSJ0j1Q2VkNNSLhjRoQn2vl9WFY3ohXrAagD
f0a07vHRrh2q5auKmp8FMPdC0i5fRSMMPVskp9iStwGs2wt9KOlYDTQxhiymWJVuZaMAKCmvm0nV
oDbP+S0KeLWEQVlZ74oc1EdLTTjKIe80Q+454XQZwa9e+aHMPbVsDoET7/1AJQIMxZEGgNGDX/MU
MVlMB/wuXc0QoAngwDHoBwDxEdDQkzFgBTdQorUy6q9WI68NtSHDMx29RmO8mza4QxhXK6s8LWBt
9zdNIN5K4xgIrppD1Nu0w364aBwKw4RY2bmf9ti8UvwypPNIB2U75MThVMlRMCkNA4YRQ6Bf2/Fw
HfZIqvsWtYe2L4M022iUB6zMuhl0zHCUp6ptKVXCJQVos0p/qgd4N5KCqUlOpdl08crNrat8Ene+
iM8G15SNY7fbpJq2bqkdfO7khhOvWiJODhbIpJj0K4EFLsYioctBrJFR8sgJGOyU6GJqeMZqk+0j
YpHHTiMcvWFUQrHRzcnrK5X0ZAzVhx93HwnBKj7htJo8p7JtOWlGrDDFM7r7j2gwP9uu8HxI50JN
y62qDPTLRkCGklm7Fb5RkqVhj4GM4hkB78V0H5r2Y2wPO1UXe0yZcq00+inqlRkvi0an5YZo1nht
Tz/QUntSJdC7qqtV5xobk0ThRu3fkKzfpMmbIWbAQbKnqHuLJUxn/xVPk++uK9AHWJ20B7eoUCO5
L2GL65xO50kBk3CB0K5FODuczMy5w2tFgTtzHtSqO7V+cb2g/P/jffjP4LO4KdIxKPL6n//F4/ei
HKsoCJu/PPznfZHx77/m9/x6zZ/f8c/L6L1Cef+j+T++avtZXL1mn/VfX/SnT+Z///nXrV+b1z89
8Ja8gtv2sxrPn3WbNstfwfeYX/k/ffJvn/+j1APN0Egj+I8//g8/3zl/hX/8/Y6JZ/i39Ss0tNc/
hR98vfFf4QfEGBiORuHLFaZpWA6f+Sv8wPiNGZwjDDrXtm6ZJBz8DD8wzN9cg2a47Tq6Ztu2MH6F
Hxj6b4Zj6pZtCVez1DkX4V9/4p925vfO/RsdrJsiypv6H3/XhK3+/W/l117ff/zj76YKENTU4QFr
lob30tRsnn9/PUd5ML/+f7lqnTe+D8MyJsdrDUO7RBzlUNfRaW4MkMXrABm6UtfPjgmvj8b8AZHO
85QpN+noI4iU6ogwCFkDDsiN3hF3qO3wPY2pQcUp6G8CYGd2NK19jNx+xYkxqTAeqfySbgDyrwgD
lAexsx1cyqvIjC7KIjvXVvssJiC0NLMvqja/Cod8K+U8IEQQrRYgdESlISVpEZ1p7ota2XeuWzzE
03TVG8O7U6JNws+2aecg8Xw8OIzc3SQ/mYnWkm5gXyYu0ciqnpyLJqJ8OeFG2eVIj1FY1OfExMdO
apTtlS2j9cbE5xhDFsBnctI6hsNRBMywh7ai5D8AEVJlH45RscnLDot3e0MiPRXAtOaGTXK5X/zo
Q14cYRq/aAzjoe0NNJ7Jo2JD+8oJhcC5YF8kAG0pSBUX+IitGQr3PmkGKoiegD6pn2WaHBzLvKPm
Qy2jbORFTAqFU4F1MzuutfkrXYGuQco6xnstJhZIF0z3kmLyFCaymkrqq9qvm4nGudlyQbYYHbWB
hQMRlq02PKpxB2VRQgnos0uTHMM04Veo6cMz+ehuAEvCk9LJkSwx5yY4LOPy3OQDPl3dWWltcppi
k9oj6sgLBQqUHIkBVMZoRiQmH0V6kwTmtRm0d0ZL0ASfgV+aG0yLCY6QB3Wti5JE6A5HJT20KxrK
2Soyh7cqS04KwmPa08TUutMZeFhpvauDddmXeCgbfgQITMN5HHIM613iuW9wZ49KSc2AUt69OUw3
8CTpgkUF2kZKUCqNZAfx614zkPcrCaEPGrDhMA0fMCs4u7BqLtEvlnjyuvvCMWrCcxEST2ay6UCP
I/aqN9TD0R/UNHjHWHvKUu5QlgBmHzjJyUJiutEwUBrDbR3m6c6swysBA4CarA/2oMufM6d8TkKC
xXP10bCTp3JmZCcd1WtSNzDw5+9jd6nOLa6MOWYyh3YZIGZp+zKzHjZlU9Cfs85ThvgwNFADlf2h
Yj6GmKmlmuzfWGYNenhOTIjWWmSeJ5u6sCx25sSdxKSD6cEXxc2PFHHA1CkakVx+L2orMhhw8hWz
+Y6LRTbnhO7HZ9QGUFOozjrNZ4uXlAoiY50JKNtqlNkD4PkNbXc8oLi7tIkxrHA7JpUdeGk7zNeI
2dE/iFu03njHVJpskSo+ZFcRtTyiG6nCPaNs0q7UXD2ISJ8Ove2THzyvfW9TJMMrrKKpkx+WBb0t
Msjmh/W8Nl+MvcFwnn8+GWNAkAxUcRygrv7XujKV5jprAV58PfeHj8vmOkwJdqnUjfYwkE6y48D8
epRU/EyeFsXjWujMKPTBR9cvM5uGvNmAJa9D+Ddt9G6rjKeRK8tqVwe4DcY0pHYQwnb03R0OHY3W
w+yzKt2C0eA0/FxjxoENHpr696blFXGlg36M7M3366P5TcvLRu4l68lkkKdANz7oc2BZSaJ8Ntn6
top0PN/LNnV+YnnJssiZ0+wDUD3zm77fubyKdhXvioox5+KmHZZtX5+EPJdnlg1dFJ/R1ePUqDi6
za64q8n22iQ5wSh9phzHcVv2aNQZm9qpXnO5ccRLXzwgzdSAC0QEdRa2vNFqn9ZOMxj4xzsYGmiD
+q6478exumz1UN9ZWn5lzSGSbUOIalXm0T4mW7cD4xQG0ytChXOUzK5UgNOlQms9wxgzyPhqynzj
NIwdrlml8PKusC58G7wT/QrnUNm63OlBgepYwQowy1XLEuJmXFJjBG/dhA3E5udBc5kgjyTZ+dNz
JcARm7ShBZW9SWH4OmB3uMIKsk90Sh0QgV5lrdk7JRf1LhuLN4PEh4vGlOEurDvnIaJ6lVl2smsi
xfJKxcn2ihO8yLH9zMGUny3VL270Duyv0zEzbNr7KW+jA4Kxm9ZH8GjR5YGKBCJ8DM9ZHPrAmIgo
L0Mr9mpbfe6aEDVFIJ1D4nLDrbV2HX605QwVCW8rjq5Nn+EWLkbQ1fgR4vWYt+h6giZZ29EFp3GJ
SDvIgr0xEIBp6f5xCd9EvQDEsaolTbf5RHOonIjO3Q+9o2a7JZBzWUyRf911dr9ZUkGHSIVpwaSK
OoVjtAjAOqLfsMtwFtp2pxGoMrMSaNNAWMzRPETW2hxo3VGv+RmzuTACYtgCPzcuj8dS1bclfkiU
RTB79IHwzWXRcAGGDswRWh2sepSHYQa/K0TmlgbhiMzmsAX+Wlu2fT+kWvqo5HBsARXgIJmjSsec
uztR3T2RD3qClIZif4TXZrU8S80SG5UOPC1rIoHqlA4YZaNon7bkNy4LrBOge5bVJReTZKsny+rg
MEfkYJqMCnRsNHtNBoR+zotIE+yYXw+1sM9WfoAVHUzdnCGpEMz4tRpqxEkuj+mMdEhDyncjoJ/M
950zjAVhlPPPkPpYVVDm2+Oun5xVE9rYz+YoVTfuzNWyX+n1cHFcMlfNEnKIJFB52cthPFEb0UuU
kdhnv/dyO/td63mxrC1PpGPyadLV8r59iIsZ8S/xsMu2SbbYskuSgZf9rsxRnMsimg+DZVuZ4QqD
S4+fEA8DXEkOCLwS6LOWVVCgrAZK/ezj3KLdp5Z7NXpjDtscfNU31gmaHCq08886/2TLomFW77U5
9NnvbcvvjQJZ28IRgw2jUpj8tVBUfuLvh8vasm2yXmQRN3un6VGULr/pcrgta0lWQTHzHWe1HG/f
i+9j8PtAREi0Vzmxtp2iEswRpM41tfiJySyXu+/gXFPpABcuj4mXoF0Qyc+eUvfha999naPIhdOL
ZZXpAJc2tGHfO84OFEiD/24fCiLt4x6287JvuuWc/Tpzv9YRfbzbsV57y4753kXLHvvLNjt30amn
c+9/3mPL2WpFJQyiZd8tj5dndAWQuQzVxyUj9+vkrX5l5n4l6Uadne0Z9l1EeQrfejllllMJX+vP
8+t7G17yrV3rM3WjqA61LxhHo9ax62Fba311MCpa08tzXy+YtxVBg2cEdQ3UWq6H4Inqg/1r7S/b
lEpC42XsfkG3fJrvjQ3x9ilK6iGcbfoRJfvlwtEx01nWcjekWehWvy9hx0v28fcezYAD/Nyj6FWs
XR0rX6fgckoWdRgSEhBoXCnNhBZY0gW7Cjfiz104Xbm9xAk0owyEZUP9nGKfZjqnpFXT59XqNKSM
PT/88sXPLyyFdpvHgOCXHZ1/cxKWU9Z3uOdfVNLn4CVSZeXOZ6VrGgwYlz39h8coAZC5paS/jZRb
uOIse3helPNeV5eNWdco6PriDUSrn5dn02X8sTxc1pbFsuuXbT4yaz+X7u77com3eU6zNQnG/Vrl
819yN6AZldS00yM/O2R0yA/WmEBRcJavMIgBgevXc3oAHGF5xaAxPtotq8tTjMN+vnd5GOgqPErd
Ut66sgzDN79Jsm0wf6VuTn5d1r4X/25bDg6GE3h+y9cim3+aZfUvLydfKveyKfyxbE+X91ELPJqm
iLYUdv71tn/33r9sS8LJWhP1xeH46z8mc+3V7s3eW15bDM3KqgsQrlXzofXz7ShHc34wQAN9Lbo5
bfh7G80HTjZdJbOp0u3t0KdHrAzZVljzvljeFuAMI6l6/pjlzcvGv3zM8vAP78EFinxMnPL5y4eV
eNJCosiXV3193NdrO7RJ7HF+DU10yXZ5fllY89/79WxHt0zNOFDodHJ7rnuOr1JTCUlvQtnva6sc
PXh9ebXDwd5QT7TrQxQ6DAvyfDvN56g2L4bl5l6KmOtuU2jJYbqDES0PSswoQS6jBNgc7EI/e6Ym
bkKd4IwYw8bfOGV/kuQqcYHTswtchH5+GhXSIbnI5Ifm12J5+Ifc1NhFszWEcbSO5gHV12K5bC+r
ZSM4hJyxwY+uNptetB+ZUVYefzfnzbyw59vC8tBY7ghxDmMbudXIBA9DLleejjA8fjZYQ/M3WDYt
X2hZYCC3tl2WbhvXHKBZzoMBqDDVIZpvjQ4WIvRQ3AKDeWyhcGNgqjffA8kzSzAp5yOUzIhrXziP
Usb5xrqs1U0WHqAzT/MF1EzVF5OGJqwkIrzrebGsaTgDDKRcu2a+9A7zS5e1ysLMqvnTjgRu/pD5
0p70OoegNl+xl8egGygqgbg0GlMtdtE8vLLni0KmmwZXSf+56aae4O0ZKIWWi0nOsobN9BCS55eJ
SfPi+Xs6sq4Oy5rki8GsaC9jaYa6p1/6AVH1yxdfFlYbtmsQOxDa50FFlqt8b3UeUBTM5dWVDBFb
OK2fwdthGteHygbFtbWdCAxQPXM+G0cluJEmWoPlwKENn4Pyy7meLqt+AwrywvBP0g2m/ZLjq1LP
GlfLajtfsMEhjDAV4p2Yx9z9PAhb1thH3Be+N6pdCPm4AqCQzF/ie5GRU7Wdanvzvcmcj6AmwNPX
IO2kSEF446Aot8unQTQhH3v+z74XMKd4g1Y/tVngeMsHpcu9a1nFQMwPb8QJ1MvOBK7FZOzod0G7
C5ECmPMYfFnI5VAz57SllOJ5orCDlyeQQzA5aOSrP++a5Whz3AzW3vLYzKHnXISNaNm54lXvdNot
wchgYD74lkVEjZDQnzz4QbFPejplzjkLw72YchntZZnjZwr64aBC9mey/+txFsh+l5SwpKsElGjc
EMjnEEZI7T+M0AXNW6MIM4ljEr6Uy+7gu2N3CHwWy8P/ti2mpe72NVLkU6fP3bYu669aQNQX0CwZ
51Aogp83EwU3Exkqq8ZS7jpnig8RGTHwiy2k+S45ggAzMUdNWBdHdYq8SnWmGy07j2pu7wy3XKel
vCvryTnGQ3E/AdXY1REy/UZYL7o2hiciDbGHT+pN26J8J9Sw9J1LhtvxZTuq4jggpNRimxMiCL0e
f6IXacYqdcSNSzX30YkMIiI6AIg1bLd4kHMVphEXnWof+oRCJTpG0mf96Tbxx2gnaxtLXE9iobD8
XS/n0UJvbqJAHdaTpVy2RMFAUYrlbrb6oOIS2PmHWuyNGtgecZug9ep8a8Bxu7Ck1e6btt25ATr+
QGJ6DuzpFEetQil4fOqxGKx6G18b4SeCIE8irnVyGPc0Fa+pbMljFQsk3fNam8jPWtCaM2VNQC8t
FAa5mVglyoBvkTontAwNRW1LLlcOz4zGkG0Cz/ARp6RGdJWmGYVPZuObLCaD0XBpaBrFjuCZACFx
dTV19jWXs/6ezqtDEzrNEELQnTFytd8GaZ9dJxA5Qh037zgG9dqMUSuScLmhRdaedCeHa162HY0t
PV4hfinWiuNcCnhGG1uiS8NJtcfxllIqvDVL5T51RbN1sOhoDYVUFMHvZoSr39V7j1Lrtk3pXy56
TnrXePoH18OU94GVOS9GDEpTX+J9FfcmXCiCB6N4Z5jjw6DqoSdj7Jl0ds1DGU6OF7ft7wXdM9y8
Wkpv1CYKVX2zaoq4efdRBuhQykmlwo9HAuXZCq3ZZV4bzYUren1TCZVKcBqfpaVVsGXCZuPXiAtz
c1Bva4ObZZ+n60kFspmNtdw43ClWCfI8YKt0wJBidBTBV4NEaE0kkWcoOlI2EylFoY5ik2TFBL4k
aC8shv4Is7N+X0405bMhuMAj8tHheUbZI5K5IK3En6oWkGrGsA+hWE5+GW7BGn31pRBoPFrJf1ya
2FbSUQuvBqVEzANRkmJ04ayblmZG5MjPZhY/JYJOcMIEE21MsW4TBLCVHnA3b2DQ6kO2jQTkySDX
tr4JcVMUqb4mWNATaKPWw9z1JtbsGqwFaUjw9qXT7Og44nhK5FsJGRcFjGjW/7979z/t3tHo+r91
71av4GWi/L/173jrz/6d7fxmkgpuW9bSa9O/s8sd8ZswbQepBl06RyfA/Ff7Tpi/zZ00k5BBYRk6
r/rVvhP6bypDN9M2TYu+mzCM/5f2nS5098/tO8O1TdVUDZsPtYQm1Lm994f2XRshUa0IK0Ve2ARb
ze/sUyTb+8ygJ2MPT1Xf1eeuxtVcDV23Dg3NPMXjsaMuShmTKItrO3OLjeH42RVAVR+G6tqd8GMV
inYQxCUS3uLjCMN+iAhmh+P+PY7pbSlTEq+tQYlWAv0Mcw9aH701FOvginjR+M5NVDgQuXgY/dRB
U0tcqja12EqtxjPHRGwbNSjWZkCNJK2cAIYsQsVaIyFYtQFFmnke7/QidTclBg4b7PjRNckkg3eE
PVfzNP7Qi6oJKTZRDN4XfnQgnmTAn9pLxiGBiwwj8pLRcDf+LKAJeuuqnnnFdZne2RoMgoy71U4m
0y5SumItI3w/6tBdCHIi9lnEtUcPhwc3ROqXpzFOFHOLljM6loM++xR7shvEALOAHOcgjl1kZ5Fx
5TcxwwaOl4PV5x/Ixmh2FGBTukLXtsRUIvJhKkkTBysxd45n9E0nqD7hY5PSuiKIgXx3KbZE6+x1
jqpjW9jaIe3FW1XjD3Gove61YI+zx7x3ZW14RST3uU42QZ6FGcBSf9f6enDQjC5Y+V4GXut16upT
Jh5QLbtHoRQMgv3+LNQ433FHozKqps4luOugsyMYWRl2scjkDlkb1/1oZPsa+gdeUm6JlCCZn7bK
MbHG9ID3OrqKO3fwVLd86Cwu8qIlp36KQvOUlsWIT8AjZcM/+XWFmtvHBCbCfoOauKLHqT3l5SRP
NG0fB4I0V8Ikw3P0VfvcJ0h9OhqNPhXCPU7oHqp8F3vjPKSxsC9QXzYf/ZYQSt0Xe3g7Z2OMxEYi
aXZkyb0sy29UtNdHdIsRqWO0BcbQmo7Y1iGUNeZtxUTnzA8Kh9QC+MX9u1TIqUbT1XhEPBHx0cVM
ZEoKpElSQNMiRX4TVB8aX5fmnGUTFBy72GBeykwrX2GYQJ31u/xWmYeOhloD26QD9hRG5q6PR5Om
MhSRwk6vbQudDsDNgOOeBAlHjpc0opWburu3AmQi4ZCdnRyXedvcGfQyDkC4EA4FBL1r1gksvQBg
2Js7aQv71kdmxNQz2Gt5sGsNWcEYAOgh8ILuw0nbM4enk+E4RJfWoCZss62PjTLdyqJLdsv4aPqI
ia854PInwTHL7mgsXOlpBC4/8D8yvBNr3VZV9msO0yfA3h1KoPpxZsGswHgZSwDyjqEPaxrE/U7R
EELRLNCU3+3RvZdRJa8Tf50xucLzsg97GEpj7JwY6/VeodUYRVsYywmhGGpmrBRumacxza+XSa4j
2utBH9JrDMJXtm0dC2uIj4Nw0CgGquoZkPVb4Lm4lWHOuWHZb8hyPvhDiaKoi4nFHPSKYOhhBT0R
z0Ue3lf6Y15ZFNGhu+WqFl0Fga3NBm0cWop9A0/ynkuQfdP37Y9wHq+QyYoUrMgKz8pG6zQDfDMy
2XCWwyQOVSZ6saxyPDUFEmdLXg1BBBGsgT+bzt2kMUKr2Datcmk47TkrJTOMiGhVp0cSDWNJeKgQ
BZ1rN+L30X/XSCom2ypxt2rYftQWmGuKhlsqSskuFjVpY0b1abdj6g19okGeUhi6x052s6bl7Rz7
SnlIY59ABQE8JWM4CfKbRn8xEqIcBsrNhOfNI2Gz80Lh/DBc/xEgabYqNaTXNKLADz0xmYquRifA
4APcnL97uOanJXZ1zM4y/8zSpn2o6NuBRVrHhmvuVAMUooGbXaNXPzj9qsFes680HY2lr0NGNpkC
dB0mlp6bQOjg+7HHTyKjom0tYS5VWjhBspVPMdRxCDZIw1Ve4+b5c5VUSPfQ6cM8GR5yW4UPQBbE
RW36hNfXmEvU/H1y5KEtNOSvef+eaQFy9aTZtxiuPHtkxFakqSc0G8dIqm019FoXrcDQFDHmw/Qx
44hH2rIRJyVl6HIEjFwIOr8RpP+LgDLEhj99N7jhXjqJfTIMZbghLphywrQfKjwNrU36XT5x4RCV
CX8q6DMu84jbJyMb8Wk9Qdl4GFHCeWZJeCO5pkQ192/mQA6IJZxh61p1hvNNvujB9OaEqX9bVXtr
MLpzTQzNmJi3uL7If4WqtnYbmuiGhf14LPgStRHdkinHJW7k1KwyvFPtpHh5YlwKfzDnDAjySZOA
XA3wBARfuLDRGwODtFt7U0oAgarCBDSn68aGYhSUubpz8vhtAmUCXQ7gBwUcpBEuUlKkobYcDwHh
nlfEEwJEwGmJ5xktbWbp+sHOmaKbeWx6YzhSbkPS6tvGiN6GKMNJVE+C8LmdToAiQhKIDXGfv1JF
Ww2NG++niWwCdOiMuc2Bo4QDLJVM3gu7dvdFeQNtPXgYMmWXDdKb6Pbu6gk4hm2Hl5DpAcELk4tP
82PMHO0+r3eQ1541uy/PWRc8FXJ6z4UPfbnhmMlGkl4Ks77GzJ9Cfo6jresrykFrqxfHSuROpkEP
QRAXvW/G+HFrGF2uPWV3mt6Ax4J/E3H93kjT12+AaTPScLRb17K8OFei5xElHwFtO0fXEw8ZBwiv
fPBJIgyaJ6Qdd06EHCTXwudO1+YZJ9DEuCXYz1ceuCzhLA2bJ1sLPkKjq4lDS+orO2orz2UEswqa
Qt1hci/W5HOndwibi7WTVs0afWG7VSU2/jisfSSL4+/62DRXWgSXzI1PVqAbr5QEyYRFEHxsLO3K
kZF6DBF0XlC3sl/N0Hn2S/81pIyyV43MuAcli0cnSO0TNDEDM0L11GGOvGgIaN84jgzOpkWQZxWG
GRySVPNoZWNOtIfkAJPnbNDEvxRdldNlV8qdFeyCyScFWpH9hYkg+C7xU0IyHU3bAwc1r+Oe38M0
CmvjVnq4Y8oIm7w3fhRBzKWRwF59/Awdlcxmu8QdEdLaJ9dskmWwJQWKqNMIGn01arQQyVizRxBW
Vn6mCQfBKywP7uhW927DQWy6onsfCmtVWhJXC55caoD1vgR5AGfpjp9qLlSQVNZSbtpYMPFPeMaC
oyPj1yiwLbRuTstOAdlfadS2hii8t+KbeZzVZSg8Ut/aonIx4TzLB+69G6sKkr0to5aMHvPclvWN
3u99ZP6/O75BzqM2uXeTXQsvxMd6GTFc5Vrd0C5mSowl+RNxQ0jJs1AIkBDo5eYDJ6kcQomKQEEx
DkzFzMWPuMZGFTaGhb5EvXFIFp3qJ6M3qw8KuC++XkbP6kxo7MaSGxzWgWTCyCpCCDJB8Tg48Rzs
U+orVYEwUGdxsUbITVDHTS6iS9/uh8+gLI6hEU4vYy3uFNt8qzGun3PR7UejveR6xBXEESmAE3my
eie61jgsKSnMkVT9s9nDDMgwq6/Q9oPVm7TqkyKFvAA4ZV07nXGcQnxwqvJD+G14lA5snFjF5aZY
AxHNtVV7mp0QQj9D2VIdMxa28egGwF8WRMqj0xoHxnHhundKlaxmBQ5Hn3yUDkySmvLWrvCBbxS1
J0sFoM84uS8gLi99yZ8f0zjemYj0h8h4pGPbrGwcbD2EGqofTrO2W7VFfpTkG6YJHyJH8GTp7TGv
kZ6oJVVCXY8elyYcU48JYWJH1M38nuWNvQEIOTTwBRUZr2WEfleCLYT+AzSEOVacTsdaDR9ztbCh
Jw0fiNVbynKEtKQSsix4tkdLnVmXQNkPbRD0Xwuuz/tQLW9RHquYbSggErfm2BxxME2viAcgHyCq
LgcdnoBfTtSk2qE/LIvejYZD1PUv2gzPNSItWAnVJH8QjSpwW6+ziFVKAstdkQeUkSWO/hIjzLTG
F0PFFqOZPPh9TMxIWQqKqfGTNk7JBl3OlVLb0VYjDHMVJoGBLoIWUU/sdWC3SKJDo2bGKS101u2I
QgnWR8/Y0hNZPw+brbdGorzI2tgmOwBDKSa3ezmgT6mdiDndhM9eJ0EjG22cPmN4K03b2iAndPYM
TyC6nIuu9exZsN0lp+YjhErG/CG+zswWX0rUuytfq4/FkAZ7XwFsNJCum0cqDUrL3QelEV5qih9u
8iSG5uXE145NuEAcxl6QxTZJrbZ72U3pY4EDAeOzEZ2TPt1qCDW7Fh9HHSbxWcvsbWlKrOGheqfE
ZBQTTJB4aU6ORwLbZx1N3YuCUhzySw5nNXCec53AgaLpjS34l7bnlKyh9x9iwt6bXjR3U+y6MDqc
Fyq9u7Hqwp2ap88kyLwYsbVtSu1k9+FbaLr5KsmMJ6W6DA0cJ43LRFSCD8KJUvNTTtdtM740iUti
CykYPR5gRypiHVj+AewdmkSVDEW12zMxOSZ5fDDSqxR/qp8VUAz1tWHSh+iZFVdh1+3ywe13raJv
57CXg889CwKOyXCXOeBFlcTWrpWE2oWWsgkGrKGQNRD4nyiGGweBr5V8ZPTFiBKVuie3Uy1pl/jk
V0ThY9I7r9Ygbjh3b/I2efJFaR1cIj6BwF4ZqB/XDOyXD/rf7J3HkuvIsmW/CNcQCMgptUiK1GIC
S3WgVUDj698Cq63q3bKe9LwnMPKITAog4OG+99rFhE2zKpNd5TPbx2q3k4y3mVZhkXKmVyPI5lBl
ruMQx9G66rDlEByREFTI6dcCRmcXRPsg9FI8156xB2zNVZqNW9LQdgxA7YPqPXId4MV1PbwqBhF7
bySP2pljogOD90R7HFtBanSrCF3kSh/bRxae+6iV1DgZRWTmGxjpFduRtezhhNATpreuCEkqFuOF
fjxeilpqjMeC4KiswN9rzY/WsulVHmiTrG01NoHq7A4j8T2JMxDVNhDbOX+QxCwCciI/h52VdTBl
ZR0QP1sHL2zl1uLnlSW5K2YAMEQXmBPGeU3z2h48ZoZrtbkY0LuJqOjHVaFRR1HLPImKGXruod4i
ywyzUxh8Uw0p6vogWpihtdUN67kffLnyOu0B13Us2gfhimSdND3CBAfnt5ue9YlskmDCiM3t9UW3
x3Ch2eEJx9cPeAEBHTs3NxqyQ51a2UhIvOxTkK0OYLxD0g5bsyvthT5H3vZRuGrF+Nvn7zWB3Y+G
8WtP3ks2EGqNZWnREwOCWAEoliR0GmbGBe7hSIaO05OiV+zblBC+cBDH2Gm+RCV2eUjJNDHVZvZ2
jQPx0QpQ2y2d9lZ/b+gBMgIi6Ylp6oIxRIwiZjH5dbAKY0iiUnyi2KSOqIgXrEfSWMArgPmohmVg
/EI+8E7ndvS8D4NOmYvtpM3aTX8TBQcY110EnzUGnspoNgVKqRl0a0JQRAOdyP7SDAQ0R3psbCwf
NXyUxXcGpf6yUTXIk7Rl1a5LhrprC+uLOQJRHy3x0w9pSAtt3gPQGeG8tI++FhBXEiMfLMg9vvT8
q9gqnjEdxevJLtGqWtOqxvK27KGDz/J5UDTwoQDhkjvqwpJbdS1Nd1JuIuTjhVxqYLQw1uAz4bTe
qRRd64SeO6+I6C1+K/a6zLSDXeR0uPTT4VI+h5jfetK/s1C9eJqpFmmYXmsvrdd19GGEJI7pFmjH
bEq2GISew4YFraAVMhlnrusNwWMHsjIAf3I6GEx0TL8iUFr1p1Aj5Axe8GrAbD11DALNMv/U4S5X
lf1YMadehimhOD5TJqx/A35JjMao1DFPekwoUEVzL8EBoC0c21przXRyHIv7QkHNAj+gYP8RmT9u
HP7QN4R0/zgEWbtOpOQLUm8gmt57e3Z47E3FNyeqcmPiY7J86z6c485Vl34WoTh1QwN6fkClTOZ6
Emp7p/FRPOc/rqr2MDryddpYB7RrS1L08jXM2nKR6Xa37Bp9bzZ+ecem6qjH2rWEfE235xKo+Cnq
ykc3hJvJCr+JqW8ojh64RpqgvIcs/msbGcldwn4NuuEMORXjK/5sdPo0mFA/aF+RL20UYuYGcjSa
3lanBOCsaYKdT5imqLINixpQTFNeVYMBxBtYcTszpGp9Rcj0PfXmbzzVzxn0sykY1rHbv9S+vcN1
9R35SYXIZDxpkfzShupxQrrYxYxkdPHgTP1K97o9AajvXcp4KyYfC2VTvmrJE2LwwlCwH35EA+7e
IMDL5Xtgo3ImOZLbUCv3XgToBqLos7St/Vgme4ilXE/Mk8rmvaisp55dABFYm5TFHG7Iru5MlPBY
o0Ntm2XI+8lK5s3uwpk0whcKajApZzAVCnQ39FZ0RyfoUJFD2yZ9gQ/Ca/TrB9JctzoE4kXjatUK
ETOpeeUXbeBruDezn6KSkD0UfFnw8DqkSIZQIxeVORKnVX01hnn0LZg9PfPZeMhfBguDRyOIAU+o
yxqdvmeR/o7mPgdFy+Bx3t3AwB+RsQloNX7/TjwtxjdB/Vjk7tou80s1lUdNXsk2RGjykvPei6S5
epxTARisirCvitAgUMWLIPENvCUbMyDGspH0cY2uZewOhNp2HAAkZoqrUKHpVy21dQixMw/ZBRHt
8gIDNiEo2LPofyCyhTuXLBv4YjRDhz+liUCsTLxngEwjJoHpPXQz4qR8Oe0htC3jhG6L14d/6lye
GwtlFTa2feu2a6MhgFWGuX6qit+RPpgN/CCSoUTn4Go7u32opgxJJANQehwg9JNxbYKMebHah9ob
gD67nb/HbXrykzpkV55uUnIT11oUXTJy37jYdD6TqCTGhaVXWIJ81bzfqk6XexF2ajn5wxf6y4+8
KkmPCI8O034wGDRVRAZ1cUT4QvP0CP4DxT4aGiDtOq6XyodTmdXRVlO0pcySq05rjaWhx1iaPO54
bs0eU4VknkeQ4he1X4x3GpeVkVbuKsoqerLCWtZOaUJbgjI0ZC2FJ0w+LY8/oc/2xFHMhBcvWmqc
+gjYib52Hbh0BuSKu4HohMFdTAYRANJCIJA5hyxyqYHaCOyvBbuFT7k/25b4zDGz+518dkMmBLAA
yP3W42M9CnD6jtXv4yLINylEa5ZrNedQkOQeGdQYgr6kNNdhTqWVd7Hc1Eb0MMUtw2nPhIwFdQay
OxBeFWhr3OOYha1yp2B2nq3L1H7rJZ7Gfipc7nKE61mh2Bj4h1d91z2NkBsWmvYwlRLsoUNLQnfI
fAjj2SLszYOdmVcEkxgS9rDlvmjujKFFZ9gkpGpZMBuln7+MdOFUEDyVHnAYhFSvSYMC1+rNS8ei
5YkKWpHtXfXKfBLhiIPeDaOTrYioiAIiqprOeijrWJGuYbJtSbovFQZPjY0m2KwD1p1ZElHM4LK6
fnRTnP5t4zkrZ5XCJmYzuSfXIVhihTMWZBT7i5JG/QYATrZwYd0satzmCylD72rmxH0JqrWRnOmG
8+COzF0AK42xS5qcGsV1/+TIwYhIBJQ/iXzdVfYurIpxHcWvatTKK+xeNFCchk0erNs0guSdkftI
iF7k6S8UuGrpgFND+R4SXmek322hEbxnPEMkq/aJxyYMjq286ASa1VZmc15LgOQEa2Rp9Zz5Tr2R
FklOFtYeaJLlSsv8z7KdUhqA4C262btTYnY2Un5s0rHfrroXuv2Qa9vfuB4Pg8x++gZYjQGnCerT
u2nnlykAbVqU26qTMK2Av+Y1rgzbyx8HMlg9UlMJkFwMdPXBaVEPfxhO/+jmtDA80evr0qKhEIBi
h0JUbdhVVGm1yMrBXpltz0cNaJeSC5yOHm1iE3OVGOqdcIgdTjQoxc0oFiNCWPXo09KJEK8snJgN
nE4wdtb795rvPNbSv1AW0PqfvDVtTBhTsVw5XONezZheTsjzvISGAnOIBwJfcJY49NJrPf0M+cfQ
OP5k44+FOcUhnHklSsZ+MiofDLQZXkzxbW6zMT6XmfpQfcMZm75blLv2MNyRxE4gM333WWlg2Q7O
ENldk3lvgAqKcubUZK/2wOQwTGxqLr36ndKObUrGLoV2l9wmentvDP0r08V1VsuVMpwDkXp/CD5A
yWz+ggQhabHkp/TBDonTKpKf0q9JAMp+iGkbAu++GO1hKcgdd7z+ztBtpq8Ea2edfa8s/IF1gvmQ
4Do7OFVR/VE7yRrv7wtVnrmBVXhuB+ek2QAlYJwiihHpU9c2b6XlH+afpawEyJ55pGLdNvKt8hTU
nHnkNBwE99bI7Ld+lB+D7FI5+RvInGsPu81rCXf1t/YEQRpyBt+k16crA/ORFfurema2Raw+cj2i
rzBYIhcDlQlIHchBcqOaeX+iT4qUTbY65XiSJUtllIlHd5yeojrHxIPeTcYk+3R3mQ3ksS+eU/OJ
T23FVbqPdLVumYeowSMQvL3M31dLsGScxRd+5VmHuFfY935Tf/QlXa0pJhLGbtlrD/0im2P7ZrZu
3+/kGMU4P2HDq4w7o0lvvZQKFsFY3dtp+1q5io+75g5gPBi2u9AaYhXs6Up40VpB4mWcDZpZAkSP
q/vau8+FfUbes1cAMmxSW1HvEIpRWS/RDLe39IPf5qdKzdaaRHsacig/Xn8fx3SqNMdjWBOqeEte
7MugDT9MFdET1c2NLCDb5EF3c5teeLcbCH4yU+YGtWauwgSGStmZl8oINnEbYt5k4BpWuLiG6IXe
c8hKqLqFYzTG0taNCwne5geNrWM6dsaKHIG118U73Qu2eW/sCnbJM+2I5dFsrwGuuIZzRBPjKTLF
NgKb28bhkxFTeGtyMzUgCuty5/vaxiKmFNTaFTcvQtuBqZIg29LH2Wu1jxCdNg2hByy7W+QzzG08
EoyKaJ1F+eN84jda/FmkdD24pxWQpcZi2SFJVNJ5S5PwqDTvnCbWum7cZwbtb31CSKg1HNlhs1xV
+qvoXQhd459cukj8s/p+5JJfCDvgy+n6OYcnP1J6oAM294auyJiEvWr6TwbdBziSdBOM8xBFZ1jI
n4yv32uQMyJumI0b2dbpv3MzX+WMPU2NSCIKF40V1W20r0nUP21mPo+G+1yH9N1pRvzkjf00Jjbw
EmNvN9ULc8wPgN8WrDqdUBdzqv8kFbGPxAElVnLPzHnfz7aqkUEr+govjy8wvrWierLDdsWQahN5
6ZehI5azJbjEaE2swjdtmB0p9KBkPpWmP6i0fs+46rW8vGvD+M0o+/e+0eAZQT4FLb4j0wq8V7eV
BbPvwFCbKuEGlGH8ziC0OjEhn/XetYNnQ4prwXciXfeH10oUWbgMa7UtsmedSZrN/RPN2zUenpgv
/fqje64C41ynyUeKJDlw4h2yuzsMj2fXRnOi5adJmkcly9+ow2qSdEdLa98kF5WNFtceIV5FzEwT
/T6to/c8Mw6pMujnscFtWUy4wF4tzbqz8HGjsCSSgxCyqDyHjrcjdx7aX9Nf5FReekMdmkmetUzQ
fuZ+CRW09pO7VvRPNJceFfeU2WUEkRmd+DitCVQ+kQq7toS+GF0uz8y4tiX7p4fc6rUFAVbYMZZ2
2xztYt59KbVOD/rkXKwRDnxnIX6BQhcu55PFN7KrH1yFrzYhPGQMJyXiSkK8aJyrlMgemlbw6fxM
gmD1SbZRKl8EFxMJHADvJwE5rZMjqaIWmHxSrhuycdKZbuQ8yrjfW6NEnECHPzDerDGX22ygBeSM
j449d2P6lk6aukydeYpH6NBa9SWHcBeochtm053PFLXGbZ8l9UfWRg8wJLwQUoB0nNfR/UAqux+s
4bvAjWmD1zg3dfIApm8anntRfUIS6VR914MVCM3x3WnFOku8l9DlkiPvKjXr5ns0opNJF5yxyLbU
ifDRDMopqYo9arpVBOIrcRxUog2TDXQxkC2OvUcvLmMYnRQnstS2fkKNxIqxtiVfUw9x1hkgZ6O5
MYDK5ZuKMovMl0ehjcGqc8Qz062TRwg76oADe5xdZKYvZsdlD1qOnz4dddoPJc7OXChOv5nGbl6p
eX9H/t4X7trzxs0gLnYFUiNV20DeD1P0ikPh0basjUcZwXSAdnm4LEpsHjG5WlpIg5oQa1uYf+bf
m4z2vS69Y1iFJzx+5JHM4Mb5F2ameARfjHkg9O6GoH0glOXAtgOqe/RsZMam6YoXBzH9dLIEoE5/
MGfFY7dNLfeohcyf5380ZNVr64BKCaNfow7BwmX2Eya/+zYkk3xJXB/Y4kcXSQly0lWSeV/G7M+V
0nrQp4k7ubea2MDBUInpDEMTre3pRU7tNrbqTanV2zpyl7ZJUwRybsJUvsRpjpAdG7l2wqsD4GDk
djD0O+V0Fw9HvK+be7+vL6PmnEb4qjBKtvEk9+Zb19LEHp+6KVoN0Yi/p0Vz+x7Mrcy++I1794tu
697OmYGGJJ4FzlflPTOi2QV++uub7skPfUIk7Grv6kSZ+/aDn8Xrvg33bk4HB0Y/v8AAb5Guxokl
ssySLS28ZTs6H8Q06yuLCXmaFgeR9HyUSUvIOnetpZM72sphrLqMGzgFHbIBJlCk2M94iiEz3ucl
M6iHN/Jn8iXTH3up1RfbbeScwIbBodh5hPH6qCZO1hjuGuqJA0Sdm6bx/8NbnsYSBMsnoWH5KkK/
FH03/5vBYpiWLW4f1V+YmxkP81/wlov6BXvzf/kv/0f2CQ3lP6ZtezpBJqjxJDLNv7Ethvkfi2vV
dnTxlyj0b92naf/HAOPCGFlSpFoAWv7WfZriP57HCM2RKEYd09a9/xfdp/BsXsB/YVssU/ISLMTt
hrRc3fiX7jOBR5r0rRddc//D1fEu5uSbH+wUzVPdj7sxDTCdtC94MHxSUJlrmiit3CH6CfSQ4K/I
ZLMz+1H+ObizucnHoDXQQSDqTV7/cifN7g8l4URURbqNHYtV62YhGZrS2YhBO6VBy+11PhROGwOO
ZVloirkGpNVpC0F0Zwi6N05tSJrDxCg4CJ1NnXT9uiTma9dKDCPS/I7Jp7hWUH82jfRechd35GQt
K5t4ahsmUtCP17aqovsEyzz5l2cxuO6dUcMqaRMFk1l+IbA6lP6kHQOzB+SikZAFChBT481Rc/Ni
/eOtsY3hpezBOlSFfZFdXm6t1DonnZ6wVFK2d3X94w/+tx5K+zCk7rguSra5EcjMA9oowfCBq1r5
7SYXvYVGj4PXDRLnzGefBepIw0hfqbkDG/ButPhw8wSxUSyYHGEduz29PcIZCiGvSf7yCeWBre0a
9FEMN4JjAuAVqjkwz7wTK1Lhs8PtPSA7sXdwoihy3GBa3t6czm+jG1mm665vonVQpE898sQ41FM8
CLT0x4LcHkMlDoSK0EKVYLABVyuhmZtEKHZocMUWOq0EoiLCFGusjuhIdHa96jWxaIPZn9XY+4CE
0W1u5TReaNiyg2pt2lm9o47+JA2C5jCB4BXaoE90tpjpxV56uPstArxvtqZ/fRP/fDtFlKA6Uu0f
CRJXR5ixw4cGIdgdyrVq8vZwOwyDqdZuYf3qDjGqjE3rA10BhZofq5k9Xwy3R/8cbl4zpsc+LhMS
JPj1h9vh9ob+9fTmN1MTrVJlCPQYGMkoo2fD2V8Pp8G49mmCjEwY76aHn/XmN7s9+ucpmET+wlHm
Djn08vZNF7Mz9vbon8PtZLg9ncaB5rlF7MztirxdjM7NKxbOlvjbH95cZH1svcmMBm49G8RuH90/
h3/+TIaOvqfHf/OM3Rxc6TTTX+Xs7RJ/u8nSqfdXbskYNvpv4xiqUV7tbBXLIsV8p07ol1u0SteM
A0oWhNk0eXNR/q/nKaTF2btY33gPs782RHQwrVX6GdC3OFCemBRulLIEroF1ccUErIXD7entYHgx
MjfwmAhG3mOR7QRt/bLLE6LGG7lyB3pHnjHbr4cRa6erFA+rnEZBPjRH1fuvbgHGsEAYgXpKO7hS
Po3ulG16Jn5gf+YXRd88iqi65wXv9gdiXglvB/n3o9tTry7E1iPrUjh8CeP8Hwy/NrZZTE/RIVyz
ysU+aYLiCIu/IDlQA0EIJI73zUHXtJEoLeKaJ3N4izLlIeANw4M5PfPJgh4KSNA5IHHqDl3otYeR
C37jh9ZbWTfMgx3zyY1n2O78mqv52w4zBloDQx4EOlxLt78AwZJVb45O6gAiaeRdoo+fxrGZuKL1
GqkPXYSKzWhvluu2q8/xNEDJRK8ltR5ofXcXBaDj5zvd0jD8n8gTKcjwUmwqNIKGrx5TV492QdK+
6Ga189weklLufcKTtciaye69TUuo1iHK9Ls+i9JNXvEvqggnzFRMq7ZHK13T1ipd0n7Q6L8PpIeK
IXkPzMLby4HGW834YDGUpAgZ86kwDBepwAoLJrI+ec+ohTNadW17jowi2BSxS8eTnOlF1EUAwnh3
CDlLgiJGO1jlRnchQBMN+pSxRHRk36FPZZqbWUF2apl56kY5HSNLW80ijv3YkLlQDQzVaoKeaYbi
K3Y8dButsaaJv8HkMcA97Y9T3LeH0oUlroYQBmwyvgyKgm+MCbl0w/wnYWY253B8a3pgHrCWOWvp
krAw1DWM3e7ed1HsGl73HIEN3pbxeNFil4762HebaACiVKZE9tlaeJEylkeHhi1pyS7IUgkUYiL+
PctsdBLJtrYAZcWG2UBbLI6a8iSTISDj1lBX2xppA8EP9POQEhmroL8gozPWlknACunEy4Ex8dId
pnjZWRRXSDbAsceuYA1n0KtMKTcSSiYb+OR3FJMOHXl8atPxkiq7f0pNaazhS26aQjprUp3kRh+n
xWjrwJuE0e6MmH0oEwkNIV16bSYLco6TD0cjT7TzMIb8ZwSOY2qf3VRLMaShXsz97HkoYfYnTiw2
ojA/Clrrm37SDqje2JjbcDDHlJ5dQ1DJxKhX05R2bu1Ex9jBnL3NSMHsCDZ47GNF153AyVWQeUsA
6OLklhYIUUEshaBO+kpttI2T4HVFsk03RkhqjOvKV5irYXssPLqoE2jzAgS7rkc/SRCiTsiAkqPU
P7UdAaojk+iO+/kOcBaonJzGDsJw2gi9s+rKSuxRI4+ssx4tV+yPvJgfxLDxAvGetiZItzanH1TX
Vyfz7/MSEF3KZ2rrxUfj1e8uGkl/8E59wTLlcN3CzVXkuQfnXobuzkgxgM6XaphwdYbEUTNya+/I
I7GeJ4eO2ciw2CC2gS1R+ZwAgoNVdGgVI3XbJG4m1WMkYjAr4dEtQVWGL4XtfadGzO1ED8QK55J2
Jh64zYp464xzspegi4RWFA5sOCzRzrRXjxHUuvMshhNd/x3kJhaR1Ec2lRL30OxDW7z2tW6sSs18
H2xsy46HdWd4bqIUmoxm/kmUY93n6kmN4V3pMUV2oA/tFc6SFXWpccgJD7JNIt9qCTrJt5JsXUJr
Zvt/NRLvkRd6jaKgXdZaX51iiWpiDPZ1Zv/Go3ybyoCmZKXfSZ28HVNn4BfIkh2zeW4FtWVnIy5u
MoK0VKZrp4x958JNo6Muqz9lwS2CQWG4KVJbY+gKdo5hDiWtUa0xQn4Nln+JNa/aMKk7Rf4Ur4su
tGk3iDuUCmeJehS2bXJvOHhMdCzzddc8mShH6pDOS6SOIXG+atZtBtjC9+gvxCIR9cSpgu9GuQxB
WPrZuLtk7VQlbLJuqF/7ZGpX5YUMShSbNtKw0RzFzq7TLS5H7eRa8tOyPug8+0flM6ayQtImEJKs
yXCB4IaUqncoZXQzaLCobohP++qARW8AYX1OjKkIj3sLA/Ka24ngjzSUs5H1NXTRObURIAEcxitQ
5u2uLfWjNiTQUvClrbFw/+RMPvd8EAwS40tp0XwuNXWdXHQP2pIGoHUC07y0SeDZJBrtf212evYo
ZlcyDbxDNzDclPSVDe7Yx1GAQ4/89sy9NIDdd1UzCF/45BEbucEHi5+2t2covI7hzcHCOqY6Kb+Y
gP0Z2RD2knaYNdcnt+e3RzfSzu1pX8fEImqUZHNZcztQm5Z/Pbo95ZZIMG7NlN4sKb+znPxukNkL
fRY83rAst8ONu/Ovp0U7gFIbcOxT70nuJsiMxkcpFeLNGIIi8oDo6LSOuyorJH83oErZBSm7JNjF
4C7VNjQRuhOMJwsdGDZSoXWVUHlVolSblpxysjnAWMyHafa+3w7xMFABu5RBu5xvKasyADamFa+M
OjJQuTD1Qv/eHNL5AIAh2UZhdKeYah8A7n0mgTaupQFGlwHt9vbHSkTk4RkdbH8G5wW6fzuYaEzP
h0gn/9JCscnpBRQCW+TPiO147d5M+iIqrX2HLWLGO/xzaOaqHDmeM2/rTv8ixWREmC49myZXgLid
rFTq6QZjMuib+bmX+iOWX+dyI8BAnJ/RIDP3QaZ6eYjnqvz2VMSUSMgc5soeC1mkL7FdVwfWrlBf
6hSGbb8lCGQ6E8R09GngPFqyePHTpNtxFxFcZTpQ+q464dwwn8wAZZt0r1pWcHIXQrvETvTThhIi
dk+Aw1i30JVpsS9w/NGRng/YAZjU2YgREDsctD7T10KxP5rwndNQ64S2DX39I8opn4T9HQVjuTbH
rlxm2I1J6uUUCSMC/8Y+sy+iG3cEsofrPLQ/W1jNzBj8QxpGwTn3SramGfKBBNU1dVsPi1IZnwNb
Lqevi4c7bg3lI2mry0xTr6KJgyfb1ZCzlejW2Y0zI7VyiwwJOznYBl4us/szpn5xakRDqFtaBrMd
BumRNMy1aWGlZvipLmEb4KiyCdkd9KLdqtg6cuahawhZMu1I5FyVBSiayMY/YmrhcDK88X5I6xMg
jjNfhLcrUiu+muJX1io5m8ghoEET6FQiCc5jOqzc4lGt2Nkmq51iU3skJVdlNF7iCeegsInVgN26
qothuM/aWd41VKeuz9j/c8KgANCYa1UGaHcHW6I+ZUctyBROHQAP2A7P3hjV57YY6FFGHffzIYpP
tR2SSNsrwGU0DbyA6LNlU03NqanltBtG80ovE5M9bn6opOxkspqXbkmo8R5LMKlNB5v6flnWOkru
pthD+NOfRgdpj5UaTGqK+qeCNbiJDTp+BOUiI4eoj/Q6Wo3IKDRCfq+957w5rnkN20Hsx4nBXW9Z
9zFyQMifw6fygg8tH+W1GavunJs0rJ1cO1m69MlsNX+iZkrJEdXJP5lnw1IH3T9awyqjatlSPpw7
kafH3Oqo59xlrjfFenRsxAxyJigkrFQxV9SynbWCdNOZSV+aqLmzxtY8x4Z21NtkJK0m+25wO2P6
x9cWunF8RsIdLBGpDfdJFeS7jpt0z4Fd83jnDMZBp6IgDA6g+qSweqj0bXRjtieQB5nfDfEqbLHz
tj0T9BDR8wqyi1zgRXA4ucpuG4aut8gqXk1EBZ+zzGzraUb2zsPJkaShdQLpxKDpgNo4fkWX6a+m
BOvHotQSBmKB/lDRpdnxY/N1BTuIuzxxk5pytiguiDCrCI1OhuRioKsII9+/AxHMfDkzD46o7xN9
6O8UlAky2nnEFsXAFxvrK9tW+TZlR423N4Y0mAVLwKiMjYrppIUBfeT0oYvjYCVmyQ0qdB1lWczU
v4OiWYzdxiyi9gRoA0YXMlWkjms/7ru1XnnARG3vYGYIGZOkDR9EMCxeq8Taek3xTQQAYvV5j0Ne
9qX1LgMg4JMuuudw8PUHPX9vG66vogjJL8j0M0J+GCK5SzCw+iLmpF6atmo2uafT4zeyad/XmbdA
DkZN1ov0UqeM5N0yTM5p/dXrQYo9S6o9yky0NlMwa6LcfaX4EWlc/PTiLu1cexnkobPMVNOhJlLF
WTetbdwhwQhV1RyLpvl0UiHvvJZIbq9V+AYFKswsBTJNr6PdWYUGm9IZN63poFPO7ZeEQJwd2UyP
yG7UWYQWIl5TEFLMGltP9UNg0dfQAqs/izhjez8m22FGxDa5YkKfESSlE6g3teG0alxxZVgdnFoS
KmRRZ9dQ6mfuRu81iZaH3B3uHdcTp6jgDJwzpdrSgsTcEMoymnQhlJNoizHF8OU43jMLTboXo7Fn
C/xdWiplUuENq8aG6OGToL3dT14Ot94BKFP0Bg6HsN2kczhvprvAoFkjOWPeEpPNruqaU1Qb4hIl
ntjGSQc82HRsJqfI64BDZCsv7BW8WXUZpr59mLupA1S02Plu7B7tMeJLJepdZGPJ6ItoPoeLbZB/
mb2uczl0uwAN6mEQX5QYMG7ysdjplrXIkJruJ9vFHNqC3sgTdAlaNGxzwMBe6qDp0Y1nk+q+rdhF
hppmn4R1CMus2o35+Bk7KVHjNpeS3aFxNGtEag1E6Gfi5j0LO52dnonStu4pr7tljxOAME509+i8
mQgb3p96igOiQZqGUjeMlghwGSVrKJn9ggKbgdxTRZTdOI3EUoVEWlsDmrQms801c/R6WRsUsIyr
yxW89fJQ9UpuerC4t1JMb5AZQOBtFi1ilSZ17VWoCoF+UT5XrNNmg0TIKlrwNXMmadUGqGf14q4L
ouDO6odjEsH18SnWm4a+NRrsYoUr8TQZlqDpQ5JKNAGEa9PvgWBH2CXdg9MYL6ltNDjrzaMXt80h
TBniZuhQHCct9y7alSfGfcMq7D/NfmI+mVasT+SosoxF2aWboLIFnnnyiDwbTcOl5gxR74gEX7Z3
xBakTqI+lx32oN72Qdm43fgYSAeFRNzvaEWZC8NzEHrXPqbkKA3PTPoYcppYcjy2rzj9ZpettmzL
7I/SY+JCXa//tFQJL7fM1lY1+11tnzjgwX+aADPQ1mS+nAB1OHk4r9cWoop2jhfTHXxVE+XPMoo8
dq3GIzupP8SQDndOjWKCHSP+2YJ4icagbWLIfT+RdDESVhEkGWFNLvQB2dDoaA0STUszGo5tq6Ek
JKBXCjd/Vro+XFq0Wbb52cRx+2q2MXe2CVpD49bfbpISz8Mqedbwju3I2bPwYRGwppvdfaWg0GtW
7rLCmP7WShS6wVLR/qzFA0HJlJeZdxd04euYetSIFapKAl8IAPaL6pjp4QK5sBbN9xn9xOaI++GQ
FusQBx6S8FS7CyydZEmvVrtM9LtSEHuczyesVMYqMYd1bpfE6ng1xMO8fNOR+dwVfYy4lFc/aE6x
bO3MWHW0zXZoRj6zoCyfRy7EqHNZZC1veMAeuZ1KLXiM/XzX1xbnWM78Q8TEm021W2wtlyRMr0F9
h/9jlbK1XWd6wOyYGw1aTEWgYk1QVNIT1YPYpjuGCt4Vt3lt5TfSOEXzb4FYETNLnriRFhTzrhwX
SYZhWjWWeJLM0KF61KhgGdawfahwHcQPhZ1765xfunS72tiFmPZEUhVnN/gf9s5jSW4sy7b/UnOk
QVyIO6iJA649PLScwMggCa01vr4XwHxJVlq96u55myU9XUR4uIC455y9174iNjPPmLVJOYHPfmxJ
stCUaNjJgS/Alq3pDcHiX+skJwBKbOS1SneMdEG6SJje0JjYD0Iqh77SGzRZebsTDZTbPhxjRkE2
YCer+NRNFkVa77R7nFv+1Vp4wYTRgmECCGRgpveGuUHAMpNrJfS+PGKLoV5DDoHTbu49e8DqFOZK
vl8/aC2EVaaRqK5U/gZhgHq2UdSThmn3nInmPNoJjJ6H1soufmTX9zjH3YGQukOEonqyPhQhKzd3
iieV1LqDGWDgiQO56Se9vSmyAXk7/IXZQpLG/J2OYtbN+o61Mg3SJnkT1TjjeZiNi59lcl9N2dc2
S+qNOhH1Lns1pR+ZMzkx8ktksbjwaa8yZa/jczEUO43UOlrfTCyPiV2qsOwZOuFy45yMT7X10xsr
E2ARkuLaAhA0eGf7cowoDM3gAfaQfZOrfFLDG8k0w8VJyAOzfKPaCqe1TqktKdIK5QHzs31eL5wa
+IZUCCdWDZHdmmWZ7MSwCHwClpDEjtR7UmXsGz2ykORoR6eLlFusae+m2UnsvdzCX/6OYaw+U9T3
NPA5FgyG9ZoRdHytOrW4xob+UAYEsMZRy7CfmnVrJ1hM9Gl4yJeLEcs6wVYPsqdSzce4JsbopbRl
dxZmUXkUD/pFsdvUncnLphcVI2qKtPhYIOL08lS7w3AyPqpzyLbOlN+LxtnYE+MBboovDh1SaR+V
LnZw32CMMBlY9nMd7SOHtavk2IWRx49PSTbfjg37b1GMX0VfRQeQ7s41DyqyraeItNYOv1Wo4V+P
u89hNMV9zGYoOSWTjV1uwlS9KkGhXal5j7NqU9RZCa7PmcV5ehSLL11qBIDVpa1u8qa7pUFYnYcg
muhvi+SMyOFGmjRu00l2N8RKYODjZEBpuknLxMsTsz6WGQfhLFXaG4lMMKbjdOe0bES4sROWmZeu
zqsbm9ZhZA46GDnjaTD1c1lXzl6JAxSWcIDIvWgZnlQyAWDW38520JMBGu+bBM+3kEV0zLKcPk0P
10UAQIiZrzbaJDYMMOVm4uDpjhkjnlYn+UwrctKryVrl+CHZr3vrRxTX39XYqvYyd76GE0y5ps+u
RYvMd4hJPapAv2zNer4ihwzdGaiYG9KcxiyfKvtpHEnVSjnVx5RNoMyNpeGGCSdSiKCubM0L9aB7
ycz60imWcTRs5s3zZJfY+tDeqOkQns20RfjYlW5ftLzWkWV66XRPpS+dCw3cp0DjXAI1m1lvpCHL
6ewjlpiiIYLVmkzUJtbAxtFRvU1mt89MervaXIFL08mQbSvnvh1pTw0mBkBFQU45NXg/8NTjy9Sa
70YwFue8srcBcVeHKMYBq3KSabrmNbeKd3UqiHWbhi9dx8rWGePt+j46pzL3xmy/IjJZwgWD9DBo
3XPoYHrF760wdrudMQuPItj1SjVzCCTuIwQwwRgsA3TciqcyOWs4ot6EyXlnqEW2U8zu54xvnfat
OMdfc79f9wV+90RsVb6jm0uzN1t6SeUyje0aAnB9mjBkULgz7ESX4RNCRtmlHAmwHa+IUi1XMze1
Fw3CT2RpA1glBl1D85DEKAkD3SA1zdOwv56EEOMpbmW6jUS0pB4H90FHwhTJj5G3Do9XuCprKIIr
69BTuwhpgpp9yQynoy2rHGR9G4P92gcLwnRYOmVqKu2NH5TSbSxSBsnRzLzKAGMXxzAf14swjcE3
tZg7lljvZoKnLkY27owp1tlPaiplU79nZ6k3vVW9mDOku05EwOSoZYozzo7AZeif4XFyaGNYWlme
J/YQG0DBMTU6HIIGyXYreNReAKty5syrz5D46YM+azH2rwB3CQ41Tn9+BQkTqbhwKUGgVy3vZL1Y
2azp0uT7dZ9i6PEumYrnv82hfYNV0oK3NEd/OK3vfL1WLADMXzfXa3aJ0boGroji3GYVvKAv12vO
X9fWm+HygRW6/jTj9w4raIoo81NYEX26nczQPw3LBQAXSnxDMb1+McCvFyZnr+NcF4yDGHfOBHhD
jV6ulimTz/VivTnrLEbjuJAbQcBV7yTTmfQMlXUAH8by2ualp0k/f5FhYABCpJBwdKarztCYaQUL
3tioqfuccN+U6ps2GRhVlqYpPq/mlKz9UtYgzUna5ksn4xBLwYJ3RVt4Wq8lyzVSW8xd05KMuTzI
IHE8hvYLDJ7uVETxnxdt2QMd6FPQmMu0fJXLkBV8ygjNoPtGYvVsVV97h6ZZbpGgi/YSocxfF/gj
Lp0OJLEPE1QjJmhQa+0IMxzUttKIk4NClMpPCu4o7ghN03b/JxD7n/ABdaEb/5EPeEuz9V/lYesv
/CkPc9Q/TE1IFdmVbaLANBB6LZ7Pf/5DccQfjmbrPEoNqqsojn/Jw9CA2UR3SZhDFv8zjb/kYYbz
hyERlDnMTy3N1ogJ+1+kegme6HdxmLAlKwXdNG3CJTRdOIt47DcooD8oVDrUR0cA1x6txenWh7jK
iBQUUhaYX/Hpu7Hz1em1B9JkCIeQeFz6xsGt4eTMT0XvtkPgb2vRH6tg2pSrB4aQrF3i9HdpkVGW
YANH72UTmuWAQpH1PZAyTtK9AzR1YGA/Q4DyDPzy5N3K4xxzhtcTF1oM+Y3qOyme4dYmaGzTPOXF
Pp1mwnE0nRCuRj9pDdP33+R9fwaf/R50pv+bjwT3CZBAk9KT/Hi+lt8/Etk5ta8NUhxnBY13oEeG
G6TKlQDoCdahsrdyXd+wEvS3LA6vagCvaE4+FFh9XlxmXk1P99CWEgi2ZPUWBxdZqj2wBlpoCeQa
p2dZHkjrjdZqefzPr53h2t8pj6hU0MEIxIXqipwEKPn7q/dDPS2tDtyfD+o6A+OKqSS7z0ZLJQ1d
Fvtp1m7z4TWPgOlNZSU3lQ0HXdTOaxErw16r8cGOQWq5Ax0IBOEMnBEJdm2yBazGeXAhnjYkdWUc
rsrS9gxdqTZLOGoRhMi8zZQWOF3YLJ73mj7fR1pFoJNSf8+Ic9+UfgskIkq3pHBx0gtehT7fAPDp
6bE7b3ofPNtlK9wi0o4EOeMrs45aEkdny7kLQhbsTdmR7yuT55meIhhwMDfHTCEGMXLmRTa7ZaBH
i4BmWxKFrjoLLHurLKD/nAggqRzCvvk9dwhvHUWrt02gLDYNcH1W+00PcVyli/In9qcjTDWavXp2
SIX1Wg0wbrWGwLMiiTeW8lLCXHF7XflsOzp/WNjN25DgL1vHvqr2Mtu0/mJz6NRLNbC1DGG/oIhs
GDjWU67D7anHrHRbnkTB6+BGnbgXWf5JVDCWoKHf23Gewp/RviTT09gnrJhH8cWBVgMbkXN+i+DS
OQu1FJu57nzq8uacZA4guPh9ni1AUJh1i1pAkxZEWEZZc0MoGAoMErmRZOpgo/MvczIhvjYz1Z3n
ysPYiTELlBpm65IyZhy3eHk7Aiw8knLPBAHNRNeQEW3GFoo2ENC3ut9V7hKH6WtwdqvuPlEeHcNJ
DhgotjJGvTkvhVM/njKYCj5+IzOcMRfPYheCWlUs4GZZixbCV/t8R/19Hzgspadyes/657qfKmr3
HNya+Kjb5qud0jMVHQMQDFt9m39r4uheD/FPaRh666RV+Rz7V6sq32mGKMKnGrInSj0FxITTecQh
n6ER54ylxJsdRYhS9JsKK5iLOn0fTX6+oRcUbEot2NulhrNjpkApCmciUW06qmG1AypG7dLfUrrs
WVxclrhhvEOoZIgSSOpPW7/HCXnqZPbcaH7Kwn38omjmtiJMNDFgKtR8LQ6mqGKeNiN5BOSLMG1A
QU51k3pK2B3NLIdfTDnDmObVSeynNIlO+H4ucUnKB82ODMJEoDLDtVCzTLd9VDzEVvOl0Jv3MO33
Ikh3JnvSJg+7j9Y5GDmxRoUNiyJ3Do1GpGEiWc+qSkzTxefAaj3NBWo/O/3a4DP1eS01wJ1cGF8U
CMiu3nLAt5d5+Cjvot58i/k+tTgE2Ridkyre0wJ9xrJ2qvrgzjbNT9/kDeTii5iGem9rCSM1/8GJ
y5tYAutUF6CJYj6k6DJbAYJA08k0DHyL+i3r91mgfc/Z8zZOONInEekzI6UdxjH8D5btsw9F+HTn
ot4YI/FKjQoK1i5or6YQ7BKeo2Xm1FsTzr7UuC1yyyuQb/DM9xMR4dGY3MfWdJWGcqApgB0T0AaV
WbBlecnhWm6LoblOUWLgDyjQvRX6sfG7Y1yHDav3r7qZXZQ8fJRTW7vWND6X9HS92TfxRA/q3c+/
i1yRlOVi15LCEszxF6IRvWX/nppFEcauRATE0U/9Leb3rYZfZBbBe4+ZdzP343ey55hl+j0fklES
1XtHTPz98kDM6C8ZZtQxmCxa/yGwUpBVVBsR8Em8Uh/OaFwChwrkaMNi3flV/zYfJ0I4qSURvpX+
HvzTuMX65tKsa+hpknmvlta+oDkM4aLGnBCa1a6zwicfEsgBlDpwWQ6ZIdwjt9GCnSaGW6b5x7zV
Xg0TtmadehhrrpZdvAaypi9uvrULn8WZReVZX1Sb6OcqGi9zlNNKlPU27wI3JMLbs3PGHWXnCEzT
9lNT92TCaeS703Q5DpJxESt4xzULJGil8WIQI5mmaD7GXAdHJozbtKxfwLXcWXTiGC3ZL1rDcj5p
voURBi3ZGd8WEmbRovLIuUJMNAKZDPP68tAkq4dSyEsuHc6BCOey0PjQR9RepA56cQ3ERS46FaEM
NCjwC8Kt2pD6TKTa3P8Yje7eiqQL7eOrpY7qiY7bwIAF8OoQLSkuI6k5Rl/u9Mm8DWCtMSnMjhgj
n+DMDBvg9BxfOPdMGu850T6zCoOk4ReIoXvC7wzzPRlx64Lo/FIq/iuYADiNnST9s6CuDtS9IQCr
+upNZsO10HVT2fSYwDGi5DgcJ3FT6sl+mJxHLIqA4u23zJnkpstk6H3EZfRlyuZtZy1KIBYicUtV
o+gQfMRIjHTU5ls0V1fhkFUyM76pytZCpMMbVI2AoB+mRBs8umHULpWTtQlVYpHIx4HaWxrtLUQI
QKeZLG8siFnntgm+zYy5q5ExOu+B3iwbPAmx2NGRUtDS8yCKYSK3iu+RWsJ+0QrMcEZDZF28lOXH
NgBQkcGjIFrhCe9ucAHpYI9pjybLvlPFwJcthm8zRPWFI7DXJ/2ZiCxCApSg4+CyzPjtp8HiDBo4
J73tryNWurA8WYvVzVd4tRy3/Ln9QhubbiubxM3OTOObwe9el9qTY3FmkVJ6GVrxiO3Vs9ukxaRN
DozPiGr5PpjBv4E7+DYr7MRZqL4NNuQftH1QqO3XQMseM3xybOjaFpHwm13rzAlJ4mxF+q3Pe9Ur
WW23kYkdSFZnmSp3Q9d/CE6I7oxSdPDzZ4soHLdPKYqrqnhBYeMNRnoNMSt1k/WgEGkQl/UMcxKl
HCbvbnzC52XiOMOZ58/yiKar4bc2c2A+r++O06MrSGvP0ik9Ln/WsAScJPnoxNb3JoZvPY02ndPo
vucdWgSbDglyKFrqU3WryJoXLgZyUF3bT+WmrZ1oN0qZ3nX915nRBTiRrtkTVSZhkUMiIU7cbIZj
C5MNEJBluKgx7o0C3Q6Hekal2woR4gB4bK5smkWDdkD9N7pGislAN7Hj5kOE3qKOTkhzKoiHSnxQ
SEDZyLrYlZYgVpL0C1FmjJLlcJfauo6TN4Z+k4NhKXXjRAeIeIwsRb3al5dEpE9a6/SoLahgEmF8
Is3RzkM2biZwKPs5yp51pWOtoEQpLHTnKU5CC4IrZLq2o+2WqI9a5+YLoxQA6L4rAnZ/bTiyLiGS
Ipff0Ur7W4ivECBiPvhkGKLLpM+MgBpok+yH1P1+jdC1Ux9yOtUbLYjuqyxhKiTxtJc5ioc+A4cH
eGZDPPAYNI6npIw2/drwSsfCoI8Iequi8M3SQT1WtnJOBYOaqSdtJg+EZ6V+Rgu3ekT8mXio30n9
DcNzl+oKymB2D6UCxGLNVkEPMyQMYU3rRByYeUWDTqYdcCb0y8Wa4Pnr5npNm8AyLP3N9cFBSZB6
0c3x1gd//oJxl9bzyMoIBdavp1ivkVbS7+xeYXSDBq8YVKJ5K4AYurEPg9miyW5rs9tHi1ZviU5U
9ICp3bLB/C18dL0Ja/0uj+N+t2rfx555/Ga9mqg+9YVfwpx03lclfB4aPkjVodySU6ccS107ZrUC
T922qz3qanG0a4lVBrUprdD80WZO1sWT/yQQBxeLtH59mvXa+ieC1Ta03pkuYU6O0Eav8TkwBUgY
4fNYDSOjTOX7qoZL1AT2sbcJ4sD3Q6Nay4+YBlCayQ6veujM11guFZNhlntDaQ7Yr+Yzm0x4Wyta
eDs6YFKUiQTZqmoAQyEidgOtia+hj0BwxIPslQEcQHQOj8PISWH0Wx0wEWKTGns+CSgZq7m0gi4C
o88T0DcWS495b+padNIzeNGBqHR3Qu3o2hmMlwi8B10q5aZAacq6fcjdJolVpPPK1uqLD9YjxVEE
MgJYUb+0GcyVqEdGkzLI0rLqRm2NGXkciweHWUA4T3KnaKWJ5YC/35hjcBl6853+wudczwkDA1ap
Te2fmPemSMyOUWaWdIdL8RBqMYTWDiiROUcXq+H4kOOv3bYwrLGumunHzAkJH4TDlKPHVLUcZ4XT
G9sqqO+hEddnWmj2Fs3hIxOd8WbAm4qIf2p2DPy1s0WrI4TDequNEbV6bh6p8QU6LT++byXu4oBd
hqVG/rVvL3OiSAhrnMAaJcvPWG4XznnQPBNQBgBBwfmqEcnq+mGfvtl2cF/4BtKOJB53RdQHT0y8
fxgVx++hKV0sQO1RDlDbJ3CbCCrGvT3Y8w2biOM5egsGfAiCg6X3rDFt5zwQU3aGDifN+GFqmehQ
cr/RhaHcK+UERRFOyMJjTrrgq0mswLEsxNd0tMNz4pN6PVpN5ZVtFF9bIP5XxRgEPe+x9jrdOk1z
NT0plqJ5Sd5ztEz1B4DrzlOgNPlR6bvMLXQE8lVj3Y1Tjfo/Kece4Sor1jx29Eu5XPSquJsGs3dD
CfHPnFv9ObKtu6QcMhK5xhu0teWdlP51iLX04Bhtcw7G4Tm1sc+yLvfn2b5zvJw4q4daM+QlSuHd
EKcSUpo8TBO277hGazGU4i2ySNBUiWHeDabhHMMxaImXCPRtLjmrqtWbz2rE4yRmHBszlse0h+2V
1eW1rIBliSwQRytFB2cad8GQqAel6UBwyrQ9pI0OV/VJa2g8zMK6scifv8XN2WCy0Iv92AcnNOjA
7jP/W9sn5QPgSS/Oe3u/AINW58ARzPB7X4+4w9u9gobkiOT7bPRqcTbZcuvGAm5oPGdRfwpD5kX2
gOYQLvCrP2vJgw0+B0d/cx4gwFRqFnmlzQbR46pgORecA7oyNiawhAla7g9Xc6Rf4ljjfTRpcleY
CLkqkQBfn6njNbOE2NLoxoY4TeXsi3PbY1Ts6hJkdAekJ23D22503mEEvPSSlcw410QyT/V9zZYb
VgFkTYI45g63tRYijexDuJPTzOJIgDhiDPphREX/gBMRVl5yqonZuofOd/WNrN+SMppTgCAVghlk
5ApztIl3Z2CxFvPLzNxlJ+Msh/GR4vMiQBQ1GXJBZRMUU3sWQ9KdN0WU1/dmlN2hIpcaZn0x7q2p
QSnQGZAGxhxWtTLdsp6OARzkDvTW/Zygf1PVkuCmPFW2gT2RFz/rpzolX0jNdLmPWmldTWvgKFPn
0x6YJPhbK382lYGoOE29qV+rWomeOigyCV2OBeeNoJQFYwapWQ0AsMwBgLVcoMPXof7arM7bGh0W
dM7Ey4xG32IGyOAoOt+CBRuKTqs6jzgcbBMUdInygV7prgwcWmsWMA+ZQbUzASohWnbHNJaHUkUl
haHxgjO31mNyOACVB+3gMxNznbY8ZwUy7TltznrRqPf0LDdOw8aJgAihO/HZUp4Y08rTei2KLiUw
8JNSKTal0XJ1rC+UwP4pD0PlFEBkGaY+O8SSdERfpZekQLsx3VTJO3daRlSMLBRUxtUPKG/w61VF
P8X0izeaKrttlEzMhjVcQqefV6MSrysLmvQE2gx+k+rf6mlqeLMztaw/2Nc6sj+HES2TWESjbQYv
flVHA3aDxsd8kAoDupWJYHq9mBr5Mna0OpK2QHArIjIweqTof15NCuLcVHAfagb3Zlou1mtw42fq
QOSQP2+3UwrVI04zL1l8jqJmNrNey9cMeFofqHbHwKDegZq7/EgXBY5bjLG1YPAQllm4AvQY07Fa
1BhClvv8deny62GLc/82aJIPDvOWayZMGH89uD7BevG3+37dVNXFQDnUse7WATXor1+pbNazQa4i
E/zrxayP4l/iV367qpW0bM2QqeOv3/7th9Y7HcVCU9FU4EL+9g7Wh//2J6SjlZTAYe2uD4RLFmyr
jzYubD6Sf/cb/+6+X0+qjey5UauCm2R75EAYbJjvpgRpLnHZioXesilgLK8PVwJRnz5I3mRcPwBc
V5cAGGguy4XtR92J5imzufW2s9wJbZ/WnY9Qq5ygbG2sLOs9q+84i07KY5o7T2iFCrwAbAHsV5+S
ls/WJBND3bKJY2tfNoU2WPytyKfQ9OvpIyS/U+aP1V4xsnA6p01NU2A1KCzG7VioH2M+H+t++BZm
xYCBzLUCn5T68pRnzDRZWHCCnAgrSmzMS2xFmyhlnW72zyIB3Fon5WMU2T/CoryVZuUFhrwrtOCL
VQCO0PrkSif2R43MvY/uqhFCzNhFtlda0ZGy+62PQJgwKnC1zPhqNdCPaPi0G7VWvmBuYq+zAzee
y4NSjZ+weYBflqQihUrH8DRw+OstaKxC+eFbLICl9pgP4jlOBqb72BE6kLjrBCGHBbhJ0+HTwI8U
FFRGll6+1gtbjE4uGsTbTO0PaHF6lQ6QWg9oubE/iBzLjzHCU0wIjA32uhZ86Mt7VhhXNIvvwTnb
P3FeIX9t8FrWf3E37sbFlxkE+aOS5OdhlEu+xCapbOSc4lY3uxe0n0ZIMz2tXvrJfDCLJtkUQuzb
SPnWOEL1ZIMGdrFxavNzwrD2oAlsUojEL21NTo5Sn1LWbkniJwgXfLhockJyZPXX3v+Bh5xlEVYb
bG4UyD4wzMYybqrASHEzAADkoCbQCRL3JsiDg/p0cmT6PC5UqAoinXOuWWwBw3SkJ+lDyApxnc0x
yRUxy/9AqR7a6nlKpuGHTmkKTI7I7I9JGXbV6B+1zkeSPKD8kjdtToAnKnuW51fViZ+EJtWNXchH
wM/xdFOZws3b/qZyzIMVTZ5sP/phiYEalM9BVhfMZMm+CJBGxS+lHr+OfljThAUH7ZTxmZF3tpXD
AJQ5jB7IqMD3bZVfCyPjJTdy23Mg2eM8hQLfGdEOK7G5Y+sZNoNeaTyNnDyAL8oy8kJNyhAiQ56z
EaU5HgwA4InjaEjbWcgHSyFjFYXvVdm3WoGdPesgC5uDsWQohmD9XJhB4HhiPsByyOk/TdSCVOon
p5fu9CAV/Dvl7Hyzu/RW2GJJ1/MTEqEyNkb/Xq8RU2V5guCCFaxjWNPWNv3nqEDYrzYvFGVHagnU
iz3fnVAlsG5h3mHrx8Q2whP06/lMTvr3ItolYfJIyNgPZ1CrbV+QFZEQNm7MJK37Uv9o1AWW2xBj
mcCyFnRUXZ2kg9m2qk2sitGz6d/rr3B+aEpmNo2glKgHEzPXRh0XuOhYJCgwkCgwfxpFR8bHjKJr
SY0BsPc2SfXYjZhHTLqmMx9BmSOZGPMPTG3JTl/2tdLKKFpOaNKuyz8Y8pGbsnSlwQnCtuX8qpj1
Exs8RxorZNOq2x49hAMZj5ZdldJlqGdOjgU+QIFx2R3VxS4ZW24RLhTktPCigaSGdoYIWOvBNWNU
wNnMtlkhBBeoHRPgRsjmBDGmwYS+echpFL83tHvOTZGEu3lRkJLePXpF0kjGt1j4nOStpj0C2r82
XaOuHv3UBkMs0tukmWk3KW/ZaDOgGtivLJuGnfWhF9Ln9fJBkrPF/MvMrlQrC2jksRcT9Er5WdMP
4dvQPpw9BFp96xNhh5n9e8scsk6ShwhLiD1gJ/PhjS0DaaZd1aZpw3bvWOm+HqpoC42n2NjI2twB
c4hL1meCBQZ1qW0S8jkN8dFAmO5htSYpp13efkswGkldQHINk06evU/Rp+1CQT04YoexqU/cxlTv
WkUZtkiDPvUqbPaxPgXbSj02DNLqFOIRKSzM/MQPBC1HtJhns1dux6Vh3y57ZN4dc8Cnnt5BFMn9
cBNK5VMP4ws41M966afrWEqYftTF+caRi5mEKK7SUKK9DXsZEsvR16dPMkwxAvakzGkvfUTrpp2i
d3/8MSpT6SY5Tvuivg4a413i+4Afb4gu6q+q9SOhZbArS0YHdGTcJY0uJKHgQOVUu6jEkO8jgSGX
OMxQf9KDxRZqvkcaU+M4+TRSHXNwOtMRjEvCG4Lhfq6dz4RjaKmYz3ainbOZvUHX9Fsl64EzaOi7
G6C17N+w5RteE0l4Xq6g5fNz6zZOss618kZunLGFjLfUSXgWXFYQcbV+FQKLVVq6vqzhOlQTGwTY
/10mlQeH3XKTla3mtgAaixxo5mjIxGuVQ6p8r+H60zdgsoMtGgRmhtU2G6uXJL1NCzmDgBr0Df5y
wyj1m67DqjqW+Fy7q6pi7Si7aZsbiDBVgPYI5Gu3mlkc6OTrrgP//8M2/XfYJg2a0fpR/X+wTZhi
muW/soz+RZzz8/f+nzjH+UNThcbQXNg4qDCP/iXOkdoflsCep+nkeOYFAZH//Adhnaqq0giE6aSS
DS3tX6oc9Q+0GLZG/ANkTGhL/ytVjs56BplGkU6gpo7f/vkPk0w0uirLK7MMQwrV/JsIJbKjykzK
Jln6FdFBDu1HJ6wrlaF016goxDyeVPoZEl/iMKrLcRRP2GDaUD3UOlW+KDkM2NMdgsT2LOUMPQ3T
oaWUX3C3JjQNu+9j5hOehWwRwfIi/w+GH+RP5pdmAv5nE6pjB8mMBzxWNwaHvIDAC7tGRKr0VyN+
Q366S3SdjsBIZ1qt7RToLJrP1vhR6+m8A19O3Z6lZ/OuC8AdqmXzkVX4acausndT3FH/AZbrPoOQ
E03riEcrH6lyI+bNRsAZCqv4jlJxPnB63o9dmTBMWOfnEexvrZDs/WQSzDSddzE8Vqn46TVRzORu
xC/mCvIs6edGHLpSdcLfG3wqtSZPgmHSU9sa0aGt/PfQiKOrxJl/tf0g8lpNjTx79KdLDIV+W/c9
qpkog95uiGjLyFLf1rGibBtJoo20GcMzqgMuG9m8uKoJt6YRctbq0ANPaXvDkvZmkkjDzaS/gXJR
H4qk3Gd+xIQinB8dC7GwDpv/0VG/jn1xRInVf6+JE5sb/30gZwLCN5QuRfO7/RRXGMUHxqnRvBuK
Bj7uSPAiALuXnE6Ih5fySStpYGA84YmQFVT0id3C731cm/3ZGYbxbrb5QksjRMgE9xB4Cxz5WUmZ
XKD7qHliwwF4HxX1F2OJhlp+emrDq1nM8jxGD5mfnomjqk5U/w5W9/EOoIzpOiqHzcGP4N1LpvsG
KZkE0CRkoOv13jF4k4jfTpA88LiQGbgDOPXZh2Z8bpcLNRz+vGhCBLq/bq6Prj+33vfvbq4P+CJW
92joL+stxbJMRD7YyGh4owX/299Yn48wNR5Zr84Zwa9VYD38+rvryxAQVwD0Q+E1mgzmzr+80PU5
kQ1MuLpJZvzPL2/93fU3RELqDIgcms7Le/71wHoziAN6qOvV317fz59U5hfTwsMdBMmE+PevH/zt
6vqD65+Zm3Kr+CbVuU5Fi5lKvawXrDBITJ0RV6PowmESYOgSfSa9fsEjkfua7FCcP+XZxVqCkX5d
KJNILraect9iFqfZVXvMmZPLOAhth7cYBdn7+uPrvZ2DuMVwdCDV4G3MoXmFb1HQG9OD2jPiqjlM
/SVUoGKMBRMByaakqZly8dtBuazXiJt0tjMn6qWj0J5TezwNkihFWiADpAo8D0lB9w6wxWKOIXPZ
uCjLhTQj/ULlE+gY/5oufcUBauzXx/VWtw5201+IA57OrJ75qC2YxX05iEsQWAI9P9dY0PhAiKgs
oGs1rFfXAKhZj81LkCs9+Ek+w1/32WG3NTo02uPyE1Ptf9YScUOaGDiAButcZrl1DgfSrXASkZ28
fO4kaxrgg0tsX6GBKCKGSIEpqmxMxr2L9Wf9qfVCtVLt503WmjHN2ORNtyA/TzHcOIqcvZHJhPoD
bdtsQ9RxpHludP5NanXAkkV6BIm0vsg/E38BelVxtiPRtEQ5kLzkTPb3dTWQ41HBW55gEG/VTiUY
di4w6ln2eJlQauxpizxljJ8vxXIxxjoyPq2WWDX4Cb2+G+hHnzOO9Iui+xreRYOwPMVv0Rj1hXnE
4HAMpzwkS5qLHorTCUAYpAVT2yL89pzGqDY5M7dtH9FBsyJ4rEb+YRlqepn9vTrQfqgbs94NOSIo
BdDQRaUuuzTkyxzn0j8RYfvn/fMQVBtVOJQ6y4/Fy5a/XvtakSYlnYLY2OOgOOEuCljcG4vzLpcD
wOqk1G9zQahViYXUVQFvaxEWhb6v04sveSX03eJDry+uUaqMmkSOTFymERsTqfIHUbQWaDsJPjqn
Y74xcB3vS8N8WTes2lDGBciN8NzBdVWJIruZG2h5aPPAIC83BZKI3SRoHPTqlN3gZyYHwS6Y0Nbk
Oy6tqygO7rFd39VAD7eF7fgUUSxbkwBEtxGX6fG/2Duz9Ua1LOu+yv8C5E/f3AqhzpbtcBcO3/A5
Ovpu0/P0Ndg+eeTjOpVZeV83ChAIK5AEe68155jopFosugyF6UVrt8xS9pVh5F8TBfC9Eaa3zPq0
g77WMJnaKtkmXmmN07xQ9lyfnLGW+5EAMQX8Vg2aziDPWdplx1WxLpfen7ysyxemKlPk9z0/7S5X
dT4ecnV7Kr78FUfvnE2dMHeRGy8v+HDo98WyyJ/aUIevc3kn8u/JP79QbCZiTnZ2bULfPryJD/uL
ElSXHpHCEKlal9PvxiwhH9zVWHFZzfQURslfn5NbewJt9qYZ57m71xWNCmwIuL6MnBujbwIFy3dQ
hWtchv29KaPvFIyarYo0lvLaWu4dzj2ekW02JPAwlxfLVIOJ83rMKRMC2sI5zUBQ306puTd1bTiI
ELHYGmCQDTpWHQQiaIzJJ2nzfD5iCP2K8uJo05FN2mVrLmQl6jF2EgIv7gebqVg533faSGYtsErs
0vGtgnu+z4hxtAy6RxXqP4MauRLZY2BHheabbkWzQkN0VeQWjOuQtheVSayuWw1DdNqODNLc5pjj
zVXNwYY5xOEr22I23tSBBQ96LEmBBIPp7AonKCAlnR298fyma8FKE9cRfo2HHlIFtO2DXcGfHvE1
Btni3mC73CHaw7RVKK9FjRaByaLnR/CsmzjT6Q7D5q5agL7ukPTXfcGtlgvhRlVBG2hkF/KxHxXh
9vAuW+9Y8eh7zkISTBWC2ovXIQoxleCnj3ECiENP0LjrDXgQI0qBj7vGMbZw3pi4iQM6mji3Flzy
LiULeqtAFpN2/JprjMBCKBR+Rpa2wucgkjY9hEjb4CVFiM4sSoxjHHMSxvytHtpjRvpdHyEZzIyf
qHriXaE+2BoYi8isz7NiqMQStC/A4cOtHWIfSsgeyQgDO4U5FJJaZFQTFcXzsUA91rozET4B/JnC
y2u0DNFVrEIuG/l6Mhaz75AvFtdlJl7LZybJxJHn9X5UKrx9av/S2sRfeZPzfXRILdCnmkxY7Iq1
PSGSbpeNO5bjVh8VBhUTojQV2AUYgledoKmtd3bc8a520Lmj3JJAA+ow2WEYsTznKRVGt/u6LOEv
sDUHB88bsRhYhZPePuJYOnDGjLMo4VKoV9oykFbB17FDfbgdR49JQ06BvyLgKLfqk1mp4omWYuzR
Quqq344pqBOGvXo145ohApjZebJF7HmgOE7JvOiuvZSg7bqPManmYBc5gwZ1qa60s42XDNvBEKTY
J8PR1O0FAaTxOi3z/MWmWSfiTJyTke+Sa4cHgg/IioLIhX5NRWMxPBQkcg4QGKCWMXxeqABYoccn
Za7XZO/Jo0QeNOZk+WkablyQjPs1vxtVPsZcy60ImikUQlLLaJtF03U2UrWiP4SfmH89d4dz4Ulr
nGfEk/ykKDAPQjUOPeEHcW8nJ4cYN6t0ztGMlAbPm9C7HKxhdUtYLQllw6EtsQjiDjF3RZT2EHEx
t2UBXnhG2TlibUM9DOjXnz2re7KN5G2y6XZMeRZtCWA29nl/06AfJEyCy4q1Kl1LN45AleTKdp4t
h2hV7wn54TNaSuRCuK2CSKwUwk1mE2jiLcAzGIUhlDMMPyyYA7ZRZF6l2a2tZYB0YbHgjaVwS4XS
J566YnKE0dSLXsI+V1E7TC9jA2DeHbsbpJrudT/V39yuvLVUVw06mtCY+wi+QVaivE30+3cl9TPw
afq2QDyPcIr2gNUUZDd4ow+lQiXZM3u2ckcJ9LhKfL2GYaB7nJ9+noPZSJW9l4tkp6oxVjB3FQaE
7Xkd4pDgjPw9JyjDyTukoq19ggqMj2EFmsAq3Pa1cl6sbRJy2c+UYQfAVkHehDva9tyrqh+COnf4
Piq2S2CuBfBFIyirjMBBrWqIycEy+uZGJewlxfUOFtcQJdUTBlJInjWVoXxJL6gOhQdy/LceOiG5
eIXYzjQ4NmbWrNyAFMIT4mYkrE2sa/uyzYsdHlWck3waqTVSgUrqn5F1nXbfXQPmlTnZOHyT6ZUZ
K8XKgdiyEqM6gupKW4d24WEhSN43Q0rDqTGchZP6OnbCrUIiz1ahkH3Werq3nj0cO29RUXuO9/Hi
fCsHSrSJ6SLrX694kkbcNekLPKcuyMP85DJ+WiJiqdCexcQEQjuPIZzhlcXXK1wHt6n5M+pXiFr4
0HLSN9FdYZfhVThHJBRG5u+YEsZG75L+YKQ9Jg37xJUKtbz3zSDtXOQx03SFFCBM5id8b0yQYy7N
zTdRclMyu+53vbL+Ck40clbiReJ1Ohrr4zlWgDQuefIonI6ZBVEUxrCCbNXiR6hxB/QMlfikst80
FHcPYzn4lesiELO+RJ5yNDJja+ao2ZH9bysJ5p9BNRetiWqvVG/4FlwbbnGrJi4AiewMTyga+7O6
ndYkKEg/m0h0OLe5nKjmt0jPn8GHHhabkruH4T7NI1yig70vbZwfQ3lfM/MkOBzEhFVX25qWVpS5
u1TTyMtywjSYS/vVLOi1VYN3SLFAbbz4h55W1bY3x873muQqdGDJq61HpmjlN7A6xt6+a1tE7gqa
J5GCmQEMWO/u4JQagQtGqHTVL1nJzw/sLDGEZfszL6MDgmZ6Z5P1w15i9d5UfhHddujbyLufVi7G
wmzInrAbk5dZWwO1fAYWLpwqPWLkX0RvZc/XCxncgC4W0yVTnAqOgF6bwDvx7M66KLZLnfwaG/Ob
jZeGEjuX8bQOswD3PTX98CqvqGvlkc6HqIA9cHG5cmMsad5y2a2t6q3DQu5XeJ7wccTfnMR6M8qE
dImJwpZulI9kJtJjeKqL5We81ASQmjOxCrb7stirRT9WSM9YbqsK03ccIadj2oAcaHrtygI2tTun
h7ajjDDdJ4BRtaj8YZeksKR4yGuOqhxmtXztGiXbWh3tS6T7gDDEzeCmyZFAhWVbZKiIcZAstBAF
xvKsei2p0ZRqdj+P5asCoxV5UI1uc8ZNMguLSlz05KYFVqJ1yKVDMV9bMtFeS5md5uvcd7EgSxIl
i6oj2puauyMU64z1RKXpoFQ7z0IKadvNzouSnZeFXD+oz3tVhgS2Xb5W5VJvoD5xjtSWzLDau51x
ubS5ZVwNDmIlg8g+c6Rx0JBEhtIJhxWavDuPwE56k5bRCaIh0E6PHVnb7tKkQVHEX/se0akpzIey
V5/nWNBNpK3Ypf1ZyyvjKjJOlqGOx9dsDbHybMFpFqbFGPSKlKryakKcCNqmefEcbqqF5fxSuupX
hGaDPg0kzjpOoJniogjiQq92eXhTIf2+Rd1R+wo9IbsymX3GbnI03aNZu+7BjbIVkJkuGwa83bX4
kraLiiU+BVrvVssdEMubrhlxPzQu2bb1Yl81dfx0MECs1ja5tLlxVMb0LjEjLVALD90LMj9Sb619
RakDXAetBe6TIePr8KAjFb0dDYO8a+x+hbAfsH381mmAb6YksriwzRPE2GRYcx1awGd+lWnfYwZN
fThlAdoua5c2Dl1kJqW7TWJOy7mPSM7m14/SjHhahf/6nE77sXe+ZiEq1UxHxdAvhAZnxrWGeKBw
LetULQLKTDEmR1czzoCmn8qqMeiQuTSmvTzeOnbxTbHmh444cu60jRrQBPtGMdw+EuSZQlbJ9B89
lZmtpS/ICQz9eZybK4F4c6sJA1+GeptDxdjMZNHpwHC9tOemqERn8Mo3QzuQJKMIBtYWGbRG3Vzr
9KH7NeU6WtD5TjYegmpGyJmlfA+bu0GP71XPLLZuqnO7mrpHOoq2Vg4nsyX/uV1perrG2dcViySy
Xl2ZvUxeJnh9CqYCSqVfW4LLNJQbfBTMcELLvnFaKoFjnd4iwHGoArd+Fll3lN6vrKI7azFvh0HV
mfO09uxv9dgkJqtzv85TS28VMlTtjfdZbT43BgSIvCMwplSy+1zrESLWZPrmgZaQ6RO/gooY/AQB
1TZLmz2c3JDSBgCK8T5JQxdRQXxWIU5cLX1qbzc1tqdT6+7nTN9hNC+PvbOaWjTmMbawjmRxpzd9
XwJXw4O3Xi3qemY2Z4TGoaXKH+/GQX/xoob2/FjEQW3oN0jfgJCu3nCzilwoLPrPetWIMgkiZori
fy0YJS8WpMf6KCYO58T1lUJo56EIa5Stlvc8ULv+ascdYjDDXXyabmBwyp9G/gDiCwhrFLn7zqV5
qtdJMAvHJT0rN5Eb/yrqfryGm4fFjLDutJ62qlNYgVu7TL5EngQIIVANT2Wxo7t8mApuijbafKqJ
lLC6g0udPGDWY/sZY2KwmhZdPA+0MEHmIb59zFjGCT9T5g+xPjB0uY0c85yliOb4JlvHcBrJBBvu
hNu6ADHw4+We8uh4UbsFlsxkuj1WUcHYFTfj1B3HlOQq9DpuhZBvMMOCW6t+DZET5mxrInBrhcYM
Wse2Z1IijdzF2TOtJGo3+o1TMT8kJZZFQeKxsbLF8X0z+Fi8U9ND80J7q+4H7oWB12eTD4NqoSDT
PaYtbuUWdSrOWJ025yCO9BpoU6xGvMhRiF3qd82cPmq2Qd5G091PToLGbxhHgB82tTgNVwXvdXAg
xRCyU2JsOQ19W+6cZGYQXCKRQHOtakaNDRWqQuRZyB0SswjmseYWWKeNP1ugMb0FQO4azpnnKuYL
65ej6slVPUbfwOS6K5mli80U1K/12uUV1w9C37QMrnXiOG9zVOcgn0CfYXI59AIzHfVmP2pT01+1
GaqZo0hcHKY2KCLokh6GyX4ks0zZaj3gvrpTSa3m0k/s2bcomhiqlO5zFIqec1xSrSE8yjd6Js8q
eOesrxu47TGO8eXI+I3mkao2wHteDUrWWvtMm7YhKq6tzkuizHxEL9kcM5sVyndBkUJTJ+O61ZoG
J4bvQAp3wUTeK9Cn1+o/JMCppgw4h5QhzF/eEj3PbVdsi3gi11BBRKkb41tF8sguVtPnpbmJ0i46
w3Kv7lBqYQdlbB6U4rk0qBpUeDsmR8l3nUkYZa5y/1hZ7SCzXAC/arjH8vJoILIJpo5hKUapr61B
DXhBoLBky0+mgoulIzejaUSU5heMrSimtJT7/B38zcDqwHUCpcBI5NlfzCb9jSf4Fk/bI8oZhwxG
Wh5aBxufX2XKhGsIjLc2nIq90gCothMmpIthC1w/yWPOzOwImOAe3tSpdCYARvpZqGGKGbAEcwxe
M02eKRoVO5qTz1RFK9R43T3QLtunHrmdmS/6ZW6eRjxZ6FQ2GbYfsX7V8DVpI13vygi9XZLnftor
gHdiUooVFB0GUmRi4eadh/sz8Gip7lXQliMpwqi2UatgE/LtePmN5ANpv2Lyw3dVv/kRRmTHxeOD
O4yki0w/raWf9vGsnCA/v4QkXAVlBbYlNmAHtaH3u+ihLaLxfl2MXDtw2wSdnLfADKKB+O6JEMtV
Rk5gRo09OiJFbb07urNyhyGN9G/w7210Ldz6EbV2ssNkOQF91ChFZ19U1Xwc1wRErW0LavbO10bP
aEKaZLUWWiCznpLlu2aCsZsaSN7C0xixMVWMhKnj3MO4Ydrp9Qww3tGw3Y1jdYszmfTK0HNghEYx
1eP8RSAuCOIaEDw3W8JVdKq21FgUvyEL8FD0BGGrRXhC03w0hMPQGvl5ZP60FOdR5P0tUawWfvXp
rSQUEeOd25Bt5jtp154pT26VqM0PSvEwtN8hjI5XjWG8YvAO6oneq5aggjfgsh7t6SdjzPTBsek2
Wv1wtbio2NG0bzjdTMqRsqDKzCyLSVvSM3ymCrbp8qFdu6K/Fnx/jm1aNzrmXaNpWyov5Z3u0XiO
TWWGuwjSB4ygX7uDiy+30g5Wyn8/J2k7i4iq10T+s8togeNZDRFMQyma+5DGFcPLjcPFE4cWIs6c
C9pW6RTqklGJ1akqdtkSnVV7FsdKMD7URndfu9GeHxC6obGHF50kRyUudzhskgNiLr4azfw0d23o
06/Pd7Nwj13SpCdzSLdeAWtorNxmH/e8Y7T1xAiUGpkRyrnFd8TwugBm1l7PJcVD7EfV3qF0fDJW
2ENrfK1w1GJeteg/2GJNp+AKQXu8J1yjU8Y7BYXMgV8MVYMu+wIDlXvmSN5fP8Lwawtl16QaRC3D
6/aV5t11ufrNhjLoa3G1G4bKuzbspzzxZoxi6/QodcHIkBfO9WlfqOUbM6szYBx9UdzbsfEwndUh
ZUHlFe+IOA9UCvazWxjY7VriWqEgTEBnofTYw66KVbRV5c1Q/kxm2HfWeNTXILjWwGQ0EIw7eOaP
xO5xpVcPRo5zcVYpkiuMZ8OoC2oFfZgCb9xvLEg3ClUGBekN1MGWoDqhtUDYYZhSBKJurt65VEv3
peJhQrVGBvW5cU5M+9FxBEjDDpb0TGJtPSyojJMcfCmh0t50bYeUO4feqrZGrX0p3RkgXQ6KhADX
Y5KDl3abcovfl4i2BAe6Cl5LGRiiT0lgJOWXJdPf6E3pG+eoV/O0K4SJvjZb87JHLCKJ+l3EXnTP
tfm3E2Odp3IaB2mKQjNnohQI7ZhAKrpLiuq6gndAxkt5jc+Z8EelOGpLJg66MdzR+W/p4oDGSFNy
xtUQevVMztBxaDJ+i6V3VqfhKzaLLlhwmK4BcmQyIp6jkh4/MxIxtjpfal1d7dt5clxaSqqz8hoS
zQzcc3ghg2GvqMN4l7RmDsG3I+JBRYqFTwWxlHD6feXGC5grWFG0B/o9d3HKn+305vBNoCFx6NR4
4PvRoncwATbb+rVljAg6AUb1a59I4rQkWMsimTLjOo7d7QLaEuvq5Tn5EjdSEDTKfeT6Ze/Lcwld
bH+xUHLKF5PLkqD7XNJ8p7j6w4fDvP/Vvz2km2NzUOdW377vJI/O3ZAm9OUPvb8StMYVpoGUUdrI
nDIMD4OMxfr0/t6Pg9P9WvVUb/fhsEL0V8yZkv3nI8v19x3l/6R1rbd4DIdAHjqm9MSpWE/k+wtX
L6HcT544+VxclDGBgeHsy9XLGVUtDW+MoV0lQnkKCTCh20itMknr1xx+/TZW7WqLuAYIbD/ATckV
Zi5w+o0J+giKGm66uqZti4FJMWPmLze2YasQFnXvmBrp3lZNjH8dlbB56Z9QbuILJ7BRi34w5Y82
MQnDOJ37MYCewGUe2f3o0b7HNq6EPUnJMxZHuyyfvB78r4GeBWNaPnwf8lJFYFJ0vtVnqzKOlsmM
NZPwRsJeomutnK+GJv2xtjBwsK9jhfpcG8tb1uLbJ5TretQJjkZLsmGI4Vikyyo3RjFxvV9AnRpp
NKJ+7wio4X4yFuGdanBBTR0UAgZ5rcyPIlAEKA35wUKQu7VJqKFX1PtLZV01qXcSTVwEiYFuOLH3
Pb14qK7xeUqWwbdtEGt1oV+NXfF9EZzeihaXgcgPqAeWGqN96koYb1FGu8bhS0uOy3TkxnZQandP
IQ2ytT2/GdTy5lF5QaejELw+XSPNQTSILAn8+xr3hccqQwkbx8bOaudvyHKYOXQ7YtMiBF7pzsS5
AIVT0DI36+eCfN9qNKbt0Mw/R/CMTBBNLtwGkII04h6o9V0Bk/IljnRSRRne1lzJtsOASbD62pO9
s0wo020t0HU18fE1WWg3e5zKGnwiV9BAT5OFqAHP3eML4njZVRgm2pbIJLDghGb4PVEh2yFnuoFL
BOoqUNYNARMvzagjQTezxzFkXGEjg6bZ823JdcxpBeRvVXwna6fPv8/c1AIFiceuKxXYLfZ4jSWe
PBfroaHE2Uwi2ukOXfliKW+4jAUemm56NIripwU2ELvxiMENv9RtCOZlWKpgau3n0aj8iYxqvwQ/
vuvmHVtpM3m44r2+uu0W77ld6pOVdW/FlNwtM11LM+6/qVMPuljLsUB2jrOTmie7xuT3QX34d1Sp
VbD3V0GfDazYgLBlMFRC18f2D6CtODTxGvUUp+aZpksxYB91MjoLiZbf5SrqjoQ8aKtuSKAuSJUF
XBzu3IiqcNGveba4F4W+p4ei+T0+1CutULwv5oRLL3aKWyJ+gsppH7gURP/mjWtrPOTnNw5gBUCZ
axk2df+/vnHQHcKeqdEeaQRnR4w4yDUo520mh85ZD39x24L6qSFK31ppnJxmAx39vz55Ern16T1Q
/7ANbZVCuozy/voekgYd+hTDTUGsMd/WuX7MQNBgEh8031schcCI0d2FzA6UhiFDT0z07RKX9bd/
/T4MtJ+fzwVSUdPDHqy6mm1/gmtl1TwTjulEx74mbSR2hXnsO9rzKhfBsU1fhiWqcDnaj5obNWcg
fNOBwCF/qM1jHbbKefC65poB/QZ34niOEMxwv8q5o2vxGJgRl2kUodo5dEgINq2T242EYiit7tcO
/XCh0JMuCeAIAGS92e5AGDs5IJlXOdfyAV27g4RpefnX/239v393Hd0zTM1xNBcCvbNu//Dd7dXO
jbshjojo1At/bOsqSL1sDrTI2dWW7sfmIq6HZmRuOYA51utjMZX09/OFYft0XRbRmhEzmgfNKoZj
aJIPOESxtxF1SOAwmMZDr48PfVgZ/wct/PW/ghYamsGH9P//SQbcfk61vfk1/r/zryn58Vd04fvL
/lBHa6qB3tm0LWCeqm2bKr+6P9CF2Dj/oVoGvwSVTrOj22z6p0jaWV+kmg6vcpDW6fxGWoxfq35a
+4ehe5rNVxiCIeDD/0gk7X5G3amex7DEcslssTRsdeanYNsmNcmkjMr0mnQBP0LXQUOj7kkyySfE
X/SHNhKCGuteo/o2cj5AbVxKFdwgcdI2QRNbP8wCjoFhQWAn07SNIYXKh7V5egqBH3E1nl/BDRID
WhMTRG4DUxa5WLreAKZ+fbYPS/G+Xa5mTgjoGczWe5O00jFF1EZz1xQ9IR5rRqd8oHrAhF4u1tS+
IB38hB76MWfX+WvsLgKYKJg1YBXhmvMoszxlymslERRyEbga9K3CmfExrKPzP4ebl1W5BKvEj8N5
ObyjSFctmLEKtC4PFplv+960ri6w36ld2aVr+idAfGW3JO21fKoO6dHQxKWmOMzoh0i649GWCN+h
qiiZt2IXDoweEJyaOGTlosOP/phN91YtEEga7coQW9Om5INcTVfmsZYov4Xi9uNVlJQdfHtn2M6W
kuIeJHchj8mEsMKQLuLwsyvmOwVFBGkMNN1bDyVd3N+KVI12czvs3ZJij4NzELssfvx8GqDkpHss
9uoBOsVjz2WYGcFqfCFJZXaaALhKdIdts+nE1YLI5spcl/DeV/tB097CLAscrDWBAGG4MzLs6grK
QGx21CrJXUoxYB2jNXBKfjaQrJ9ycLjhci5181l+ftGyYC5rTVd0d2Y12luNFgTDXbol9LBnWIiq
/auryjawV1srErX+JJfQwv+xdHnOqEcE+Jd1uc9l9fI6+ZzqIV7ZNDlE/7nHCPrnAf/NYT5vloeN
dAAcAOJ5j+/bM9pFiOouf9OSb+6yfvl7//lzosaNnpW0EeVr5UMhiI29rF6eo0+87BULIoKzk89e
Tsv7Kbisf9osV6cyJfy0Rw0jV+NRqwEbkbG1/lyS9fclH8o/V0ENM169rMvNokwzogjWneSW950u
rzSTZY+DLPbBCpLd8DeH/fTc5c9jaObvfdosVy/7XN5N2QHUUpBVb+UucsPf7Xc5HiAtbycyKBx/
vqvLSy/PXf5vl+eyVr8Vtk0wmzwnGGeeADNEu5ikr3eQT43RTMXnxSVSAFyi7/RpUXfJeVPm6Dbt
NW2n202rBqpGn552I/GeKxHocrRPq/JYmZMRDy63wLDEvy13R+5qHghBeP97f/c6+dz7i+Vx5Bt5
P8JlXS7JPT89VxUTg1QB8WOkOYjI59UMRtCOp87GHp8wrVbf10Gb4P+Vmz4sWjO5g3m+XkY/b6r7
Ayh7kn0oHwBx5WIxl6NH1Arl7Ha95tPULU9C3hI+7BTJXeU28n2K02VXudrbSPnnzLqRSXn5n3F5
MjOvJa8PCTtp27tlbr/I5y6JelY7oTu6rMsXX1bl3vJhTPrmPYQvpsi+8UrdQlHI2SnIpD3JJflg
Vd7gN+6CxOayoaMpm8Au3/QarR+u0B8f/u65LuO6S2BMv54TqXOWS1KGLJcymXItt0QM1Gtz0PYT
7S9KfrbZn2bXRa1XJjefd35/nXwWQiY/vW5BnaPn8SFdSePyoR9C3n0dQUeOneZkrzc3+QBii4vi
uio3aCRj5pu6+qqKaTiqStye5IPuqJTRy1R3ac1HL2APsce2RPsifwPQoZJINkH42JgaHgXC/Mha
7Ln8jSt1/PIgn4Ob+10tJ+RSKyRDJmANawwWMW/oyZCrthHc8qwFkiCX0i6kK1rVx7l3rdO4PmhT
N+/t3j7FajGqSFx0sYvM5V6EFQFrKZJF+ZnLz3deP+Q8hKRIUR7efy+/O3j5i1N+teQRZb7Q0AVX
bxtbJrAwugXrKZInJjTdg6mVzj5cVPPk9R7tn3UptsQfS7PdE+fWU6kiWoKQTxkDqS8mPmxGgNUJ
fzFkiBiK4Giq6dadsZvoUwvZ3lzGB04UUeXg5pl6OLiXLWEsgYc6KEiQs2xIM+wC+gngpJbEO+VE
vwaJu0IgXUxMeolgdsK7K4aIkCg5esOfz29tXQf3+c8n5brcIh+oPDHOq/VcBygKtfR9/bL9w07y
IHI9zxV7p+vd+f3v0HQhNjkkamxRDNgFuDYmpQPJC+eeiEsGNu8PE1r4sB6NA3HotoYIS1+3ywdj
HXnJpdZYgSJyXb7ysk+nrNyQT7tf9hF2g7+YRpV/yeZcegLSaS9CvOBbRrO+Xoe7f7udRDoVnKKb
bj/tI/f+Xzwnd3n/K/IlGOl+Rl4kgsufk0uX/+owEcRjzgXe2/VEyLN1+e9+WpX/UQB81vKlW+9C
lwdtvQldVqP19hWutx6tC3eGmGy+sOutpZJ3s8uOcmlycu5rl9dcNr8fNqF2ffj0pNOuZ/XTn5X7
/I/P2Yzh6eAY0HKRVesryEQ+vENLPi/KdUk2+ds9W8vio/yft3846OddP6y/L37409MKiLEUVBPy
0P9tu9x1SSrSMbWfH/7G3y/+/V+6vOls1h5nrybHWlJdJLxFLl52+XAIueXzunzyw8vft394OyjV
AA0UJxw1IJD+fMj/XCLsLDCxYh7kxsvzl30dUyV+cclfL0+FZkcsoJXTk5OLckufu9r7n6jmojwV
NO0YuUKAWv1nsydOyLPEKUvNnizZdVE+KTcj8WM2fNlTLsWEpBFBiVQkvWy2+3WyLLd/OBwxKO1J
H+uatNx1UW5//0tyPRXLI7JidMp972nB5eVy6cMxL29JHl1u5uO+VzTyvLRiIi1c6M/yt3L5RchV
M0IQhoNPXm3ISSb2d/0Vyr3UAhB9mDAK4XZKirjkP8ZyBASbdTWm/fPBpTDve+gTfWdqTG5Fntad
0qr744Fq8kqaXteLJbNUXy56v0RvQR4lf5mb2koDMtfhGTqm+nRZLaZdmsIuc8v9vIaGtG78yrCH
CsJMrojb9r9mIlhDbuQ5RTvq/NHW0h6ioiJyp6d9B2bxKgEKvOs0Exy46VHW5jeccZjKuwIxgUZq
/d/J6fvlQc7wl0TE1A+5zcAsxU3bUyzMIga4qyQMxyBxRJ3jQ+sGvqv2exx6Tzn/F4TSV63Zrdr4
4cQXRhNFHrg2/RHoIqnIbi9zV1mKkLPYYrKgV0oq0EgAjqxC/R/P4N/xDEiRgybwrwt2p1+i/TX/
BWfw/rI/CnaO8Q9PZQ6FuQG7CeU3ytd/FOwc6x8ABUywzfjIKKD/Wa4zqclhS3DIAPF0xzFMAkD+
Wa5z/7GiDFTG4jqFNlWz/5OkEU131iyRv1TxVQsxnKutVUEHUfKnep3eiLIwekscEDb6Au3Oeekw
NpCNGvupEKPfRkgxS4AFQVPEj4qww62SFMxViCHrs5C8La+776MGnUuXZtdlO9Z+MpLjmYm83TAg
9vyU/LFdO6HUcftVJT9hL0jUG1FN1k6bF3SEFpkSKmCFxrNBrL6kYyGuvBbeYVWYIQ9rE60bip0J
xZ90CyK7vIT0tOYt1NLvwq3SL62pZ4HZOjdlsYzXcN+e9Qpf9KiAUc6hem1b+ABYpBRlF4+KuUcl
fMeFp7txh/zRrZfzbMEmQNCNnJP2mKKquHWIUo0zjBl4IH7Tctli4OtJHkUrP9GKRwfVEaJKFmnY
7qOJPNDEIzC0NH+gT35taLnsK5XAlQZoFNkU1REFjgvdBQf7nNFoKo0NIr/UPwuUXJVupOeU3h+W
KtHiwK3gE09IZuYqUo7CLB/TRXN2aA6I/TQASJvNsvXInNqLaHyae1EcynHvhmO510eOXNs5WPMi
KQmqhpdTVeppUKKXqAYnBBPtUdg0oWPnsWpSBFJwkIuY+gnCPVj6yd4ms77ozVXSoXl+XS1dkA60
wjR6cMqIybDscapo2I4VwfA8njU0Jx5PcxK3YjDBHEXlsG1a/dVcMfMq+ske0T6NSRaaLgXs0/Vo
FskcpZIDVrLYOWuDLw+zq9ywv3VeX+5xM1VjV91XmDg2SjGA6hGI+4Yo25iFOm9kS3AE2BCkobJS
ZoG3eylHKVAKE0jd3nXdfFB1Tofw1vgwwNH+YKK5E8+qMvGhxMe5433SqnW3k2ceAGk+lzHTJGvh
optiEyN8Tjx02CrGJDxrsKPW1MXrcdRwjs/6SNUTI7ChQb7KCN3SCT5UJoe7zcDpHeBVO9M9Ean2
DugmsQAZM1jmssagoSgZ+WlgTdwnRCxTA0D4Eh6ypXG3PXLxeHnWgSkCLcv3fIenHVOV0A83KhPb
EyzGDiV8c0R856cTfeGIUM0dEO65hCMHWCXZAp2E6N+TiTAayi35CS8lhgrTda5y6P8+6Qw3hoWN
0oJaMU7E+mQe+DLS0PnOD+N3234BhDw89MpXCyvq+qEuJ7RRfKi2sk9xq1xPJJfjGY1f+jZVTsZI
jIiYI/toGgyvcAPs41Svnhsn2zlRa+8nVGb0xvgI7AaOb6WJh4ivArndau3TzdppeO6/6CGADYFG
yi66L5Xo6a/qSMsms4WcUnTLOc8zly6+uhWCzMBQKLT9YQElGfA0mlUgP4jJqfnyFIE5wCJRAHIf
RFFfKzi54wErXG7AqJsLkQRdb2PA9Q4G/FPb1V+1zvoiDC4kicgf5nGJrnkrjh/dzYUCiN8tW7JU
IhTqcIM0h9C0sMds5/KRblXGEkR2e9sUmMQGrBSmSX0EqazgMwyd2l8QROcR2M5kwiNOFgwGvMTj
skgLBNtsua/N+svkjADn19LRUOTfsbvb0FzTn1WUATCLmkfAa7DNrJwcZZWPNxUwtfgUesJAMubP
5aTsAFoNitYfzN+YZhL6r3zOrrcc5kkDSICK2qLQdY2kDqofqL+d6wwPxDggVDZq6BDCNLZ55T4r
mDOCBSAfBiR0b8qvTM2eomV2QVMPRwP8C3FLlP2oC+Db/+VW5aEOS+tKVxlXxcn3/2LvTJbbZras
+0S4gSbRTUkQBEn1kmXJE4RkSeh7JLqn/xdg32vXF1F/VM1rwiBpNZYEZOY5Z++1lVVRjsE+6PHx
42BgLq1X2XvbUb2P4EaGBLOnrQxc0HiGzZobqNWz26pnbCRi4pCHqahooDh+RtJw3trFwVo/aIow
3kxlGUQLfESnySEqm5qHyGD2TBSrB5AAoLp/6IaORSuWzMRnCmRs+k+OLKG0GPOVa3AplNVBOQGY
6lnjhIM8sJHXmebeoEbGCTGGqUe/JfRlSUBnlUD5yquu88Yk+kyVOpByXVSTjygerqO6GZhgoePg
GHro4KeCpyzwVFuJ3HUTXq1BKAeUkyxbSgnovIpuMtUgNoSML99KnK/EJsvAqvThuJTWK7l31hVZ
k7oP8LSGUxaqN/QQjoYowBMXBs3FlUERJrSeJHmDfkF7+k6fkz0KHSWI2vo+s0V9C8k9uSK45Rh3
BV46nYYUc/l7qJTDaeQfr5iHnwutze7brrZ3KbuKUinNkTNreD/0ayQLUaymnWT4PZ2PSTHOkaKH
19BnpmMj9a9FB7ARYu3zSx3fl5403TUEdIqejKWp5/ZkpFJywSXgvh0JcW56VZH7IAM118sAHEav
7iemKsVQkqW67luSBDMs7jcCVOhKTFEOc8NaR36Cgnc8riwCFkDPGmjOd2H8zm6P43z9clMxPE7t
24DoczegM905AzTHRW0yX5JTTGpW8uCi4jtH8lrOEeJFF2aEksTfuqbFDt5DLYtU+krbzUgC/W6o
0VuBMziQJDl5phPBORVLIIaJCSH9YWvSXnM9co9W7oIqmtBPt896pxD27aod5kmw3C1LjcqX5SqG
Pp1MNxIybKBZ4U9muDBTyJDeG6NDA2rsMHgKzHT8PneFnaqBMSQPveJ4liFBSNpHYdGt6seEIE7X
fFt054ltCP/LBrpzRvI1QeYdHFGCnoZDARRTkV5TjjqFjvbFxgx1a6aXPCt+a8mbItWCuWPalPS9
Dgy/fTUMjBg2q20W1ij0CflhBDbsl1l7L8LsewVl6yrkWLhuZUZc9mcdNys5iZj7x8bGWdmRIJKj
vFL1Y2lY4VmLUW2OfemFlPw7J1H8JH3tEmiNZTpRVMn4yRXdDekGGGgI8NkTXYeePqSjvFQokfNa
fK+VIQWTCu87wUd1mpzbdunb60oz/TnWz2qMTJxFjrOJsi6dK7xGlwcg9cC48Icjw5vVC3thsk+t
CM4FBSoAEos/qIRtqVqIewSh6ic2RaJOqqS6bTsdRx+18MPs9D+dBQgWmog7zUz9FlnNQ1E+wm9H
vq8nJHxhN4IFjuZVMrBmby7YGx/KxeBXlPVuAGbHOEa9n6houQoQYne1IJY7yhZWVHIoRFt7uhWO
T60DUz1rjA/yw5fHDC7K1KmPkjTVLhqwqvCAb+rbPM3pzWh3w5OYEFax4Q4BgIv8YKn64kcAeo51
CyaMbFPPxBT52Iu6vFfA5eH70j0oERprYMIvoimNUwjoGsqMyqZthk9sidWNCEPVJ3+wOcTmZGP6
0u0TZkkMJoD9sC339smgYL7um+UVm6l7QDAIfIt4kAfOyju3KMwn1ZzNJwaxvlpq3f2vt1wiiKBM
l5d5JmIn7sUTVnzOZE014PcsVYKTGp0qXZkPRi6JZ4376ZumcPtqeZii9eRHiCfx05yRwsfEH1t6
TyRH8xO8PozuSS/BDtSkrQLbhckGTdzcpYO9XGXdOYGRwO0KI3ZUM09iaUhQ+CLHPjl2tRBKsji7
q8aJnQdNg3+GX+hbnufEzBjtvEe/7E86WVF2dmvLMdwri3KuQT/jqSbEvDMt0Ipj/2Qw/nSbrnu2
JmJR2uxE7PpwGCUyyAVpEpFbyTMQzjYQ+oiHVWliXFfs0GT6abuk0r6PsJVEPDZH1KMYC2X1YgFH
PhAT7TGQ0YNeP+L2izEsTEx28LS5l7JYuxbamiVTfiPrYzpm+PiiOg5MiUoNod5O47gQlK0ubyg4
7stI+oVms+nhS/Ukmx2+gB18nuGQ1tImS8IRmCYmBgCD/YRiCNxb0tpkeNEfMUmMaFG0nxtde89Z
KLxCgBSCpg4ywhIXyX3Tl+jcI7ysPspy4fAb0TCQLEv6kkg8n20lMcXV/ZorqSq7CZf+PMneS0dc
5oitP9IfnbUQQ1Mv9m7gYnayFsXzk2W63cUGP+z16wllUOqrVrfhYrnNbbOURzM23zmc94DrXXQl
E9Fu7vjeZbVxz3JzaRuEuZk+GnsLrgHo5Ki9opqaNBIYc0M3goG4pX1hUVfa2VcRj2B7LG4Bq8ke
VYLoiLs5OZxNdtCcKI4N5xMQxZOqUk0W3QQVpakDR3F8pRjvJxzswYRIekKSmsTMgsRLZIprI0q6
42AhWu1xGmvg9/BEqExByvTRjLUXp+YvUmSZdRgKG1ZXhPpxiK7LBWltOOSPYTVcKW34w7EoVpKp
exzKsPW6uf+I2HeX0Xb2Pd2vPcj1F6ehQM1qKzosE/zNLo4xEA/2j7keqGInXZ6YaizQbqI7S8HO
4ObFCDoks9DcUkWoOcgryGA1P13UkeGUyiv0t140Kvapc/w8igwyBep1G9SR0jorTCL5qqPK17tl
ODYJjN8GOm0df9gwVo941sizcfQpSC0xBDb/Y0QVbN0hqBmipEp1B1SfMk2g/TXJJT3AFgMfKMNv
RETZ+yFrTxNuHSqo0b20E14qGeNZZ5N4GhbnGKrQnh2MS0E4FN5Yu/XFjWrsqkV/O1bi1dFJj0ti
/UZUlR3Q5rtFEqOcuq6/DlUw/ozDbU8InfhHF+nmuFi3zUTRB4jkjePBz8zWscFTP7gAy0g7Cuyl
vqh29xRlCdaoxGkh6CikSWcQACIyZ3eLUJ7N0lSOIzfXDscR0ls9ZscvUF6LFqo77MBDmmkskl2u
r84fIA11kh01+KkHS4OemNq9fb3o+jWTr+zKbN8tFLgXBLLXRoP7OCVqqYQgdVPqqMA5HTYnN2F9
kM3inOQoJ4/W0kjsDEdqp0GPqXPKy/prLJ7XMfvRiSuSvL4YbaNiGx40zpPUUO6U2grSVmruUel+
04TReBywPsu0fl+UKTuxAFvgKUacQgOnMMiBeBdTetmFqz6ZzU8UmGCaF1kGRUPiHDBgDgn859SS
tInOao+DBBBLISMW5nukQ7/qJRBIMmugvoyGDteZrRzhNDtzKIxLKbq7SMfG1LT5awUpZyYcSWmr
ygc5pDsPs+ysQKh2dchX7lAdTySgxcj6iXfZDcsKChCcs5eI7jt4kEbMu7m75EQQ7TmFaSptwihm
OOMlw9h7DWwzO+/c4+LGEeeUEiROp11D/tDub7p5OlK4PrNzfQ0zP4KbufeNYdGfVuUu7bi5wwjf
jQEG30P5HHSVaxz6kTxPRRWPRRvi8sXHcVzUGF/l9D2PVfUo++moaXTQSJPgwLB8Ch1QS2IlP0IO
4Dh+XQSZ89vQY6nBEFx792kV/jAHHClOiYmWARNBAh38CGMRPwfqcJnK9mBYdbdX43ehFdpOZ0rq
yTWryqkg+Btd4i89R0NKv0NF8rk/yFvTlo89jGKyV9IAFgREPNFhytPMuwVIMVF+gqTAJgXoTi0j
ORrsiE4J0W8XAN3tH4uttq/ZCm0z92FFuntuoZpflJ9xT1uqi35oBl8APkCJnwiY1VhH5GQvd3Y5
kKACbn8ZqF4t3aI4iEgrxiJEWUI7CzGUeygnU6zItm6vLRyajE7djxPcT/JV35eYklmH3MNhJr2U
FkTWQpJ3QX+NNlodPs3mghc2Kb5vVVzawNhWjJuQzey4RISeENGVC37PWynhoO6Pck6McfOtb1UI
95XtHsZogmt3P+q0bZRKglLPIaSMDL27hUF3ivuX00R7FL1F4jJHmzpduIqa8EJ5Zvphz+2L499Y
e2gEnKI3p1VT2GUdVCrYcvgs46Fr8PZYBZiXrhfvqTJQ3pOLIWJq5FKHMeEUJzt/JL70pZ0xLTAs
dfdlg7GKzMtobVXOA66ESSWZaCks0hAyxcvwphOPAw4kEs3T7CBklmlxF87w9ogLWSekBRieOrzN
KZyuB+LPITJHP8dcxuewyx+FnPOLnqb3PbYArCz6VdvBdOkpvDGXcrmVE00XN4vnB1Qw3yVkEXrk
M2b5+tJBRL0AAolxIjejLzV5DkPsynGBrk/U02OyOIeRawQwfXkFYWnXYn++/N8E438kOdadFZ/8
/5tgvLdvXfb2X+YXvz7p9/zCNf9laALqMjWlpZriLxwzmGYExwj/DdvRbOChqIp/C47FqlI2dIcg
Qdda7RV/BMcogv+tgL77NYjo/vH67yBwJhb8AH9PLBA3mzir8FXa8PsJM/9HOnpuSIUA1Xi4KgfR
T+x3Tdheb1OwTYG7Pfvz8L9/b5uvuQ74YOoVpsj/7ZfmsKL44NJkK7w1NMnfvlcF4+X3Zw7CIPjW
TsRcF6c2zO/DfKwuOcyDPXSJI6hLtuOxfYrH58oh1rbkEHcYDD7d0bTXQtFPfC2WXTOX57Jsvxdn
gRsmZZawE29SKuWBIQHHFAvOmhyOKhvfYoCfHt36KXTil1rCo2pB1sDA+UaxDR2pkXdm7XDQWtPB
x7aaz2E5XOfp8OyU7SnPW+vaTWkS9m5qUuTgvjRaJiYhZ5ua2BUNFymWvmiFfTzD7n4bR5Y0EU6h
RzzTnp3ZPpsqcqRMV14LCz8icGzthPx3N5PxqrE0FhwuSr7PTtJoxUkFsQZtxDXE2WqfVQKumGPL
WxVGst8noK6AHO0FTnHGDajNSOJKHblnJ6JwqctnPaUCs0x5EsrwNYpYcEYtHzM1hVsoXemFGWwu
k14l2Sc7/NvP0ZpuZTvnjHwsr6L1EkzlgLc6UJJdbSq0ssbyhpA1KlmaKTC7QJHNHyH7iz84mGgE
And/MaMrhmrPLsiTfWVh4h7ap9KykEdQfYAu7K/nBDLAWOV3bdwg2WYbLEpUSob7fUi1R+IdTV+I
+tjZxf1SO69D1WDlQqhMUQmfqpXDRIwm82cFMdiUKddE6J2MhgIbif/PIWnmwzhxHSTMpbF9AOam
ObDPrWcVzxVED5XkC5Vwb2mzQcV2hYsv9RQ7Kjnd3aCtvupyQC2pYBqU1e6yJ9Y7W5NTgVI0qvs2
gEYEmxrr/tqLaQld8TT1ZzUMJPGab4oNFzBX103Dcnc4AZsrpmiFh468x6RLCoTMM/56ZOTUhWt5
pZMqXNLUU4j4bhf6FufClBfbICcG8vdJJiPWu9GpDpFVPZeVTX9Vr0k9HobRrzmnW4XB1khDvwGw
oi/mwzSD2SR9Hnp/LPAVztwCU3uuGwKTLaR3XG0Vs7oKzX9hqelB1eObgu71TqNBqlmAzPivQrVr
7Pe8Ld7xsXuVYNsahP2Q9vknld28j02S4UAOWeaM2lW8lTb7PGIH8zDoNJFHsgjn5SMdJmKj+3sx
GDooucqbyKS614hv0KP8BxElKGOn9yUfXmOqgMDMlmpX9+WbU8/kd/eCeB3jm4Nafy9H/laK3piH
tL8o7vuk1Y/r+goBQbj80QgBGsprtxmngMHF3gnxNyoo6o7lFNaXPky+rKx4YHk8LAwGj5WMKpqs
HFYsqwfcptOKA89mPEGTeGphgKIuR7C9iuV+Pdj41ArxPSk4D6WJfpe21n3WK4w0wrhhTrRABZAO
Ni79yLwtuSMa+YjRkN6hpV7Q5kmisARZsNwTdjoRmlQ6JvSZ69TInuiu/ky5uwhNp/fPX0x74Ay1
M4guhCIkLg2GjyX5TirhsGMAvezSZsyhvuSXvMBenpwj8vKYbaAcU6k8rtJlPPKzfCzRQGVdTDTI
Qy4NvQlkI/ZRP901yBp3DJ7swOZQsrezb5Q0ZODateElrnkd2c673ajjVWsGk5OlgRoyCUst56FK
nNxnCAx9v7EPplxw2Bu3KgcZGkoWufUZGX2KSbaWWLr5nqqhvA1Brqu9V6ucAi09fRUuCtraKEAv
zASsYFtN+9nElIW/uXBgfzk4PrXlsy4IAxrkeOyYGh50IX7U4bTv5HU7H9JmDZUVWe3VlBqcmEzS
nZHa0o5JWg0iAonEWNLJWjHa5EFDIkKWBuGPsjXpLCjvUhAZtdQAcnWBLDUPE6aCA6P02nHvShpS
DITPOWAq4gGKeGcTvaHRGSXPviDlFTAMZZSvL3HvGRI/65yG/nprTQtkoZyu1yFLPyBpnUJTnNuF
JC3NAtInK+WzGYcXFiTeBcPgSu2qiquPuhpv2Qyu2sihXIpZdEkmuAfkTHu/gh06g6UcvxIdsU9Z
tJ+xFRfEOVO/6v3XHM5yRVQ/pX1XB4NsvEqLFr+3+q906hnyOY7XO7a4Ssz6peRYmtlJzraXSCia
NKBQmzOYDZ2vpWdqVMbg3LIh4pA9oA+m3a40EFIglbNwmbeMpSxmo2ZBayqurmOhvY+T/tDO81UP
Q/AUD3NJ4rXfR/RGXD1/1nqhncvMGI596bLUJvOdQz50o2KlDYmO3ZtYtck0In01LBj7EAI2jyEd
VDStTs2NPHpGZkIt7ieCe4pPNym7tXvP2UHX9uoiLm7GvUxn7bUn1IWhp/EWNmRFowvbR7b8ql06
RrqAYtlby9XSJfdz8ezokXZmA7IFHR1bzaNDNltfJpGjPmawXT3og0fEFL8m037gSzLSyVj0RhW2
mkr8FlBUSKmNcjXI+KLW4MgRgLiByDCfV/qRD8ZfTqDLxekfxppTRtXRW8I1tS9yNwfpENI5kniD
CaC8kbNL5LOmfTaDe3DXRsto1S8EFTDoS8svXFv7blSbY8+RDu5AQz+9B8PadTOojWG8zAkBMszo
dqId0CnrLRlqCkkLnUbfp4GhaLGwIXe4JFHFlAHtCWOng85/eG9kwx3nyG5nTmQDuSUoIua9w6Fj
ANU701vYh4BmCW/wB2P8jM4M8WyIrpnrVYvyStmTHKfOlhfOCqTp5aJmsyeNDMcozYJJ0NfKmnct
X494Th8gRMiuUOyuI4fbmRHwfgEIT89ZhQZEgKsk28ATAPwYD/WBAQpo7tV+3/HHYmzVgbsRNYFN
MNhyA6QHv790nzrNp5QsGJtOwU4I7mEtQ7YxazHpYySPDg1hN8JQ0mNvFxUOq3qnIdneSUvlAppS
hllG8WmDAbiaGEqmfaCOyUfJX7JZ9JnzVTGebFTi/pi7NBXWsI3Rbg3fMWnymYrObUSE1NwAUR4X
dtY6sqFtZMTM8X1JAYDvP3eND02AXuhY5h4gIYAsk3qvdAYhnk3cM3PSaP2k8UMJTfnKVGrdrxC6
0W2X11wDnEHyE0ymjIQfgB51OXww1P5YUvW9a+3HMJ4AVQlmNJmUP5qYqnHTwrcp/rOZ/f1gmvM3
pQaXZZXFdN2GxpMLNd2ryIfbIz0yw+FDTO4BE/fKzFk6gAw8UEYf2cNAbyfVhXign3ofmbeuvbJs
jR4hjPJE/HF9b9K/C82T02hwH8u29CNC6ZutR6KxkS9RjYzEAa2wGJG86uAcWSlUrKazWw/BBTHg
COPJ3ypuzVIF1WvTa55Hmnztwpk+WpThSZnM26ptb7I8jgJaJVUAPNjFcLB2Nio/jsElbeHAaWUJ
cAmoFm0l1s4W0hjSlTRu3qqR+yzmZGNYsbFPS0QvGurrKxXCkj9kzSepIM2lS43msj3D7XdrmKp2
0hXyEyt7XC3k48xpgUZMVI3fFZQPxzGbr4QpzZvY5sY2kz6Y01meRrZNrJJ5eUzVQTlwSL+Zisw4
2c56bLddJmQGRzkdXM1eIWRx1mhJpgM50yM5bil6TWAuA70EmziJcE6CLlzuZ3RGwZSFiFJUG2dE
byCDahak/Db0Chi7LuSME30x9blwjLsUOMGkMXHP9Cg+6KmNF5OM9lk1LrKe0usmdEhsZsfQqisk
Verd1MR7Q5vjK7mqjBK4zSoTrwCp1VMDbupS1M2jSTjxopY2GYkPneosd4tKkH2zFI3vlEUIIasC
/IEBF9Z5aPujs6RnaSmPGDHgW1BZ+OUApyxXte+9fgAwKnbtUIw3o15Wt+V4FYXMFxaHw2m1emn+
MtSsxpt/vOdk+U/yTdfMVxvPkjOwLUYypO2ntCiOtndVpLaMksagrsvpbE3heFZzmGVMO//9eihA
K63ETgNhIW7QYmYIW0ZfqbpQrsGK6M7bA73AeRUo6ZeoMd6S3lizvFb18obed13wmojj0KX+et03
bxFwkMPmnvllnBHstThYY6/9h8uGPrIC4yaQYoqHCwu5CVcq26P9GnHhrQ5WxH7YwranQwEzUWrd
9y0SQawevT8P4yrC3V4yL7xvBEkUskM4JNdYAWtZbVrrl9seVBZ2ChCS3/7z1q9v0CJ30oZY8f7k
LYSKilx3+8J/3nRBUVW6Oh//+LQ4a4GD2TxarRstp0i7KqqcuyFeLTVur//7abiahcmmnJhVK7eb
k4TCQ1kOfYc/YaJ/sHl8mHMU/LqUhRKVdOO9BnGIil+l3mDK0p+r0IRKJmPpxRq/+u1BWX8ci4mx
GeuosDgxhiBxstXKxBQSzfn6bCqMRTskCrPoKcLMh4FiM+dsz2rVHEi5nOwXyQrO1JWENsskxLXC
sF0FM8BJciPVYHMPxQZ266wkgW23vYZq0Zw5nyyBoRioclBM0+XkO67P4DHIgG6yJ8l1P3frw/Ys
b3txID7mdVg/NFS9vi/iM/q33xff9ixxEn7uYSrnvZbmGY1zfuSIs4522H5w/kj8iC4jd/R5SLXW
n3NzK0nXnOqAdCuEZ5p1jLK4Yc7Og7m6bJBXNecRjeOoRswL17eWxa48wLbUwGu09Kok3+wmwLBx
kfzHv1OKuiUiQn6Yjtr7yBTuf6VhbEEZf4VcbK/nOE28zKXjvpnR3I21tPn6ttfbw/ZyWfVoZlvS
9ZQFZXiyFmLqIsn4KUJ/u3AUSoZDHBYvcWyho2/Xn2D7gbafZXoAQpKdm804BCsLW+IfP02qM2xZ
3WFNs3RnW7G7M5Nbwq4ckbKUkB8vRtrPCFF/q+zzVV+fcaN4bZVqu3L1K24Pm3p/ezZvLug/r7c3
1e1NVPjjAfru25/Ps9RMXYjn4uv0Ui/al+3pn89eOqM4dernVK9OxS08+NdT0bg5qzjax+3NdIjR
B7UJ6/yfjxw6XGzT+rA92z5wQBmxp3szI+PhkmBmeahNqwi2V/CiuIjW912jfWlkvyKDeNVmtNoO
KHTK3bgQxl4rJfDvioa5wXH212eY67N/vMT3cHQtVpXRoUjd/fnyhtHRcRf1SpXid7v9Wl2HX//2
cntg1N3/9fIfHxITbxAMJSu6ud6LtJmwkVVaqB6UqGX6SMOTMlsUtwQvw7LXIHzQ7ccYtMHfbRKw
fj9tZv06sVPLd6e7CnUzA2xABuG2OLnruuRsT2njMt9r2BP66l7Z/pob5+qvp5sp3mmppJN4OMJv
YJFkC+excksRZKAts9VWaFiDc6gV9TtbH1Sf//z3t5fJ+hHbs+0hrpvXZZTGQXdXL/FqGxlYsriG
//M6JJnp6EjluP1kzerl256ROXSYBj0JaBO3nm4yedve3x7MDnUEBL3SG6OZCo8w83hdX7iB4jbY
niJkw5Rlk7mVdxgsC3zXiGx4tr2copYKtGC6eu5zUGHacBpWB+f2YLDrszZtjk5NuSH05Z8X4XpN
WuhaISbwhzPpv/naKO7+ur63p31CKzQbkT9sL4l/y465pl3++rjtykYdeaOZiuH/dfFvH/PnezQa
DqCyqNcka75vEkfcTwQdJAd0jb//g9undFZtLegabKRY6rh46WaUTTcD+Wpiiddn/3iZrP9gZJW9
/7+JzP9kImMY6hpe+d9PZJ4+y/Kz6z4//x7J/P6s3yMZhxhM07ZVin9BG+LvkYyrMq0xgVnpvycy
2n9GMob1L8vRVMsR+mYcWXlN/zaViH+R92ABdnUxPxG6Jf43Ixqd2M3/OqLB0eK6UKkEYGMLIozD
9OdvNhH6aEOJR7M8xZqtoHzG/qutD6NAYdirz1DkMFgZOhfuojpAJZsqRwnGm9u/bA8oaJEU9NvZ
YTtYrD7sP/+8/cO0vldKINSTzMOdbfdU/Zhet5Xg16q4vf711DHak059S6ZDaAU5xpJttPPHRbW9
lInK5EfKdPbhVt3+kwozhiTNHrZ3txWJxY9uGYBnsotMpfWtJpFnHCanRlikG00RrhRnzULB0tcU
UC5NK0ayfRk5ukwF64qmwijfLSFMaTRskGqt8pIsFDEMa2Y6lTgBqU/RRERvWL7JhJvqb63GQKXP
7J/KrSHU12JGBDLrGN1iBOBoVMMgVgTAOCk6v67z214d7hiOZId8Hqv9THQl+g66qhLFIzT7fTzQ
npDEJ6h6lASmaAHKQIHue9t3EbB5tINe6ta4zFME/M6heySq5dqO8uSiGPIe4ecxET2pAUdKtcXX
x28ZSnufEIAdIkuxU8fa12ktq1b+1I095QKiOEyDOjABzKdaUdxDK8z2nY1MCx2N6TvuoxNp5K3T
9t2TqYV5QaeagaFvhqnhzap7Na/iE61wlIDU0/RA8Gy9rzgl+mNLYpFC/kHfH9NKXb4p8cPYp6/5
VDLQYVwtcjpToUpsPKdtn3Hc6OHf2qfx0uxGB4MOqzbyJ/ORUHARqEmLeiK5zUIpfPStyi5KUAto
eYf4hK4YeXwYwuspEEL7AobIvCPRIY9jMDKytrnXMw6gLYVprvT7mXlepNoENBQjnMJZF16paXgL
lOUB7mfrx12JOdFRCDByL1EPoXdqk4Jh2fSqJzWiLjBj6NYcoGOh9T6uX8Wa4a5PL2XY9EGdYC4A
Ff+DgJzE1zjCbzfK8tjlVeHN+nSnloCHqXuFFxO4hNZe/Ix6a6ZBZGdejm58H6b1qUxKxJhFe+wk
redet86ayI5YERknqOMDp6kJUVNI5lXjwDaK5kPRsUnFkOeszMmCaCDBpLfaszokvtmOp8Ua93UL
Mz1RYBaH966enUwH9TLEtD2I/Uc9Gd5zCXh9Xqr7vif/nJAvrJM694+m+nWrz6fYWIAfMoYMa4Dk
wMD3dtI9lO0oCTAgamTKUHSb2CSVjhuxD0piqHdQL0A+VzSB60a7KFH21GJHoijSLkixGyE+El0y
J8rWVjzphBqsWGIAVbbOhCAyAnzeuToQKskxOaiJZaDsrmKvBAy/U4h3N2Z6NJNNhEX7MnD8uqyO
nfU8s8Hhs1JcNAIcYeRxEuilhtmediOkbAQd4HYpFQ+dEh2TxQ1yJDCkhLWgP3PX5wLCAAMyd55f
OvREnP8NenDrf6wpK4H0P+q9JcawVoinQrN+gLiqfc1PCD0am+KH1RHHUAKx27khvjPDH68Nw/6U
pk3mm8NJoIYA7wld0HfPuu/kMRWBbQy4JsaFFWqt80v1ErqrLKVgOOpeayu9YQbaP8BTRghJ36eq
j7FLaxd4TUrkF3wMe9Q+mvkUceLH8mDutdpgtlKCjxbcGjHdiyYuoX7yTSqiBpZhVI4xyk0vVK9V
erp7BnmkE6viIzdZU9GrymS6m4akv5lzMe+HtuVY5z6Gkxs9d7ZJSuecTMGilaeWa0yVs+UvORrj
WFcaalUSkoeUqAmmkoRBut44qD/1dUZZqNFbpKzZxrCV4XGGxAc5BXkRYfwwR6Fy1GNWzkG19jUe
CI/Ir2jNGhYxis4Gg4orrGdsCNwHxDlCYl0Tqhz6nxG9ZwcR2F4p7ci3S3Rpy9hg9tXRuoYofZJm
DC+gjYcSgKo5MnFh9vkpJpaXwZrzAK08HdYTDpPsR26VUArZqZy2eDHFl1KseTcKiWs9vOGwSqJ9
VX/hvoHLHw6B0uL8iVDDEyO9Urjb9lhmQ06cUWzdmaukkMlClynhadFYN+VH3URLEC7GszuD8EJK
rOwgn5ZeVbqEck32gE8fPbHQEETNJ5vpqEP9AWB2T93U7UcTcJcOjeNUzkBVC60YrhbkWDU96czo
zQtDOSLOfgwD6QBtilRAk53XSIPuCSo/3Hrl++SOb3gnajKd91KZbouhliSmuec0brqL4TKPwTw0
l1l+svXwta3U8eTEkl0m1k5hER9NUxd70ZdQ2mnsB8QBhscW8stoYianPVPc/YpGNhHUqnp4KOyq
I/7UopvSUw9it9a4JY0JZ2sbp/fzlMKhfm6LIfIVziBevQ4l8Q0dJyQBeFUbHJQmprF0tW0yN1+M
9rZkbgLXPX5qVrbAoo8huPSCdJOSRWPMvsxoKA/FaKwzTRKgUQvqp+47TYjAHebrWtLNd2Z4Lkv+
3VGFua+ZSOeo7jnPlF+layl714Q9XsbYA0s2laibb+dswcbZ9T4pcPPVAGScY0MDvNQQD5GWHFJl
ARQXLxfW6ZvEImnBNJpnnJDWcVatGzi2lBjTkXixW8KRiPsemuVgYDfFR9ThARXWg6KYgWuuUvlK
99fjy7maid2LikuqqTd2aT5y57yoTo4mvK6nY5vFZ5fzzK+HjINEhmPiYOsPtYnijvw0z6SkgjhH
PkcT49JMG31XNGN1KhBuk5LDgxHrPwixSwkDdK4nDFgHE5S9t2TkL9Q1V17s/qALWmDHqYIpMo1j
CP6XtU40zi5Z7QcDpDlAeq+4b9MDI2qPfFkTCopKnG7klG9MCeRZblVdpuCA6YviQc2YVc5duo9S
KzoltRk0DmQ7u2r80P0IGW9ApGWklZA1tp9GItc4TwSjoryz5nc+ERm3UT+Y/ka8wRuMkHF0EZ1b
gj3LRaHXNihcaJJzmYKS1pP5mJrdfZmg3SiU/NTv2q0fp67rdzpW9W5r0unl0Pj08x62vt24lcjF
gPsuTNDsjgan6sx4sFIz8hQLv+rWJFLjMDqVfM9OLdVzAVmbbjF33tEyx9sEzTlhTlqwTf0R5T4Z
tMv2rP/Xowth0TbwoU1deo6smFb9FN9ORjWeZwEgiE57s4/TXA+qBq302uClN9xgTiVlreuXk5E8
zvFz1NIEQ1dN3vfasyI3Zl1h45PtFv+PvfNYkhtJu+wTYQzagW1okVqRmRsYmWQ5tHLop5/jYHdl
/2U9Njb72QQjIpkyAsAn7j03OeRD1GysZtrFIIQvaWtvS7zIl3KOk21hsK0u2KkejK5+QdjCQGCm
kj70E8b0MPPOhQYUasRRpbVZOB2IHp2LbG+l7BY9g0VA4cfopsptI5p05zcWXp4o9DYdlo+dmSix
i6O+/jPEXIeaBRgwFb2mC8Wycgu54yAxHWw+ndOexth8c2xfsewlnYSJ66hytE5zz8xQuN0ptfr9
MnTxoWv974FU5oUQvZGQO3fYtLlcLhXBqOiNio8iadVxyUmF1rN2QR3VFbylZPnRDM/kkfweE84X
sVndlallkPmRM8d1XicWcFmTvSSNAdef8TCgchyATur/CBMGxosXRxcGTHjJ54h0VJQ0IAsr/AX5
28LqnR8cPUQRfqcOjA+hnZJ06EM3rMxDbg+/hyxCLsJYSGbjdjbjv7opv1p95Vxq86VGNn+WnTNf
XN1EuGxWY1/Bygjqlj0/Dki+jNiy8wY/XL54bo9g2qQGM2vGV+WUPRqNp20jw57RaYPehEluhAJ3
S9FXk0apCNANWayjGlulY6P8zEUwn5doKQ52U745DsI61LIWWZ2ZPCV6cmPIuEXP7qmjwxDLHYF0
i7x+p6IINx4Z5UK4zJXx9jW1ieGkWIIdoS+vDSfbg+/s4noerknSPA9jnCOSEcPVIKtuxusKXQth
f25cVNL9oHp4y1nwcVipq0fMGAkQ5Hsi1x/j+WL7oYljmoSEPkb+0LMYTRr2HsrrEU4JHIp1kdsX
g8nJWVQEPvvTPudc/uegdsfi0W5sMoUm3OCpHq2v83TfrbLjlAsizmVlHcTwIdDB4NKCOVOYRrsF
1X2Ta/BX6qPLsUI0PbKYOLqDFK1Bx5+I+R4F30xQApuJXdFDpKGzuk2iEQr0Q4GUcDuigdgKR75U
uLUPXdrF0DMX/4yRmJIvNS+Rn5IxE4s3KRzS3XR677oO8ZorjrL0gsalzMnL2PS1S0TSnJ5lRM9c
qfANXgD1wt8D/TlmsMqJJ9uHPimA9kec1RW5nPVNSuCS7zhEtbfLNSeJzRs9bFD10u7SZfEurUlJ
LTz2vTU5Vlk+nGP3oyhDhemDfLUmIEymNy7rDagUKrDIcx7HYuE9qntXV1b/usnr/m2o1HSAj/qv
pxrfRDUfD/V+vYl8gR84Z29rEoSki/T94liP6zZiXcU4GU8Z7Lo8Z0EYqKOyJwNbjrmgG1/Xdwjb
+gvUZKQtmV+dRkYSPuaoQ8yCfJsbDWLGbwknoz/otKQpvD/3GAESJNlwtuY6BOyM8eVeljjIS008
c9gQ7bTm5KQaFidjS1vpNg9hSRqL6TfitDT+TjSkFA/6Y18363N5ykpAGlO9D/V/aSpyafw0fSot
H+vTXGUXJ3m03WLmO0bzp8twZbvu1NMq4wJa+eFdA8/xiNmeK3Mool3XIIoiWrRjw0MWp5tV31fo
H/o0PJpVnOHDN3/XOMGd97pnVlBAyik3eRvzZg6Cx38ACCN9lbRiqt206ZbLeoNyczmVsHIc5WMF
Au3BRhoy3npjLJgtDJ+1AZe1r6exbkG8bi6kDpoXU99guHspO3A9WYBWaE7cH5HKJIQBe7wugjdV
yjJ3v3AqPgH7OS9LNuIaGIoKvzd425qQUFr1/BCWw1nCuI9s0iZC8JBZESM1jAv3Yb0pDPOn2VfP
XicU1iHrtSFVnQsn6QAtysgsTa5Vi/9lsDsNKLUvE0XpUaX5URjNchvzztuS6FCi/7FctvRYA/L0
LZsd+T6VTwTplH2n1cRwiWKgDj/coTeJTPLUNQK2H5cII+qa0sAMtnVcc6iXkfcQ4QI6FzEZPa1x
jMIBq1DdE3vmLtXOn1j/+BlUso4q4qWPHQzeMtpkLo3BZFfy2tofi1mcgyzs30tidDakGFR16nxT
dWpvXPgMONLRSmQmAs1SZtsxJR0KXeB0Bgr9u+vzF4iEJOv25nyYHHGMR9qzKK6mp4UVNBDgH1FR
WJ9lU10YCnyb7cJ5anOsPF5aujsbaO1lDNAICznd1UnzywwD8rMWWsuqg0jCYGe4jlV49jpb3A5m
R7JmQYhjEYzQUOuf1pg71/p+ygv3iQ4EB3dVjNq2SLIAZ8QKbP45tel8ZW0RFCVJDJZSIxP90j60
o+iPdLe7timbUxa17c2IuPlGuumTN/5AD5Z92OjkkOz4+3TCl4gGOviWS8ABXBUlDh7Peok9Q+ue
7TNyWhpnEuA1AF7hhAm9o5hVeBNXmYtdqLO2LQHqyIjFcYinS12DMiAWYj4K5y8izZaz76XjcaEc
oQEJjH2uopdqmaliTQqMFMnebYNGCv2pP+ziYPxJJrxCYcLavApcEPb6gqv3pX0oBWgKLqZfy3uY
IHo7RlSNg7kK6tYIhYvTf4bI8RK0aJYrI31Zn6IWmi9IKsOeuRY389wPl3R0mk0OevDPmnfd6a47
YAODYqg8Dr5QHZx5yfDU8wbMLbPCWypfUfAQETaE40k68cFY+dr6ZrbbB7r68c9TttIo7tr2X7up
0ekT/4YmooMgDo0gVQyZOYxVrjhN/KCSav5DVnT0bvcPT7GMqRUKc6oRZSqW3f/QBmgI5Rzx9jVN
oBG9H8MOYJ00X9aiJ1L80uu9nEX0ISutt7XTqWhrRBEDJp2gn028UXzL+mXhHz7WSXEuBmJ7yNoI
r7YEb1MNDAxDxiqRZTNumcv0VEtevGHKfarcsD/x6zEU6Y8cMCAzopjzh/EwWQQED1Fn7RbmBTpB
+vcAwuM6k8waQLph/KdxniNW9+oplimigHG48NVRd0XZi79gPVgE0+PELsAlRBYMoqq5Txu+19AQ
E8rLhatORuhTfGxlWpDIu7Xe5XPFKbIiqHlv6GhahKr3QbevCWA+VuiGUG9W24AhO+OjcRfW+lQj
H3pHPKSDS+g5oeZ5Y9tnkYqnTKZ/MdTKjrzehHwd6pjE+3xJMAPVw2tG5iM9G/j0QIcMax1by0uw
aY2Ztf5crtyC+dCmxGg5v/uZvEozyVAxy/gHffw9iXPkLGRMelSEvCxEJ8VwkdPjcJgaLtFCAfbk
Vcos58TSMmUjnxLA5yH3c/tpvISWzbk8mMmhInN9K5am0BwVohYJTTs4MCrH4CYDwU+aq/iJIPDc
QU4pmhlNH8cqKbzfvFFcUhRr9pTds7ZmRofadFeruNmYuF8Z8pIXY1LcZD6f3etz2LJc+9nKjqJf
nicLUi3Fa7pPE6bXCmhM3jj1DdmbjDaN1LpHvLYrSKkxzSC5cfjj+JbLqdwnnJR1BkE3YXPrMyvN
jfT3ZDLTHcPmZmIfsHXa4gP1t4eIKUKBDJZh6ZY7SxnX2cEA0nTGM4P+532DxNaore+DYuyry9hy
/GHSXWO8M9VTsSTfJVXRk6r5tVWDhduF6H6bacR2Lp9pBFLntkM/yFQ8flZLbZAFyhWPnTF21uLF
t+WtoCYeVEeIj36hG+KEb0igniqJgtq3PwVY4YPo3sow9zd5IV5Z/bwh2ETv0bvuUXT57SgYhYR+
lFH41XeNBJjRj+g/vdRK6ecEoc6WfSojCysLVzMiYaNtbx6CdvpGbps4G9b8EqDqtvwZ5SbnLK5q
7U0zkCk79+Mpc0Bvs1KrD70F7dtIoxMC5yfbZiGQDCTHmnLcL5Z/6zOKg3rD2qSo20uhSFct8ugx
i0CKGD3R2y1iArYmZjQCxPdd6FtEZ/ojQXOGl6HSszD/SlY9iAvDne38NsLul4M5AWUYgZ1GlVMY
v8v4Ie5ldIbtAESIUB+T8gBmwsgACw90oIkDfO8bq8ByYBFUJBCebSikG/5YJieV6BIY7Qd83r+m
zxLfFpKq8taYTe+GVMVvZfpJpxozvOuyfQcPYengF/k2LVv9MCeQK5aQqZVrHKZC1S8KD7EhlufG
MwP6JWLXpVte++SDgAmOtNGPtov/PbXGkfGAc+jUTFBlJttdn5MVn/k7s67mA9HuxMjGZBNL07F2
EWOWFjs90e671v5epemwSzPnFcbmz4T8x30zokiIF+wgBaNyqwefkljxte3b6tBpZ33GNLEEJoos
tmnng8SjsKl79wVPZ3uKxIAiK3vJ3N7dhumik8kpfkhQOsQpCgo7KX9IS5MIPJ+JVAuzmM0Juqsn
wWBkpOpRUFUOPqE6m4QLFukz26Q+LSXEX7DDT4ibu+fYtb9Vc/heZvXE1C0Osbn7B6Iq7my8GDJF
FjGPEkhRTcBckKbsjEquRjEVVCoRjaigGDj6qT3UHF8UGdA4ADID6zZz43BOrT2UyASvqdduRisE
MzZgrM4T46cy1FHnK9SWkoc0qeu9mCx3j/Eay8NwpP745GAnyNHkZSwnn7GCfeG0aSCmv3eK62Bx
pDXpa0N/tvHbWoPqinqjpPUm8i450jOfl6C+kXC6CN3QA7yMZKaqJdJm6Y5jfqCmuVeAsFucXFvT
IRrWb28Xujv+ENlzUzt/2e0CTg1BpCHG9xEnO7iesD8XTX4bv2QAugmP8D3ga2Xj82cI+RIDohC8
6ITrGvmHmaFfNJLuG0sEb9s49j12WvMM2PraeB2U7WUItg42sDzv7qc4Rks/LMU2K0gUWFD+JNhs
XNvYcdS3bexvO1E6pD06bAYbAhrz8LODFryNl9q/xWx8HvQBpZgRRUYLRq7diKamHfBqDhGuE1i7
GzY2nFw8LdVWEz0oxnN6IFOA5wx2Y0mKLG0570IQd7n4YLr52VRle3AJFpvQV1vY45NKsA4CLeLo
IlE6n8ncXSGo6yBIZDhTcfZNdkShkPvglzhaJc7xvBSkIKd6ZDQwYx9TfBlkfdvpDzZsJNECudsw
vfd2rpE+t1XmbzyRPQ2rLmliYVdySO+6ZSbhtC4ztG4Zcm41vbgCxWXRpvisp2k3xWwg4xoEheoQ
WacxJ1URkIk5AwgKtgt7o4tsxQHuB5iSWcv3KNebqThR/X5vciS9uY2ouRksZEcuSvLyh/uJd9G5
s+vh3ejbZNPCoDkj7oeXIvw9kgR/E5eq2nsT0vo+UH9xjoE5aIKyKKfh2km2CxPnjKM1MHmNl34f
FOFP/OtXsbAKTseWaU9wxy7XP1h6dFgBSc+JxCbm8xhpFeTXjdBlcKrFgv947uuhsVjAUGjHJGmu
ytquMSzglSSMJB3GkpgVOiumCOi6x6iGIVfwIa5s/8pp+Y//30Y2++8if63XT1//z3/c/fPl9Nes
9DDBtzk8LK1xDZz+3lqshS2e/ob6Zv3cr4d/fghH/+evD//50l+P13t/npxHjeW1Fk7VUToCo+YT
R630kfqL/5Fxrd/a8mPrVCyoqQppv5oLeQYCXdzBld0nQ7H5RKpWdmxwqp5Kqut9nfqf/pydhuFb
0iD61C6rGFP6Hcmgl7wp3/FozR8xVI8yFuImsHvvZNi432iWWLsA+GA68Y+7ZQPIuAlocDpU/gha
+Y+r3HN98YK/44NQHSAHXT8Ur0lC611lihRnIfPewT1XxfWfH1+/nljVzOuHcv3d1nvrDb4tMMtf
j0N3obb0KypnrsFfz3/9WH++1tfj//Z//ttzrtEFZ6GOjR6gezp4YGTUiANrdnbrw1i/T9XfH13v
rc+tH10frjfrF/h6+N8+9799KeLr4EY6vBatXo6waGOupMWlq850ffxfn3TWVKCvj1f6k5KvT1of
rx/2G7qfPjjjRh0vbc9bmn01d6NKYMdY764fWm+8ZMeIzDh/ffo/vsX60MHa+ifD7v+Tjf9vZGPL
03F+/2cV2i1qGXzryX+K0Ow/n/RvERphYyGIPHLGPEIU/4YawwsQIrRD/38Ajc3/RQuMDdQWgWNT
3/HN/60983U0mW0K/oP5/649IwLxf2rPzJAoPIQIHlBvR+Bd+Yf2rMXd2/SNjC+2Bsy68rEGY35c
87Ly2O4uc5Z7Ry9jP6sfrTec+PataSJTmLP6PFi/VtHYehNUs1qwvOgkhRavnkkPlSUIWNx44bqY
+6c0qD46EyxeKMv2xlq8XYzVylfVlmis9tZsWBky6jjMBTuEltaBT09vCEdnK2HvBr+37qMCQs/k
y+ZG++6Qs9TsVPoUETTtYUCfOOiGsdado24hfd1MMtXxNo1uMC1CZnXDqXTr2a5NqG5HicHy6U4b
3aaa0wW5ClM6+teKPjYqo5+q9v2drKIbJtpKN7y+bn2hPxW7SrfDtm6Mg7VF1s2yrdtmyB0DWRyM
FjC6O6f4POBD3Yy62Q6Ae9hGgr/EzLaJbshz3ZoP9OgWvfpEzw6jlZUBhi2U3OZvx34JlTUDxqXR
V7rlV7r5J6/T2Cy6T8SQLfc5MwJSxF5Z3bKgjrx2H9jzoa+utcPFKGW+gAj7KdMDB7YfEHwYQXTM
IrBQPeCwPndWOtHb1OjmoUG7CAosG1RCsOy1A/ceBdseUY8ed7BxvjZ6AOLrUciohyKxHo+kjXhA
P48kHrMCvB9132Lx2yVWDdsh4ycWetSSMXNZ9PAl0WMY6DWXonpiObj8AOM5NePvKUyicxGZpFij
dRnnNt+p3PSY3uTP3khTGnDtIVKMkgpSwyaUVObkR077RUQ48lrMt0XXDpvEGKdzbOSXZXqcgzI+
5XUOa1u4L2HRUtt0xtkd8Dy1Nbb5VFxFU1lXduS/KY5RIemBEiN7Z0tW3EMy6MulhaaQKYnJb9fm
OXCuVqEZZy/GdGFIT5Er9KzUxLEky/k8VnOyz1rrcQFHva1SO34JDLEv51Jt7cZhq5+bpMR2nXFv
2vwxs0yePXN4n3pvRtWB4DkHEMcKAqrsvLNHRUNFhC17ipz8tmaKcR0Qa54/zjEMBpmZ8/0yuj1N
ufdKqDo/ve1dsIDD1nRMCcusO0P43XaO0z75MkXLaLOh7jjOAtCdZ2Ca81ON/70PEBThqviICddp
vGvvQtNg8IQFKLtxrYWk8eBFLuW7Vfa0p0ninuIkWg6qepIIjA6Vq06hA6cMqCZzRp/MFRQhZKuC
lwDofyzELgxGXr3Y0OPhId6FcUXs+8xCKe6vQ8IQJsnru4ppXAdwdNPNCmcdy7D22C/yAfnJwfb8
A3skgrapXyHpuRzhdmwewT2famEz96GRpkTHueVnJfgOCR2h2A69u2xth4l4Hme3tpXc2xNpoHSs
iTPeFfNrp4zl6NWwEYyAcZAhn0HehbdpkN4xV3oXQ3BWI3sSyxA3ANcfpoI3clGEw7W2ySkKDcbv
CL18ZCFbRuwDVkju07yb4Vkmr8mo+k2fAVGVhXqMrH6HC3mLJwEo2VJ1W7McGFDBnjpGBcgqbOwk
ki73mHu/G0P8LXUzhipuNe8XYJBwUoID4+Jd7VU/29TfIGkGuJEHext+A5sqv0d1Z9K9gzskV6dI
TPgjo9yrrvgrRnnSh/WvKJujOxsbz2Zkac/0DRdyOwmUXPMS70AUB5todklxx4+0AV449GWzdWmf
dl0dtNtcjLd4x0/eQrq0m1vXBR6cA9PuWPn02lmvfrqFgV8yDH8njfu9J8PhbJcJVme7vmcIQiE8
0c7FtgnNHsrKxnXTHXFRCFcT/xynPTHw8/xjpt7bihoB1iDUySyqAX1hDCjQuRIG73Almm6qpLfp
RsbuEGQFW+LhpFi9PrQ2LJHolAqzOtYdGgE1MyKv5Xynk0OWNzGRnx0p09oHS/BrZFVf2VwiUP7e
QJh8aCDwndIq/9UMyWeK6+caDXG/qYxyOMTzN9FltPYzZiAvmLhD+pTrLT/apOV4aTG3KbI/jzg9
BubzGjyd5AzRzPGveaqqvZW5t7DNZzpTc5enU7MdysVATdY2Zy4tj4DQmqryfonxzU/y753IsucR
JAOSQq6a7kiEXG6Ov7uwGB7LdHgiHSAA7jfNm9IJr2phHAq17SNhNxNkt2kZXcyK/hX9WQu5YNdH
1sVCe93VOSbqSIaQ7cAfI6qrgVoOn4X3TRZSPptxeQLpzFmluJtD2zmagG63U4jgQz32TgtSlURP
9D59vZ+gNW7Cn+hpwQSg35LBOBwZlT2bVZFhA4k5MTfZqasx1yMRZlzP6B+RAbK5qvkAAYGwiu54
G4ZjdDDZ8GxJDHb2sT+9+vHyPXFrNhTgGayRWQ/vj48K6cW+Mrv3jtxq5muMSjtLjKj+SFKAPS+c
qeTg93G1W4tkiapgCiSq26JO+u4IO716voFhjQkfkSlgo6n2d8DfQW2HTXOXzOwWRxlpyU++90bM
Qax4HioyrM6sn5nHNDD9Sp/1SIos2Ef36GdquHjuAj0HtzbUGA/AKBPvvMm4UigzOnKtvae5v6AO
6TY5vfLFtPPzmv05ybC+qQUTv8RTp6aVpXYM+QdRYQYwh+9OAkl8RvpsOjn7xYwla5U5n/E87NAG
3xkKoUFgZ8eytvItxlsWviXCit54InH5AdA2tmR1NVvFYZwo45NdAOhD4yU003vpQNFcVHcHnyPv
lu7C/n7eAzrlrDMv37Oag9e1h/AkJVEIiFK+c9WBAzS3EQg/LmYCohHirAWBxYIzwGHfxGlT3lcA
RlTdbyKhyovRTqBJKjgQXT4eTKNUiDnrczupj2hhitfOIgFJa/1OOuqMaCnJHmpSfODy0GDvQhYY
mGdPFkA5i4rhXFBWkAIt68HSLlDDy18n9MQ6Ch2UNX7wu3YssZGGYJyEWLKbLDWyXUGtsI2/G5bz
nZ9y3qpw4VxtGQhlPYAiIoTtLZxjj7HCbyt4TcKMWWl76YXDiyGHiZLEq5Yz5uFo63G1Br5QcAYL
nBu3iJJNkCVcBWsUgsxjqUhHO3usavuiVaCh6WM/LaxDsVjsQUPfP5bdvleWd1KDYxEzbd2lYWJf
zSnKd6Pn/mrhKZ18qOSLR8XSey+8P+19NbKpmXEPMm8sLsZQBNti7K0zF2+9eYa5YMtuH4RBSWl2
cgYzvsIQBCTUs9lqDfu3zBwFs9D/cDu32U2gdKcyg+8spx2ZFN4mHV3UplmF2AsZ92RIb++kkNUT
/p5zxRpQ6lNnLkJWpereqd2Pyea9krjEzYaMq4vM+ygDqCWzpjB3Zmzu7J7L4/qwGUpWaylHY9eY
XEHC8CHtKU5n0NUdB8cOMiMoq7x6Nlu3PBQiWW4wpHL+zkN2+G49HIXfSs6C1VPDCqqzMzaPyGff
Cqkuk197e69h3kc5QqSQWd6mHQW755EmMDe7pnlEnc8OrxTxAdIQiRO0KcpvUoQ74sGix9gy3kxY
glH5pZy5izqJeBNWb0NT+LdLlDAeXr7VBlq4yjKQro87abN0UdUpGKEkCN9jiJxmRxUhgQurKL1Z
7OznlC7RNseQuPFRI+3y0L66wL5uKETuw3hQeyss/J0fQlPu80NAHOGtT/LhvWpu5OQ3+0w5R2bs
9B8ojuk51Lcln6iqi/w6hwlFgVk9V4Dw91bsgPMcy2tnVf7NmC3TXmUwFwVf3MuQIttPk93DGA/P
dize56qKtdLYQa7mkbNgIzUZOY1OpJrIMHUOQx3vmHTF/KS3rbFkdyZgnTxgkOxJQk8CpfaL/EAz
Nl/abstmlTFzsHxvsdEelc1l1e6IqsjUZ9IW7mNuFde2QAtDvXR2ugm6Qw3syvXqk7zESkTHWA6f
HlKYW4sL+5ak4006u9Ezi8lfeQhBA5obIbDG0yDb7i3GvnpM4l/KmMxD37TTDRzla27YV3u+LO7U
bLL+PURed08rYy5hcitwg7JwHsnSjtCatYzIm+X7wKv2Y2Zf0kxZ+Zfco7G55TWft9BB+mPYLPd1
Jzim46DZ2INN7sC0JLslPICV5a3knQm+BBXZ2hKJfXKqA3R+vOD+xpTBp+0jPB4Nm90UgA/Gv+pV
1io9efVOWhykiFTYdM28j5aQAXN/U0pQaym25FMjAmY+1nx0A/XEgrbSejj3R5F6+yqFXZUa5S87
JS9ksDi066ahwkWjvxQcyfTAezlmd9M83UiZ3Lednb90Pmui3uP3rwlGvTjTkJP/EZ1zw/H2bWlS
K/N32doc3QAeauhIuVUdM+LvzFnd1/743ONw1e2+PCIJuImyyTkpBuLAK1kyjMu7UxcPk2n3N4M7
2IfE7qhnlUs2RKkLK1USDVdyOFpQogBGsZmeH22wMtvSzN8K0QIwpbmfXNs/tJ7OiRDDeRpq/5C4
3nQkwxoOiW9/YwGdYfwex7ORazmf9anYXnKcFn+lWXOIkdfeWsNwb9NsU2UScd2ntjoP0fASZpZ/
bV29/cm4xiPA2UnqgpvSHinG2L5sHSeitKzkbV2r37Vv+Psq7vZeLp4hdEPJdwxSXbDc7OaaCUBY
spNpUpiiY/vWCpnsQ84Dh8n1nYNlMusPWNh3prkdGtBHHdxa9IsuiB9zk6jkW+u3CXQJ9laGaT/H
WsykBnGZWQrtAJ9Q6xiUWMJQ6BhBC9TW8Fsl1quapHsWbLxaeTUj4oQ6DFJH5tishsDKDpxMaoD7
x97Ongjkvtru3AAqV8WeGUQHXHiGXzSV1dXM0NrOiKZwo9OcV5YOgZ+58hF5wPbp1a6S34vNlyuc
mfbY4eCf8p9Uvj9sG+QLuJUbOfLeLiuONmRNSNfb2r1jGWdxOjqBjSY2keKtET2Hg+BXKCWR93Vj
fmMXwkILRSZyx63XtPdG8JKMGXS3CIIhBveHVffcmIZ94TwlUNZpHfSixbd/FNH6IayoqC979C5K
Q5kfG+z5aArAvqw36GuBPOmb9SEnb3g/Nug09tL6k7kBOgOMp2vjO9/30yOmI9bzefjANh0biP5u
Sv8I603tNAqqA9uef/8QZmfKjZfbav+VUvulvFtDa78eKtxoVWmo88qlWZV4SvyoSAE4rw/Wpycb
sGI2tL/N1kJ6QVgEgToLhZP+Ydd7BF/c55T5qL4jFEvrc0aybHnby3Ou/yqF7FGM63sOorGtZVvE
h/RpcPG7fqAWcVgE9DHxT8iARYfJbjbM7tS30A01D6HSN+u9kPncn3stL9P6PzoKAHtvt1Gy80cX
16HWO64yR0fJfjOY1bgz+oG06yUdSVbXnzdNigaUl8nVwIx2QGf2lZKsoS7TmmH89eTAFYV3CcYW
et2HL5LLei9sAbt8PVdSrSOUScHaA3bpfOtfN7kxtIcsSF5wrjBuE9bT6j1YbQODdlnU/ZCQjIBF
4OvG0tZ8iuz60oTduAtMGGZj5SckCDQwt4ysPq18jzUnWFCj84aGIuS24D7KAgkOhVf/56GRYaEM
+wYol54QrhnLGUfi2fLfeynHC5HgJTuO5GY1EAx6/r8+H1SZRD+foIyqgsXbVl2pK2CtKVvNI6vE
jHxexPxL8W6lt2t6cjZ5ucLgiHXDEEG6HUewMWs68tdNrr38mT9Ph2oqH9fn+f4puBAsNxp08yVN
rkszZorHTmGeSY+Xlbg4HvvrtI571BUaDPD3Tam/KawqrCLrkw+O1vCv0uBVJLxCWvo5R7KwPkbB
hL0vF+02aqsX9vfUqi4OPmNKdhIYZye0XsOkTQLyAt9RAl+Ku7dQMzwTTfOMwXoOmu+ZZiNzkcX/
tDX7UwABHYGBRkBB4TFAB41QPi4ZtmBPs0PHCoro4EXvgKgfkckfBxNHSg9wtAE8SkDpCF7uYCRp
fCT37YFguIlWuuluieMgdguAaWo84zZusCZDTgMG8zaDOnU087TX9NMQfdGhmH8VmosacBwXmpRK
zvZdbsBYhyBqnhCKZbuSpuGUasaqH1wMJGj7SsNXNYUV5Feoqayd5rOqAo2L2+bPVR04QGW7vyjp
+nPvUZUa2VuSseD3NfHVPA75zIrb4y2Ix3o7sRkgJAZKLOaH/j6t+LIkMFRMKatbZ4Iqi6soO6Rt
iaZo1DFT/mbqnV/IOja5ZtLmmk6bgql1Na+20h6EDteIo1m2g6baammnkb+pQiw7r/Uxq+U0XDZ2
197PAP8Cx1WakhtoXm6GDuJWlO0ZF9EbquHbQbN1WZZSyvObbXJN3lUgeJXhvDYalqfZvMVofKuc
8gWt93IMOt1lorKziD3CIQVC34Pw+z6ERbdxgITlkKLab4mmATO7Z7YBIFgACoZkhYoM/c6+Kif7
LMe3VFOFmWRt0IkhkUNAE2rycAOCGL+U2KmSQBXB9a0J4bwKq8e4GlDuNQygOv8HC5v8J1TK91JM
WKxF/LNbBEJW9Kswy3gxDEmKhzGWP/mDA/tI90GOU7yz641wqqMc7F9DMTyT8wW+ln2vjB6WSMy7
qWfuGVrEQYQMQBhLkP8xJccWk3NWkBXist6gkqnCPeN3QFmnyJyQ5+gYEKcS2TF0ieFqZYuXdJK/
ncz34BoR+iNjPV0bHpfGIFvJzrZL09PZQcXaWCiqZjdtkJOHr3QIE/55WsyOGiFRZBOqj3FKgQZ7
E1mRTBhZhXApiZPqYQb3wJRDmScHqKY9x69DW9obeG4MqpivYpKLr4X10D4tNr94Foy3lODvixN0
B7+eiUXpBwahBCBMlXbeZuneswcYqbccWry7PPcunYt+Iz3v3cX7iOj9qSr8hZJtejOtwiWEp/uI
jD7fGZ6Z09vzNlNpzOQipfDRXpy4fJe8MPTh3q6SMcEtncnYho5RBem5LYFaEseeI2vSS6giekE5
XCMhQ9VhiRT6lRffcnBt9CojFz3hKcGckzwnzo6T14ccQ9JGFH365D7URZLvHCGhY/HnZhbjXMwm
+CEDDNMEk5S05959bdckOKQREFBGfbNvyGuTfqBYNS5RDQvAwgSHSpBsIrIUINp899Psg8E23g0J
236sz3VgySvn1n1ZdUeKuH3cIrQGjAday68tzDsTaIZBHlEAYe61YWezWKE1+WUY/Btpb+4wGR4c
z4YgTcc/BLnx6blQN8Vg/tXCXRuXyXqDlbYcUA5kxHagURzHmK0aCVk40vq9cEP/UEQTkcsD8+dQ
47Y7Zskhg+6NHxeIy41NXs6XOvZfx6yzH0z8GXtV8c773+ydSXOkTJqt/8q1Xl/KGBxwFr2JeVJI
Cg05bLCUUmKeZ359P46qvqwqs3ute98bkgilJEQA7v6+5zwHYzrRhkWDUV9zoCEVL/mYbhK3bQF6
WtkukNWhsgnBzBO73yByPXQzD3YzDeJtDvHMChhOo4EneBf2O9lOF9OyrzywzFUcsbgxrY7fTWmS
xeU1TF/tPrKxz1ev5hz7J83qd5UXtNRno/l16CVZMz4+3mm2j7XpXIvJokRr7kpyjQ6pEV1E5L0m
ZVSvW7AhewPgJPUQkJRTdNcnyJxqpp8iRV4WTm+B1syAf8dklfbOMxPPb3poaZSxxr3rMf4XYb3t
27ZHGxncYYZvtrr3DU5avLZbEo74L6+hX1JNdk908lmMlJ6BGt59GnAXz6B+hKmUg/RjWPDZ+MqD
4leR9t8qOgcrIwQ55Pa/omIwWdcat2YER9yaCO3Bv6+zIhguvd7dN1n6QTFQ9Ci7lMgFxRwicp86
blP40XGh2yxfWDYL3SZTipgYuxx1zXiH5HAg5oEN2SUlE6BTJjNM6/aU4z9zxHWYiG/w6luGAnNP
klRdDae0r7u9UzBnWDa+Dtdj2ZuAi+rI8COIv76xKYlnqyBflCatlU7rz5Mvgr2kMUHQIhhsPQBj
QaW584W/of1ZrXxafgGwjZMrmvFAOupdljLwgD+7D8F67r3YkDhfhxpBciqOiQ6nDhDsSJrKUPF4
LU3SHJm//kFQOS6Mpbgpjsv71ZyaeyASLOrlY0X5fjt3tCej5Db4rbPTYZeCdfKYWPfrkRjUU2l2
VArJ2KX4k8WwHpkIOQ2RiWlrD+QeFvjBdb3cTnqana1ZpufZ6DLsWHgSWXmugylSsnWn9UDbAWXw
HHoziPMJZA+gFy0Io2Vv2QyxAs4tuzk46xPCvVBPznlEYWhMLIP+sPGB6rMkV5V7OwWWzMoq6rZU
y34HCvDVag4SG0XwWl6y1CtXjtYe6gnM5fIZuT7Elq+9XlGlY4TBo1ttpOnBrqkJ75WuO1GwB1Di
sfhbR+pXiTGndg4pYuZ0xMHwqGeRRkQjwLHYt7fZBHPqz8bKAfo1hJEowhy7y1cmxHsYi/RDkoTZ
OWwDqMt5dM3D8gcIcewQOjSVdRLVdxqkgN0/vdc6zV1PKis3Kis/Z24DEsrIGlNX/KLlWvboR7cQ
zF+H2LFOPDmtE5Z27gQCyZWeQSjQ1rJZ2DzzLODfhT4hkVZGbUaxArGKF6dlb9nY8QjsG2vyphma
6Gz2BMHm1Klxj5NrQj3vhC4195vghAaXWp4F28UsK0m1WXnCRUs+i+nWXGNqqr9s3KjzdmbgXqEE
mKc2kh/FRJWUYf3o0prvrJBpOFM4NIw+eZtMwxXSm2XLSNlAERBp2EUpFC40eF3pwpJxYMEDv2PN
89fGk3p6MAKWsAslj/OabedI+xTKKPJHauQpHdSX1Kgiy81yuUbtNpQ7kLnXxPL/oRbpqm2aOOVh
M4Uk3gAy1s1DC5G1N+C6ZWq16Nn4JsmYJGLhL6UdCT6oOUDZOhtJ+5rKRzvQxGdKXhYjI2pNeGpl
GeeWFhAFymzU9mjosTjHM/VUrzyEbkvnLSiLft9N4rBA2rLSv/mel++W3zMsesQvSV/T+AJjz/DY
ypl2jpLgZ35B4Ve0HGwvDujxSMfm7i01m9QJrHwLNclapC7wYQiZdGfQw1AJ1QB/WmhHy0vwt+3e
8iA5qUVez//Y+JZOENQseFBaai3ohVXEyNGxAmlmOkMhjScJU1RY3ZtjTrd4jhtM46xCF75dCt6a
p5J6PQY9Nc864lz0RXd2YeceCdv74jqN+RgqJAJXb6Guz7rBok33YLMcelh9x7NXH5cjLVKKw2vL
bO/cho/wiy23YFmqdENz1tsF/JJCn6xj6ByWHzl1IIm+fvryWk/wq6nfTasK9uXCr2sUrPDP6763
GrgD86PWJT/DwNo7Qyj3TU+6GJVUri6uEAPu76wd/FE9XNR7tXAqMCkC+YP6i4Xb5WBTFC0Pbs33
mZD2TTyOWDb4YngBEGCd3BSUY9tgJxoS6+veXA6xn6oO/g9pamhBmFtm8o3AhhesrBR0qinYO6qU
ol7B1/3djzixXQW39GkfqphdspQWW5U6rOV+WV4um1l9YVDM0R4QMusR/suIm2FnWeYFd9c1EMhw
Kz7d2LXVp4KsvrTIOWUR2ENJ77MsOTkWtzzp7Wsq6N8ZwTQA+/A54fM9aukurconq5O4c5LuauSk
dysrYs6aZjNSa1m1Xn3XR/oDMwiKkTy5zBSnQt2Tzx5VwUTqCeXrygAvPGgns+CsojR+L6lrAibM
brI0v8et88NJkQiXhrdhRSn2XpkLzrZ9SfEZ78s4ZjjX25NdFufGLX/YnUW/w9ZvGg4U4plQ5QAm
wHSZ/Qw8c153vZmho47WeegriIAOOEkii43ESzedrcq/K1KWk6Y9bMAKXeMh/Vk0Kc9ZcdcNRCK7
SfFOOb659dQq+3SkZ01sUurrh5b5GIm87ZpZ4dGttHbjSh0kSerAxekeZEyamftoEDS7JRRgYnCP
cDkyM46Ik9iSEbG1TBbGTFKZqLTDsayLd+7IeeVrTMrMiGQ3U29G1hCAHGSD/IFuAXGcle1gLsyP
U151b4X+YLu+eA99yEOsTxjlSXbuoPFu5KC/BkK79yhcbGMjIeByaD8Ngl2NKuwfx6ohn73QiLRW
pEaKzt0hxvQw5rW+B3S4X54iXm3GM+FgPFAg0hJwM6HoV+TcqTXujRT3thfmZMFlrn78X+Lgf4c4
aAjmdv8/reexGP4l/+nv3/CP/Cf9b4btwjlDheX+k8wTmiBdCoOqguEtGtC/QINkP9m6Y0hXkCvu
8H0ENP1d7CnAEwL+BvaAakFwmTv/E9CgAWbr38WeFgOW5ZiW8NCWWpbF199/3aI8aP7zP4z/O6Ez
6wnollBwk28jWaSUue1tQxeiU+0I3Y+JQZi4r7Tm0kRzcw5L0EnuZP7SYivaatWEKKkslAGkv5Ty
Z4hK8mhBxkyQNdFU7sr0k7pkdJgm7/fo/mxrqGEiddfAmbSDm0TmswXldqTEcy71+hJBHr92wwsJ
O8kxyxO41EP6zITYIj6WCPpmPE04KREIkmfg5Nqwd4ggPyWDfKJMRIW7BeqSZHuyN+UlqPHM1D2+
6hLvOgs/UPw+TIGgtoisdTOo9m50zBO32aSp8y30Yv2+MDOg/Fa6LeNgvtqusYkJF175pbAeq9z5
cB0MIU3Yf0QsyrZzbV8irx2PNOBeqnEGV5Wi5bKgKkERsbSzEMj+h/bHEFnaFVwglTFyPmzoRn5u
jC90mHjmiztTdNkbSTWEHkSHAIPy4+gTrmt07VFaWOndLJk3fmHGrOnlyWh7lTDsotexXYj6ZYr8
G1OUURK8CaGPSnflUSntoZdaE8yGuqQER/sZHBgCrnPNECjS49QGm7Eymv0Ioyh0my1t3C2a02gj
Wa06Wmpeps4jdmFAX8Z4d8U8j87RAdNV5z9F3bxMJisF1lp7vFfZnqDc31WedeT6OQ0FizilIjS5
0M5cVsRD4hyL5IHoVvPUOdawNeZblxnVCftK7EzMi20Z79PIPVtw6M0eIwGQoK0L83tVCvFpWfnZ
8oeWOMf6Eo+ad/EHuXNeqd2SBumNd+lIcPicEtc4VP2mNvWTYNJyIo3gKuwi2+U2Nvqo+NA4PEDn
erJLRtj8eqzKdAOjzTxlrL/RA8MAOJrgNQYCSPDwBOk2tmCbMXVSUgswfZFjr/ve/Z0XNmoeQYdR
D/zfBAUMByuhm5kEEoZ1NAE9M+imlZr7iFErWFMWBbBJvOlOOv1P6uesSEV7lwRzcfapWVLgb48I
446oWrzzbDpbmhyyKHxscvdl0ASPToxiA3BJWBenhAuM0VtsCCT7DuJ2Pk+13BDEi2rTLB9pXltk
ERIQEBufoh6xjWmdv7VzhnsAZAVFzGZVuqgyaIjkZ+44wgVq/ZyJsjuWHgDgto2+dQ5cXAGEaR26
mXPRi3dtBLDn9dmPYKLg6sp03pg1ywxSHU3Pta84iy+1Vsa0TSufq276YclM7tMWezyi2fshEy63
NtVm0ERxqB8ziQG+F085AZJ3ENBInnec4QC0izqgih2ZVLa9xBVqBD4piQnJiVNjH+yWdr+bvsGd
EHvaLQFDN8mgXpx8J2UEVVF/DUabTuHPKI0YVbFueSRU1wMPLmNilTNXOoKH6Gw3hLJVPldNnP9E
gB5hYAzoPUMWyEwz3epF84jl9VMAXEdEeA6iftt5xH9BmvqQwK6cQrNpiquM6qk6jHH2znFDzUnc
Y1lEyO4qqCQS6xyiAczh9sw0dBo3RdeE+zb6MYJETPyGEPBM5XjOcjvq4UvGQ5upaYuSIi1UzZ12
e42LeH2rUXYDPO2SjU0m91WjbdXCycujowlmSDRDv+ts570PQ2IBjDjY+k6V7+yuJKo86eCmtQVY
yxT4shM/1I3Tb700KbcIB1EcUXDNbMmiDKlrLO4dT8k2Ely9dLwJCPApw04aICQmriAwvsObSXYM
VPAfY+g8JFCvRDVfGjMfKJzMZINPv+0AvTeRFMyfgmCXoRrG2lv/dEauHzHyV1ati3l7dr9lyLyH
dJ/k9XysW+JpdAxEcAkuHkrcTRfl78XoXciMSK5Jp01I+lpto/d+SI/3GIUcctFTNBc1eIs8M13k
vzaeZO1j9lAMRCMq/2LU6w05NYlLstc0wsNpIit4ZczFFhs9zLUHeauFix0TVxTHIc+kPHsTjvai
6T5yHnKXA5sMosAEIahRXRu7LUiIdW1QP0xrAyk34p0wbYIn9Jc39Ez2bh4t0mSFnWz7rlKUzx4T
8ug+TT7wCAkkAtu8bt5T0+9fMZf7py5uXSJt3BGhO/WWhmySvQ9b66q7LS0WExWTwEZNdlHebAsx
P/hJ3W5pJV4grHH52Doe5NidHhIjQ086sZCO4vnS4jimVOx6JylYXiY1auKxRFVremnNbFYzWLRW
5h5jxwHv1gGJzVEjZ2ezIESqpofyE3b12mvi9tQjkaDOOF8tB4pT72QmgITuDCiJMUGOJUS39EVO
EgVJX71QVzM2yjWN+hElQDPh/+x0hAGOifylRQu/rWcjWdl9kRIyPfHwpSc7YIqNuvKSOYE4W3UN
wMlsLnTy5YaGQ3w/pCTMBNZ1Lj0cFhpoxjBaqlvBFrx571Oqo1YFvdRjhcjIDvOe7FxRjjUjOh0A
iTxrjEEI2cNMR6MICTtHrd+gQUmwuZ7dNjt4VQRZGGkH9mAEgDip9xqUEFAfBlduXLZHVm8bav0F
2lfBhSAHkOkmgrxSmIf6iVqRdggtUnxgaT77WERxjeA0d/CCkBMzFoeaRoekPotl3rjYPvGFYRzb
d2jZEFeXu6rUxgvgKZ26MYl6SWFjTKlZs4s8u28ipgFw3TZatYegqT1J+OVHvSXLWNOIsne6Ob10
zbSfqgBCTDrp62qsMB4o+tuStiHTNCa2eOYCCErzQEOEBXef1sARAhqGfomI1Q9bSGDKrNbV8rfZ
Ttqmp1GmsiGWd5c9oXx4LlURVwcUnDb90yJskB0t1opoHK4yDUO76ZhrQpkSjNz4h5zS+hknE0Ch
nMRGqwTAx0PsgGrisIBEls2cgo+yhfcryYZmG9j9uzb7lPaWPBCdos2WQgCOZlXXyCDDHnxbo21k
lBjmoYq6kUe1q0vyc0z3cd82EkB9tXSjE5dxgE4CLusEoT1hc1ujbd9a5uB4Jwrt6yApMtXcjqhm
qYGLE1YM5Dx9oq+s5qXOnJ2PfPcUaPWLn7S0TFWhA044zG6vucRAwvbLq6CUF3Putd3CK1tEAn/I
Zcvenw1BLpyMyDt0f2V/NH/tTaalHaNgW/d+dCaYk2KOd7N8PaZB6SfHnudJ3lHVtvOEQAdojNvC
htfVMn/dGaJ8WA53cC25MOH+DeliQXr+e4TMEvPiBCFRD77zbVSVuCXapS+DND/46rYfI+rrNWsZ
xta6P9IthniskPcCYjPVOrXbCE5voqcj4EPSXQj1MXqjOkoVodD3JOZRvGcXKBNsixk+5/KxLnBF
uaQxfG2XNwxRPMyOjjyHEJRFrcH1yWK5+pfNn4gWoWcbR3lmZ7y06wWBs9Bt7KVgoyo09ZR86KWC
U/71VkK+1kp4HfMsVQJdToO9nJblXDWmfbEpB+zMZwp58ym0awGMTKBDmOOcUcoMoTuwaZaN/Kxg
Yq1CjD+MZ4JOJxLiL3nLiHxAMtmhT+v2X0lEy96iX8HkXuzoPb9k0FdplYXaiZIc11zE/Vkh+Fo4
iMtG9m691Z3mI/0KIxqqeY9a8rBEDC34omUjlQn4a2/x8OqzKXCjoZFXRtll4+L1w/Kg2EBDz7Ov
a2jiAGxHb8hf6lDHBekU7Ecxo171oWp6pF3tli8uUiYLA9K6rUYTSscMoqEDtoeqG+Dc8pxw1CPi
T6yRMUl6Gcvrvg1e6Qv8HVO0fBbLB9UnNP3Q3j598Yj8xWqLUNqNSKj5ukBVPW7ZWzbNQI+7bOLx
n1hFOP8BP6Jo7Spi0pYLeVxKvajemgOewo1cTsgXX/Gvs0SXGqE3Xp6Q5h/MCXUKlr9y2ROqXv/n
PR7bObyU8Ah2f1P2NVgV3fpNaaZfhSMhH25Ly5YVsSvAd9tmzdzb8hQBT/xoMGxIs3e2bRvjayle
tJyKXyxRQpszDG9Pth/KiIKYdjWmw/S9ThIesDLwkL/AQ05qz9pgMknu/mxGr0bnbkTnBv6AJ9Ju
64D/JLb4gFlvhN9h3/pQIqf27iqtumLUe6gd1m5aOG8qUHxBbKgsVecoGnEr2uKpEjtGzI61mLJ6
JUzeDViOs5ffjT0ekvzdcME7BQbtSy1h5TdE3zL9NQ4ptAH2+g6+97vp+iR+WdwCRhZfwXOlh0KM
j3q9tlHTQErNLlFA1y3TTYuphfUN7qGvvDE82ptm17kICiAGJmSLdocBouy2cPvnmK75GbXvHcoU
eQjS8KUyJpfgYlJrBWJ/qtDu0dAZXwOddo50oSEo7Ms0PniZfI4tCBEUIs7yTaNOsIVJcADiN9xs
Iu6HSfanRoi7tH4fzUc538o0jXa+wiVWWXIJ7fGNBUm2jjTtqnV0902BPy0AWetLEPNJliG/8fEo
BDXwMVk/xYTj5enDJBOQuBF5VRPWF0Cnv5qOyQqImRECd3KREB3Wo9sT8FXeZH301FIP6NrakE7B
6WofEpdiaDha8ISydOsP2V1HeB2zvv5OH199lyiHNnDu4ESt27rmljCImyRgMmTOvHHL8gXm8Naw
aKnQ5aOemYCWa0Hcj+tWJL8au39uHPmz5yTMIS31bgDUTa/xqU6Tk8z0W5W2FdUFa1vW83tisqbu
YwXzH5pH4ascWGIaanTsKyyir91obcbefJl8tJ2Bh/ctsz/q2oJxY1XHDqX5amq6hwx3bFjsUGaf
yc/ex1n6CUkUOWLrhUChVok52pcqTreNXSAAChEuVhFBirbLiVSwpVJzVtOBCmmwpvT3hrL+Fnt4
xMbEuUsn0WHAyC8UgA8W6gMwTGf4NrgDEiruAtJPZ1zDrH6Za/cpMbwfHilla5P7aCZS6AhDSOlS
5QNJlXvkyNchgUPEnHRfO933oshuHCVuSG+CyhDLfR6y8BJpCsMvnwlcgLjkcwRZwcod18JG1aeD
4WFMScAck61+MHqVUNnDlozomViin9YAAd01LeSHaKSxMfl0e8hN85vmex1QPh+a5Ngi9l9nElHR
XAfuqh2T/mxGVbTHMvajBrq18VUeJ1QcFj2Au92dLx0Wt1UPA6zj4ad16Go8PJczjwPc1EhW0vah
QzCN1QERNDR2lATaTiOswsmN50YSUotbOd2EcbahFg5FpiZTlLNGw5yyXK3yRjuVPCqJIJ0wbeBO
bPFuD+STSoJKOwJL0yW51Cm/o5uAZEuoaUG4aatSTkPiTkumWKtZJaCmKgu1K0lFDWDLEMIx0dG9
TUk4nbuMlMCg36tstlWpslX1xKFD4Gqg9chd1QlghZ8aroKBTNZSpbN6tbVviGv1VG4rKVU9JGck
ySrTNSbclZlFsLW6HlJN+uDCqaGQ/kqyxiPr4vliqIBYlRSrOd0nAI1q7REiy4/8NdrU6Oda/4HQ
ke7sLM4dJnuonNpqlGHDVf5bpERYzDF+CxkMm4Q++0gmQmTJOxuNyKhybcVMwi1aK6ju/OxSpd+6
xODitnpoVC4u2ZCE1Ldk5TKBfWXUwGvjUwgkTbeBcXpEE34pOv0Gr+nNIaLhzqT/uZ5VGm+rYnlV
Pi+cCAD6MD5qont7leGbhZQFVKqvT7xvTPbglmWIjc6O7N9YpQDjcN6Gdvm9oWJ94bG2iUY+TTuo
Pyl7TLt6LDcWugHyn318iVV3yr0KJyleO8tn+FRRxFRRVtXwKVVGsZZfaCeTWSzSR8wCyQZcIt2v
TL+0dXcvqvQ3Q8ylUcnHGX0QJ2q/d738YEjviTagSebZgmgISEbx78QmRXmYyVN2kBaNeLzNTiA2
a2RD9WoXN4KpLEMaN1KDDAr1WumS5ZqozGZPpTdn/qYgzNlQqc62xlOGWa1Slg4mj0HSn6tZe3NV
HnQ5IWLTiYg26+hWq8xoJ0cV6WTQu1DdQSFlQEzxzbOwRgxUlsDaB2vTi23d3RVEUhtEU2OhzZln
klZdkJWhzx8KDgj039uhBRlWlkEEjOTQipbcDMQO2RpnMCLI8EehcrFnpAUgZkOVl23NOCN8laFN
aC/myJEAmlklbAvrHgd0BJ7Q5Q8GN1voRrrrTefWxOj5cHzGCKgOllUNF82RbyFR3sAWGXAFBKtc
POcJuOI8TlyKpTzQgq5/8Hv8P3V5GJaMcMLCAauRGs5VDVZ0j4p7ugiVLI5Zu9uFJ1xH9YZcr3Ok
Msg1p8D0mRIOT/At6stt1jbiTMF7HeD9Ezaqa5UoY+wsNJC2O7wnVvJcdHeNSj/HCUaoSoeWtqcH
O6mMdCyqVOAck0iHdh+pHPUJ3Lox62TFDTnycg/KhG17m6h2HiOsvqHKY0/Ft4T6NuYJrqll4yJx
qlSKu0Gcu+DBNmwGdwIi04LDjSkOAeAlM9q3o31c+1tgnwz+wWemsuJ9lRrv+iaYMxUkX5EoD374
jmGO9NjOu2LGRTU75k9x/xa1Z19l0rdMiVauyqn3CaxXxmm3RNuFe/cX+SJgDdyoPkzE3M/E3TNv
2kIgB+I1kLSdykc/LjZWz7yljh6tlONp3OH3GIojlcqLlkmxRWabrnzxy7an8tTmpcNC+TjrLK/A
bHx0wr0VVQ4PD7+gbcVvpSneZioem7IlVmcULDU7rjoptTsTrsG2LYhXHTuyivlMeAwneUaBgNm7
1qHpS0Ox0gIkn5OB/HG2b1ZVIS2tIA5n1rY1QGQ4BUCLNK5286xKSUP2Whtmse3cBuVtax0dC0Zi
aneEImHxCh1x7xphtc1kjKo987BORkV536YAw1XaCKsBnKR9ygylTqpL6HirBObahoJKA+zpV973
+UbX36uy9TcenyOBbuauc9Dnlrr3ayiRkNNZr7I1VSeEDToSEqkK5p0xXdzqiqwx33qozTMlO6+U
AH0Ju2sXVTre5xZCKJokXUWLmkr38ZoqfXv9pWpXyprl9Z9NpITwppLEE2RC6x+RfKjk8oUSzk/q
J2g6PzBa1myS600J7Wv1i3K09/RExh0THn6DeuvPpleyfV8J+Bc5T7yo+nuVxaDHd2CZf0gl/C8V
ZVYq1RCAxh5TrXII5MosEEfYBtzFQbDoT/6whDiAC97TfL+8rzs/YmVGiDJnOC2iFKmsCvMEYndQ
IaU0rFFMtHRGlpdE0ABYK0pk4tgTTxHN9FOok3lxUBKQoIriI+0udLT5TFyUKo+AoEE1oVQafzZp
q+OcM2djtWhNFnkVJpYbYDFmalH6bA9mvbOVkWPZVCqgd0byGEcOGhFl/IiVMGhRBy17f94j+OSh
HQRtMxclba4MJoE/4ZlwyJf4ev3nzbwON4UNzBBWhiKTt9taaZZQNXSojsqQ0d2nWVTboB4KpVla
SDgVtMiVX9G2t9PYNrHvFlst5vsclSBaKtvMsifUy2VP/Y/KJPjc8uDuN8pw04YPUhlw7MWLYylb
jq4MOrFTCwg4eI0WsVep9voY9jmB0eu+kcDRE2VVAoei7dw6gRDBe7FSryx7Br65ld45FDjz7sOw
LEj7Nvo3qdxQwu+NY1K9LS+Wt0mEaZHjN9A4oIUvG+T1f9/7t5dMeJttUsJfXY5Pw2vKJbsxGv5g
+N6IndVmeXtqW/84Fo9dM+OjYpmADzqNr8aXrUod7HLECZOEteugAyvVMQrlcHLUZnm5bJyqjTdV
fUtKRmJknWjb8Gyqs/JPB6FeOhLn32pSh7B8ZeJCQM7BHa7sZL58FrjLPGUz65ThDBJfgf8sU0a0
WVnSorB2VjEKd1vZ1XRlXANoZqFlvM7K0pYpc5vWU82G23MxTIwBIw64ZEzfmAORqoM1Dky3A2oo
+rBxzRW452Bs5ASOY6iblbXOUSa7GbcdxdPizDSftYSy4vXKlGcoe56FTw87860dc3ufKAtfjZfv
U9/g9Zv3s3L5mdj9KPrWyv1XYwMssANqSgHq9BKHoPIKTpgG6ZRy5fbwCJWfEGH3k6YZkAeV1/B/
RSP/HdGIiaYCrcX/GxB25ZkQ/p/Nr6Ro/0U88vdv/Id4xPmb7VierYhc/5ZUaejib7pwJLoNW7r8
Qxxlrn7of/6HAC2mQwvgy7qpQ3wE4fUPAYn9N88ydMvl275IYv8zAYmFEqYsUgLa8uNvfpPkoWRx
F5ocoS0FhZN/FZCgnSkbZ3TNi/UlP1ye5CBQLarz1rynnWLuTSWUXR7nXyrCP6+XNzFIgtTWckZ8
NTmbatbLa6Is+0wYRwKN0J8z4fHXOLnooGKVmxX0CcmTq8rGtQoHHwkHX/Scy2YYpJ4dIlXxY8m3
ABsDyBY5oeoQG5fXtumfLaLs9x0ok2PlYZtZZ7e8x98+h9lrWiBlmaybHqT6Ie+vY2nM9NujrTMZ
9tHv7xMtHzd5zFzdqcqXJpifM33oLgP4D20wUVGgeIPtWO4INzRY58t8HQj5OETxWfiAYmBeFZhj
sBQRh73x+fS2oy+QsBnZJpggbRVZROEwr96VcWdlOu5DaTnfK5nc0Io/Tnr7LbUrd2PaxAhZGIh6
Sc3DzVBzaMx5ccf4FxCcRAxF3qczbjKSB1ejjUMciTAorrK9A5C2AX92R+6kttVm+xuuqntAFI+G
Ff20S4eeFikruQqiwe99mPWbo8Pskd3P3rN5+iF74MkDiRl2AVwR6m9h8220w5PAZsGcLmRNh/8l
GeDONAE0mywqvT2JJDPdIDpbQ34rNCYlfoHrnbwXEVuXsM1/lgFndXQDULQOmaSWMZ/DqP6Bvv6Z
7vqTUdUPsnFfvNB4ZUVasbiPD8AR7jzD57zHFCerR1Mjx7BBeCp6UOPleRhUPTaofhM8Pq5wjP2W
YjUWTCvT2d+qjDhm5+/D0LzLZc0Kuj9I9iFJFhSxT35j47uMdqNW7ixc6RsPinXiOlAViDJolLWC
Lq9PI7b6NE0mppOOMjLseIQHj4i/7tE+fOAPR65aPlMcIS8L8PIqDO1P+KdrO3bOcRtQY3OJBcTf
DvybP1qL7Y2X0hKd3I4Lrw6hkVcT1Q0YVrXZEtoDWrlCSjUM3ltpwyevB3LU8u8DpgNoPZhSDK4H
QOLFk/EtMTlVpFZ7VLqwJfT+xRq9nbqeSr04FLp8DAyMGakO19qc04coPeaDdp/MYsNIg2HUuTch
4q4t1MI02hR5a4L/kky/Wa5cUwf6ZtDG98RYgNtKrHDd2XynkT3WzD9XlZ4w+/e/Wbl3bTvC2Dod
FFWEz2jIlBOuNH+LVn/QGMFbg+SphBZHKWEgWFiChIRNPLqIZqha2oPzu8ONQGnVZMhFmkUl50nq
YobXER+9eby3pGTVi5UTPngEAGVYV5XjrrpGPOQkPK6q1L/aaXXIguRb5eVQ/ZJDbSHbQcsMay+6
q2X7THGPdryXgX/mSoYvO69yJ30FFSVX1Nsc0l/TAhxsW8b0eHEK8SEzsgqW4cNk39lzRScowfQ4
2MFjO1rnOdXPrAdsTqqemzoFV6xkaTl98gt+ZJF40ELEQUkdvYlsPOqoW2mvPJEk9MY+ldvBOUg8
WhQ5ON4jsO1kZwEPQcd7CzFcdvuhZ51NnjiUeRt4kmVKKgoiodYvsmpt0+XPppDuUx7fNwbBoUH1
GbfaIfCuuVc/tzV1owCuUmtwT/ex9dCFVL2pSUdp8+hY0esg+p3WkDsLX+84aAMToWJ4MPPpRuRH
yijB5RX/7C0ZK4/vZwM6aTW3CXGt2nh2Uv0Jqw1PMiL0Nm47fOj21fcm4ufkPUCuD98Y8Vunw43Q
MAo0eftsFBblgclMNt6cY2SjgCNnhpSw85/6sH9vrOKml/3PseQgrRl5msKJtJq35y/HciIeQi8/
DvGQb90u+6WN9QurL/rW4qWgQduIWa4TMoWNHH5ZqmMDQM3UT5+kTDwPQ7UXUfw5BvSMx3mnmSUo
noDRBEc8lW6qBOShICpvVwZhYnFVbs3iSmkN6wT6yKbL4f9KEJAuTQjfQPFu6Yc0c7a1j+B6Xnvv
TsyzogsfYmm/z5MYt2Mo+SFRdOepwryd8/yb51xSlhVXqIxn1XJNYvHNJyCIysOpKIS2DWfRbUPh
XnwTH+84nIHD+hgQZ6a33Rmly1aIHlW3TUkkG9e9qQLZd7oe3HSfJk3WXizrOCbZA3SignMG+AOV
ECUr7xSRkGq2xj5N88e0Tz8CYgpmh4Bdrx9/SXI7NzSeH/oKyrO6u3AE7CwNkKMRhh8onIjkpPGE
eytcxV5NIwX3o/bTIcyQfEyPaMCK9gSMfzpZeJMt9ypz/x3MWb5ujFKu8vmtNYPXcYxugcTs28f0
r9HO4CDDGdC4Omm9rSSPEcedRuDZCANq7QIDMav6MmrJwxQynRiAMLk85HPN34TOsNft+WZkHfGj
cX9Q9Q3ydPm54Nb0HDlX3CZ7vD6sV41dZbvfxpFQR3W1e2Zp7BvpY7Am1Rrs6I9gIDg0aKy3zKof
leQoiIhvzb4jrju40/jhje1Wy9y7dLBeSsN+ykcjWLlj9yOGMLWf5XBqZmpqrMVgxjU3xPhKFaod
W+9gNCSEjiyQrMK8iTk8S69lLYAxBAv7zqudBwO2whoZKWmpzx5GjKZMfokBF6gTxa/lzIWow6op
nezcaHrHWrvkeQddC81rtS/yAt/0DJErt7lueoXW8lscpzOlSJlW3+2BnpVu835J5XBFspV/YUqB
N15ndOMKsUS9D+jdIc47Obo49f/F3nksx61t2fZXKqqPE/DmRVQnvWHSJK3UQZCUBO89vv6NvfPc
m7q8tvrVUApAWsJurDXnmDY/uIzmZ1QWx3qgvRd73yKtxy042z/CRN/a3ESt4kH5AIcLpMm6s+LQ
w4hvnFpyVRdNlX7HtaNuizLeupCMevS8JHYk6mYIqhSwUa4fI0tfdR2ZaWWUP9klh7idVe+GGT/l
0Ebow1Q/jalJNm71bCSqt45LPKl5mt6ULeMhH+r9qBrPRc/hGpbui1MI2eRz1IukD8d/TRI7XFth
/U1307vJxqIVFPHZznzi5mt1rVAgGB2cRPX0arfuARmIv4xUuCoKah8jGz8McsKXeqDelsbHXNBT
QLeMth/LwbfstjcNxgIa0dK0z8pFZjZPyL7jZZqpr4oC9YC2DyZeNdj0DW9RC/cVhzThKpqzUPsW
XwclDdOkl06tmTgpO1tmRv+oueWn5d0TX/V9sNwfTQiSrAHDn6Bwoekbn6YwW+lF8ex7Ib7fUL3H
oUEjGwqbK7JQ9NZGugp0k8q4TqciuNPDXYc0uFMjxkdJ8C01kg8qDO9VMt+GRnxude7UCRpGNgMX
P1OPRoNmvMlW9VywI+rcRdrh+DLlHlyfuXqcXeM7id7HgoIsVcP0ESDGTaHxN5Itg/FN2WTxcD9Q
GLaKcVrnSXi0KoPzLoQ8Tn80C8wnBYQnLRcq6V7ckA0+vlmClpW1QsnigtE04L0iKMR2SU6xFwKW
s5DkjtnW03dWmvwgILxdECVJShQXLXf6jOEUqIGjUAjKoWlhGEVPemRErpgZCahWsRHHOYj6p6hx
2qXbIkP0w+ikevBL5tACOtk/FAbBkHHDCW4K07OPCYw+ZcAXWPm8SHr/PTDDJ9ulW67kvkHpIOdy
1hSviVYEhGt/gqo9g7BDbZ6G76M7vDlh/2Pq2p/6TOSHUnxExNTR1mRdhX587hSQpmmXHWqv31IL
jXewKM+ajrTaInih9o82iGFhmvveBQ1xV1a9iWAzFUIMEe8IcXnT4+zoV/RmEPmDrE2/Dzo6Os3d
tSMDepqlDxqNtqVbu58h+M6Fmg8nTU3uPA29ohPaH+Calz7hjOsZuaiOjIDrOA0nl8TrmsKeTeqZ
rRB7rlZc/rtHs3A/jNgHGEqkACdcKvcLHeM8hVuT8X/X0PV1x09OOGfSHEjZfhhKHfE0tKc2XvvE
4a0pcSYrJ6kehjj3loZX1LuQSpgVP9M9e5qCgMs/DFMrXXrZHHCzQWR3qCrsLzE9BkjHNeEXi8oa
95E7m/SMdVBfzt3gq3c6NqcV+o89chVughobX2pGo6S7qYrhUa+HUMRFYC/XcUt6n2YwnRsjtVDr
VffTgNahdL8hcr+hvMf5ReUAc5El2gibKQELvRHdGwATPSKgXZvYP6ZGe0gUd1uPJIPTY7kJc85Q
lfeia36wKSAOIMCHA6U65l0NATVptZfECdcUr7aVjziuH7DGOtlx9J/iAbStnYpRLS3lwY65AKJS
tJTo1DVwZCNj7JZGQZ974hzleS281m/+oKF/QF6tBSFYsScFE8oqx1mPGhPNqZ3dGAPNTZ8AIcMM
X1wwBDA6bkvWK52aZVvQRdDVrVb1wLBeIT7+jEL/RzAPb8i+P7rQxt3EeBuvM/ff92bp/KqS8oGG
4bhyonI7hqW/bBghhV5Bqrn1Gev5XoPQWmPD0rheUm7bugWamNRHodHh0mOwMGakOnbDBM3MRkUV
FOTpVPQ3YiT4tCQINVIres9O+p5V3ETO4YjneAy/hfWdmRC1GpRc5kE73bT0b/QZsqE3hT9j19x0
wZPFdQ+R/WcnxJCjGTkkIJmIL1GpyYdElhnkZCy8t7ZNKrScRdexDUv29XHOJtAT5bCklDzvOiF4
65soP3jBXUj/a9+SP7z2yvKHfB/cDQFEqoIVtA9KGHKh1GJiYwFwAbrwt2VjqXdb+AD0vPsOL6P4
Yb/J5saJZq2q1+9gmTGZioeBI62rc6DQuR3TA6nQtrpz5RCbHVKhVQCyHgIvoqQQqsH3XkRbeE2I
CMQ2iSxtk+axFzI/O3Hvhq4fN/OlGIOffW8NZM6IAg3xqmhLQjh7Ut4n/9pc/F2W1QQrWm/ZoRVr
QE6VUhsoJ71szA5WqPs7g53WExY2WrmIkq4BdoVClGMiXA3EwOTSgSr/rLRRzHn926R8tzO5QK0i
4bC9TM5pv7ZJ593J7xubZkQrIYZ1r/OoX9bcZS1FWIEo7k9IGFghcq0krbBlt+iXrttEruurUvay
O8h5+WAIaQJMml1FCEQ7dGe5KiJpM5ar5ro3yGfqceDuEwrOSq4K+SN1qZNsg0JntE25A7nERwsM
yxVxRvJDzNzpkdGbxibzfIu9jhIIhXmR/JcjTFm12IE5wf6pzcxi29nOwbwJgkpoe7gHQtJLlxKI
c1783Rf/9hvkpJOCEtf0UL+88rL1IhFCm9N8JOyLnSMUVbSuVgR7FFnPOU2T6LJyR8p95ONcjxoX
ydd0kX3KtfrbGjSq8LaItq5CrqMR5gD/Yjf8rnSZCl6Gw1E+cIgciETIucaxV8m1Vqj9fVZjcZC/
hSjsu9Se1U2pWsQTNhkH+gD47PJS8TnynfLD/ukyAMXzIuRys5J7Qk9WIX8irEmxc+ij7ezgMC3k
ziB3H/ECWxh3Q5NhMczondyDkQUPuym3gL8BGHcoS/muONL+6ffaRbr3Q7NESk7jRH73dd+b45PL
0I2hYWHX+8ueJNa+3JPk7HVZATBQnJEsfXbWPq7UTeigXwkUzjDy9fLherT+toteJuXzeLqHnSfq
IGJlX97ShtZWeWmbnMBrUXLNq6AR5rr99QiXf558i1wmZwOxF6p9v2lagiJCJ9rI5y6iYPmK6/u/
7oJyXm41OXV5j5y/TH55Xs5+WXbZbcvKprshnyoyRlEWfA/Imh0xSzuwRtNS7W37sn50zwIkpJON
DG4+xjntWg13Q/KMKrhQtnOXz+0D3FbKlai4U4aBJBG0Q/KQY78e6u4oJavUGh/yDBffCOfb0+El
F4la7wxFXZVw73fKRD9XPhReQVNXq211KeedVIjSS3LyVk6Bdm/WfW2J0iqkClrxjHz9P57MXb/c
DK7+mKTlDJbrCV5TeBzEgx8NXAXkvK+D6FjKyU6v612EYmkwRhS3aBUCYjF5eRBwobBdoiwyoVQT
h498IHrhz6kvy0AtsYrl05dJ+bwrd/t/+NKvz18/ORqdYmfibh5vCK2eN9e3//Zxl0lH/Jzfll6+
+rcF8r3Xj75+1JdlX2ZHGzCxX7vB1iB89cuT18+8fJ0udo7rJ8upuc5JFIjaZzn328r58rrffur1
Y1pKYItB515Kvlp+PbiIHcDBb0hlaeJJbMJvk7LPrmcT0g3MgxJ3INsvEkciH+QyOSWfkLPNmGw6
X8X5KHENXxAlF4ZDgFaGO7QgWFM05zISimusZFf8Np9kJcaZHNEh4B3Oc7nYX+SDJ3eAQJw+Ab7U
m4IwcNmZsbKB630rBkkqF7i11XBTAxmR0xr4JcZijkGdlrGDO1TxYbz0dCo5hGjRqu1MsPrcL9MR
ypswVNeyoSNzuNQO1UiU2+TPCzm46WNikJk1cl4VOn45O3n194zewVoT4n+JmJBTjCS2Qzhjhkyj
YIEmI9oE3NqgTs9VkoZLiJS56N67gncp+/hy6suyulYd7kKRlhCRUR+wPP75IBUSl2WxSuoqZiGU
3/jXeEEP22AbYru66ibklCaQkddl0aCzD1jIsqcpxpdag2piyIWEYgSr/Sf9Q87btf7i4xpdy/aa
7LYBRWSFSAjNtfs24XMA7xtSMRbjOon9kFNyS39ZZojxI/c+nxfcwKUDd5mWG7onaWDXImORm1Nu
4mtHzpaXosu8HF/ODL3yFvy4GLj8lsj2WyJcElU/+0hEM4otaio9dJ3rFpUL47ygNstYtVNU1sAc
1s3W5iwvGTSm8HOgXMP5JeeDCTpVlaXPMuQr7dtiOJYFhJ/J/vafJpBRgdkREK0h5EG5IzU88qHN
KQM0joF8XOh6Lg9CKBQHVJc9CLwrKeCZow8Dkv+eGqS1Hpr+zdJmkClyOwVyE8nJjlOIrwfhRmsa
9vXrlpAb5rp1whpfpuJME2GgHGvXB0ecnK6zl4OytYt1gttFbga5gf7RpurE9hkKHeI25S65fUr8
FmaZ2dC6GPldNpE88ty4J6QWouGiCXGQ4FxdJpMzkfudw/CQWYFidL63ACkb0g8SJeUn4jlQS2I9
BSK9LsULDdBKzF8mSdom6DXk/hnPWnsRXF3W919nNRNinkZCpVQZRdi61k3ivsoTpDxiPJydOD2E
EOlyLAlCq11QP4M0QIx15o4klhYkHoszQ6gQfYjfxueuSE92gil0IR3JZyXIxc9HBQtF+SL3pUpY
4a5pa3JWPiGXWYpC44EBhNzTQh2KliLONv8nrfiPpBXEpYGp+OfSintKsg1Cyfc8+ltpxeWNf0or
HPMPG9MvAgVUC6pLEttfI9hc9Q9L8zQGaDbdWlBTiBr+Iq3Q/2CRTRdTNzQPeIb3V2mF4f3haBaX
KIBxoBrgdvyvpBUkuP2NtMIyaVGZhuFo6BEdst/4vL9hc6SZ0cxZqdIjS8tHLircAGfxozlNBdx7
qnoclYGi4SZR542uUsl1dVIHcNND1qRO5XHXfy51mnGilorubUv0bE0mixms8dOiQRjxTNppT0aO
0zwMHojqTGnL1RiOGKIwV4Q3RLG7i9pHqJnh98oMBgSBMZ7HAd6up73mfhAT9TRz6TVxl9hpEm5c
QBd6GrYH85ZMU/+++IhrWgF1UvQcD+ZiHrxwh0fVXpsptfcELvOqoVC0MpPOJQMCtGOTBK+eAfIw
VazuQOYaxndqXHgK2uc4PENLIyyCKmjYcskJdOdb6APK0loiHJrg19DY28ZADBBO1TKdSu/GLChL
I6VUFkqaIuWjnOLYAym9tP2WlW00m2bEiqPmPmqCKNeXaQx93UcYivclIZ5XGZO9o9cfxhT9Cn18
PYWhPNsOhZ05JuulQ5dMC9EluT40V0iTT47PrbxHPtQ+MpsTfY5hJKA0MYN9HmKGpA0+LH17HlfI
cl0acDRzHK+r9rOuDpS5k+h2Cmmvx553KOz+FAVme9TsjyZskhuEsCc6bc4JJly2HOOmW9clWW41
5RIU6hWZeKNDc7jR16ZNDc+ZQCJNJfZhryV5qldNROK5BWsvjqjiUZcPxwlna4DxAMlqsyoIOqOi
1jxxujv29TCTWOLusCklLrAkVWk/cZS8E9cS0fWz7zrPye4s4eJwoLmv6DjRhW3a05ymCozE4M6C
zb5zolC/JSQI1YX5jctTe+cH5c1YeuVR6bOV5znaDjkswSazuzUKZXry0eIxBo2hDwzeEQIn4vWk
3qeB6yz9zn+GFJBh2XacNYPIbD2Rk7pB5krpNwmHhW7PuFQCwF6wK/pd5urjrkuLYuk6A/XU8Eed
FquaSCoMCg3IYIcYslz5WSVms0xGivZcr8lxDYwzbcZwUByaWYIqEpO/0GC88Acc7qqdaje8hQoj
FV4yT1hxjtKSDmwG91BW5/VAmMae/D1wAj30mzBMdupYYokrceU2VYvcqFXfQLCWNGd1CL5jdYKC
/4MwZN4yNo+eXQCSaPzvmTLcZGr+OIeUqLo8OpluQBGdgm1O74oyoKqutN5485BDNLParPRgIsup
qQkEU/hT07LZAmk+Fe/RbAvIKyTpSX+cIqRSQT48eIq7UbVq19m6vmqmLIDF4j8Fg/LTpRGxSMYB
u5cFmzzWt06VPE62EGu3xNqRD/krwzE7i15JOPsG+ws0GtXBXh/UN5aLg8utNWOZ0yxZknN35Mca
D6zljygGe5pHKJM5Ia1T3fmoHLK0M6+6Mzzvifvjm6Y28SbAWiagJGuPbfLsJQRXgTQ2yxm/kz1n
D8l3bex/oA/jR4zgNyfbBUGsIr4oW8GVRWISd/FMUX6O3/wKd0sA4qJYhvkMHSJ3qa3r/iKzzaPv
ioToFi3CmCQD7QHzw7DTGVQ51baxr7aDA93f91tKRLr3lGMYEsJ90o4SjdR6M2LkQEZjglCa8Cq4
JlGAMSvtN2phPdRGgLNpDLOdbnEy0kxnO8wR6Ft6g9N2XOhe/kxQgLcvqOWU3jHpKDLXyGNUwQzy
SPnQAQro8wobRoZQnl4tJM3VkBqirdugsjFei7SkIcdd3AY1f7gbDHp9lmbVu25MXvqo91dDE/kL
aunDGgj6VOWO4JI2L/iXl+rQPrVYarA/uMGOyON4OWfhkSa/v0Sufzfp5oNDbMcAvmSJJN5ZFPH0
XKYgwUUd6fw2pwb9fb+b17O7n3oUIJljLUdCNpwxiZYTcRtLVyVzIFVvcuCQpnEYhiS+nUVCWoff
4pTYkb1qrU9uVQCGdwZS/gwFSOZ8Kp610/PM30JDZ/+tVVIvW2zyFVq8JRJ1xfZJxLB+mJl2Vi3U
Tp0fK+sagpNtz7T8C/yALdVNKCKv7Vo0hYkExzKAWW9lwPtofdvd+zunU1HcRNW6NcKtMpvNqiw1
mEwIxjwgIwpgtwX9R84w7YqguV+Vnb8kFieMqUYJbIi0Dg0br+b62qITiO7QS0/+TPOhwFIwt7oH
0954NNAZWSZIvqmqqAvlHMcMRODN2yYK+QC3oxGv5m4iPlzoksgUrWgDl1myLIAQr+P2tu39h6r2
NyZYCzpj7ESlvSXg8VsVpvV6bCbiBENaIore71t1mA6hrhFTQsmLJgG5a1q7zBwd2VRL4OKo9gTW
u/rGKB0uxSmBkbB7mF5GOes4sIttRco6wSDBQw1qN9fDtRmWD2M674uYXY7uZroM/eh7T8HtFCjq
Ou4S/hSLtKY6RaFD0DnOT+M2oyCtNAItqWlASjy6sLSnhoWHAM/thYnE3eox3dMJjd/kuQujqnGy
ZONBxcafVNMnTbRg1RoBHA7cR5pnrsg5/xw8Z9/ZGZ4e6zWa3E8rzLRVV6MRRKuWtPeaObwGPfed
cdXcKTFGudEH3ugdWzu+E6CQNo/JxetOiokEX7GNU0VGzj5Kucg6PUkznAvA3xAr2bTTuvUreB4N
J8nS30f93qrBEgdCFOVOzQetwAyvkYKm4IA/8kYrK4YjZrDp9Di4ISjuruj7l2TKSL0b3VPQsnO1
hoFPLAy2MW7xpRqD1yiK17qjsFJzdltSFdxGWvPseTWiyCn5oY8VZFXFuCvz/nmOCUlEX6XhjqMP
jiD3GLTTlp177YYBdKMSXwZgljlGiYGH+UzY4nNeVT+U3iZ0DDGr53N/53U1bu0n00MCzzG39ZHp
2eHA3VvI3meCYyOTp2RsVQJjwcObczjZFBb8uD+obv4cuOpg7Liyg5wQ1SD5MLQW9I0UEE2StFxw
B0y6nV9R+w6G8UDA0+8PcpnM6ZBPsAMw5LR7NFaCqiFDNeSDJGrUKoesEmwmQa+Nxc1pJFGacp6D
M933WMYzkVIusQczTsN1B0ph4QMV2sflY5Z0cGejWlkAlIAwLKw28iER3h45JZ+wysFeyT9EkX07
2QeQTShZsZ9aCjIm4lu5/NopkLPyFQ2VEytmiH1ddP2My2deP04rfa6SJfrhfVx9zAI/XPSPQaR6
e9shxa9UktswyNEhECpnHuQLHEEAJ5Nv71x7au6cU26Tnys7FD7haeQkY6yQMA1iVkDAknnHLiYm
5cLrw5dl8hO+LPOjZpU1MGS/LL/Oun5EXFs8Q14l6XEFxQKrtrh7rsWD5MaU9gAoV86bjvWCJpL8
ArFFr5s1FqRikYgIKlps5nSs65nRPi+yx+ElS1JfxGOyTHWCYtfQj7u+WU59+cA6CblfcUKS3EQB
4PoAiIOyoHiQy6LGQtvipLA8xU+QH5XIfUx+4GVS0FH0pLDXsiUl2zJyKpHE4rTNxMWk+yE7Kl4a
aqt5GDhaoVpMS9nYEI2gQGtiSwSUkBIoN9ulgXeZlus+tjmbFxb2NtRqrAnZjC0FxldO2YJ+Ix8G
kHIlBlldEqlVmV8jJyUmBW7E1qoIO6yd9lUeRvLBcWK2QimOqNxq8W5H3NRoJRzn2VNr1gYHERDH
+iBn5ZQqZk0cSCBexaTXxwl3ou0ajYi9o7zyDTFAdywiEH6Ex+6mpKnvWYy3uKyfLBKL0ASvoQl9
byp/m0zzeNaaG3Oqk7MbWVur9t9qv04PyBKjNR5LfZO0Vb0pHT9eR0QK5Wb5lBeGRYYPQnWjxKoY
5PE2LCYul52RiPMlN3M2aZXFLEYeOsU0E6X0IhRONrja8a4R0TCaFu/6zoaanWS4GR3jYMXqbdWl
xPPg0F42KI/22sgoIkiUvdtA52hI+z4OHbIurfezW51W3bayUe60DrfWaPWTA4kdSO6D8k61xpVt
qfqxG/tvPTm3VNNACYaYEtZxCusC+R+o3yH/xRGOF6kl9tLjvkxRIuRYqppusq6bkOOLmmlz3zYq
JzAb7tykTCZ6UTzoXBVw6ffRrW4wItTqOloMoV1ku0QH0yBs54woqKvL1sIg+nuTbDzLyevCL6+R
z8pGxPV1RWN/q2uS3GsSkOVzqeyzycm5p3lUjPq9XwDkmV18H5p4kLOXB25LCFMBTFQL6nzM7QyQ
urki1Vfd2uUIpUOAdyqbI1DpPbLi5n4jP4hsrPLykXWCZTCp53Fvj/fX53zMe+APcczKZZW4xVcn
+yjf2Il3Xz/iOps36FRBnGYrcD2iaeCH6W6CdS5x8cRDBywTVerrQ+rGzXawhz1wfaKJrZwuuNz/
XWqYU5rjBUs4yuWy6xPXWbsGckdjISi3nXSGcuzIZxEYv0PyVzmR/GVR2QDM1xjnEUbF+pLrBR83
nmTfPJay72La5k2qaC5MHNFwEQ/2tQMXZAWpkXITy16Talivwvp3MRJe7HDCGEcGL4DKmhJu7zn+
qsv402or0A8DgJWdy8BJArNlC0FOycbRl2WmrqF6HsDJrQoSGGR9NxeXX2+Qf3JSHysHleranx9w
uER7ZbYRdDKIHKaTLLbKjoycgn89bVNl2AXCSWra5bS1en3HjSvkKw4N/Hx/xY3P8oQokebyB6JC
hXUqfLby20d7sjZFadwaoqUSpwSsuf33SRg7h27alqWqX+jKuh3VG5MkB0lxl3V38guC9ijnx3QE
nIgEPl7HY4AufmlhmXeCeYKLVY97N/kpy+ryIW49M9vJarqaKXVzRFJYbD01PVxQ86LMTncc5arD
6pahA/J98tnOEqkbF+J9LK8ixIPTMsnYt357lfiM6zdeKvf/cpkrtT7XT5BT8n3XZdfZ60dff951
WUwYJjBBamaNE7/410+WL3Zkp+/y26/vCVM33M2avr4uurxE0R2qJhZatK40+ku0AT03e0OL6k72
LgvyfzGPCyyIuKBdWlsWGfE76RGWC4t5fB7aNgSigYx7HnBEid5RERTRyqwNDfOr2GW+tDzlHjM6
7i2JdfqmnmNEUcNDbFC2lwbqCEE+bH4UwzMBbiiiATYuWnEdLmOHi4nsr8ofodb946DbcKBcYW8x
sovt1xEmKtfF1+NmWoQEaiENw0YGmj8069hZKoMfA21lBBpNJBYTV4OXU/YHSUSQNmGu4jNdktlq
t7WWklUS9tuIxHYMgdXi/xoL/1FjwbHtf+nZPIfFj5//tW/S9/zHf//XT/mZwgWpX974l8aC9oem
48e2iXWx9Ysxc/jZtP/z34qj/eF6pql63FfargMN/NpW4B0wwm1Xs00Vpe5f2womH2daqib7ENb/
pqVgO+rXjoLruoZqGvwGfpfhfDFrVnXQka5LaDTuc2JmgvA7VQFbfZrcVt+qfnFfN4zeJnA+BKm0
BEp5o70pcqKw6JZsutS5xXwUZPdu1T+5xXyMdOvNDQA9GRDCG8QxFglbSfKe+cnJKVDvK6SOx6cw
K/ZNcWtYEQht53aIIXRYw7jtMf55Xt9Sm3FdcBrzORpJu9PKB7oVxGAjyJrJa1igj90FGRF5SOFX
rUsXTze4K0eTDha3U1+6+eQQKAyXpqOer5iHxEDdA2ugWggrXK9ZvwiTBhz9vUiQ6aahShfPvvVy
TF3VTIZgC2ktjpJF0VOkyvX4VzyNtFMaxK8pt576qN0nabprTedHT4m7BuxKOCuMGLsxd6S9nEjU
XpLciMVl2FZ199SafDdidUrjP4dpOivUMOYw+AlP0zEoh/pWtbA6/EaR8gg3wV/4en9K/OIYNKxN
Z1RWed4/DGp6gt1xKsDHdXnBWyjNVCoO0+k+qp1bJVKPKBWOhafee776EipwXfLp3ocDNnAmy7SX
WmnQstVraExbrDOnuo1+aYSMeUr06jfTOXK7Jz203rqEptCh8Zu1U7i3jjFuszE52Un8rllwpQf+
zIS8Hq0/h6q/J8fYS9qNGXUbU09OXDHuzXg6xlhsQBceBi861LGyQNNximhHoVk4laBlQXk4fbdp
TRKaaQno6UAMWQLLx7sdcMQVDgbXqdk4ynSvzvapnV7VlPKlZ4a/jIz9gCrUEYMpaBENHbu5G/Jg
PcUImhVTxYTharuOby4af4a9oq0iellaa7wlffoeWCk5tGvP1e7L0NqVbXiIqZhqenBQ6+QktrDm
Dy9doyPNTj5I8vllBeGvqh3PYjWWyvyCV/LkmPOTVm0ZgH5OKq4DLV2myDkmAnZqfL5pnuwr8NSB
MZy9HONRjcZgtksKaMCWG4NcBg3i12wzLogOIJcSzbqFLXarh6zBcjxqobmDunqMwvSXG3A1VNFx
R6NBZTk5Gdb8IvbJGXwP/u+lSZqUb42fbqmfXKC/yfhkh9N5KM230EgO86DR4oYJWMXv8jumLlmM
k3HfkPxGXR+qVhX8AhcMqSYft8GYvjsqTj2zWZtslZDaaNKTzcL+1073vajxqtGb1cW/6qThJNFu
MhgV6pRSMUsO2P5O2RTt/CJZFfX0Ms4QodHDYw6+j+bklAztporZV5X6MSnWfTxu66o/m2n3VCvZ
qRenA/djDOcX0hbPgpISjGedTVLb6XvTf8MmfWiH+cWp5hexBTGQHpU0OdH6eRcrRuyPOBfPTkS4
bDG/NDB/eigf8PbRNlN2MbrVaIFVc8ydpbNplGq+Hxr1vtWHLYYMfcyQ1NZ8Xr3y+HsSD64cvqJh
sN4a9LjebO0i0/3AXzADrQK00z124BfEvp0k8Or4bSmBg4uhb58ibVzGs76NY/LlI04FXTgfbatb
zRjiFl3WbbIm/TWa5jqK3gaR7h6NT1RnN2Jn8qpmU0UoeMDz69lLy5oyeudtLInUTNT5RTX3jeI9
omTcAB8hb0noq7jryud7px7vQ2vEi26tiDQpsxFL7fTixMOWdBvOMkX07gbKa+8FDzfNCBi/Vj/D
miKvH2CMDOhMqvat4YyfnuU/5xZVWSv+hVn5qHfaElvEUSG/up0YUdm32joolXt/KG6MoifpV9tM
erur5kTIOEDu90/w1e9LGMmjmLQw885H44PIwge1iA9tLXJ40hOyfXHHKFw07BKsaZumbP2dotJd
181Hr2yfmmbezClMQX88Usc4iX+43DcFaVMGuxcK3Y0VaMfK6j4bf7wf2Tdrs3uqdA6x2Cy3fjjT
CLB24mQVNRxWRKoRfhekB7RfT+KEbdLyxvB153Fla+P5RYuz97aqnnX/pcvGJ8PXwkUEIlAPfzaR
tw9G+1YckuKcoHrOLbSZjTiIGp1jTNOA4PWB+9Z1ZbXQcq40nvlWddaOa2IIoKo92ybHPCcqfEL3
dLHfW74jBfsxet0ppFSyGDD7W7hWY2/g+AhvCJ8W3wXS/FYecXiucQEGEPrM7y3sSTILsrWqhHfU
MrFgxdxfwi94nnWatEGpo6VTWggNk7HDgeAvVYvST1y9T7SEwZ1on3FAOYHQroVDhfYGshe24cE+
xJxib0DtpetomtQ13EAD3/uBy91zGs3TLibyMQvJzE275C0bIWoWyXSciuzYas13A1gOWRguMcT0
aBZ+PkwAIqNWWebW6C24WUSuqj6NA/nOmrgZIx6wu0zJZdMcTdshw7Ti2KDiYn0jK53XmqecVcz6
zxIoagp+Nn18ccMp7sUvN99O8Nqb4PZ7o71xutA/qB68/1RJ/SW3E5EBwQ+sjHwYRBxcFpMRQnbs
q4ZJlZA1/+C7+YbcqtcwooAbtLCHXK+EnAd2qEv7ajOp0Qv403A/ZQP19plTSKfuKvL/NFdZz3kP
1D9Z5xh2hw5MnTZg+nxzm192TfF9TNdCNB7DgYCTTW7e5LCk1W+UMhzWhLeBGu0UUQ4u2stDx43C
kR837+jS3zq0CIHIt9yT5AiYpmgD8e4+L8wCkZX54i681HqfLW8XchVYV6H7Xueau66A6h2ivPtO
B2KZI15aa54Hh4Gc2s4euRqn5os9Oi3tr4EsYMVOON2QMcKNzyIg056ikv4J6vUA+uDWNUuY52R2
JDUIfqKquIvjRo3DPK45eXAI5FN3zrz5HNQTTe56PfkMdEzL/ZaqaAHUeI372tMKjA+c/ka9wgmR
OG8CXYhm9Emvp6fELOAM0O/zXYLdovfI3ClDfTSptP2mFrq/wEv+K++ye/SgrYi5+fthsqc7nmvT
T6Wx7GiQVX4PxYlidsN4SPB+OQkepv2gpU/o+Z98d4Rau5yV6Vgxjhqdav1vvln7uwG6p3vcPRiW
qZqgXMUv+y2OxzOHLkdEAVw70O4no6RFn9r7FKsr5xcGOlHcLEekJYpn34qh0r/5eqEousJcLAob
QtLkOvwClawO9cvXD44z4tcri53eMojnXJOH7UapSsoW50QbzrYRvRN82Y4PkYXV1+SsxsA2jKft
v/khAGr+/odgDrEZtHni/79dDwECGeSmfr4TG98a+7PFyCRVjq6j3k0lA4O0PTvAnlxwiJ1Wr/O0
O9OgW+caV5+UAatn7mhcrkvn9V//MnGP9ve/DM6tSqSTpQFr/ttfRpDQMMdkxQk0NnEXOWk1xoPS
AH0cB+EEttA1Jd2H3L3LhvF5On0yEnsKmnvCYt5Vb/w0Qk4AcnjoWvN9sNVt5bVM55eWS5cRE6o5
MQxhbGdT/3KqcSuGILZHDnVs7UIOADFKV1uOlHQ8Z2EsaLz3s4ExkW0xBC6eg2oZhv057mrAUW+p
q24qLn7wrrY51a7abc6kNO3IG10m9HY15FVh729yu94QZr+uyKoYs+BFCWi1zuqrPZq3gqHrGPW9
q3Vnv8x+VV7Hx8fvNUhBrmEgJhwyEtlrAIj4jIm5/4OJlWDc65+IqskvFYrP8f8FP4t/cIT+o93D
RBdnabamWrr+ZT/ViXPJCt3Md6HebEwi19CIHbL0Q46sxxetrS/ZZ//0CzXjH213hILirt0FxeR+
2e7eoLncm3JkBvZ0bNL4EbucHRsvcTGcGy58Gxdq8jT+f/bObDluY1vT79L3cCeAxBRxzr6omVWs
4iiK1g2CokTMM5AYnr6/pOxtSfax+3T0TUe0w2awzBpRQOZa//oHFrWFPAsxqEfa3WMji6NNXa+D
G8zlIe7Kq7I6L+SCBNrJ0sLH09Mng6AgzdV8a4/4XfvWTYfendzJlVtCaRnYOsbyemE9HCjF9POO
Pk40xspR7kFSgOquIOdMCOLiaFrTKRiZyHjLk6KrKpx2SzDnei5wXzDXBuaj9PektObnMlG7pPvs
x1B7zGzYBC6z/8nMNpZXH5IZZSQJTM5VapKmIGtjRRJhZNXboc0HzqLwHPohKpEwezX7AbqPerTw
wSiG6KbMpqfRQz2dDIR6Uni40n62oFzTEG1zx/61pR2t8uRFF619Pe5TJ78Uc8e4e35FgYsdZ0LL
Ht837VWS0ClHV8C+t5GTnvF8PMe+fLYq5zCqI2Ey2D2kbxh0HKzIIWFk2MF1ezFzvJItWAK3U20f
4tk5MCs5qd5/dpV5q9s9KpbTvDW4XLXFsu6TKvdgDQvLbnxsyrvJYtPiczDTvwRudBkxmDABKT1T
ndC3voa+vHgmMMHfLzDwR/+0vsD5g+4mfA9nr59Obcx6q0Yadgl6aa51SzfxtZtP+NZ81B+5xEqw
/IfV9q9WfQLn2GzJ4Q0c7Vv2/abTMvzwckmStpPRkHU0ptU/b6l/ccl6rmlJQutMK7B+JrMmcZP1
uRDlQfqqRJzeAeLky2M7Ef0YBTjVt6u7TDT3y0JtgNJgMsWpi7M3XWW3wYJBkrtN7GAbOKZGWg6B
YREpO+ywc3n2WAgR8h8Jkzp1FUkdafoZUjl1k8rOvjYPBKXVC3FWTE9DZD2plKW6bbH9tpZtPRdn
uLRMKId7m++fiKMXK5hPfd+fKtTcui/z7OUpDuQlq+VhsinJu/LsePcLvq8OjY5+kw51CIOwy2y7
jxWgBfw+5dcfahAGP1hhzXub2ek5GIdH03Oeo2I6+W56Llv7HFvR1ujmk26bkNWexeJtMqe95vQ4
LdGNHwJ9dOAFVkuXBLq3mlT10RxgOIXouIeJ0ktYyZvDdmHM9CRJdlYTukkrWCE/O/o5GiJwBf1y
omWhUanzXLrDY0EoVdZ4z3g6wgrt74MJs17eSxiOj3oFl/Rrf39ym+IvChxOsUCimPcQ+Ts/IZAl
PjoT49kSVRPbZ1kgMW/SdpX09E2tR4SGkYlTleNIa8Z8R8aU7MeuvkLV/QBxKt/IRV1a2jxFazhI
9zJInynKk8NcpqFD162bUrddMd3HRnSNDcZ146e/Bpo6hdxkxVSXAftH3PdfUovn9ywO6VgOV5I4
jwrgr0QHOFiseQ0QgOLKpxrVRcXQTveIrC56VW0W9VrhTG6ITqcdvXqs/AWLmWdXZPbwSkT0GdKh
+Jj2JuAC6F1oTPeBr+7NYdgMzrQrqk+6SfUyDF+Jf3eWflcDjnT2sC8cqh3wF2ahTw2OHTR40yjx
eBtxlKcvyXBuoplbEWtX4lJmDkeS+O5xFXudh2mviyCn05AFTNAUNzHszsgf2A/V+OQ6fGJMjM54
nN3VQHS9/zlzjHtq937z91/0X6xiFG76H6jwINs/fc24tuAhP6ryMPqYjSLpxw0AXHMc9/okt/vp
VrokBEb/cH5hFvXn5dOnfGaHNk0L3sJPy2cjSSQgTLE8IFx9Ktr8rPc5rC8VARij4MvIi3M49hgF
06ukitxlifdXyyIA8ALCaXGhIP5badeHEhc4XWRnwJqtIE2DWgwSNqEAZDuShEW95AOUesygQTfK
zH9WQbfTwjW9ZIxYMRjGvlMuEW98dPqhHAZjWMyv8EUuMWN/CbiXzi3krPyM//mTXndTTroUSyQo
uau2cLZIibu0OM/BsMHb9j6i6KGeqJrlVU/MvJJvM5W4n2O41Gfn0qYfT5f7KZ9Phce6oa/hyM5e
9Ge2F/G0mGRyLOJMJM2myz4bXn6eJW0fj82SfhuTI2O5rL6wLnShg0Tg1HPak01HOPVmaPJLjzbA
CZ/BAzVryH/WCEWkBIYAMdutxC6ieNNwiK+mm5LK/EvVBHtVTGezrzbm+Nbm6a4nrcKVVB3zsrwi
+LZDVqLMWGPLYiTTBZIkvSFl3eKUL4tgpjDON+Qd4K0icfiOG3O15DrQD4Z8lh9nBHqxL851DhKb
eheYri/D7F00ao3MY63RJpREO8gSWw3C0Xu96g8d2FQsmXnbGMlReKBp6XCvd/iEa2NU5DOH862+
XVvzCYPWBLioHZJzCZysJvcMFx+OBfEsSQa5KURUQOrgQa++Glkj7+pR9urGHLfvTew8PPrz+GpW
6cMCOGMOeK4e9ao7AJITs3rGWWlPIv0LtmNnsxxoNuMXiZ6jNRxWaNDXgjyIOUxhu0Qnx3GeNdJW
lNyBq7cUzjNb+CnN2T6oLuv4IW3ca10wmfn8BJ/zOY3ibRVaWzNbSAZkq6OaUCXmByo9knyKb0e7
gzRPpNwx8aOdxtr6PgdebLYwqqhuj3U9n95PeIYeuoxM2IankePJ6iVBBTCyQ3FAA1Z7lwB+Cxji
2irGK735lLKng3QuSjtTRK/CANfXJ5xGX1M21Xqid+gaOEREy3sV8ELnqaccF5VVvLCTNiz+C743
BB0WLMcaJ1zq8Ovfr1rmT26m7w0w3SZeRALbVYks6MdSKJ/ttLGkUxw6b8aghwO5EGcbfgDnAvAY
EKvqZtQfimtgTGY0I5rccqOxZ31idXEA/7OnB+gDIOJqzO/zzHlftt+fwLM+NykFbpu8wcl4TX1M
LpyJwMzkISCnA+pVtELE0V6DB43bDrcYDOYFRlxTgomxVOw5ZWvILekJq2Aa5oPd1MXaHoZbYrbr
fURGkXBqSmZ/OZdV8mxqFMlduEwmt2h3ptW81C0ZBxET7pUHqNFWYKF9BbYp7HpcXUqtinexJ52s
Cie0GCR8eEj7+SloaBHVm2jteo085E2vL/FiQ/1NMUAQa72qu7I/bS0WJ73mPMAAvuDMwqQ7fhG4
OPhqfLIF0qEUl9MaRbF5VFW71Xt4jpNIiAincvtNM1Lq6X13yM9wmnb6+uu84MG0HxRzjTwVt/rZ
dJkUWbo1To7ZjUGyRsVMQJ8VmYfuiCcJwPtb4GWNDBiME5D/HHWnITv1aGYE1lfz61zwBsDti7lM
AJ92h7amCqqGe4GtooecYh6xIkMtWNZblCRveT882lCO9AXde7+X/v/zhy6z+9d/cPsVDKxNorj/
6ea/HquCf/9DP+bf9/nxEf86J69t1VVv/d/ea/+1urwUX7uf7/TDM/Pqv727zUv/8sON7ft0+274
2s73X7sh79/fBe25vuf/7h9/m5E/zvXX//wfL1+KpNwAr7fJa//D+NyUukD4rwV956Qsv3Y/GyV/
e9RvQ3c/+EX6iOUcyK32+wj932q+wPvFIkibq4fME6QOLq/1+9g9+MXW3bxHIWoHlvO9UbL9iwwC
26GA0eJAHd39+xH4DaD49tX9NWDBy/xYmOiRvy8sj55O+y9b75jjd8ieHWeoV2TJFBprr7gZ1rWn
WvtUSSXt7YxZJv5ddW9/DRmBpZsa4olPFCIaKO+xSa0ievNMe3S+CEh9xgdJoKv/NNZt371Fs8yr
FziLyviiUh91AmRbWJr20i2EeyrG2g0Zc2ZD8qlHMiAG/Xn30DpkeOPV03VPiVWqbJt2pBUcpqZv
sgPERBN9n5+rEBr9MEVwKK3IOtWxynE+9m1SF0Yj9naqMmAJSDFM8fUQBA12xmWSmHisxXN9Ew1N
aKPH9h0soAcVattFZkwbMeTlJ0HQhLGCLJlhY07wZbUGdAsYFpWYSAl4X1jmWvPE1ooEep4IX47g
WsXN1GO/yfCtWxNG17nXM328im+GUiIY2Y59HnQdr5bOoruKI6dEtZjmTmK+AJNnjDhclqwV3gOC
bNgxwzF2jIuxZUIk7+WIB19qLxDfUKwhj7BnqzZ2bRVmn60OridzZui75z7CkJXoClw42wNNTl7s
4SpMzEYcNwh/ZfrQJTuiixbka45d2Os5MWcYcGCrGxUUgOjS9ebgdsCJbPxgj35jP3DHoP6CdV78
IYIp9yqWaen2XdYQf0I8V42BiiPhe8+O3X/CMp8gZzsYQ9QUfbW2rNB+LE1CKRMTP4ZtA5M3WQ8l
NoJrXtY6ZhLhDva19rwyBRE9SLYqMpVh3XofBiJJxl2paMzugsHK8U8zUvILLGsW5rFt+ajRCjIt
+BBsWllv5dK79e0ydU6CJ9dsMeVuutrdUHgPtKQdgZe7mIFnN68SQ5W3Qd4Y/hshIjYtU7CM+B+y
2SMpg5hYTFAgWryeV4pEd+NURK49bwrLFdGaVmrxa3ysFLKyIehGD5UWgOw+xRzCwSsWdeiWAN0i
umBPNltY3HWFtUPS22HCWCvzgdGflSL+cMbmnPfkJZ2NKZq8J8SPgXWYm8DHyJEVxUbYEbkDI5pE
1HwrmKBm3Xhxx2HaWnOTbl1Lsc8skfFcy2J+UJ5t35ttR9seJiQlZXK8Fd4cXXMFELTWO86NWQsi
4Kc+T77kTB0fIQCO+xHVDB49Y/K5US4higYNfiF8wlE6iXe1X5R79s+egpHDvPhuVeMyQw0dE5dy
kq3ZIASFa72UpX1jZIsBOdlgbti61n5M/IqKv/Gup1hk+4A8ONiXjOrgSRRX8DjHB7eJwk3boycq
UvjO0WBbVyKMnCcxN8ha4iChzl/sr7IY55ehy9sLngvyrhpGfPnUYq2xUSzvEJtEHA9copnadXd+
FQ2fVW7W2jLSfogz0ZFHOHjxGXSaO8IN3nfTaD5TqSbUK2l2Ra4JHJwhRqIaJNUh81NcwgvsXw9d
EmUH6tAZfqcbXUeErfpwg8z0PmeFvIGZV34qJ5kyuwqiW9dt6WvbNNwyw+l3SZn422We2gMJ891B
DnV5F9isLijT2rPNqbhXBoNkuWTOrZKh8WIl88RTVTW6uLq/9RFH7NrSmHe5l6qbJY3yKzcVOWsD
wa+Og0UzY1M6EycmiDnzjRL3sFS8FSItH9qh6C4mWV/ByjUheK0GUVhkJy7GR1Ev3blXHnRRqEAu
FV2c1bcxaUd3AdRxAh8nBv124W0iAiG3haoxLwXdXrC3xq7OhvS0slIu88GEjbK4zMvdkFgMdwxn
2q65npkWIR2FThNgLOLbeIc5qAuLBjfeZPAwCHeW8nUwrZQzRLDcwlx5oPhyL2h4u0vVxBXK8rI7
WEmNuX2RTVfANMZOZqmxq2PbPjYQGg5ZPoKvQlI8G6mVs1vN5Z6At4HHBnjEh473Cu3W2GZLk1wL
Bhm7oq2NrWfZ9X70K9j1Calmvue2F7/tLSyB6/hD2OXzOR6gS4LyY8+xTNO+Tw3GgVUBC98viGIq
uMZc6VqbnEtpP2B3fM6L2YcLM6R7cjacUx8jm8UgRuwtILm7sBDthWPgsSSXabrPRsj5gSBYBqWa
e4Bhi0N/6GNUqVVblYUIVJBevilbGe+MyCyvGsR6G9MN+4s3E1KFU9xwjLOC8WrujLuedXM76RRX
USnzsLgqPA9mpHYzlLs1G4K/n7iid0SghnuUV+j1pcjgM7XWlxyrzIuTkt1de/ArSr8q9r6IMdvF
3HljFAhlfH+crowskdt0GSDcpXaztT0IGO48q6vYGAEbiqHc2bZtXhvCE9iJpMFHzyvcD8xfrRsj
pGpmw0ReGmBVVuBZjf4pyzZc3iyi/Yzlfc9uUTsxLqfS9t9iKaKTmYhsZyxGew99VfuYErpMnKNE
Vmw2m6hY7E22+NG6mNEQFgU9I57BWtg8jDe+kddbzNvUxWTl2C9hmm1zj2y0ZVJI2qSdb8uE8LNC
LMPOMWKSmCo7mQ5JZCskhlF6xPi2O9do/TeFSe0eQ9TdTAGWy3a1cDoMSiuMcyr7qHJzveGKbeMF
JBu4qtoyKFqumNmGWHTAvfH6nEj1IGWQBUq0LmRJRm3RdpupDDiHk7bd9XBzKOyRzNepGPa4jegN
ZKxOKAHIrYkEstXa5Cwt0miTk0AEXLQEqCocrElTJdhDW5FfJ/NAf2GgHHSKBdDerNyrfk6YmpJP
viajOlwz8Z62cL+MgxdgK+UE4bTFqGjYL5mrYEGginmpWrKUsRKQ+5LkHAl9bSBSjslrfIdkrb7K
fZ+4x9Dv2o/1gOeNPS71RebQPHaZlJa3SaMRxl+XdV14nhLZmxsBXkEYG74SzgF7zXG5hnq65Oup
Wdz+kQDfOt5RX+KaK9t6PLOp5xWazJgizpUzjOeisVARpzIw8agtWzU7aPdgkJJRej14vvwcLUpa
ePS+l/b/t7ug/4f6G4Yq4Aj/dXuzrmhvXvvkdfihLfr2sD9IxQyFhIm8z3ax7tcN0++kYvsXJgEM
620OuiYWA8b+3t9Yv6C2BeYAzLA8z5byD1qx+CXwKal924HhAE3Z/O/0N+/c5R/nVtQ8AbRn6TO+
gD3wE/DqWBhCuyi9Di2JKTFmqZRUzTWWqgmWAFj3Qu1/7o23rLXvfaHSVV2RqFUOU8B15YJr+Dli
YaNDfeKXH+tK3hBh/4ihbnaEbBKeVPOGbe618iXxpLTfSZXjXJ1AH4JYxHYdrOdBElAbUVd6KqTA
qLiW8AfFWYCWqFw+EB2YYnq8XMzYuKvhv65r23vppuyDF1h3OW3gCvO9szRaMppvxdbRkKlV45bb
sI9EJm+yLYrrcdyx+b6kZlmvZ7iOYvoQEvtNoLK8C+Z7leNawD5pLOVju8RvMbus66SfhzG4gdp7
HtvweuoRE7FDEXKhqBYxRR4GbAAxiXhe4voxDqt7bC1/1evoLFg6BIYSReg94SF+qxkpquXNuwRy
5hVAUsR4dao4zJ5r3bm1c2od89oqOU5ZxHuOvPYZJlCdxDu7QOUCdyAdy0sftFthSoLp5UUF6TOt
3j4yYTRnSyc2UfmFUm3btv5VIjhs5NMgAeYhaejUKxWEkKCg1nl5trVdhDsZCnLX5VuVGUihXGUx
iROi4T3kCuNFkeb0SeUm0q7csetva+Ffycn9FHp4ibQ8LlE0SzmrKDGBp6QsCLkMcWN0388UA+zN
XT6xem1S1qpdFuNlQuTrldu4EO0yeYf9L9JF2zroJ05liIe3/rbDzvgi64/RzHHApKDfNpP/MR0s
8mhS7P6jKr/rSDR0IChSE68TUPRVVpcOVrckzeK43Mmu0ETvy0Ckqc6YAI5nF7Frly9+iT6QZDCt
2Gz9TVCVb529BNs8LQ9VEl0Sj1OH//Y91RjJLoze+8r7yMxFnYI8eg1RbK36NnhMCSjYJNE5wn68
y9m74mFcdQJgLQbJ38ne93GYmG8NZb5a7auZJca91WnFUIBtxFCLjR1vmoCt1gmPEpnjDkFRcggm
SAKtvbI73uvoeFcq9K5iVa7fL5YwCMiZjtV2aUy5XsQbaITGu+w7OLsEAojgsZmij8mSX7KE79fk
AAnnDnIhNrVmdNf0iBizOWQgR/GeNkQGwkiIUgnPIKypH/PXSYXrmm4BR2zrPuh7IgDvxTj0a82X
tCqcUnzs7IY8+Boyd0iK+9qyt2aJ5EuKNzeEarhY+sKDf5XH5PsWjnOZ5uxtCjKIjBZHpbWqjziu
xnkFGzfjShAfTVSHnKP4eZiU57K9pqfnylBVvaZg4dlKZPLogp5hmvmbHm8dTtMOz7qufR5Tl9DB
qyLCUl7lXGIGFx1uFVRwxXVoczok9qMXQK9UdXaICISCKJ4xV0B9uiZ2AudC3oUwozdatc0w0mkk
j8ky7VDl3/pxXFP7ctG0qiZ9uSCbqCquGonLRVyEp972KJhi/u766Wfb9Ij2nTA/GJvwmSTC+TDw
FXrSgwlnG2uf1A/+Uq7qAJFughBrgwluj5Y5TNaRpnM4Y74NvO7Zy3hd4hfsFWvtPu7ma5/VM3M9
jdveljUrUEFIIL54ZDTWWfHZYCFbp31zVYBGrUqvCNZVvMaVhHkmzefKEiRLgELt2ty8H3w7X6cR
BhaYTNVrq8YpYGxJYcFLimtW01/hFlymlMWyatsXqwrerCnHdLDLQcubaROSaFRldbgnzeTkd8xC
+8i+zeLl2Ma2tbUbPlAQP3Udy1HmYZI8j/Y1pqbMjkkB2pBAGWMfIZndJCWbASR5DgTBU/45Ck8i
YfKGgPfBkP126g2JFbZcSTOrNiLN3uyqCAE7ymqnYucyGnyDSjrdugQLINCp9CBT+h8EvN3Kx2fP
xEee4UoLeXPAVFUUg9Z3VCxvBdG3qH63ET7J+zHsJcQNtVVmKTYq8wlJlcEtyWk7SdtOV7YywvLa
qkNS0wm1NuHbxHX6ZSjzB3vk28qc55EB2WrxsmVXAdjvm7n+XGfag7lzHhWbL2YsMZde7s+4e0Rr
W3K66LUk6qw71NPpJgrgx+Xxg2iHL9MwfYBEj4Fx37NYuNGtl315P8un4NBnmCFg0IWPzn6UWN4X
MA1WtVfdJHayIx6M5baU7VVjY5LzvmE5mHxAgeSNElxC1gy5aquQUdo6dZLPtqpvMJN68YaSnqLY
08D8WjWaBW3mX4TBtVjYpIRGpBYU0nK2iZJXYSdwagrIgspFfGqIvj5NXbh3JmyaWO1nbboSJWTJ
QMhZRu88Qm4KUyxlRKisdROH24FQYYojFvxFfBVu/0QWGpy2fL5bbKxilrL5NRkWb4VjDQffJPTH
hl6yohPFMF61GsTLL0aH5o7AHeoLuN9izD62tTiaCxndE/tkxsUmxFdHxunaD6dPPf6MGHrl0dqN
mNORM6bqa2f8NcYmf9O2Dg5RZrOs2qkX69FlsQkwEwkGHu31fYmxI0yyIhGbduzWRg7z3otwZ8Gd
EHKMZzx2amGp8CNSuQfrTg0k0g4Tdux6gXQ1y0x17MTCxsohV6dmghaLXeMqVHyIcSD1K43HaD9L
b5WbEPr5XnOhBRuYZL1vh1w8SCyoOHJdfaUJmJyB+0zCgmhExiN+PM8TQpjjVOGPUbYsto68w3d1
k5gi3gVMTVaxfXb6StdvlA2GUz8YI58lDs5EgkBsr3KxiRtBNDlCgcqIL7p0SZCqeAC6EC/My7yI
5/czJ7C1L1fQrn0DPRpxIVsUULgoscXtZOlmQApYsiBluhlV+DFJi0MuEVBFl8BD5F9ILOMczVSe
4vAWAIA5tGYxI1TCEaVm6tnPqzYpv/qjSSyt49a7RoQvPcEQW6UIlsInaIWTUeMxgKdUymBPD7Cd
adSIyYVW7daKkbUp7znk5cFyXVyoLBjY7z8azcpuR9WtnLktKZm27qSCo40XiN9jHEQF/mvcuOwS
EX75XfFeHI/gqoG5HaGUo/jYxEann+3eib2XCKerHUFnBHeHmpYedfz4dlt0S74pVUrGVL2Ex7jK
b9JU4iFniwdf093rGVNSU7PfK2/X+xEuCQNmYaMkG9gZxHCsdUrx+833H4P+Q7hD7D4cXfl5NBGb
ekgDj24D3OTO5AwPpFecAJVupJZQv5uiBH4brNrUdNeG3Z0Cq/V3BvNPf7SgoycYD8mLWcTmXiSu
s4qR02+kbFLicrMh2BdWue9kb6Oi1e/l3VuFiIcPThvkQBH6DwioJCmFWLKY2u9zIZDsOA/bpFH6
+4xITsjC5SrpgpU/tNkpLi9z1ottyYSCyEUzukZQd10PZK21OeLktuiia/y6ro2K8ArYui6MqME9
BsxdCJ2ekOjCBSvLh9D56k5liHkaw3Y4K69V1arr2BPqerkjpuiCACdbYYjqHHmVD278qUb7eLSx
Xk4ilV/lfZpvm5YTxu8Ew0YVGjh4618zmLG8FpIufSupczidg0co+qJppFhXpWY7Hd9/Q+XilF50
8qBintIKgd2Ev2FpLMOm4WTFWt59BsNjWGqZeGfFmX1k6hWQd/fv2xZRDKQgxF+KfraOxBV6zEDe
f5WZhBaaUTuGvI7R1tbRNEKXUUYcnAp8wRjDMrdGELDgwQZ1qlLGqQVFPzJIQf7DLcBr2qkggqkx
+areKB9W9vuPTv/5282xfrKTMNzht4p1ulMn5Hn346kPenNrjXUOV9RVIN84IWIbO22yMhmv3TD2
VrblSIy0ogsBVQ4Sh8A5NUXpfvstlK23kb1hE+LN/3u/CyOmY9nhz+amWODrBzEKdE5uydDba+tp
PXTiDNsX0k+qvta82ZpUtF+zNiyhsSB2GkM8uBTw0mlsRvc8G8Y1ZhnoxuX4kPSdcekL51SOFtIM
e8xPDTjco9GVAbFKQPjvN50lvthFjFHxSG1Wj8J6zJPUvO6WCXKZAlaZzaLe5VgZbQhGHT+RqAJr
yMvuMod4wzabfi0Gr3iqh8DZ4h7BsBp9DFaOJFMNHO3Ycx+/wxd+G0/+vcIBLABuve2iESZC1v6J
n5XDnlzgMA2HHn3J3gq3uldNstnf2KX/OLRUNbagLVHkqMuE3ev/5PUROAgLK1XPFj+hBcFMNA+k
vAGexfSBrMRL61FM0gjaSfaFYt/qunQ14J4Vmss/sF3/RETVHx0SqmtJMxDBzwwxin9DJks5HPKZ
PlE3jN0QPEJoMFeRnNeLFAcRd9H/z0H+pn//h9k+VBrgqL/Bvl5yMIr2J6feb4/6DfpCFv+LiQ7E
cwKXWb0jvX9DX/CJf5HCoWMkop16Uc/vv4O+TN+CgKin7jZtyb+hL9v6xbGZ+zOQRw4PrPbfgr6s
n7iOgrdlovb3Xc5jYDapJ//fTfZ7knzrZhimSznCTzaRvTNKlddK1IhqGZl/qORUXg0y8TdN4vgb
o0WGavYkIpHR+KBCGCGFyF/xablWUxADL5WXxKWnjzepg0KgEIFxDOX8KTH8ek/aqbqakLd0Qf1h
JFvppkSsfhP0vvsPaiAHcPB7SE9/MKwKwA09xEi+5Wou73cfDNC8zoJ4UJeI6ZQeJZBQI18pxZCh
9FGJa7AXb4hTTPewksL1MHT+dTtO5qWO5dc+XupTMKmbCiLr2TJJr7QH6gTfUu65JT5MEJpxiyus
XKN6yg7mFBGO54d4JfrhFwIACfGZSAjW661XQOo2rU5tw7RWp8Qv+70ryre+isdT65J1N9PgGSVp
S5Eq05M9jOkp6zsUFl7n7ecZcbs7mSQ+x+NtaBj+psMX/sN7gx14Mj4RRFAaePPOvvHgLggGSkkT
G0Vt8g/H1OVc/dMxZfXxkXkB2UJV/emYJl7su2iZL5jG9Ds1xAl5mnTzEUyIRxWhla9xk8F2kjeb
GMm+rNNPGNV/8SW5K8zPrFPXs5WEmbhRarAPfdUPW0bkFtwK1LOt85DiwnyP7+qKA219CAI0jG0I
4Tzv1VHluESrWpWnaBLbSGIuthppG8pEjI9ZpbOn3PRhymP07HmGwWIeY+3oWUV1kZMZ7xsHV1ou
OnCSiphE5WBFNqg+3TSmF+Emi87J9jiWwQLg4RZPc+RsFE4wm96p43NmVjezIuK3TrJ1Mi898h3n
PoOtdkjjvniy+kvjDA2RpPlDosuiP37Q1ky4j6W/xdP/wLj6YSP888XrQfMD4QUdxbHjZ+2DNxso
4eu8u5TO5yxaqpMPQs2hS41DS2OA5NhKTqAC7nlSMtlnbbx1w3LbUBX3TQvTF/Hj0EsIY+it7djY
B/Aem0Y8fbco/sWGrfVu3wnzhGciN/M9EHbWGH7o0+q7SxH1WyTrLirhChrdMc2cc+lCDnbiMdkM
IO//8HLWT5vk++vB2xbQKVwz8PyfLv2a839p2ri6EEFlxjeG+bXpM8AGGAtbszXlZe6zEj3GEjw0
XFDwcjvseYfqFGDEEA1S3Hv39hxET70tiis8IVnOvM8pvhREwxtP+Pgp2puw3lehKLddMHtnaIVY
u1mUxZ0I3fM/HL+fdAd8IK41C20Lm7+rd5MfDyCzESzHyyK5wPb4BDISnzzGEqvJN1uWq6hZR24m
tp7nqG2nauPaZiU6tctAGpDb3CeJhT5exNte4wH2zGrY1Sb2AfzIZPDVLHvvyk64BBkwALeCDZ+m
pezXXQyplnLqWpl8Oq9cxt04ECcSNuOx8dtinRTKPC6GbVKoN3LXYTV4ER5tS7ik3kdUbjFSPvqN
ML6Y6eABGec+04B+HQVLxxKACUBUk78QOhlz+TFfm31AL4QIDGl7bQO0DW/aL+5itKJfh2yoWBIn
5rWv7WnrOVvQs+XdKaygstayLy9/f9ydP59IDPTZHvHCQQPoSX39fXfiCndwSscJjfPsr9E3WivT
cMY73wFujQ0WXpWSoNUS5mrF85fM9NOvNratFqo6Ikc9k+JYujcQksRVNsLg6MkTu09nxg2Jvq9C
DWsb85dhyC4ys68my00/pRWwWOHP8Q3C9fm2yQuI6k7OSlS68kWaoYcB1L1sfGeTt12wndXigd/O
t2ldjKjsaLUgGRpXUWli5pRJbA3wGokXnyh58IyD4YhmV8pJK0zdLVEP42Fa8AuWbplfInjQKmx/
VdlU3+R23T5J7661uukjY4D+LMzt3x9gVLl/OrUhKrMiuFpsIdlVtCTiu0Pstn4i2ri3zz3C+HVj
5uYJ8bt5Et0ktJ89Ec6L6x/e//D+Y/LD0Fgb+j74qM3N7o/HmKHxWi8k9vzxv767i+Ol0Ajfn/yP
Z1MdoxMFTWLz7Xnf/xzmKS/x3T0X10D1n2DSw5lCA6ffpTG2xZVh5bvvHvj+h28v+f4G40KEO+yM
MLLR79R+fwd/vPgcoBnbMYERV13cb/7yM/1x79+e19To53z89h70UXj/7X9xdV5Ljipdt30iInCJ
uZX3Ku9uiKru3ngSk9inPwN6x7dP/DeEpJIoCQkyc605x/z/3uz85v6+p+Uvf/9pW+b3xACtSNS6
UB4upflpyxNYmHra3yO//GXZjMvhX27anLJpdYsY4/doKchxoCShWcE5xip3EMBwmvbaGVz6On+A
7ayVwU51bbvumce+dWL6Z8pUuhvV66j1/3TSNo5tal0Se/pHRw+56cb4hULudzaoaROlww/wT7FJ
WvDdveulhEmfW18vX4MWgFNjYtJtWLsSVvVuxkxXpUAu3hKmVBvhviW+jAG/nKtv3S4ptK2FupAE
WtKIS4V7LIQiBSTRBHnZs7IdHnuN4TyklBpTY1a90276AADGpIAsoMZehZ6d7cyAxounD889UL4t
Yg687J5LCFLyh9kZ5i1tsrZ5fCLscA1YyXnHunVz4t8Edd+61IUjZC2tGYUbp34wOvPehv64pfZI
QLKivZA7MEvdVtvnnAabggSqvUlAfGS1DEjOjJDsvuzsy8trgp9HXFpx562F1dj7Co71OrFJypMA
EGKvTNgZKdUahOM0LS8yrZxtE6Ps8m3jA12mRuIwiCn3FoZNdNaUTgFFjltUxO2hdmAtFbV5EVVY
zfa7jxQUftRAijCy4XdCmdSk6raRjvmUhPXVr5S3Ib7paQoxv5VNua/I49xn3YnQ4JcAkD5ur3gt
iYUo2u6XOwyoZYt0r2DEQZqvrLtlf6WKDFzwhnvEYNo6wvKFUGQ9aA4CrRBWktS5MhobJhzxsS4P
WuWc68hxTozYMOa1etNGGUoPr96I1OA40EyekuFXXGVPuVtoV9QD21Ha1gFHG44zTT+OLsEK2sAP
rPBqoizUJW9lS0akOKI7ghRNLGcdqoORCIb3qLpUgrr12AXHtqKzWafA32M1IUcdEpPVfhTCOk+Y
3eRcilP31aho6k1mCKQFfjO0X4yJ5Fy4k3Q5+Drwys481q5GukmvsWg3h39wO4EFfrNF8tuRM1Km
7rbCTp6KUNYXT7gnqacEyfdAsytA2InZ/VAXB5xJdrAWPxEoW6261LgUZBtgZ/KSstnEdgHOpR/N
lZ3h4TPOKhNvQxJVdyBLawTT9Mya7qGuHPDxrPTIBHyOLDKMW+k427Aub5ow261M4pkXZvRXN/R3
XWWHJz8wYCAVLzRM9roXh5uGTg+iQVtSIspomw2FWCmbS2syZb8nu/Mo+irCBdR6IiRwXRauYNbd
3doc44zd65fQAqxca9ke5OlNmHq9c1wAvl5EEnjqhafeGHdF4v50WnjngpWdvCZ9G1uNyHsfCWFh
WqcxGIutSPUTNm+xtt2Mk9QJH20ZkODbJtso+M6plm4sJhu7cPB2rNbJZxrLneeE4617cZPsTg9r
q3NBXI1kWKynycPX47X9VgzJrW0IzMwpO68S0bxUHetBY0LD5kqEAS6n8lCUh4n55crx5SuTrV2S
+K+9Eya7IpMXA7HvUZnVJ78hejiF5x2sNKfZmdNrx/QBmqkSnxoh9qtBoGknFYWmmyTuIG+RDAzp
BU1tvSU2xaCHZz9TgwrRYhfFocODsza1StskvvenbypJO6shfjx2zyyHfgS4OWqY1EaFM21tT3vT
YvzgowNaxrX3LMWGdTnR2bKnvcDABZq9BwHkYsMfSL6XEQulcbTPouA6mbEqmhI7ecy8eNuZY/NA
ux+Vt31EzRrzBVj13nHKdFMGuGID5fu7if7CoBI0oCr9SruuX3EgG+It15l6x4hGhExLjwY8GR2n
dMbPqNsoHmRFAPUQNHR4Slx9/QQVLXIe1UReljWyaFS5f65nhSP5K+tRR/U1ZLq1tw3SgaqKei4d
F88852S7+Eo8x6hhQ66H61lLvya9gDzvOn8ugowZqCIzgHXRgeibYm+Ir9bvLiZmaqqZ1oswvYsb
8A1PKoK9GnnoBHwEifH0bBL5wYcbqrUpjWHXWd+cYN0+a+PXlAvneqxnKJtJFAaz6ikFJ172NnTd
NNznWbIafAqVY92iTUu4W7vlW5XqT7PA6LOgMA4uPF4VPg0IzXI+6mq4IacGjTXt28Bsd65LO0ii
W2hzgWwkglHXp1AY7FjbDwnyD6y7IyQZr9jqgJ96y2AGbVnPhpZFFHAkVwATDBhdoJdWA8lQkVy8
ybXK3fmKbIGgJD+1qB7cZHhOuukgZXTVu+BPW6R/jJaIMKPDQj5N+ZokbHx+Bum7JDPDmqKJTxqP
WCVDeyUnpt7AhpGsraa1EsW7gyVgPfEjX3UCiUXNqikS1THKLw2uKS4wcWnZv/rYP4xjYHyYQuu2
Pu7Jcxf62q1opL5enrFslrvpVIR3as7DORBTt11eNr/e4MD8AqsgwflN2pOinXwou8zdh2mYvMRK
p6nHv2oA+EIpb98rxlMyKXTAwWQ73EctK+hasI/Ce+zyTP3gnIs3UhjRbVCyuWStFWzQFmmfHXas
ZV8umdorlzH80dQGeWQplu/bHG1mEhHvM2d9uwDEf5u5cXbwG31otlFsgXvLC2WX/qqRxb7x9Tb/
QkUOTZCncujRmqQh5ZGogynV9OkxQrz6WNNEX/3dW3dNxibDVqv1QP10/a4Xnjp5kdbtDEotr0Hp
f4h5Z3qLwT5wo4+x1bHK6mF0QdcirmHKkFHa/vg1hdm2N5zqN4gg4lfbClZcV5/pjBMQSI/20HWG
8ai3hI0vT9Ptd8su7Z+x0fS1FRf1fQwH4wQkodr1eh2/uSZ2n3mHYrJvSR6Z723oISN1B/uca014
i0jNRmFl+J32VeSStBBR//bCuF7pjpU8+3Wt7c0Rk4SrHO3RrkyDsHg+C+3sVa0XRFZI315Df8ZK
40r/5IxBuuv0WrGC916WA2Rk1QPDVfWeicbach705yqtEDO7Pa4inRhyKWmczHst8eZg4JXiqUyD
7ODgcjoUbVw9IcLim52f4jPb9SIv+NZE7K89QwMyAzT9rGmZtq08Kd4CP3penhq24VOfzGWDSve2
dSlwOvC7u9VWrjFVa+1vXD//HkhPQ1MNcOvJCKbm4IVReTB6pT8FsgNQM//jvsvXZQuSoQ3Zh2hy
Z0PQV3lp0Kvd1DgQV63n8ldvv2tTZn53QaTTeqv1i8ykuqEVt/4+oaA1ZtnZDzyzdqNp6Po6jS73
yHtcB6NV/PIl68ve+MmdCGyn3Uuc1r117bBbbpZ/ATKo4wenOwTQZJ6aroHjNte+dfINNlH3x8P7
uryVuqW6qlz/6uGtuxolwpNceozJjZVdgu6wPIspn1gr/tdNDpp1WZ6gE0H2PWpPy/txEFoQ1hjr
tzSz1QUtskXY1tR8d+D5/76hCDmQlH5wG0sjuejoqzeFEt6Xy5e1PIM6BF16L6/uXDzFORrNZKvk
qL5AJP791GJO5WLRadwzltP0/NxyG3HF+wQC+/djNzVqBw5Q9BB6UKTy+dI0L+4/nVjyVI79pPh6
TD9oHtLQ8k5TRtQPLrfoE4jYbvksgeWJFR24Q5xoMWuDajp1ceFv+TGNHwl6jWU/ShPGqnKd9JHe
PGETjLk7x9GSjy4sjst+4Eogxkrq4bExNdrM3lTtRMLpxfTgtDyDtj3Wb06Jx6kq7aOZ68MuIUi5
NV35Jg0iB4Zp+I49/LtCH2MYhJJGfqX/6rV0+Obk0akHOMHdw1R31SNKGu78At3MLtQlBXlPVnCg
RwfZITL7L6M5Ly80RTJsFXUNrM5ptrVoSdFiL16XP5bSw+o1lnQvhaduQymIqJn3mqTTE/KY9iWp
G+coqszeyjQev52eyQ06FTXU+a7VI3n0Mx24IQW+5e2jmelxu+XWtQiD4W5kMYKmeYddh9JFuOlz
22ADiaWXIM3g8YJotqxR/SdQOmYnRaIO/SDMtwm65vIWpTWGmz4cjUtCy/MBliqwjfmVTurFzPUy
7xHMmnkmo4rf8fKHgJ4qtqAPb1DGvtDqaa/7Tvqhx/Zm2WU3RKRSTDGFA70OHtVi2nVYpGle4z+U
hQFHuKmMh7KJrcukesSk82cfyuhImWd6k7A9DrUxuLuEbNDPUmdqP5NraXO0K8cO0u1Q1uYpTuz8
ufW0z7/vCsjEHBbT3/VY2FcEKiTxzG+3iaZbGrrFazc55VH5KWvcoU2/lb5a3m079cD2mlgc0Sdi
djADasSmfPp7dJo5FQmCJ9fywL2JCDvVstfaaF97CqPPUKGy0wD04+8XSN/aZKD/ItCuxfeBV0of
pPPq1THLUz6kZsxag/kn1oZ9cF9+dqPH0hD/G+FhiDEZukMjHZA9mDW8BeNDBR6il5Ikc9XiMKgT
50szkvKQW6K6yihkalJY3d6xpXstU0fsPJc8uarrGFXbJwz08pjAMl4BKYbeaBv7Xp+znDFur5n5
efdETU+jqu2r9MGVeaW/L1jBMsT8OGOqPSAznLZW7wgUZL298Qdn3NB++XK9kvaMgYk0xzT0Kj3/
SEjcAGaqsk5D5x3qgjUgni736iJWWId2a65RQW6Nyeyetcz+ooxxyBJPvLUmiQam2XVk2ilzF7mc
o0h4hm3UoXuZVFpBEUZmsWzC3EQFRD1p/tKKk7sEKCw3B0FaRtuZ53qoor03xyv89/j/fd7y5GVj
zRG8f+/CDdiHxXReXrbsYHkc6ZkLkXfe/X8PchlHcekig2jtOQOgsYm7STtCKECorHGwUS7wmvHK
viRRPlq27dLirXBt6i8xK6BIU4g3PPUWRx85HS4mxDmCNIc4jWYJkJg3aasz1y1JshuLtD8ZQdOf
ehVzcHVtI7xJrDwO0S5zvl2lj0fNN9RJ1lAHEA2U267NWgaBIdl63d21W+fvEzpkOKcUogD8KDbL
rfSsU5w6WINJOH2/FgRYnpT+R2oaHyiaA2uWzYi6GkIliVkhLha/Ry3T5uMs+fmIm1CeUXOlZpCt
Grfp4XVV99y1Li7xKWiJODycZc3WTBGfSoQdK0djwZBU3evy4aiOlqc5wFQv55KjnE7K/kkVe9VY
qewKN341OjQpTaNe9CQasHPyAtXXhG0Yuj4hhjUusSG13fLY8teiYYruYIOO2hEMxECR3q2rFZJR
zHWXEOXsenljkZX4GK5ZxcGd4RNPiRbypQHJrl+alIetRntA/tttpdndbCxoecvS0vVnJTQyrv9U
XTJk4CXQoiM2dAaSprDRqV6Jv7+Pv3sXNXFIy//NY8NfJwMso8hWRyMg5oaWIe6kttgSM82HJVSG
xXI7Zy5QckjiDJjc5EJg6SBMdqp+bO2i3RPCnJwJ3hr2ZuNeHG3EGxGnc0xyndEQwUWxm+r+Lbbj
nSsryJ8hgaUsFm0Foy7Sk/qEBKM+1eComOvEpMV7JCsuQidccVx/E3PcGrMkSxuCX33T/E7cIF8v
ui5VWTdSnst9LZ07ATF4JIf+bclQwvMCq3wJkZ9v1XTOKPFrfbFTEdHSRHFOB8Bab1PsO9cguzhe
6z7AVYvOEybJVZGUHnZVYuqavuvWWeOjH6401umJwHPnxskmNuJ2H7h4SVunD2fp6drsUgJIjM7f
Wp3Rwl6fkiMOqDclQFGpxMrORWOXT9NYIZIcQwcgmLR2iQVne2wjsaYJ6e4CGVinrkW6FQwwPMaB
ucUQsDRmaFj7o2btURMUd68lULKiQBwC09bLKl7p40to98FDKgkfsbIMyxts9CetoMrI/ykh01Cz
TaMkPhkjHY5EID7NesM4lHlmniLbv46qdHfOnIfxN7WqrWS2b6z0nMyJWssmH6wHv9ENlrMmdjEu
YEt22X+bVDOKdS+Rauqu9itM41cUNmrNBCw4abJ9cyJt26QDzQYKIi7S+hNM4ubkdl/CSwFEDybG
V9Jc3FlOnnvJIbJY6ICcROQJMXoOLULR1plGvYe3R1IeCrb/NiiuutVUo8XScvkTRLlPFsdYrLGU
/H3/SybX0CFybcsu2ixyx2WzKB1j940otOG4pLopldxjYpJ3mUnqxn9Bb8stHDHoMFzxNi2p5MMw
ZjiArOYUzxsoytpWd4ePMKUnTrXmgVQPnTMxLDcZYlLKwU2U5X9/57AFAfRA1xm7k9CstQon/dh7
UJKJNLykifRXuhkwOXIZRqvMb/9ulrs6GhbSSua/6JTPHdnL4yLcXDY5eOXNnHnEEALUeJo3JULE
bU4UIz7/iMDVSd5kp78A5e9PUcBbWDZIsv69FfzvFjtD7l/Ry08T1Z+UY/Sn5ZY9gDv+7+5ySyfP
JE9AEYbwFE7LBi8340qVv4a2mWA7JL9o2eT/C9/77zEvBZGZRKGNwxFUBaJDBoPZBR55LowHy3nF
jo+YeYJX4DHZO6Uml5LImuRa5NWw1mx3OE4dK0mjLM8AZDPky3mYb+i6URr1uLabek8ZmhYozOhe
vtndRKHG1h8DVVjMJUp57o0MTs/I9SKce7CaUsgdwGxr87FaNg6z9ZXUSYZaDkSbpz5FfJ8q5fyr
WD5OWnMOBSzXde1QWGRfDXH6jWMgOYsu3FSj0R+WOLjlsoX4m8IHNUMaIcED5bV2RdcjwzZADKKw
7eGE0IUMUx/GlSRl7ZSQbXDE0rlmicRFO3c51cxCz/+9P1ucwqDNjiZ+iI1OVW1tQ5vIK788tWiR
MytgLI5MwPktgRkAK8JiR1T2S/a/KLvlcjDOMXr/5zEsEKfKVxUdV34XLTrvLW7h/ppMeYJPBQpy
KtPiQq/QJ0XBkystwpEz6SE8tFxXdHdZjJnSfkmLtNrpQ+LdB8fctSxzv+nB5JvctwWFaRI4cniD
x77SIPUFxrUd4pYScMjjVnhw3InAa1Q8cAyaXTxE1Zefm1dibOsXwKYwFDsio9PnSPjDEzpQ/1ag
MZCW1p0Sn4agFdFbsmmJr5wQRfYYh+O9r0ogRwp/UOA5yKyRQcFYM3vaNFkXUYs1xcUQcp+T3vlA
7ETuMXvPiWvLQ0rKybxcccUNxUv/aFLh3Q5ehc8j6/tH6DQsoww9ANM77sxJKx7yuqBK7FgPpIYX
awJ+yekmGdSl+PJBcqnCZTtfrZPBXEPfTC8GOrEVPiwJxyJLLxjIyHCOPDK989B/ybrkd60H5XW5
Ry2eKaDkopIlPjQPX9jvA9mhIzk0X62NjN6yDdQXZh6/D3a1XR53y44ughkZR8dK67c6r/dSJuLJ
7+VnPYYm6mqLmlKlgKGCPgeQKV5KXdTvM9jzWMZGtmnDonmXxiQ2Q1jQFJr/6qUkr4gMw33pFzuY
HCMmZpyWR10yNrvdWL/jBj8xnfd/KhvzhWNN2xTg3V7XVUQpZxfn/fCksCYlzX3ZWA3UE5Mp7Axj
RClRSuNbaTXigVy8hC22EJZq8a7BnP/Q0m5n7fFWKc17s0ZQEzi7rzRS2i20HfMhnG+N8ZTjNBvk
obYLTh0BZRF2x/gYZbW2NgW5x+M0yg3aL8WhbipQ2wkJEgkxYsasuHcnrkBZO9ZHPRLmoSmyP3nd
6qRxl+UbxC96G3FDsc0GzWFaiM48z+52zBsAdDJW/nQhnK/ugAtFfxu8+IT5NFonTli9uLiijuRL
12sUXNST9RsmCcGbQLuN0n5AI9dMyP4GdY2ybNg6BF7ilwRqhfupeayrvD0Phgz+WKnKt02DlGhr
NO2xr6vyDXH7gWjl7G5jpA/twbo5fvFEZ8p8iSNLvTgxl4YEn8uoSPoZ2uZe8ClA1OQHRVjNZTnT
Y8ezcGbu3JFW18hr+NYY6oqnDMLW1TLr63LPcBHtaXpF58YlBs8K0TAHU3Q/aENmv7tDtq8nmf8Q
LDSugy4Jb102fFYkol9oi1L7FhY2N0+Yj2LeTN10EQl19BzCKisWQDBmxY8MqoF6QPu0bpFWrIy6
7onEdsZHgkDKYxfRbQusdBNIxCLFSEPbDJh7Bl0BhJhiJXn3+totjejHa5hKoLCmr91+ortyNkPT
iFPgh/IFONSDcCrvK5xLCZQqywsNonaNI45UslRghavH8ZeXOVtviqZPgoxQRGHh24Qe/IJSl81O
s0f1rGbLV1tN8S8y4+ZMZecPUL0B1EKHRYfpmXeSpdpyIYs+EUCGu9yL8lPf6v5jO2JQEsO74YfW
ayX0mAYiA4EZ6earCKp/7y5/pcNJk1QwVSRWonrGyXAph9H+sK1m2ldBiGRlvlvVw0dXGyjuzP6f
RujTrYvCVdj5GeHeMfK3xGeCa1MBFk6e3qla5munDumVxiAU5vKu7vzyc9r3SDyiFxsjwZ4uyXgI
dQ8erqHPbRhZrWDA9S/FXojQ/kdX3Y+kmfxeFGO3QbyT37OQWRKx8toqB5O2z8c0+ejjeoc2MXm1
4+FTT3Ecc35432bjPVaeWf3pHUlrJgBVM8kDxZ8gJmsKu0QpuCxLwhxakeI7ws1yGl3HeQmQem8T
ZgR7zYXmGbqasbWGrr/HmfGZxeF0tKdGXW1ou7gHyreSKzvRD6+d4/TP+RwdaNnqHmshUMrRM478
iGy+DU9uaz3NN23TqtNoO+JcdupZVhnBQFiM4Ud9ZaaMrJWHkx82bfzUaI2xqdtOO4RT2b3zmo+0
xqyuKk6MmlbxuiKmbj0q6lujX7JEI77rfZKDt7KbddpYzodFhz8vjkOlG3eravYZVkPsMkFLwTQ6
WJSSZhtsvBYOzMuiw3jI+Cq3mkrFNjKpy1hB1tzpCrNg7MxhbaeYbmVhus/1CAmzkYVzylKLnp6Q
7kmlALepHk17KxPXJNWjzyhMZvyG9hMZGj26BLa7FY7aZuSK/KsZfttDTw+2t8qrpdkSx1hn3Jqk
fYNxFKxgnIhL0jZfdW3Uz1lYEgg61zcdrxbf3ucgsUk3ShgvvQFYxle58VQweK64mmbMfAtyTCb3
G3bLRosI/3Icx9xO+O+OhokPBdpzsm8mCnMeGenHThBBn9QEtobKy/a0RRjE9HC8IJWZjcbS3dP9
gtTb+hhFbe2aINLe0i8un0pIsDtP4TL99xtUZkbGu/ni5M2w8XxAHU2c7FAja3vRR9nRk/NR0a3n
Ko2to55m5bkM6OMaBibxTgAhngayWVS3X+4JQDE0WJPm2hQKCchURCuaWxvhxtbvdJK/se7bO/xs
3jZsCNrOGvcb1FWLK52p2NotouqmFI2MqppemwHhBeGq9qffvRZkMACB9aCqB412JQMuP48jVn+t
BImNL+bfTS33rtb+oZPx0CcBwkLNYmqBSfmsyfFCNHHyGmuje9aQz62iIvHvI66tO2fliPgb0zT2
3vzPIIjoSSJ7Iid1SJ4zAFN1453q0XFPoa49N1bIr5DUHkZzc7qBGrsWArdXMxQ4mAIV7dI2m3Zm
BFhkWUw3eavOQWYecRD6z5mhIYCJ44cWMzroSr+5cYlyySXLepZV5fwJ0T9pVxzQD3nVAzR4zfWx
vVK88G6NcnPWFZ14q6Non/sjFLwAPhVN43IzVY0EvsJrlaj8E7t7TfX+PUaS84ZvCrdlX2yHoCo/
587jdxxVuMiT3oHQNzJDy2kg8GmgCpc9llnqCyey2NQeX+AvKrx3cF/mY5+GHp7wAYofUa771hMh
dmyHeBanORV21bzh2DrFYY4pcz5NuqaQKxMT92M6ih+9zJ15Cd8/IrHPzzZT+3UQGTG0gmavOgq8
KTzS0BpQF6Fj/RXMM0oNFxsC2K3Euy0JL7UqF5951/14DCxO60db6kUZ8iAjfpi6uX8faBvdnNpX
jSjlvJExQ11ARWmSuIm5/u2iIk0uorGebZcuixNr093UIPJAsAId5g/BLqP3QQu/+c57mkBtnf9D
jYaumuECyfCYLZGl+lR5ZbzJ7EQeBADQdUF60GpyRHa2czlClQvdo6ZnBHZ7hsGxb5GLTVo/rWJz
sA52ZG9wImfvoiDkTlGvLxT5fBRz/R+dwUKPwvy5dJN77cKssDvHv8empfagpjsyiOLwnBuhswd1
V9/Nll6W033msgpp3ubZeXCNfeMrxrA4/BCh2/OGA1Tf2kYakIjixNpmOo4TfF9d8WAmol3zFug/
GSyF+Ni8Kes1VMQHpkX4WCapseWtZ1sKWMZTXiX6EydwjWla0Rm1bRZ+4AgWqXheRPVWiyH7OVNn
cF2Jgn1U6t2e8QNZVGvWZ6tS9bmMGeVlPR5DBPh7ZhxkdfhmttWLrMYlLutz7Q31mbXyTXPQZAWq
fx3q7IqB0joyNyk2QBEp8yWRdWaaxejWfEaqSh6GVlRnPdWuWWSmNy/NFCOcHV2pfOVkHevRhbTD
vZ2rBiZUcDT0nJyvcDIAz3MqZ1TD3uuUHmXRvqlwF2dxflOQAG5EqhlHwFIPy0M5iTGXKQcYUWbj
rTTTFwLsXfzrCtyA4b8DkyDVqXrvhv1A6eQpiSUFYKcy991ADlBpp1tvTpNyDWDekhOmnIhwqot9
qDHVycXepF3xZTl0fBMpvoTTVk9JydW+yXPnR69Iv5Nh+JyOMLkshY0mjL+StvN3lXDgg4dqeFfo
kpICBk2e29lR0+zmORX8YGl/HDw/bJyVFCGlv9yqULsUzxwNilJErhK7SEVo/FHtvNy1vobQCFFq
BMGhnyBvxHF6GTvmObL23DVzmfpbISvu9LRAYuea5zYaJowfHIkEavs7xpMJlHWY0GByh3fmLAgp
g/qpta0ZQZM+soYoNn1R+1tHOvUBEhMr7skCaDhvCAhkv4XRbfxQrWtbuS/LhsSkzWjWqz7Oh/c+
RwxVJWGyj60Ib4vjY8HR9FMQgdptAoZju0ABY8BmPGQq0k9p0JubPG/KLypVD8oKPjShHViLd0yt
uBQkLctXr/WyW/EFqRMFU4vr3nY8uQOL4iBIyTRkW122H2GF8c2O6YuCkGL4rAS6SsNhaBu3oNRy
KvZEQlpx/qL5qTzrVGuTEOm2YkHjp3jCIX2CCynr8kyCOwuVUEdD3tvWUSHaK5RhXMeGZabM3Iq5
iZaQLEqoovJYtw199tiCJr7CCLqEzhCxpJSIzHIazhqiFtdFm63KKj/pFL79hhMt7ayTncbMrj16
VDMf5MlrFKHl4Vdjuf5bK93ylDEdQSMqg7dpEMXujUV+gbslK+4ITLada/aXaG/oMgRcXqWvIoqJ
I9T7K2Q5uoF5Y9zr0HaPlVd8GHVk3NGxnEHyVkerdYpXtzBOxVAlNGSqkOy1AeKql8Q/w3hSEC09
M3ip+rF/McFom3X6mxaWumoibCCzaDn9PT/YDAHG5jyXhIoOSXV1exqvetNbaLNaWhC6ctdFAykm
lSDouXiQbwoViAkGG8LtKY5ZwxlnUH4RaZ0cmAOhih4GymdS0B7udfESKXUPCzv/9k3PQvyFIKUO
n0sLzFjXpvKzKEMaOK74Y9Fmdwq/ZCIqmMULf18VXnLKhTSulKn0a06rBcg9fu++1i6qIMqJstQn
5JZxW0F7PssweFfUhA908Cj3sXyn5kwKKjamyspfAmW2j5bmrURe0KVnHprrtf7dalAhYLkY59bQ
EbfRNT0K2LrIsXPrTfdgXMSjRvkfJ+6b6SAXGEhfe+5zg1K91/wGgPMKH9VedW08sXxtyh1NbXtH
Xa82zAC2Qec95255BQ64pWglACZQJBvr8RALrnQwJggjTfXQ2plUde5Dp4esCZp3pwFxtTwURY23
LWRXHkQpqRkyamaxHmwZVtM1xGqqmsgsL6MpftmUtNay1d7zahpOQVv1D7EdDg+GKMOdjwWQzg3R
Uw3d5ER46P4HPXtjxXfDqlRt6rjFZucDvlUILw903y0qH6FzSczq7iKBUJ4ZXnvsWk+KegaORu3V
JQJhaoS9w5qWkDhkuVenjc8InMsnR3AyFZrcmJotKG1lNEVGipMFRdUDwBSo/4E0N1omX01w/Zdw
yh8qnClb2/a5xnrGqxPHFXGnKRMGQ6JlGMsDXTHEiHUcwKqfwmtm+/9uYr/2T2kx5TnXqfI7J5Du
vGxgJyCGwBdIycXPNsixKSPI6hmxv/HotjI96DHxL2WYYXSvWYcigICJPA2e/TgCWXJq9ZjMmypf
VSSZnjW3cjaKrurGMM5Rr6efRoG0cRyNbuuM0BgUsxVK3dB86eclaG7acGXlcJ/oRRvbbM4kq4fS
vMc1dBzcfurQaZQNxx7CfzMO7ramkoqBp/BORR95OyOunlvH9c6UtL2zH0bJpkmmimwiCQUmbeQl
1orpufl/7J3Hctxa2mXfpea4AW8GNUlvmDRJI5ITBEWRcAf+HJjz9L3AWxVdf0f/g47oUUcPCiVR
oi4zE+Yze6+dP0EUEmBds3A/lGP3hDSERr6X4Ddk/6f0kZm4c6o3zTg1J08g1vDDvjygUj8ReY4K
pvro4zK5zMOPGHRWdyMA2VVsPjuDkpe4QHpVtLZxNKzkOmsDck+t/KdZcr1nGMX+7quHdNZrNtLM
qNHAye49agf9Nvn0oF7s5Luf3yIQufFrjUacEcHKrKv0ROiSe9c4c4u8VAMV8ZpXp5fO/Tj+GUdL
3es+wcpQowZSjGAv9JK7wgpArI1k4J1E1G5C1CUAWOJfuTsNu2I0zaOdqXsuNDb5tkmah0Iv6ndx
sLeWUzUFoMt2R5Pm0JIAOywL7Cx2z9PPYbpl6tOeJKvVepUi5zmgtz35hW3eliNI+m6sXkp7bNcI
jZ03n7TFUjv+Q+tjHKjrY107/h83SdAVq3y6jkF7Q3UQHcbMRG5bF/kz68DoNlvk5KHTnbyO2jp0
I/daxRFKbWZ6BUlTJeOoLgdWEOdoIZ1GQa2DTabt6k/WJrQ8WX8L59GFuZAOR4uByilQw8px7eiK
bjpfW0VKZMnyW8RewybAmnuvQ+tmaio0a0MHuDLkWnEMk8zUALzJ1EDQnoV5qc3BvIjR5o6e80i0
nKR/nNRbCQLqagd9/wgEe28k9lvlm+YzdDRcckb1r1/9fM0Ywm6lS2cfSAP5JKarR0dEF8Yowxso
3mLXzAPCJqtbV1NHNkJSc8uw0CBhRlWsEJP5ncEo2KNueszafmSMXmAA8BEsq7Hs7rzezla50M5a
94P37IaINWdiAl55SSzGsrz+UDJ87pLkIeNS36eeZr5oStDa2E9Ys9C2y5hQCy+dwt+LS9bOAxTa
KWhfeDjj2iRP68g0Ln5ye7TTduqfglRMt46J2SzN+sU5UIsjJtvuZJtWfCp2wnHHm1wM8COkAiPj
QRpVjf865F6wq6X/ZwyY/FpKoHyxEWC1IAqvjJCbtamr4g3h4q+E5eS50vwTI9340ZfIE+rISB64
fyK3L7DxCeRGzChZFYh2Sh9/DsZMkF6io+Bkj2W70UGkN2MTZDc/B1Av/b5NnY+fCW6KztIygKU0
Sn3Z3CKPbXIvuXsdYPWpQ878lX36EG5jnzWzYxjbmk0b8moLF2TWQrHWVrlHidWSt1my1B3kwD6r
MGjwXAbbMpB7MzeYP7mGt/fZfR08xr7kf7LGa9OIFojN5CH8jQctepAMuNa9CMs96wAyGvraWdeg
Kc+Wc/aW8XDrjvbqxxn3f5sj+v9cmgLhBwvT4r9HLpwBN6jPYv7PCIZ/fdO/wxSsvyAqWLYXBb7n
2wAN/oUaJWXBC7BKM4b3fNf1HLyI/+ItONFfEBigLcAhZf5mmTg9+1rJ9J//cHyiFICMEM3mWr5p
ef7/CWr0h03yH15oFyMv8I6QTAZnIS/8rxZ6B/ZZx3wBR8tE8yaACBYto0HlT8axbkgljJKTF+ju
JAL3qWyWm35YpQjmHjKDjDgDuHIlIZ5F3HZ3eG0luUz1hLOGeaA/diQPOaW7kXjo1oI7cVrkj4Uh
ve0Ip4iMFrkRsVmvyLiP2VqOX529yyylP/7jI/nfGL5t11wYLP/1dfJOeebCSAFVYv54tP/D1zn1
3uwVdugfFw4Ul4tclsvlgUUoK3OT/XoWOiVJM0mwiZYlebLs3JM6dAmq6lmFa3GoLPOlQnGiPbPZ
N523lBN5dmY6uiJIdNtFjjqpiEJMBv3aUvVjZZi/3bR0738Ookx9nDigAugndq6fbCZ7PGYG9++g
adeyygE6+0NZ72ZdjMSx10eqBnVgz8a2MZgQn8f2eI76IuFndz8KB8pxV8yshs3uKTTIgPGXQySN
9lSSn0QSHfIwDkhLzdNc1MFRGw//88tRgH1Gl0m1zaVDrpitD05m69PPIc0kEykr4oGnRIvGjcOQ
8YR34vhhympKek9mFId+yRQvdt544Af211CnxXp2E9rHRaiRzO0rO38Q7MviPFW8Z1UU4MLjGXhq
uKPuK5+nOstv3OPM9k6Oot5LPKE/LRfNmqwfRDEVJzBkITtNcfVBq54aUIMnF8UY7p4a9tXyWy3N
6D8OP18zEFb07hyg2qmwlzj9/bT8LYbj2z4Z1cGeUixKAipPLZxFFDdjZ7L4yyjfZrQCXbCOVeSi
IRlYYy2/ImHLOvW/CiaiO7mocnwvJjauEtyP2wPr5VDg1CKAO14UKj2XA2rbaViFGSsztjgRxp72
wy6obGlFeUcWBczsWA9QaZl4mfauFIm6ifyg4/E5NNufQ+NjinSSGnYCkuwztLlpVzTq5edLP4cE
W+N5KLWxizznQZtwGAkFUMbp59CE31ZdDhtRIS9I3PemgHpSjzf0HMSlmVOwyTTNVtrAH3dH2jas
HTTC+pw5kdoOrXPucP2hUAZjltnvof9mqh6BL4DG1byoNwyTl8E2m4AiB2OBgU2pYUZ7lOTVk+Vn
1+QFrr1Kk88HGWrW1SlZMjXqIbRQMUYvkU/+a1zlnKo4S2D4+sc+Zy5Uofxacg2ekpzKS3goJSfm
2BZpexmjM1VmGDyTDbz68AAiBNBYkRxYvhorQ0xAH+Gx1JjujGhTTJI8R7hl1A/dWhktZv5uHo9V
zG5fWTsdY3OnySz27Ha7k9NxDeFFKaGm2dW6nuoHo0GcA1GdxDTDZ9tS/+L7gyMfl33S/oTxwyPg
ImWhepCzt5ep56Ka4BIth9SiZm/nk93uiEVwdy642Njvz0VbZ0yk5EuXyQ9o4saJYmKi3DySjb2u
VDCcFYsRSqf2MaH4O+MxaAa32SHOe25LHW6axsSrJLEA+oG7cctwSzYFoQmiecM5SJuM6CxovX4f
L4rH1MBlh9HowFkcYei1uONZLXpX6Zc7hPH6OCSfSGqCU7scRHTlxjEfC/bAzGtqPAnLjZIHZntw
S/Axrdfu9VQ+9IFCwWQW3cp1VYJi6qkTEEvxUAVgelklFUyb1nKavDWSP2PnNOLO6J0ZAYPtHKPk
OW0m5MhFdfZl8R0lxYiS9qSKmAbKHr5yXNWjxrUY2jkzgpFUARG9pgFdj2VZpCyLF2cRc6UjCR9z
TGfDwn41LwqukFE7Var/IZHmIWNzUGrh4lujgXhaJE2ExTxXtjhpxNJ7qdrbWrX9ugzjrzl4dJPq
PWbfvG0S9qyc5rOoTiJDJ+uH5Xtlmj7laKJPSeQC26mCcRMkPadw578avuantAf0j67kfFBQ0RCN
Ij6xEZVC5KIq3yW9/RJnBrJINuuB89JbHTJQYfS7CCU5kGZxBXjK3w1ILiU5BWNwuaUPAZxho0kz
zOoYAR3LiQnZRGjP2McoDyC3iXDJsjY5iTWbGew/H87oFd4ha1oQhJ7aCrx7a7Ay9rrDw9QGnTy6
itOrcq5iAoFIN3IpU+fN3Ud5Puz6rPny5/QWo6a1SfqczIupPUZW5V18D253qdp1L1WzKcKhXTV8
hzPL4NZyjHTrZETXxYXWa7tDTFxj8XJsC4vrFASrePEhmnP0e8rrXWYU8YNOOrKPEzMm7m64a0D3
OWZxbO0ighwitt6P3pI10qG3q0M370aJ2TZnLMcsP74TsUDhyRDctlK2kVECAW1Gs51RvqRD9zsA
7LB2EnRwxmSQrWzkEo3BoI+F4R9YXKKfHHGem0zOq1RZB4YmF/aCQDlbXKBeu+kdRN5O008sJ4jQ
8zRyNZnhI4zwD9JTj+tIMd3RJT/GzLwnYy2jK8N48Pvlz3P/ti7tE7xJ2JwMV/zPOE74/wbdfg9L
BI0rfYZk9RsM2XwIyH9GioP0zLP7dYBMVAWhWI9t9cZICwbfdeJiXgSrrKDC+H70baQKpF+6gdpK
IQAxh263BXG8W25lO0fWdzA9ymcCMeEW/IKBQbXns3vLbILWh6671/XcbsjNxLpkrqoiuegmp62i
edGTejDNTuwNhdxPIUGV3ksmsEkn7qIbyDgtLbdgEYaZft1EyOahJvUZO4Fa8vEjHHW2GdOdXcue
1jXBR5MGWiBTM+1for7z0mss5XhH5PpbW/Ud6RolIqMF7DzugOq8iqiRaxcny1b1jov9LtRrAsJe
czsiZFeNFuRn37rHdGjflynRdHX8Cgg73DfNyHiXDCZncL/FMties/6mIMcdUZu/oqZRKHTBAwrL
mzd9UPnHvCG1ov82CumeVcUuQsZ7GXrWMVHOtqowSevMrT+gvrIOkAtx3c+jw1RDikU10e4T0Rfr
knimlYoREyeJvAmilkfIk2uTjOGDwLam9hLavDFZThqj7o/wVMF2ReMaNfz4PpsXlwX0C8v+Yzgp
dyuVge+g5zz1WNz4TXAO0Psz/f/Th6gZel29IvldxVCnsd/UFynwfVdGX201YUansHBmENYpHgQC
pppVoJMDqTggQ5kOdAUyUMXKugniYk/5N61UjkLS44DJr7zAt26leq278ncY4ZYKqd3z/g8f+mPt
DIAXwR5Horx3DTpsUSJZs3NSkCMXc6D13P/UeUl+EAKj8QzIR0Tzb9RISNaLdF95zq5tY8i/7gPS
kjtdsaMqKyJiCTHF7zxFd0kMBh6kBcZwzH0gzdjeMzcKnepraraATf0HJpBYDyv7YoTjJfSLjulB
ByUnjaBlqPdJhNRSxevMtNsI8g9fsgNJ2XksrnnJj7wpfIQdSdnfI/yqVvaIrRw4ELEIDYEmsXGs
FByhOsPZbnQpEbQkpW3srv4l5z9ztWhHKx+7YtTtB3KpVrnCEGZPL9MUvJK48MjwAnIA0h0Mo8EO
S24HU/4F7sAe0ynG+zneZylMl1wtWlDO7O6IkShCC14xdbPKjYMncOUU6NBHl8UShT55YVLuvMU0
OFqTidhK3g5Nckj4lHckQFQ70gc2SRttccY2a8/rz6wSXtq2uQ0cd0vKkbeCr44Bf8hu3Apt2VTZ
1dmCNpFG4VetPsbefuZ5s4eI6mNtUN+NPRwZlnO+ZiMrKSy/R2rO70CJcZeU1dkZy5HVVHSJ6uRs
FA8MIcdrTzlWO52/qTJ9tZiG5R3RP74JwTf1PnX11ihZojijDBpwBigK08RrrikaOkOYzyV0tpUI
K5SXEBTMJv/VoruBNT+iQg31scqxbc8L2FMChVKmBt4G8SFN+GytJQS6aB7i4tbymNmwhfcb5zdo
3mvnOyaOd9KUGi+7xHM477zCv7elO27HEY46+iObW0p1MvWYwYM+wl1vDxrKx445E41TW0z7tlHs
pD1gHbEFiSMYxxXrlaNdkIQ0C5amcei0G8e0akIJGHgPWHPsJOetNikkkzB/Bs2B0G4cj511PxbU
4yR+wO91gj3wltuow4nk197ZaOw/usWvkixdlQf3bWJpGftZug96EEAJLffkaFKJc2vbpP1rwK5s
yjn3a2DWJUVMl/Kip9LdEeCbb6SpQdqL6N0FsHEB0Ek2LPiPmiGYEHcsy15ISUxWg2dAB0k87uSM
BnhifinjMDuwBhrmrnuFeqZqpLXGDD/R2RnXNAaVMbVzuCd5rNzhLm/WXYdwuV3eUu6FPoEIfdzM
RK5KApfhDhdFqdZG5d+hvSWcFeEVarDuNlTs5SfVZag57I+kGiZc0vZdhXF0hfvh3BrYPX3nYnbh
Z5wgF85xdPlMN7euYK1fFJ+5BdVjyLw3dEmcOWlZUFjNMOKn+lRR75rdOiPL60CA4iFBrdU2Just
F2EcvRnmKXdAN7rSCZVjYoWbMJO3onIoBedmbUzfas7exqwYV4ltveBBGlZzf1Lp+NlIHIDGfIgc
GHfR6CGjq5L1VrKSP8fjUpRYS6oHuYQgC26iMiL/nFWeokXEFZ1sanVU45ivI/T8vE0Rmy3nHKj8
aNXfo+jnJ8Og5iAVk3jQo5NIKu7S7/adqD+92Bu3hU++BaoYJgDw5dDLrVLPaWGD+Ht/Wtxo3N9n
ZWcQMQgE7hRCvC5mu5vl2dGxM7Y4JvEMcQS8hqHVtMZegU2zxHsPqiQDHw4wR6YSYQGyGT/qHjDD
PldOFq7zqMawUlybqvlyfEal9CJu2dlbc+cG8/sw9Rg78oCLfnwXKnzMOms1GMWtnQ/8DALJqoNf
em34eKRJAhjJbqomsB9RbLyKXh96l8ZBBNXa7dpH/mHKppwbWB9ibMXLhpAET8HUTcj3KfJkXaQ7
KSf/XMu3TIwVaRQzaiADvRuaXVpdaujkxi+CYFvFM6gkO7lV9HLrfMTECiNl00DJQE/uQ/NgzY8g
DlMAd3e0pjxlBXpSLHbVmhX7xouaYWUTN7GpJ5WttG6ezKTCIV3aW4Rg3hqENjVgrG+X/5VHsWRN
qKkgu7dqip303pggcrqCJ4I7BDCKgmRW+ogi8bWGjrGKjPrMNizE578SDcqtfmIbRxnRrCgL8J2K
DJ1sGXD5L29k0di/wpuh0bwZAXt9B3CEZ8c9+gmQTN4yymf0SISk/U6Gn6AWF/iF6oZkTbPln4i+
RVo8ohlvUvGFfRgqvpeT52nHm9T17qHI1gCKZLjyPQ1CvTSP1PYvOXpA8syfgQ/M2ykKnyqKyLUD
m3CV1vGD0fIgm+Ji7dEWrbnC71od/omNjBjGa0TskMotjOLsYdqx8sFZhQlVaB+TZVThPGB/uZIH
0x7qdc/gkYfjJ9ayeFMDdFu5AV6FvrDp5XlOJOzWD7HP+xbjpKWIBCPQx/F6nN2ZuVtLR94QOTy1
WHG1YnHt5s4S7Zcm+xiKXeOU5irym98RaaDoJLNrvFyRydCX26jJz/g+nP2MfX/V2jyQ8pcmcV/E
YBX7KWpvmtH4RHvHM1a+Z2wQsyY41HK4QP1fFzOx8ptBGY8e22NCl8qnOblrfHc7lcDOwVnw18YD
qBfyBGMGdiQkFaHzTt6cA3ermMdvSovUaK9oAPG+4DhfgtGcdTyZwN5DTLmGQx9y7kZNgh5vIFX+
82RVeBn1IpDsmMhwXeU+n12X4PeQ3ET1QrXJ6AQE2kuUn7MFduybumq4rchhakmgOogiJiI9ijat
0eGI6Q99VKMzp5oX+MAOkaWfnXZ6jPvsToYucQV++tW47t6vl2j32bt6on1BhfaAJ9Lx1EvtuXf9
ku3IvmaipkDOfnaD4lE6XC0DVX9a2tey2xQxe7aqxNAeJwEQXLpWjXw358Eg4reY7sZgiZ4hrwA7
u85S+WV1MDRGE1eCUx5VrQ6RIe/M5Vpz6q8WUBuSE8hPEx3XID91beCitGzU8LZ/L1WPJzeST11l
P8fWo+G7UI1q47uX8yVMUH1kBkR9zp5pI0oSZpJu+ix0cwh0kKwHC69YZ3xMxqJWIICFK8P5TcG2
HrOmXKk+eUWScJxVhrd1wuwgh+y+xzea+9/2UNyyoGVWZiUfqRPdx3ScWd3c+ZX7bRjlY728ZmOU
z6TuYm3lRh6aGa4sy16x7OUWnbuo2UV9Qg1ysSPER+m4G1z5x3Kno+BdvG3MC6p5++jkzbGgTEVZ
HMakdJLWHQBFXdMH70STjbuJNCCqrxMdiMAPt5r1sCHKhBFiHurTTCXZjmLlWQRNZqyy0kJCeDSi
x4xewWlNntL5iwFt/IBmD2k6YreujVkml7M6TnBRAH0RcGTC3SWPbD2QtUjoECg5GZNpmc3riRyW
QCwpK0XCVVp2/LmS/U5o662e0S4OTdHuSZcim6FMD5ldME03IW+iAkYZygda6PGzlPjekM6gfPMI
HIEVyu0YLlsNLAHTLj3d7ei2L8XOakC7WNKyd/ARXkKPisYYTJ/MQnHbEq67dgz9WzREIs+cRsDu
KhdbkWCMMYC+y0CNRrr41ecdPOr+2sbC2fhlKh4n88SNyN+KngXrMn06tHX9XsvyOerqepfONTtv
RijGg/DTi9XkvNNVl21SOUw3Ydr9kWkCBSuDB1DP4O+JTAguMUU+tZb+mMhgOsa5cG8JqqJEDef7
UruEtY8J0Zd2foHYhRkDJ5898wzhDlrK8C5NsckUrJpWELiDfQ1dBm9bMq5jbc2H7iDKSd5mWjJL
syAVqsBnNWsezNG92Kpo9pb4dtK63EQSc5SYGVRKSktet8PQVg68zCmnnmbcHGmwWmP9ZIPm2WhX
+DvLIBqlHPL72SD1LE6mpzENGDhYEDKYjpN96hOiBTif4Gq+rxnHTVLFEI8w3G8m1qybMvQeI7tE
MphAjsnzUyOr+UyVzO1rVu6+D7rf6PP+NIxlTkHlnYJG3IvKImZKD82uiU1vj51hhH0d/O48rGpB
GL8gSbglcuj3xOzn3NZ6Rrbr9LtpNFZR3/FwtMFUzsgxVmHX55eWGsm3J+6CdQ8lZI5Xgz2pNY2j
vunD8iufPbGNHaZSdkhHQIKatwaL/AD9171AxqV8yYpdkVtiz0s5yEk017Hj4p5855gN7XiLz/cl
royMrBKwJ3nb3nRVSN2L2H/jTl65CVjII0Iw79JxPqKCYViJqsa0Vo60AUTYpC4LjOIrJx+81YxW
KmuDal/ZecRVG0wHFaAWL7EVsipWa4JP5utc3xlDCqrNbNRDVplbs7OPPCZaUCzHtHK9Y9V9d4kx
3vDh/RnbvNnntWaZgW89s4wboj2ycxC+OuxEyNqmxA+QsF5U7z2jiqjvoua2Qh/v0jjvInbXJusE
TIADwS2smsK0byBSwNkr79pQyBM4Ae7fHpnkIRNRJ0RdCFToT6DmazLn12ZOL1L7ryZPj8JVryzi
vX078okiuaLTnuTez75aWboPja2eaZfx+YffAwpjMeUuRpespQDG7mviUE0QL+Jog8BGNsjVrZN7
RkfjnlshYCcZPlaDEe88HcKQRHRv1/X40I/ZV1YgfaVH2kQzj/ixqF/GLGXgxSVpRf1HVTjhftkW
bjJ4LsRhR6+ZXz9ZspJ38dSQ5yd5/MF2eU1iOg6zIHtvxIFNVwcv3bNdWCnZr4YtwS6ZfyW6OEMu
i1e6Cd4wvV/7HPRRBCXNIXxhOyoPaC05DyG1YVIFM0Gw7UPumOhAsnJ5TgwHO3Tn4zDeBJI5pvBI
CGwQfoIjxVReFOm2s2fQKVZ6mcb54HlJuA2bvl1nNWHeBLSH8OmBrhUeTH4IAp0Yb0dbc022t96J
NHfUJXHbcQrSc9pBcNNciEZzr70LIzhgBO4v3SRE1Y1OAD7isQrXZdp/uQY/Z5o3u3rI441vuhfU
gO5mCPUnYnryr0NMOXF9JjXw1R3xowCUy1Xp72qjIEXM6dMD2Ix7b5zxIc+u3iBlJvTIsgxScqjK
Ud+DuVzrpEZo2UEzNuPvuLZK0IUtQDZ3Zl5X3Ma6/KS5Svd5luwCP/pAdLbohWubUaIiEjbLj0H3
JcYhB2SI5s20I8k16EKcie+70nFBPFXXAt0xtimHy5PY6zBS7+hFobLMwAuN8FdbDh91OqIJZ9u9
iXK2nXZNdjfv1lC2HXuPhuGOhEzBbOmuoG3etsR3wX8nbEyK1eDI+QizC34cmjE+vOkp8N5JeLvN
EF3vWL+pk+W5+BzTlV1U7S6IsFo4pucfkpK1tNPjo5uS8Sh1U21EUz8qI3tp1HiIXEymDBbFZiBi
Ga+0RIK8zO0X5iQWfHdXxKzrscIVm7eaUfWvdHD5bkCinQnHIVNEx4MFgVIlXfiLFbiM0edJP7bb
uEDobY39RgPnPaZtC5Q6G68jmZpHZMyi0Nu8TdELOCW8PCxR0kzJibYMAthyVNpz9Axlqz9MJCZu
WjM1V6h39rZtsrkxs0/KBr2RIQgXO3AeijaGNcq4Gao1FUgzIBHOg/JaGBgEY4/U7FGTAMZaTKBg
LP4kbmUhswTGJ2TA+xIkRLqBCgqHhSSWezSmD7oEnK0zWKSVDq5eydMgyvStS0PITVutB2jdJzew
PzHKFptpCutNbNvJr0JiSfuOqc0f0KBFt72ht9ViJIdtupoJoYN8pTjdHupgenSGuT2QhOatxsTp
75QJ7WyexTYrjLteIfGi4r8xkJRj85TppSU30cdRA4ewfemQZVmJsPdjZd1VAheLHdxgwGa8HX0B
M0ZGdSxNrqbGbZ1t0qBLqt0DfBhQjdbo7me7QrYcktMY5iWCvxSnmwvhR9Z5CG6tF+fQtHbqV66b
76pTlMgSWVXnvEVeTbypX568couXt77kaUBsoYOUX1stZhpuL00nzhoQeWMgWNNeQFMUU3qPSIin
kKh1bhclCpq1oclTH1AKs7Ix4G2MV/xXKCPIY0s8kGhzj04ic5LfwZyj5h0IlG5yfSmMnjE8sCHU
x8ON5ycp3sryBtyXWoU0Dov/pdvMiXEUDclEVgGsEnfjjZpeO3xVmKqNai0Nwrb81LzBRk0oN7Cf
VVMrFF9uKM/jYKS0pAGf1Gy8MzJ2T2OpH/yxmDfDqH9TbRgrEhlJwkLBOi5bISyACaHRS98Njn1y
94Wb8/CbrfLBWeobX6Ln6LtsS8pjcOszLo9nHng5xtW7KSZezxjkvnUB8fgHdmufOTiabdBZIGxj
g5EY7QdQvgQquA3/w4VkwSaY/3y/aypxzXq9WJOGO2UwpHADPs681b9ZV14CT+RfmphzejweZsl2
TnkVFDj9dZ7TG7OBuuh5xAv0iABUWBx9ZPeA/hXPPj0tLSM55oWzMxkVXXhqQNjU8s738ctqi0u6
aC9dxn/T5l7RmyERa9JbldgE7u2U0UmQGViB2jA7DHFzYOvO0thmql1NoGqA1G1gorxFeXXn1SDu
evwWucxvxGQVj4F50tkkbn4OpIQjpQ/g7jM1JvKRc6FHw0ER27OVLMhzjJgQ/MSidTXNfFbaGZuj
sD7rIF7bIhh2QeO/Y2Bkd5tqSC0mkmV43hWqATYRfWue5UTSh6xImE2HDYSNO3x35a8Suk8nWb5X
PtboRHroSJZNJ9ktW3sgJQRwkzPfdawITxEO4NUchQV3ZtzRDE2qsyLvPcraJ0fNwbaH+rNhUlcq
zG89Qy+M2gSD+M56HGpQMJilUZ8EKwJNp/vC1mtnkvPaq6c7PxS4K3qYQZEzbvEvHCnivqYKUWLN
HHNUatg6EdsDv0n6Veh7xBZbOt6mMwVKx4TItcYzuhS9j6pynxDScZsY4bUwS6bWejAokyMGd9Jl
+OVL1D2YfXfZsjmEANs3xbxVvn2MsEff/hzMgIA8oiNxjGZH8JskkTqpuW+wN9KJdgAMSJD/lVJR
Qa6u9sRN1sRN4uWuwvgW9KdzPwll36QTpBRniYYbUvpTXFirMNBH7TnRjVPSClRVd58MOLMn/1T7
1E6TZAMyYzGqKntnoSeYkwUhJF6SFqW/neKIZtMOE8UUH6EHuaEU0IBFmMybeI7sDbyPX+C49rMg
s6Id7BsANWRAN+3ReCGCl2AHoxx2zJ3HA/isfAVikItMD3DFrYnNWxPfk/9C3hVwX9bQg746AvOA
pZ2bRBXBY1Tqz3AVKdt9aRzKWqDiZtWMq9lXJTy/8KTIjAydItpnflmeCPm+T+gROjtst5FD9LPR
CuPgTc23U2R/AoiYu9ZEct4EnbuF0BgwQXG5BHTd7DVnU217v0UZIbQpc6aYyM9MI7jpO6QoFQ7B
sPDfqixjuiSjiyp18pizeMwr+Jk5HmUlnluLjGbEX+RGbG0vuWMTQkdXhUd6f54y3PhZw5JxhpWb
BwnDwnre1TAX1mQXHBrs9PueboGwahZqWce3QFfd2ZO/kzq5VyzIGN/BZt33ZKLw87HgaKvbbvRn
us3+nGgbeCOPBGUCHepSZiiN7FyKuo1wQnuPoRY4IPG7aIKZvpUz3mo4tkR0H3DdZruuviZZjB8s
y9yDWSlsznP15odPjsVqyIQKUgtQXnHFdIO5Os5mz6nKd7hOdNvMgCI5X2n546PM2cZYEQKHLrbX
OJG7axDi1M37I9OWZGPlsDkn2ztBcGIUzzqCHllR35rznU5hqObioe4rOqUpPaXI+faEJDLhHvuB
LShNr4/ejxxYjdkU5og5b6DQv/mIsQ+mR/2gMuOu9UZJGgn3XUgxzG5Df1u7Tfo0+CNhyo1+cKc+
2zpOjAqzHpATE7iblxrEg8riwzLynpo822fS/RPN9PYigs491hAh3e6EWG0+5ZX1Uli52NHAz6do
Ofz8yjUV7ig/hVGmzYWXDdWO2Xq/KRbczc/hR42BNGHQCKwnltApGqPOyUumUKiUiEwBk9dlNQVr
Sj+FOqySrSBZvWUvxB/9/PnPoZ8IfpZG+MyPzso35xM9RVPF6NPq79Pldz9fShhHt0M0HvJF2oZZ
5zkVQb1zBRGDHfcMBvGF3FF1bnUdbbgp9yeidVnKgO+FveWZ9GEOHd+shhMTbhI8l8OLkLzocFGf
VUb+FHS4dPLB139/iZiQ8f+n1yGCzuCUzM3XP//x8afMCDPsoed+yv8ii3bDEFnuf6+lPuLC+KjQ
9v79zx3//PMf1t/f828ptftXwEWCapqkLRPzIwE5/xZTh3+ZuK1c17RCz/v7j/4dXmf9RdpdYJoE
Dlkugm6i2f4tpg7+Cv4He+e13DiWrekXGnTAm1uAAOgp724QkjIFQ3gPPP18m9Xd2afinJiZ+4mo
yKIo0YHA3mv96zf8wnFMDU61Ssf5/0SmdvS/pbzpLBnkaDomNEuGPerfacaD2iXpig8u+mF/1YeQ
CSWlXJYWl4g6i2kZNGgwNdwc5tQ3xQqjUw0aoixE2K0yHdFDXZSMiSgeJVFGDtSThSgsO3SvXSHB
Ola/TKteNjQu9y105/14TT8bK0mCaUqgVYqStRLFay7K2EwUtJMobTtqXNBuwkdF2dvPb6T2Xo8y
9XA9aIi8J4zObRXEHRslKnI6ODCsI5THBKhyPI6ixJYros1zWz5h9IQcTS2vXtNkX4uKpYLEauR1
VOulKNvrfnjAyBkjIZ0U6HQ0N1FhKN4AI6snUJD9ZWDFpxNY6Agq0Ros9AixaBZQjrn8SQOHaEIz
Q108jEp1UjoSgSFhZnr5C7L3e0aOgEXLyUiy/hlfHToUQ7Qqg2haUtG+qBS+jmhoFonxvCmBTkQx
MwmdUh+w3thOLRozZ9L8yBihAdcYPI2fieiZ6J0aeqiCXmqkp4JlSGFGl0WUafNi0HeBrjI6phGL
REum05u1oklLU3yuMEL38ev6ivWkvyTYmrjW1WxwdJQfpcciUdB5d+Qsa7gMtn054Iuu+LRgztkR
rWIz/GT9hdFT/DqJVhLbLKY/dJeDaDMn+k0U7TSetxaUXrSgJ11Ec7qINrXJ7690rZZoX3E2mvxO
tLSdaG4LulxJo91t6HtN0QCPohV2RFMMlT8OU/rkSjTMiWidE9FEI+fpNgp9dSca7JxOBYAg/0ac
Bf3fqlGrEAahTKibO0vqtqktPadl5DtYRt4nCYa4w1gsdGZxeRhJ2p7LhoHtC4xac6fmy0OPZcUG
+ma3iyx8PlSzhhrV+pSU4CAaIz2Y+xvVWKbDggkd0ygMA4aIBONeNh9B3OpXGL4QyTY2TNxNnVd6
EJGs7Y4xPJaSln6zJrW3QlHZAH7pJFVMW3q9lyvQRycwkEigIbCgIJWCj+DpgkGDwEwUgZ6gGJIF
moLHxbBPBMKSAbWYxoclkJcBCMYRUTxrrFJ+g/HbgyQjEqe2iYE9sEe4oHoeIdaA6gwC3xGwmALg
Y3Q5JpZFPjGnKpIjKrfPdDVfB4ETSUwaLYAjpuKXTCBJdpqBKfX1g2THxjFv7rFdss/XDIwky4g/
RrKXkQz4m4zBbDeBvFO/q6GiWxoCzviL6TFZ0yBbDhCXdL2eE1K+QjRkW5Xv21cHPIvIgwJsbWEE
2eCGsK4EcIaNhIQDG2AaZkfrxhQAG2rnuwUO6pZwb4OQn94McI6aeqwd1qZ/y5YGi1MAuxysYQDB
K3NSqtLBPMUZ6TvlXAvNb38PDfU3Ql6HJJqeMUJK2pAAByMBE/bghbkADpuTwMV0ASeOJekwqPPx
/TiqKhYmikw1u6DFpRIrQSRlkEm8VFGYCLDSErClLgBMhTzEsc9OWLNgnmViTpNDnkF4ozNnqwju
KmTLG6ajIqDRuZwFD5QpW2xOEGib+0QAqaOAVKF44fSgnXQBtqYCdu3BX0dwWPwb340Id7e4KPAb
f83VIQ2K4foq6UC4hgBzFwHrruC7kgPQS70Rv13Bfh0BAhO4xBoBLpyADycCKMZ7AHMVdbTDuW0+
40Y9jwJWHsGXbQE0o96TmLnBgAWDVgQY7QhYWgefLgRQrQvIuqLTigWIjW/DXQSqPQt4G+FF5Stt
PzHnp7odygZqPHD4AC7u2D+oYbGVAy+vBXBupL/tG5AOol4LaD0TIHsG2r6Cuneg78zCET7mD9Is
P/Sg82RzcTmORR8gkD9GUAi4OIWzEzbochfYOFrt45pJoyrVI4Zuc+UlQ4iJ5zXIQFtr+TzBNr5g
e4IJj7KebKWDQVuTBKk176Wso7Zh0kCvJAWw5D7R9NPzKMlvzCznY2b9KCuIYu7sSuLNNjbTFKz3
/TJThntLIzm6WS9alK0POra/JCNF/jAPhOgNGYOvlRAlYQMdppNxyZzFcA1roWXP8bhdW7vzsQfG
iQcFAtOWmHZbFeMXU8xhxEDmmkOAlgYJooO8NoyB1s8IX7z9tb6+mJY8nZ3a2MU1QDye2fVDMWMV
cMVRSddZDcxIZuwZG6e2Ke/B5EzaSnlyBweOF2mwud/J9W+sAOVje2VcA0MTgN0cPs3WbPeLkUHI
ZNzXRNjiRLZKotoAPzyHdARxFad7Q1s8JXIqyNTT16oZZzlrpBeNcK1Bd75GC/JY39gMxjK1DoQt
D5Ka8k4ysM6J2W9TZ/11HYcvzDUYsIlRWyOGbixK+4wpXCTGcSVzOaDaeSNFjDv0ga1iWJVps/TN
kywGepIY7RnM+Gox7JvF2E8t1ydATMkf+vyuLtgLpaUzA7WC/h0rT0nt4EUuBom9GCm2zBYzUzKZ
H0OvTrJk8eD76BiywB6clR8wvjq0a/NkMa2MxdhyEfNLMci8ipFms3XEgBNbLpxzxNATAiBua2IQ
GouRKD37pRRDUmV568TQtDfpRNL4esJne0PshHxYLPkuXkCZ1HXUz/2YLztrVD/RkMHCRgNxikm1
xGVMUkJc/h1PFrN3kMtjgwR6Q+pR4hp8kuypwlSUcWFLoslQBZVSPZt689GLATGIDl4oumb6vbNf
qp7w1r7VNqyGtjIh+JAKMBQGzjRQ2Bgzgk7EMHoWY+mrGFCrTKrTjjEeLf25Badnd2ecrTDXxnJK
DVQx6s6D0Wlf6js5ksLKZviO/yCbfI1flt3bJShk7g8xXgtytX7jWo3Sl0oPnsdwyMSovRZD95zp
+yTG8LUYyBdM5iUxol/EsN4RY3tbDPAXJvkOE30uFAQMCuua0mAEI9VYL4zyJZ+bIK+Y6bBFDLiN
pZNnliorLYqnWKIGqWASwKGUL1lxSgTDQFANNEE6MGEf6IKGsHaHQtASekFQWGEqFIKy4CwvKwv9
bBCH5MAmQe0ckBMTezR5KihBJgW2YH1baBn6tlF3fYTEvajPV13+SISZ+kKV7xoF/P9MN9PlECXo
XWB24PhcPjJpqIK5tNPcxZKYWfOCFbSjwhYmKKskyKZIfhWSUu3NvMVXdIieUj15SiPEYMvYQqSA
ul+48PMrRG7Qp+0oRS4v/jEqs98HaPr++fPtTmpsBUHagzY5tNetbuOnfmUx5bG4UFp8XqkiQNYz
9Dn37QnLm9uvSwTSgTHIl0YY1bOLNPvbrf/ux//uvnlULZT1qeXeHpvD0fOw1Kq9//FZbn8XNQpQ
pTmTXkBFNP7HXxvXoszdP48Gpys2iZ0j1/jzm/+4+edNxXicwnFo882fR0uSKrlxjMWcbFNM/fW8
/7efUokTOq96gnWJnGdpTJyz/32U/voEt6dCacfprSEi+/NrMthhpFhX+y9nesegp+orbWvcToVW
w53+Zh0PteifJvLwZ/GyjNjO/vwCFBamtzjLctK/QNb63jMVXCncxLnCvW9VmKq3f6KsPFQU87Av
+NLFUvcf/9zuc7Q5gSxxZapfZitapnyrwpreI3Ur91eyLAUxuadGV/MV/LFJgrzIn1XxhSakOHq9
yGlwihnnHgMX+Nutv92nQ1SXM8GEsKhbDmpjlKHulHt9yakADXyA+zHmhBfXjmpAVfdkeMyMX4m/
I6/Gw4RuIGYmHr3bs//5ZxGvWE3KP1/29ovKdILcWo0wEsbpZGGhGQSVDqLpekSqW+7/3D+OsxMI
j/Wbs/pg1XTcBa95exASj4dEKasAP18HIm/cIE68/Uazho2mji1+bLzhWhzr262//aguxOSs+oEz
+mgIW27xDtBCpqHUoB2+mWnfbqH4/5e3do03gi38qc1uafYtm92+1etmf/vxr/s474D43PC6u1uC
dU8mmnuXtZxoPZP04FV23DCHZNolD60/Bddj6Vqn13kPaXy3BCiRNkaIM1IH6wD6hhHcrfvXKQh7
H90YABcETnfJjpBslHUXPYYjzL1jbnth9Nj6xj1kpOBouqOHixZ0Uzdc9yROu63/Ll7syOIM2fcO
zdNrZnvH2bvuXgljeLWlwLws39wxbHhBeDGPBjBH9YtZunR95MIOi+Nr9Nhjp0uhw7CAZLp1zzjA
Ne55b0pICXAf8tyc2z/dpnSbDXnNHonm7jhtmmRTtZvaeSzWq8jEcxemIMS2vqXNSS8vHJa1wJry
rjK+OTxMT/113TnGG94V88e8XEpnQuwictD3GJT0mN4sgSwFBNePsDYXuKZ3prWLYn9eEROYFDln
Xjs65TCocyr16Q7AcXAVuBTYLzF0um7H1h1/SuL1HAQfGyWBYbOxp1feB+NDO+Rt6IMLpQBLnCkw
2RR22cTHwh690whugbDjc4MfCUWomWLAbMNeJ0Xi6uuXhCnIdHAWD6IQXwIlAcoJm4b5W0N+i9sX
g0Nzq3yMkc+90MTqCQokku/HqcdIQvP0bp/m5GCfKf7Fi81n/KT5Fqq3VQ9YP65Ma7CG6PC+2aQ7
BOcLiA6q+8vKvka2je+kO04LYvC8cvHNhvWJeNfOtx/tS7OzbQR1d+xYPv/TX5kFhKx36j1kYYiJ
GG2ufXh9WeCZvGgX2Nqkpno1g7+H8qQq3nhK9tAkXOSi7vREh6kwd7e/5G95wHXGneww+ZLvsBPg
gI2/G0Y9HxydYnmJHlgVXUc958nn4K8BYPeGSNzla9s9yYE/s7Ieq13annrJd4rftXBM2hWe9kB6
41dZnPCXDIrri9IGbYw2oznJD3ggbdINhN6f6Jti0eD7Wr0zNlPqoT+Xz3l9lHY/pGSSevk+7ub8
vifZLUB5ZbBi1IiNUCXQgibzpsHotdA0lFiuke+1nxkunIdc/Jh9cgoMhoQFwg5Dng0ejo/jufiF
LrB9UbKd3YeYydcMzZgLvJj1vdPx/dRPKOvi5r4r33k4E+GYqJVpAy/WgVe64VtX6LELpB0f6AXr
5cL5yFc2eK/rXv4O+eXwBlbyoWTb0YPoRQzJtYOg7OVEdvzg3zSjLHtQhNvthdfGftsGFPzh669L
bKrFKQeEqNcnTq4YMpElXtLgm4XxtJ6SFz4cT8kFkfDFWt1Dj32YLs7oqwabJeDEX9dTifoV/jlP
WrZBNx10CLnXx0X9kUZ6+eGTM7lrd4xvHOmYxCdOytzaaAiS9IA74QzwZg52hwecOErldX+1n5v6
yam/B+1X0nihU/hNu6vwCR9cS1B4Ap4yzY5S+9XhA8ATGPYjXrOFehwp7se8c0slJGgWcs+nFt2N
GiXguisaLEEbj7UCASXsMy9nJF2f7MdV2Te94kp8IxNBuVzfSrmArOxGevFECXmKpPr1WrpO9dJ1
BNFSiG249sACIYdwTV4D2+V7HzRv9PRvW3GX4NruhvXO+bAvfMNqu+W4jt4n7IpL757T5MEIl2+u
YFNxWZ64TFgWpnaLw5y1LZzLpPuf2r0W1oiIPJbyK86PrJ7c4uuwwnE/+mLtZo1951TiNUJlP3yz
ruIDzvfMg9Z9+WPwg89bOZYv4ExY6FONuTqfNHY+a1hsj9LvFqDug0ulS93lWw5qv3a7dqvjy1Od
l0B/NC/4Pt2WJhJcEDuy0Gt7TkLeybxf3no3OXMMwN1AMcJVf2PaZqLGvKDMVd34iZUzPfLFle7I
0bKGZ94CLqR01h7BMpy89hwsATmpyzerD0splth8rqvNthhtlb0Sip1DRxXtp14tVk1MpMCVNjT3
xD3QnyHg5DMgOkiP5oUx+7oXrmXPOifSj/RRsblLwbjnywLGUS+mssFup9gRz8rji+zjXX+UTr/n
yJe/OXTwsBu6xg1XEpejePrsFSSFZddId4zOuYL5LUv17eW1AitsryJVwPu0PnyOPorfeyK83pj2
flj3bH98jxYEQBf+zTc3QuisrdhFrphN5EHvluzDbOxMyW87IVmosLb30vOIxNLl3NDKuxoitn3J
LATFwXqPjtbn1OK94tvoFUcae06H1rX5OjQOF6UkhA0+sid/f3LmsV3gYeH2++bI/mVf+Jace676
lZ24CzAeO1r3Bc/HfhC+Wh+0YUcIzV6ClB0j5drTQvkinaRnZc+XxH+v2cvsfXMQzEdsr1lL2AtO
HHFu8vn5WJz8bKHjXlyneHn7CfYcrnLP9mKYG6N6yV9ULNz96sj2TC7bqfc5ozXWKKTmLFkcK+vE
7mfcc5UVR542+0zKg8r356mxj6iKV1xDtjKIZQtvGoGRKE/4nGhaTyyV4KwBq2j39s6DqVFQzLtO
cWCpjHfluk2PfPEsPvkLy6CCtSiftjryyVgD3tjcjdM7n0L74NNgv8keypElOtqHZ8FLWR/vbXdM
2VA/+AfEc/FYUOMnTvtit8S+dT9InNC1z/fCpFcPks/SOHTsk7ve1zeskpyszHx4Awg/8w3qBu2e
9Z9HzeIkNWeMKPz8h7fF5s9L0Iqv26HFS+2u++ayjqyQb6VcESJ7GLrwxnhp5zRigLujipKOPHIx
t7P9KM5S3c+VUOVEJxwxjBrm9+eZYkEPprv8ByzeptqLH1BEr+Gyzo/gB2g5zOGZfbNnTW0+cMFw
SeG44xBgm3eXLV43Ifrzit2IR4hfHoiNEJg+Z33vbGB7ax36f6+w4JINJ+mBKOJ0O3OIDQXrjO4I
+DGClSQdapOaSDR9NA95km5XjRZ+11s4nEHv8+rursUvwnwSeXo56coZNiGnT/uRJt2tSRBE9iQW
OWJXHW+az7H1fIfRDDQWct3SD+jvK843KP0kzb2S6oH517Xvdxb0bHHwFax8KdGCdHp8JQtXSOPY
XH22VXs8qI+qcoSDzBJlAUtM3zOKMRGJBwhQe0xE3tlOJ55mggSuZ5CH2NVmKI5B5Zzq6gVPBGdf
8yUyEFHCiEi08uzgBjuK08CuTnUrsGHvOe4Ud7XPSRssyx2VuTyFanVKOF2piPWDvpE1eMQ02z41
yPoQn+DvwI5Mit/ov6QXtlbrOaOj5ASOIQCEcrxh9ENNI06wI/JTXvzxm3OW7Zw6m3O32M7OZrpr
9aB7H0VehAcxS5FDUpsawnd38i4K+KIHHCX0YNYD9sCyPCT2uefH+9k+K7KH2nHE+VnzwzBkkevb
B+m5bQPOtOqN9YozgDAIA0x7DgbnVFAOxaifTnq6cfxrWE0w+W/LCiHzAGDqjqEgHQbVyuzJv+w0
1GRfkp+m8cAbpuPg3AoTWGD0O2yv1G6uCgn+qUSJRWtAAYzia9gq5xwuHWcKdQqF8MQG5Wmnedmq
8YYE5++5+4E4RFAv073S4GD2xl59Uj6aDRelFaK9vOb0Gwe8p21KYxZkfa/hXwcTdQOx4a4Bke4j
fWt9Oa1Cw5+8N6rpZ5/xiDDIzVM81rO90b9cQx4Y06IGafGwElAMqLsrPupqN0MONeDEEsSHTNkj
fgVC5PWS3ks+taVvcHJtKWxbOKeHHr1BkR4hFEnaqXsnqoDzmo2UqrV/MLeMLHJE0nCI3Ppsu903
l1yV+VzEGSxrmec2oLFxPTJmoJAjcrbcgXzNrvMK3rSAx6PHAx367n/YpqyDU2IV4UonFhO+3EQP
++sJeVEsbXPFK07TCfCRYWd3L5OQXXww3G32TFqYniSBDIBI6VJIcKth1vi66SNabH2TkdgEXGvu
Figpkyt5M3zb4mxrd/I7VsWcQjOXMp4owy/8ut27RgrhFxcScOwvO7nrSdYdXhBfYEqUSW/YwaxI
gbWT1By4Z6HzfiHi3jgvZRBpG52VH/XH/DYbuGP3XreRB79zfkNJdJf3wfAUIVTY2/yG6VHmDSXc
Rfq2+z65OPInA3U+ipmGNSpgqmdzg9zMlIOrZz89OF4XYHwiChO8E2mOPpwzF4714Bhh8Tt+Xu7Y
8LB5sNODLh8ykF21YWXcjuAC7LqFlMJvO2YaZUgoecuvGJAeH+rN9VCyDbrlqzSghXCjp2hL0z0P
wZBoxE2bBDXcEl/6iWHPvfHQAQxDqm5CkpMcRp9u13xgygBoLFwU+pjOKdlQ3qP1xSbEeIjusWfV
fuXkV71EH8KWQcKulSSHx/gEvktAEdrBGkN7Bmu7ugknhpGPygrpbsMypnxER7x/GnzSesjfrT9u
s2xiV+Rr1sddGtrqMepZX+Y96w+nguXyTHzXuYabzNHozy2D9vawjPepcRdPT2v+RjJYlSxhkrxr
vAEQXTdt3EJHmGpCOjgqndde8u9V2wz35fv0gdh8TTfswKySB9yON+mROI/Ixb0Lu0gXT6axd9sv
/p9c8ov63N8xiEH9e8X0CZrFeHHGM7SHCFOkCWKbF2e+dCrUTdr7DUgbxINPVoxucjPCkya3AaLt
vFL1SQc71jszXPYcu6mBfPWxBvPROCasbn5/jBVWwnFDxkD8aYcnrJSerj7eqa6TkDTCERl3nYW9
2QfshQ3k/dTab7OaWpl+z1uTz06y72SLa6reES7w4QRKwJrJZu43L7G9sU/mMyCLT5AWFAvdoMPY
k6Tav/YjXKgAnpsCcMcc1QngeKIoBO0IFGoUdBOwUvNTClc/uB5iCnrnIh0OS7FjjGHexwdcSZ7V
YdsQSRdeM1Iy3OTCaqq/X08oJ2VX2xZXX9tqm4I4WtwUMNzGUgrhlHQwLsoGxJtVAVrmdj5WJbPO
T/j1pDGTvPtW7kqGP5vovQnlBgQgRAVu7utQPw47BJHN3WN0NjbJ0bpIQAqudal8fMkhWT6m20Hy
E6pQ9Vj8zLR3l2bezE8o0gJSluP1zXyPP4bnXt7IyT7bNM86R3zLO4bmth5l+Ai918wu2+qr8kAy
BKng13OlHirbb7tHvujOs1k93MLDTaIUKl93IpWggolBsRVWpwmrCNZE4iJZ889176o7SLlv2Sur
qPzOhCwOFY4ysiwc2dtDpcPDcBtMdZuPOn0y0w1XsfLQ6HeLyMcj0XVnKz9UXXa7pUaQ212WeiVV
dwEFGTRUdt9pnagOqRCkUTQxWC7g8kAKHyNh8X+cCTniOVfzESPr/Uqentft4NUhK1APyezm4Cq8
l3hXmLCFY+iDXu8Nx+nNgoJATWu/Fsc0LJCcDukStq/CWjjGE8EbZTf2a+nAMIuuipEOozZ0qSa2
Be5wr9ubBdEojE4Pn2TddGWiO3pcT2A3u60V4q/DYPCZcpMOfXm7qpt1wXbHrX3LuVuVe6B+eVeK
nh0miZ/yIpXL/g+aIZ2W4JOzQMVLhl0gZGyzZB8ljhIeCTLnZDv9YvRH14Ro3WJu4sbP+Ujvafn9
qwOL3nXc9GWwcNnbYgLrRu9i9Y6fe0ZDrhbMb9ef9HX4wsieWAy6q28D9GTjbK8LFgaQ6ncyZj/L
R/eTo6rXYEywjjsnFKIwa7kufgT5FmswIDq3PCrNhrE4Ayi1OwIH4IhYJj7ZIDvGTPCDgA9gAFEh
sMrD6KhxD3yrH3E87EJiNoytvaPIf1ybPR5iDylnRhZE9Wd1D8/VqiHjHOA/AQ4554QsKFcpt/mr
zV41oYXyHPywfsHG9BFq2MOx0wwNMfOmHDYkILwPKDrDWBPdS/IyKuGgEi/iZQ/oEkbaZ6d5r1+A
VL/77J5KSwph/Q79JtbPDiZBJC9gk9NXyHGjzXXvYBOE0/a4m87Kq/0+SG7YhLT3Ry5JLRgf+1fz
PWEVZSQeVDHOBcFgzNs4uyPoGNVYCFUAa4fGpQv8Kc5q9dswOKb6UXuYqSeeMfZSx9P1U6Xvjf2V
UwR3riDlGoxanyEBUVTla/1Vf1XfzsmAICoQDvkCXQC2gNY84s6LMYI3urNPqfI7wwQHZ4L0zjlr
ByEm3hrgGKFxmev7GHxh3+9l5Sc69l/pc/1a+6Iqu0RPROnF2Ok3ZJdBPyccJPrddOShoAguPLak
PA0QeNtp7/5GxZV56zY+AA1Yvmr5kq+zuLlUACzA2zTEtcdFSMzlw7MmDN0O87bfznARPHEct6wk
8T3l7ck5Yz3zhJDtfLXeVmC0QNY3azm6kDceH5xz/MG8KrGYq77Lj2BsL58MgEyx2r4kr5RQKMtQ
M3pWxUpn3+VOUJH6htiXdfYVmVm1ARcnsSpkHXYAP138Xejjw+JkvM6/oLhXH9pD9RztBt21XtP9
/MSZ+JuIkrFsALRf9HhvPTzpEp/tGyHNs+Ja5wh2Q+dJ5+teOg/syJwK0R2mAISTh4h58Qv8KKAs
updrsh1VX5Xf1oPpETHsrqAbV/WeaI3tFT2Z82RVZA1I8V0s5ilxMdP7325OwrYIqzlqSNlygnjC
r5gUsyszI+Y+yyBZELww8SkmJkC3+5wmPdTweMKrGGHhkF4yGhWsLrUFkswQSXp/fkPkm5hw/esP
9XiE9yA/4XNaeL0ItL49/vbP7U97XSSBL5hWwbbECOJvj7+qLT5f0z4Vgcs9CSp//ROLH2/3RfVE
iZ7YxqcDZwhPH/rdIfmPP/3bI2/PYVTMiv48W9VGVZBfu0fDsCH/tQleTjJmtEyLbv/EjXiN202E
qnAUbzcJZu4U35LLMuzmhKT1f/35+O+3+ec+J0Y38NdT3O68/U2Rt+mWrSb483e3+//8+NetpEjw
7xLP+uc3Vx21RtOxNf35ha3B6MbChT+sJuoyEmSxaRDv6z9e/vaxYYTG9MoLl1UXU0ByTRe1M/ow
owC/BIablksw1viat02xy8YGAaqVBEz2ZawqmxPWXMBwGdjVqj0piPlg0j92irMd8DtxidncoZgy
NgP0iRY/PbzkMKdJ7Ic0lr7sa3/qdPXDsfpwKeFR9jIwmuTAq9VeE43oL0wJ8dvBSAnVGxAKyQUo
8zqsXZxsBWsWEQGKAmI86sE4Klu5hVaAMYWz1QwhdLy+5hN5fmZn7HoCLadCfqpvXJ/rOPOU87Pm
KKyCVfY4TeuhwCPDRThRjssG8QWibH/WqS2b611WvMUxdQooB9k3G8N2dlI3UypmBahc3gakOdCv
pJekKwJdsVi7tPhu/STceG8NqGIQ9e71on2uU+lTNtf70rgGUfw1jYSoawg24Aig67msbVl5cFRs
pqSGSqpVf7IGBQB0BdSJLPzSCDSZ7fIOqlnsVW1t0BzBjqQDYPrKLmI473EMWa/WAXQqBHJEaZ6n
yPq99LO6wX3mF0ySkxxb5DpDYVWHNZyv34qyj/E9Ksk9c6cSr4Yu6eCvDj9JaX8xRkYdJWtjWMlr
gusp5jPSdm2gJhoG7XSvQtPty1fUf8zKlX2LpSpkkl1RMGdZo+Ocqg9dO94ti4qXSQs7qsT1mIkQ
YqdE7oOiv3rITKjFWO6jFlajrj4PTjjaTyZhni4aFn/A814x7UMM5tkbHxymrw7SHz57F0XNvnSq
rZzgULwRYl/VvakG9Sg4Zlqm/K6z4avDu5Jhg061xx5PyPzAEcNM9dhb6B8ksioOyWrjAow73wJ1
1nVI697U832DJPp7xXyljYwHQrrfiroFB3UG0FQth2dU/lbiskAiIx2mrtrMelVur40VzgUwmDHQ
U+liTk1hmWXSgsg2+1UVnq5a8iYupufaZncle6LGtaebdyNWaPjRQ9o1ZhxjWmwZ5Lw+p538vhIu
tWlUWyIqhX6yUF/mQal25N59EAUvzBCIpYpwaIQGIOFzMb3T6zN9iolzhnmZtoRWaPpvziRfUfqX
aLI/+8VE8L74qwVVY5Xn53keCdFK/dYk390ecVtUCKyx4kcrKfeFovUgVsAf2qQ+zKTqAujkzogb
gUiyUnvVi1P9WRvs2W0M9bP5ljXnh1TbcXetOFxzg+bbWg6qoUTB1PDkzrKweY3RoTeQ7EnNvPqJ
sSdQ97zKuJYbenSG/IoWCO+YCUlYRPOQ1+YzbPIWIibs24Wgs3U0Ps0S+sKMlE5iIrYWDrkirczU
AiePbCl8PCKGy1XGbei6niE/o526Un+0ixPoMapzbcqO0/CG9Q/DRpmc6tw0fUVjup0sig0bHa+R
vPhpkSj2zsQubtv3bdRRZCBLLMcfcmsfYTun8BhoC6Moxauqyg6m2b2mA90FCRukSMHoZWLNsAO/
KNI8X3KFfK/eWM+1JL0kXJscXQMrAqfGkQNEJpV3qOGYVZrkwQ3ZxzIpr2MC/Utt+ziUJTrmNDEQ
Jywa8BAWAWiBdlpnnojFOeAIjTHhQswHUQ/7dIrvqt9jW/+KeuY8BgPIYq8lq7xpELZ5CR45lkq4
qElwgUq+E1MCVZSETFyiJUUvOXxUK9NPg+wql4SseNvmEYjZnN4lefNh1N1zU05njvmZ6PptQ0FL
YAhTU4kgCBvQ6+o8RVODEcoaSnVNoo8G9lGyMbTWKrtRkf7oKK2rWSfyyEQcUSV3qo50SDNzEHn5
ioeZgp8VDFNPMkYYXaZMruW19+Qx/5YqbNKitf/RTeCtJm92mJ9+XVm8vV5Lvux2zXZQg+eDFdHy
s37n+L249VWHjAgVzuofuyH96VN1uVN6zv41hq2OUBUIgl0Q2kMVFPaYAg8OmZ91zRvxIhiC9uVF
u9NAQiQMXeLit1GoqvfL1BkXNMl73n+ZycqlLqsT3qZoynFp8CHq79Xinjzeczw33Rl2tWCVAqgr
1UJnE7XbaMqZ1vTFi5QMX4aq1RtytthjBVant5uxyDGbrXBvbJaJwBLMJCVmk9A+VYwHE1pYkUgC
gV31pbzeSzj6EkiB8K8k12KqQMzrHhDEhtuLV+GdVjL7goqL8DSaXuXZWdxUt3dthR1YOWNakjrG
q0xCFwk6JWft0AOEtNcnDB2/qzHxq27YOxgnxoC1GCAEeQ65xFKuMAgW0zhqGUh6T/eZgIj5FRks
3hhhc17qleJNGB9oe2k4WiS34obAmCGOHLgmc75VrkZ0ioEcHZF5b2nLt5ODTslIPfHVA6IlCZGR
9LkYSJNPxsHh3TInKQkAptJRANrr8mHoCFQfdSTYJlpsZFB7WYizFSHTTtFrmy3C7VRIuDu03Aqa
7ptO6v/Hc/yfJGWmopKa8T9Lyg6fZffZ/RdF2V8P+aeizNH/QQ2FMExG+qs7qkLQxj8VZYqs/oOl
X5VNG1mXjtXhv+M5dPkfJHPQrZgqQRz8hvfwL0WZ+Q/HkW3FllXNtEkCUf5fFGVCd/BfgytkXgAi
sq0p0LRt1TRJI6m/Px/SMu6Qx/0vGCd2nsWYGCpRhHFXLh9RmcpYuEzzfsUDGZcBk5QjjJmWoRkP
6UBQg443YM7Satf7wRLaInw33M5MqSPEfbcwh9utW6LDnx8rtQBXbY3t7Zd44xPtVO9uhv2KaLBu
tzRxqx1IxaRG/3P3n9/d7stxYscb4N+P6nGBC2vtemhvDMTEblCTM4w3brai6Tu5F0qAaHaMGgm1
N43hVWbV1cy28Owu4bkGwVAsVfJ12fMSLBybets6MuG5VNslPltbRZc2UyL9b/bOa7l17dq2X4Rb
yOGVAMEokcrhBaW0kHPG1982sW3L3uVTdc/7rbKxKYpLTMAMY/TeenTK4CNsTdP8M8B031nKEOnn
Jm9RYWAkXnIDkIA4tIFFgIGdvSgkoqM2myiVynzeB4Dv6+doBYWPl0LaYUlCcSm0lzwfztX//HGq
KI2z8sNpNV0s0rg3RoSsPFv6m6xFzKsgU2GhSKBQVUzH9ZAZOgVJO0eQwcofOBuNb2xYbqKyzVwP
0BRozKw3Dbmv9sRoMqyFrRcMrGF+X8b6WhbxgtZb64HX0fmtPNLqJ7SgFtLG38N6X1fWHmGO3b7A
37WvO6pXYtee0GUyS+Y12zWNLNrqkoYTz7ZZ9sEtpkEtDrI2emxlhv3UoWzr8ooqT0c6JZb4Bzxp
07GcjBjCCVSoZkJTifpRIOTWWIwgbiieVeh+Fi1DiMc2EGx1urPpDsvJ2B/jXPNHtNX76RJKAwSF
mpU5HqRhW/SUXrUyKD25HeiyyCgL0Y0pOerkYnHko16xJkJaX0DzjCF0KITMVrXy6ZT2efUPB0JF
uh7UPgdpZsPTFXfFZWmTzBDdJGVGLTBMgvy4HoL4n7fK2SAvLLsPFp39B1HdJlcVTk+bwib7hQPw
M7zEvh0F8b4A3L53kn7rBEQ8w62ncyHiA8YKZmZakkK65mVENg3BTnX+ODXCEpwGmcuqhUb5X4+u
gJUKyD/JGnr7M7VvAY30Vtb2Q6ITdyJTsoXr7Cv4W7fKoH6trm0V3p5XKpYwhuHxQdM8HvH4z5gV
C5byVVJ5edDQ5xMKWnO2uZZqodldPwYjBcwvV9X93957IeoyYWBFuy5oJFp7NBw6IStGHlBQ1OCw
XptCKv+Py5TWKR3Zwtj3lptrg3PQY+m7GVAdS/nZbBfsK51N7751IGhGMCXbmv5nwOKFKHIM15nE
lB0N9F/MPjIQylaPRGyggBksMsWa4SkjAJXcawdnagEIMI0p6k/+pAb5fk27GWn2I73fgQzDZ1gU
1XG1nJvSgHxRFYpxG1K8OMlB1In1m10g+QDB0lDUZqkVJ1Hj1YMx7i059xplbI66rtJ7xYS06cSP
VT7h2czDj5xQPBjvVXdUGwcf/RR+hjMnaDk4LMM6E9JJbO/TITbZbJGYIw0tq/Fs2il8fn8ljcSa
+o9b632g4AcovsnXevXbQmZc1ymjAYHS+XYwFSQUhJ55gQE+M27ZG9Sa0mxlhSab3dCB+eslofre
1wMJS2IMWu+yHHZWuqSwuMs+lB7UhiYO+JBoWIJRAx2AN6Yt91ZtUF8u+DrXc+Gvm3qN3Kk3B1Cf
SLKVlPZVEWvbVPCMUodtd6geenWhDgnGnswnYkPEQnrCJTTcRhUjhCoDFUhDaAmafXWUSt2uH6WO
XXPW1dMYi82yET6ZKsQlugjE8DC+RI4nZ2gN1/F3Hd8KzDiTbiZ/jct2JHUu3mJmvCYu9rJSSTv8
J3cSFfgRm9xGr6qbuKQXVMWgO/MAOSlLAiB/4J88eYnR1E4WmLukOUuqOe5Wx8WvAYO9PTIrQj6B
tNAwE5U8hRbZMRIlwfVHrMzftVyS3xZV8CLEU3XCa2FY2s+cAswpyS46jRTVTxSHSZg5GiFRSlOS
UT1bb64HEIT8G3Gw1DYhTI5hs4Fa5k6EdG8iLL7oW7TADTO9hNSMHGSRM6LplT4nKMastqVEpl3e
wYA2C/ZCxczgMdWQo4McAUAoBpQuiJIjGptFy52jDLgLmrhs+nqa3xctwrpOK7c1u05KNHji8Dzn
JcRxLWnLg2VRrlDFXLDeN5uV6jkZC3bSM6dja1vzTpGNg1WIjS2cBgU/QB3tAqeCSEVUTmxmNwNO
pf04TgvGBMric1Iz4+sBaQIkyweaQRheqhxsXCdLoIe7mkedErDzJwdFSD1tU3bnylQFvhmWkuyu
31TeyP9ulYlYCO00C0GVA/ByISU0xPxIkysxMW3FQ7jvawK5Nl2nZQAv2KNxCawHEIvEslbFcy/K
xrEoO2diAbMeMLIW4BhzeCGEVVlrOfqvXzjUhABI5dlPM42X3KrGs6rEjF9gDVMV31TbKPdJiSJy
soYPUghgblOlrLLhJQ7Lj7ll8aaNDfVwqUdHPcskeCtbmwQaKqRCyKrJwFetYxxU22AanzODZjQO
xgQ5zsucZu3W6INzg6OSyiAaEkdc0hLjCz7fPYzLl3wwH9NgAjUttQssufnTyCrQQ1weXIyo2OKb
LjCAUUZ0dmxd3cGARUUQO89ELZ27cZn3pqax2dP+tCoZJvNiHPpA3ZJ4WHqdEi/PDVnDuNZIflmS
gAG6fjYBr7OPfba6Kb/NQcdr6AOKWLiVSVBnrwsDIZXPclwOfhxG71bZ1ZuFSqjG+mnLHo6uX5Hv
CZjE6TWxqWXFuM9qTaSldR2Q7cwr21LMAx9VCb9eqmpqr6UKF6zeKvuJoPhrHZlPeTEfeWYryqtL
EI8EdHRi9nGYWpYBDwB+e5EjavosV3tkNEPrWVAUNpOeP8aqAN3HgJSnZVKeW+Yke5D/mDpGWieT
vgRB2x8yUtgagLLBAsGGJD18wua3MvDf2OkeFSWrUUEPQIgqZHUFbvdEEPWcaTG3+RJvy7LbwZXm
olPC01QBdKU2SpAwAk8ZvU2rvc7UY+4GSvIulZt+Qmphqll4mhEyG2VEmauBeYRxzrHwXBuWdVGp
9B70cebjdYIP4LdHHa/yxrISwk/yOPO0q5n3yX0a5y04I0yEfW4dNBtJ3WTIHRw0mDwG/U30ehP5
bqSKQGeUDIqHc4eKoIZLz0lA6FlBxbmzUUojZ0UHrrplYWo+IULgiCy4M1HxNpSIteOEKS+JtgUE
M7rJaNJoMCAblYZ3u0df5kTy82ggpEnMe5xE+V4v7beUZCE2MTr2BgrzYL2AlBGilqJ2msiF7hHr
Fj0ZrdUMzVuzOwj3zltmjzeSwysdHnuacmZ8iqBXuYx0aLWjRqVUFT3p4CCzqpX3C1wTAL7ltdOU
1C1TihL6yMMnPNFUQtp3i/+PCbRoZE1GRft9Sawncwkqr1qSc2dkLEnbKsKXmbjaqOFXVIe7OSR0
2JoRbzY0QSfD+W7DhoFQx9ivl1a6M4dA3knyZHrluJ8C8zIkpcNVjFYqy3Vq8imaXatGk9ST+tE7
Kc5JY0dQHTiCwJq9KIQ5NZZ4BcLNmA8PZW58S1K1qxTeuNzavpbhCnTKl3AqPsMICMgy2j32Zwnm
PF8MdM7oE+SgDCWif1NkPftUOvNjQNgwsl3Gp42vwEFkaVqYizsw9nNoWB5V8GhGRKeULLRXl1ZV
m+yZVv/WMCWJrzNtsMUyKoSP6wN+D+uDfn8s1n/5a/r626/XB/7v78vxhThSFU8UKTuN1dHagNTE
jKtMYNIpHIvepDjE/7r1b03K9abJmtFXHeumCQocXQuLvfVWZ8rVIZRpY6XmjZSzZ1jvXg+5eNTv
Q3/vW29Rn2X19j/++vfPJCWkovXH+SEdWHb//iFZMrB+gb5c7/p94PrjX0+w3lwPQxqI5aJupuyO
//UGSlbOuyDrDksCsHOp6pdEzHHxuoKnJ+WlDY0LWJ/sttc718PvY37vK2exu//9+W+PsQZ0gYXU
vVGFRAIs/v7v4fex6bph+P15fczaqP29r+hBPCLrEluL//rKeofUkNQukIH//jkANR2R1sldpTd4
zsvRuip2OPoEphNj2Yosy38dTLHgWn+s57kGLkvvO17XWkMlyii/v//r5//+O/1ff2V9fNpEdJ+n
kr2sTjuBCOA0p5IcDzLlyHUrnBVJOl7Wm4tusamYanSSLVbilau13vo9xIK69fujXIs0RwuRkfgH
v4dCoktnttPoroSu31+s//6/3ccVg9/098//PgZq0l1FFx4PnaYAPxk4NMWPBMR921eSvfv/Jcz/
RyqWDMbqfy5hHjL6nmX8n0VM3Rb/6J9YLItIYFZglu3IpvobMOwo/4e1u2Fyt206ii6bvxVMVfyK
+8kQtvhjuvUfFUzTorNkQnBa/+L/poJJy4c66X9G7yqY4R0DzJZuGZrl8FT/XsGkq6QnmdJGR71/
akvHgY3FlnVul8R9nfWmxZ4Jv9AUJMNaMA0bGbqhXcM5pBf/bQI+hCwDATFqQEzNMZq8QHbHmB1n
O+RHO2sJIupwkMLbnCs9P9squs48RiPNKqkie+VZppWtfIXaaD1MtXFepMlmpWMt92NLM7bMdYWM
LTm4Gj1S/0mNdnmddb5Z0/hrSPncZwv6S62lXZK9joIMOYKIxOR7ngQzsgAeqQCRdARNMhVcyUwQ
Jlm51NsQ6KTUsCVWBIdSqiBStqApbcGolDX2SjArp3A/CoZlIWiWI9Ia0cefBeeS+E53FuRLCwRm
LliY1pghgBF8zJBV/iiImZ3catdOUDQrFtaL4GoagrAZAoBJBXNTFvRNanJYcQSRU6v0GasilM4I
XOcCttMWEM/10IH0tIlq2hKOxGvg08jU0Z/p/+7TnH3OIJHilyeatLMLtPBUde51x0huDZ4PwiRh
8EBFK0EXjcGM1oI36gjyqCUYpHjFK8gOcEkrxKuzIJWmIEsbWCpUwUeRkuATcFiSGDJd9AkDRwZF
gEiQ6doIBmoCDHUSVNR6kFAzJPpuSXF4TIlG8q/XBhghGlW34C+0j/loYf2YihMrEupmDYDDyCwc
NCMlxTPnYitUawrtaZHhV+clrWgd8FNCSi5wE9iuGZBX8u/ylxjsqy34r2VYnSbJepUD5ZSOLSif
ESFgpCMAHcg/vppqQBiWZb8HBrEbAKNcQjqrU+xYMd4w5J95nPRHTVBpTUHZVmepRXWPuFcDpEZx
0+sQMGwswtDOxWRmfx14a8ZMksQQZ+dUEOPbhlSisLqEavEWQOYqBTfXEARdSbB0R6C6uaDr2oKz
qwnibiHYu6Wg8FotPF4DMG8LoJc4FEQ1snJvmWCpBMPXFjBfQfVNwfu2gvOr9hp7Fml8rK0ZuDe6
HPBRtGq10kZwCeC3SM55Zbb3kJlZldJBQ/DsacA0hlpJfkw7uikC5VOPSmMbkJBGJ3YYLnWjXCXR
OStFD41KZrTp5IrwH5MsHxq74UjHraD1poge3MQ6fzN0ypct+nNSK5NgRMeODeBecujhWVI/e2QE
55DZzgtbqBYAnuj5ie4f23XsP6IjuIjeoE6TMBXdQlv0DXPRQWQLxeJWGEByd3SG4zjAyKPlaNB6
JJCdQGXRjVxEX3Ku7JdkgARUi55lRPPShga20evlpVz7mqLDOdPqlEckEAXBb5Pogpa0QxXRFw1n
OqRhTsyBuqWl6ikxocfkPbGf5HsH8h2JHist1adBdF2XpspciQopQ2Pj2rRmzbVHq4yfqlY+q1mF
9KTu9katUDqFUU+Jnh4vZiTwWFJzq+V3U52R6ixzbgObG9NV6K4hJLI/m+jNEv3jH/KpqICq34WU
YyFh+3PtaDdnou+c0oAmZTPZZqInnYnuNEkk1SYo2QcNLT6yiDa1UUTLVS4y0oLGB9Auteh2ExZW
buol8Gwa4TFFxlNaNwkO2eiTzWHHh5d+NqJ9DlWYUvD4pykiHNpp+UV2WudWTcA6l6JSz6jpaaRA
bIYaSdYSF7vesWgY58k1LKmIJxFCGnT3eZj9GQYUEI0+G16s4BxayuZaCBkAcoDMeYyEOiAylheH
AijFF7iDQkDA+Ta3/a2JsCBGYFAgNCCot3NDE+2BKVQIldAjBAgTcqFQqJAq2EKzoAn1wiB0DDaC
hhhhQzwVlqsLrUMxHDvhZkd+2iOFKH4iZBGZ0EeoCCXMDodUNmmnJCenx5oOUQ6bTEdckUSoLCjG
5q5ayeHOklnum7b2ogbZe5YFsWutMg35UI3z21xplV8PGgIr6gJdHb9AIb6Not7YKa+VPKa4pkME
Pjp7oTyWkdTEFloGIRVBMgKvbHTHkOZKLQM80xCWIFT9g44I3h97WVLeDTaGGwgrbqT+KReQQt3o
2PuqS8jyaENrS9jekTRma1Paryor/XNpERnIte74U1RqWCLGi+zc2h00ZFONhwsg3u1QNd+LrYPm
TkT7g+eiOrIlwAcJUWx/xHF8w74ngcIAs52x5UlCi0OOHKIc1Dk6Kh27SaRbzcIy6YSXkGB2Ieep
CkbuJDaCUyQt+7EgSRk4Z+Bng3xaJMQaCdcH2ahIhGZeZPwnbo0PXSiIIqREtdAUpYiLwCarKJ3Q
Gzmviazfz2Gt3/QRMrthBggkxQAvbmzwUF4rlEsj8waVfJIplqdZaJscRE4tYicH0ZMhDc+CthYg
hrKFKkpFHjUik9Lz0UUC8laPmuQB0m7AaCqHTGirWk15ZxlRHvrkxYqxcdUNs1pRWylqK/UtJ/vn
lpfHJl+bPYf2NKsM3BOaPB1ihcIQdh2ytvr5SefC8EbY+WH+zaW6HKRoZC5GImbyFc9CM5YhHnOa
sWAPQTolsjIDUubGRmg2IjhzamARfUzVJDDl1xZRmizEaUKlVk93gVCtLUK/1ueGTsCTDTcCbVsv
VG4LcrdK6N6MxlWiyyzUcJ3QxWUaQxdCuT5nKhXKOcQUmhJtqxiPuU6rKKrzTxWpXYfkTkZ6pyLB
C9vnCeWWGgMtRqBnCKVeTxBLuu8i4wkGl7ntncQtTGtXIPDjRMd8j78T4Z+FADBBCLggvqHBdHUy
/V5ByKXa5bdKX6hFQKgiJLQRFPYGFpLZ1rYmp5gsNIe1tOds9ElYj3aDUCUuQp8YI1Qs+j/wsvpd
KWjxFL+xLJC9OAWoDb80hI6RUDwqSB/bIiBb0/g2LVX1JsSRcXZbCa1ktwhbBikFmwwhJc3JwNOE
thIrQSW0lqNQXc7IL2ehw5QQZMZFRT632XssEG7CCs2mLdSbfEroOBF0Rgg7W5Z+nLCuOnwudKLQ
ut9ZDd2ogcgwZKG2WFfKtXYsvnVEo+QAdXSPcjRE8WUi2Iz31PihxUSaIG1UWulQMoKXkgEdMsLT
+Ir86Los/TmH7ynZ+xL5qoKKVahZJ2StMC0frARhrBLKT50CPM/JGVom2vNQHg61TdiHUMl2EwCV
pheL02BvAzilMqnup0gF8GLikIg7Z6cI3a3qEK5I/hbfqlDlViWOl8WWXaUoiKuKlJdMaHiDAXCT
o39N6bDrhMgXsW+C6NdC/GsoSw0MwnQDWDpNuJDpi1B4EIrhtrT3S/qgrkpi03hUGpLIxoS08qG9
of2i0KPj6x/MZl/oxaFJGeh0oVGO4UuYGvMg7VTgqjK5iWQl7DhliB8QbZe1L9QLTXS0yrjXm4bd
45CegFQlom1kr+rs9Tfrz3EN/cbuM3j44h/+/kLls5fxe/7zzt/f/N5nqRHusDner3/q9/5/e/r1
zvWF/e0xaZqcNLUvdmlfdMp2fRwzLDrz9SbjPj6Y3z9ZG8re1kYommgayL19oJwJg068pfXw2xj7
vY8AwH/8dr2vR8MvOlBGEMxbp7c/8vU51ket3bS//UtdP8qsU9km04BZ4Vlre4Z4cGXDijHyjLUX
s965PmY9rCSuSahHWvOxJMbT/du///1xSOnv9Z1FxEfGOgL2wz+fSIG5tav5hEqhPZmEKiWq6aMo
RWzTfuA+a5jo20AQd9MpDny49nfTandYCXLRaoJYb/YYIwrgM+B6a+J/JPTo5AbhZwUfjHH0CZO7
iUt9A4qi2xztxJ3exjvtgZyfC9xKqCYnVi7hpn3CDAxn52V5YUUq9A5flJm3oB5ZSR/jR0X47/IH
+4zhNKFVzi7IpcL9k1wwrqJYfelvpsq6yx7tqzYtmy+cL2oJyOWssB52QRxhNaG2Pfr9D9cvexXY
Zyo5Xe8NYRSnksBQax9/jAw8+VbOd4ipFRh0G252XwU2e9KVZpfaeTlgFSYRZEOsLJitz/YmgPqP
Twq9PV4g0O4oEVuXmNnn6jE9DQMbZG8EuihSHT3pod4kPVPaTbYTdf1HzgFALJMyefrWtAHrhO41
u9gYz1xspOTR9r6s1JuQzWx0gSV2H3Z+eY9WocnOHI1zEUHpXaKDqr6iOp+Iy7PxH0o3HLHt2dKm
/SG9YSGe3ubPDNOBfQ/G1B1IAcy20t5x6YnMo8uUXDTpkXG0s9lg7unCsrU+qr2MfdqNXf0Re7D+
ON0n8pP0cW1LvyP7bm8gQDxlD/k7A3R2jTdkdLjZQ/FQ30WutDH8AAeU7YV7rFMscjfWJv9w/FfL
uQCMqrCx0sGSgmMGOcDDEodYkZbZJlURP2wGncZPTPIrqAzicvfNdn7VL9X2i41peHZuOtAvr/jH
pXfBkQGNYdy94Ga+UPQ7QxyajtUW5x2iFOGizgL3WpMJvLe9a4oFCx+UTsub94g1ydWvwbcN+sH2
ur3+FjzaByyXO/Ma35gH87v45L8j51rzghgGNxbxP8E3BufuRU88IVe+IhTCSMXyiw9A2zu45N7h
0ARHLJam9yNfi5fcNa/Miti7zYO0Fc5O0Nfxe/D25eCIwjsLQSx1ISLpMD+ODo4ovHrGlSKShbHU
jyoPCBl+bYsI2G35VP+k753k+jL8bO+9vL2E9690ZBSvydyTpWyUC4iKDC2UgYnLhcEGaliH3UaT
2Z1cgRpR7gnQiZ+Cs3H7o93fx8NBcn+6att8YhbFqJVc4q3EswM2f3pMvN7wlNNCH3Yj1iJ3EyEh
b7h9ab8zlVHNweuHPw8rYS39hHfFZcZTXF2weeFqfSIrEAEfI85uOcX0bHj3IJxOUuwfyifamuE7
5sF/3ktBww+Pub3FCD2jQCW1WvFrLfHwwm/C44KB64m/m1zqXf2TY7feUZDe05SFLDK51XN7Zoei
Os9kP8Ff3kBk+OJk+7rBF+CjD/HpXMW3/U1z6R46jSFkvtg3E2bq+Bmkx6F2I/9HPzT7WiPYBVu1
Z23/OlN+UohNoLi4MOhUNS9fZFHtJcz01HyYv4tu0ya8FFR9nTfjhL+RbgMagRtM3lTtxOXMl8lZ
dqKjFh7Fh9n+HBR+PT7htA5waV6q4iYIDxY1DmxmJ/lofGGbExiYBcQDdJDe5Erew/WMb6NriLAO
3crNhHmfIgnWj5d4GwqX9Hu8TY+YDeMj+5zyjgUTn1y5w9g55HcYBzaEILFK2co3xDBHJ780feLH
8tv3srqqd/2fAnLTfGkkv3eXeo8i2sy3DW3r29Jx64/2Nr5H09Bz9eIpfVe/wSvIyjMrXUpZNNqg
GLCn9oCuIhLwK3M3LYR74UP+GL4N2HjdTd35+uQ5m/cFkYpr/4nlCzz2T/hNpks+nnRr1H76hAD+
pe49O+aeAcBscSA8ikoUbKYLgEsAy2i+fspdI0FhcbXP8acwDgtOl3HLEBZv4019w8kC93gbbkM4
Fpv5KXrt78bdYOHGxn5fu6UL8KH5tD2si+yNcN1rto/1mr/PmR7NZ314A8/PV4Qv+zXFH49LdMNu
HN3YFht+iW15OXONxFu5uNf27a5/QgQEOtI+d8jH73FSjooPBnXqcCu7+W4ptxNf/fiTCAiAmDEe
tE8mS6bA2p1OmRcyOIzhoXyHapAa/MhngDHyDrxF5k+fMytV2Zsqj/IPAzQuRjHy6OVHflw2KEU3
hvyteWyWFvMm8oc9dtwc7owr9c/5bgjE1x6zxEvUewqX2eM7ffLyI7zLHmhRX+55ifJP88AbFm/6
hqGHqOYYJnq9AbKzCQ4tkHNvue32Aw598X8Y88snEDw8pn77NJFEglnco856C2nJDe6Ka/lUPoUh
lRF0+Rs+CUQmYwnkh278LoOaR5bZz6JfDBa7uwRfLg6TndOB1du2tLdnpiQclYm0w40xPuU/zAwM
Iy9YOhVSHkdej1tdOM+Z3oJjvZG38jbcc1ol3/Yfs/Xxg0On104+p1DLtUL0Ap8jMylvcNrkd8pn
4bfkaG+VT/UnR5+UcNl/WSIAh/jpzQAkO3noHH8xLvHxoDMR+b4ABbY4MzdHs955OUJ9gqUAJd8m
4bajjRrcLYf4B6C8m5C5XFq3FQKjQX6OHsmWFefAbfrIxvuze5GfuFB/Ig8vbHjUTvU7KACXwZMx
o95Eqmt8WicM2Gm48cMTWOxjdeAyeA0/gnfppB3qU+iTi8Qn6JL6tVGPZXtFr09VPruqH+EJezFJ
qS10pe06MHkMTt5k+Q1U6OcrhhoEdcK/3gCV4Mtpn2xlx0cItEF8iQD6eb+J9yhOU0yzVI021cnG
QZxsGR2JkQUgNR+yj4IlGmMduiy/3REUz5VvX6uTxFjIpkFC/owx+3kp3wmuZsHDUc73c37VB4Kx
mb+kFNcrRubzQEyR5iv53uofLHtXjQ8Rpd84Ajgg06DeyiYiJf2UxL5yj5vY/dnZpivtT568w5N9
lh4cZzM3fpnDmMaaTSx4q/lhs+nfmwvZec6VNOvtLvCpZnmBjwbT5Sy/17y42ZTb8W66BCPO6s8M
bedXLT02WehO3xq7SVXDWX+qCvkYFa4UI6UJr0qP9rIGEPqcLOUtUqkv3pX9ESZkCiGClPad9ZHZ
nBz9oUJM1KKjedSrbCsfEGQyXVGmArhOidMIzgUxwcLdLhVf6mMDb9ZESOSr9eDapkrt+ybYO8O7
DvOMCyhEh8w6A2HKJfEWfa99MrYxn7CQVqwcMRkhB5ueby6/K4hCd3yWK/VTyvQ7URg7sFDlwrsw
8kSoCI/9DxbqJ2TSiltVDBweS1AW1NXA4HHfInm4r80z9Xgih2dCwYft13IayGolvUEnlt5DvzG0
bkopWX3SuLSZrrYm15jXFXcgssGfPBAiXvn6j/4jVfvWNX9A99ssI96qC9e59ZJuO1gGG2TI0RZw
AywCiv5UVzb5vYIBf0RvtqVI3HRHSiUpTlHWuZSg4ULhll7AgJI5AtHAheQiueZD34v1jjqeEOOo
VILKbVIcVKGOnY6TfqGksmQk+fnSfUAyHOFeN+m79QpQxdZvp8Hn4xu+JYBp6+fB2JcxpaRbnde8
Y04AesSnnV0kNh6nNjlU0GU8yo/yeKh1qCF8cK4mvktS5NhjPKdH1CNczygUaTwx9z7q494Iz6iQ
VNe8mY/ydui31XIu0+t0Ip8UZaTjd/URXWUk/0j6OYm3eeG9x+RnKFuZZZG6DfCQbtIN8/Tyin+2
v22u81M5bkdyvsv7od7W6a4HDdB78lOLLxr1G6/AZJGGnvtGax9m6TmY3mwQcRjLWDOgrH3v5A0r
wheisTYswaNNSWjI/XKZAK74uNuzessCg0jZ/sICFa/vruSch1aAJZEonwMmtHJHfDubuhtCMJn8
Uw8Z24OUPtLUOSJAsMeDgY8Uu+81A2tM/4DzZ6OC6q08ZT9gesjvzOg4VYTiPmaJXzAalG7hTTTd
yNxjNIPN0KE6LD8bdFNydrLYbWnXXrmwnGF+7Kojg934Y/+MeD8pyTYe0mrH2oGVT7H0ZkRRhLS2
JL8y3DpwCdjR+WguNGnDYZdYjG34wsCe+6BA0mZv5SfSgPMEJ94f9gkj4+wDtRCdCDdIGWS1ahvN
cEdINjMGME+udhmeZGc7S2cBSgcoapHlsbuI02/vXAq6Yc6OdkwKqvWriu6TQ2HtFd9UjlVynmew
2B4CPNPw6PTM4PP8LDpTji4c9q3nFDVD0KJime9zSPUoqlCVwFgYSPoQECRC2QgzTJ/4ApZPVoNk
fZjHFGIOJ8M1T3dz70E7GCTaJaeIcVD/sK1rI/u1fGTKVgiC0z/Hd53a1mcluSxH4h9mJWjTP2qw
Rzs793v5amxNml/gC5nLWcRO1ZHK9/zDYCP3HpXgUfOZpmkdywRAxPuZ9bL0ZPhd7kfO3sSi+4Ll
H4A8zjHW7rgfcbwc4umRF82Yk9kbjRgNaiFMRSyYGOuW7A4v7vDI9MD8tOkuXDf2UaOF7V8Ufo0d
mHq4z7qje0Ahz4gOQPg2/Eg/uvN7dSg379U3ZJ+Xr4Wd2Bvex+6bhGboVQQysd+PGZjmG74EKBTd
nlP0mbIAKa1X9rL7+Ca/S8huoMZOZZbt3Yf0kITe9IC90vnQvOEyQUv7YtlluRrTmHWGkAE6JSM5
6gkD4OfwwlhaePUdem1a7FQMm107sDWim0QXmVUqx+KS36RH3tCmezD2oniwa0ZfTLxU3T+B+TPc
sNNLj8WlqPbj/fRNsBFLmliF2yHvY4C9FCM4q4nlad9RvkmIaaGCq9Q9bIwotBfwlYgPlKoEP40Q
TQ6AqVL6udfIq8cbMZFMD1xbPBM79139xDBW3vU7LriU11cTYs6YdS4euHi5IskK0rbUCxjTJ8ag
jcryadxHLl7r6aAAKxdn2fxDAux3zvzvsfqwAi+H6y82sm79R35C9lnteZacTcO18/r0G0xb/hPf
5XfWqdxZYIg2uHDF6wnJCvqCiH0GGiK2zSzyK0xDl6C/FMnbYh1bYhVJhNkAQspzz07AYzFHvkPX
atm6AnlznZfklT255SsDLBv1hwKT9Jlug/wLeE1/p25Z6TBAFr7NmElZdbpyanUXdqrKC8tLOERv
KJV1ygX+RT7wjVu75kKthPRtKk/wVuotxKaZDwd0aewqXxSO4hZY4FbYJlBkBmxcIuxGfokcCrHU
u/nWok2lwcf4J23SGxZNhvP4Q3Yr7vunCeQ2nBg4iYVnv5U7xbN3FjJ1hQ7xVksvjXmJ8z/w2V54
8m70Hc5opuNayEISwKMDOsqt/Cj5pSyqB4tx7q4haZr3I+xpXz0EYHtYzeratQz2wKCofZhXm+vr
hxPoEOx4D6rbxi5DFmkyy2Hw0o/mjMS0ejSinfQVVCg1gIMQp7ENfec60MTR3YDKC6Tts1n4L/UX
BNMzeOxT8NI8jUyYbDrHDTrj0N5Ed27YuQ+N9VLK+K3cD4wURHcw6+S+VxI8zBLCwy6eItvzaxAY
H8EfpKDOueT0qpC2btL4YUw3tYmAelOaj7HjWVCThnM1vI4fzGc8zXu+g3RVd28v1Z+8o/lBvYk9
my79qeBnscl4zx4eS4iB5/aO1Uj/bjJdk7OtnjoKrxDsyj2KC8qMHetYqgPtD0J7tJf2ZjS8BZ/a
j3baOfeszU/5lh0mfVGvp4apvqlvCSEmVGZuw9t5xDjiz+oppaO7nJGKqD6bCabn4oG1QP6uzrtH
i24YZ2oNzosNHYswMU5vYqrPvih2/CTNLvMzrwUBtuNeWT1JnEPTQaKh0d7IC7XmbXJuUyTg+9x6
ApQw6lcYUtULNd/KQg2zmViH2u0pf7a7y9Tc863fwEGq+lMKb7O4wN5wy+yzZCKoqcGRFLWpeLQF
OOlVqNvNo2ydsQwayyf/oyLjIMER/7nVglMO1nasnhzrbmpPpliHmvF1gKdWlfvHtHbt6JsojEE6
8Rxwlvpd8Ke4cNZ/URtx9N0ECPBgW9sm8BjQziIgmvoIpLs9uEmTgTXw+EPtvRWcoBZBeIR7FLxR
p2MJT/TUCytedksULHFqB+6BDxqHYv0UdJTP3e6le+E/ouK2N16ce3LssU8Txe6ab720Z+N1y3lP
jAxZeIrL7u1lYPhZqi3LMEaNCzsNu/iQx2HDVGUXvAFvym4YUXkaytfs2riYI0Z1lr8ktO4THyNa
bHjO+Px/2Tuv3vaxPE1/lcHcs8F0GBaYG0kURUXLcr4hHJlz5qefh67eqeru2cHu/QIFl+2/LJGH
J/zCG3izD5JLYPtAeLpLQL5OQVc9gDtGj47k81k6cwwhAsoOA+KExg9BVOmowQ4ZM0zgk3OUbOp+
O+6WAXnjipqBjZRG2IqzkiyaExF0GBJvieX87oDZie32Rq5e3jKyGiM+jx+MVv9MrMW2hi5ujAEH
s49Nj7jUf+0ew09SF+JiarlskNGWbclEt+VAYnH4Tkuk7yL9RoiJLXlET6ih//jB7ja+ZHge8BoD
ffQDymLNqZxIlClqsLTORO2p1wSnCUDlsMOpIXyG2jV+KDSx11pJaQbNv8T1SO1XYwRWxEVOqn+W
B1baFUiFaa/iB5k2ZYL+76WxHAk9WTfCy49aob6y6eGchkfdmaCPrYirtywy7aO9gSU7UvCoqNYQ
gFqvRPc49fAt1X9SIUIKhZoVMQKKAckTlCxIepwDwFg0nIIvHaipFdYUPwhUEVElxpqSO3zLwRE+
NRjCEpARKOP2VJW+B/GM1DxIq2Afey/SjZooW4abhHtKSlwWD0h3++E7oJzzo3MoVhNCuNtiXhNW
DbHLiAJMSUiRkj1Jkv86DSftOb8kDmfbK8Mmx88+cRb5t0WFBmcobLjkj3FlvUZvSeCxNXA12eP4
wTuxrQgSdhmFFsLUCxSS8QGV0GJtFZgBHbUPSGgqG9xbeBvOaGswA5MnPyZJcPxTnFxMQPjYIDU3
di2VkSG3uEHIvGVPdJLFdMTi4ClkEvL6MjiWTOqPBPuj23hgIVOsBgl2tk5McCpNFodPUVJRdBgQ
9q6MECtxSNSXdATsxuDY1iq2aSm5cvIk6udscmm10Qwlf00eeC2FnYrgInFUseW58zR6QXPJQY2Y
jgX1YpykQyK+yuHvhm5DgL4reHW3GRim2uWt7NwLKI6KZ7ozlpfbr4X004KOQWmTClO0p9Y+Gm+o
TRrBrtTh1+wa7ZCJZ4mtn2uWUKKsXby309odUY9j8kRL5sGWTWoN+AWIBLMyp/fr8Bx0ZL8uc0/a
5oTSRuIkYKrcCEx0hN4oVhQ7rp5r5Z35RlOYz9TTeboVBdJqGRvut9Ue+UB2MsajZEtB5EzdZvUa
m0j0O6km8j0pV/GILIuuPMSoxen9jsZ6wfIOv8rxi0Hthlf+nM9Z0pUNA92SnqPYfWBYuSPuC26i
1vNENpK245Lg86xogfHPM/CapZ9j9nechYw446VLO8Yoljfw8QmDENEXGxNqd0exh7y45ClSonxj
dvKexnjl3POlXSG/cNcpxcYqeaLszw9cPpX1dglHBP8En+bETsnJR0qNd5agmylw8aCqySzhmXGv
ZIM+sjssWKKyccWoIt8jUdBAPp4VT8cbaEuJY/YGlR7uirlVEzIjGGqsuUYeEbsCU8kX7HBXCeGb
DS3KNztbc0ef4RZ8Ql/sZOlHp2x/soKdQg2t31InoVTZWc4yaS3HUF6YK/xIyVUVy3v/8cl8gt16
XAI28tQ0dIhz9MfRtVqVGkJfDns1F8q9TiCCWpJhFwoUw8/Hc/AjKzrvGVb+ns748kCDNX/EveOt
w2Pkdpj0msNVsYj4F17C4xjcMaQ1vNw2d6uOay4tbWDfLkPANWJAx/3P+NQh0YGS8oLIXDMJlodU
Atvc5CDb0N5Z6eSgKwktS3wAp+bo70k2ApxdqXeVFFowEUA0c3jjg/sbXQIkYyKUhGHObflvbm68
oUGZR5x5PNSFE7JmXb+Z4sKqELrHks80NIm8jq6AkFc6TWB5A/6Nh8ibLQsDLX4WA7JmFc26B/Og
k/9A74m2LBA+gxfy2LlDbhNxw3LTG251DdSdxN4wO3N2rYBJLv0DYKBEv5t+WcprVNMyhNTQ+6ar
a2+UByM9UDyREooJN+Y8H+6DepaAcjqTeRfjlSFvCvOO+xmYSsSDO3M+8hh4rY0xKHMRYArlZ3WZ
Ugv0lYo74Q5zFVjn4/AtahfcKKPMVfA6HoNi7XkMMyUFE0LYKVxEox75A2yKBxtP4g3zg0c5QtFH
k1Bx+SR67iGcswhNaJY6TUD7MCyrzyTt46q47PlIY4NlkZTrtjswydq77p4GaVCvl7UIlekBpjNV
jxLl0YqwBZSOS4vNopiNvuhGQxU4d7k61rEIHSJHJJlh4spo2WTK2sy9e0R92E7s7tq3rzEwMSh3
Repl+glIm6xuLWPVqKeWt5+3U+4Wskdr3NYcEGOJ4gT4lIpnnjGX2fsPrD2zufEjt7sguKAORzvi
cl/ZmYuw/Ebpmbe0uZaBDQ42EB0UGCMg4Uxe73f4V5lDBSfX4LSvLeRx8YH/HWH2UgjLYCoZnyTf
kAsn9XrIHetp9MC6cWeT5PBIWIuMj2gwWVnnS9dpXd/pT9TwGI0G4kyyQyOMWQimwFRx2nEYsLzZ
hdmWR8dA0bXWQgesTgrgk4FlB+LnWuBJR/UHsS6Ul4GJrxO4s1grYvWKRvfvgsQBoFxtqcmh+77m
uTItffp2+lKfHNKD/VFdfe6JxInJGO0ZWNI8Lon7XwBBiJ0DZDUc7EqbVYA2vr8CH4nsQ509zvOB
j18mQU8pc93zPEc4dSBOXJ0qJ1kZavh0sZzRduHQ9CUexdNqsKu1y+65ht2YqWCB7iPjhcVoH8JP
UKoIujJfpTXv3FveZGzjHKmqFZOMBJccWCdrK4aHxF7r41HGUqSSnmUwnr/LztK3Rr+MtMYIaKiJ
0VLhzCS0wPmAvaRkjuVeJNwGiW/FWQbc2Oh0pOy1eArJHdjLgXfRYQQ9tZlYFNOh165A+qsH6mwg
OWzroODsreRUiK5m6rssg2X96OvKAl+4KYHf3WEpWHRHfsGjrqpDXZFUbGwa52BYzv4TIyqrJ5Bd
MZV7BGYRHGEPUVd2szME/IddbX0s81q78iwptMIbr2l7VhFsdyqFhGzplpXVNVsAl1Ry2YFyyqTA
uTKEhU34BNaefVhVbXZ/UvzqbILvh0SOTi898h5jqEXgHGcJtucCQWZruQuosyTQEoE6C7R2YpKS
N9LdKvbs8NxicCJtA5nF47SxC5WClQYiE05qMbxLnyBW2Mb072ov2dhi3GcoMDGmhDf2i1lfywbL
FZSfcKH1QJajFSYIUqAQIkhxqOeDFpzp7AXVoQ8PU74R/UvfPixdL0oJoRNGxAjrFC0I1h8lp3Y5
aFiLkO70d8oINm0at6x2TEweBVMWxD8lqTxypzMrUFDrI8gy0VhY5wHS1oShiFAuTbzBOvBPbO1L
zBF6zVX64Gcr9HirIHwwuIXS46lxkucyp/1eSu7hoGfTche8ssDhhB9RFsRyBGAkqoOArU2EGTBF
WC/rXgL7+UpFhI830ZSBvoxQNR36dYd/JG+gMhtp+k/LBrKc2SmVNI+dBIAywux5vmXadOLKsgSc
7jdPFRt9sy37vbowoR3UzZr2kwlPD8TXrizdNmKz2zChwvh+5IYAO7AqpGYzVxtDdhV871iXCyeb
LWLuDhqKkwNapVuZ0jn2LtKVpzOkTtkf9HlHIYfhlvKrT8TFxvK7GbFYy7v0lTnDkuLK2InmfnnY
vIjJzGbEzsEjCmRXTj0eGjtPBmjFWHM+8jK2y+YdQAgbFOedJDxe3rkDeTPxMuosYNaydaFc2Ma6
6FSj14eDW7IJ5EU1mw/jUzn7KJbxI2NIcMZqkUdy1Ds6OMKmbL80GXis/FUWQMwBM36yFQ47KDnx
OKxy/UkCSyY+lniPtyIESVy2kHRu4HcAEI4TqsM9sz8Y1nLnsWaop6Xa+z2YAFoyRGLcvfnJJn9H
bZRknXx1Ob5BnlD+BFmUInAPzKBtQP15IC0oJnM411SYfCJyXFckBS2c0UYJpNHRKLJlNo9f38Og
QktIq9qRwbTxQZTqnG5RL4yYt2eDraq52Xd1pYISjomQjOE8I10FU6g19ygpoj0a482KVgv1XBlu
s6Ffo3LU9kpXaOj8IJAqQ4lc53rmQVh7i1toFChhqogZMKfkKvHkIaTRLUFqiRD3RHoxGfa+bPb7
oPMD1AxUlZWEXAJa52zi2L7KOLUhgTPVyQV1QwmGOE+kGfTHwRjSNXacJsSKkZ2r1TWnDx8q3SKR
WriW1oyfqzmLrxqJl2ER8ik1TmeE9tzOxEmNDS2wcg8dVCTlWzt1ElO5jRamsLDD//7nvoFIjY+p
yO+v6gTxAltD+Hl5QZYl026kcpMvtKBcRUMmW3RahipiyLr+GC1KUMl/fVGDGSDm789tiKJSp5bW
WsHyGcZDWe2DJPzfX7TGFaLgKBmminBDvv/zBTGaMtZkdI62KOL8fqn7CUulP3/+/a5vmH5ZjqfR
Qi+NsJfFTnL5NpULvpWKMnbzfD78+l5KST0hRzqim26arJEIvP8Gv5S/X+2vLWb9K1/zp0PmH3+4
CNuA7Fyo0ct9/v6yTHyvr8nB2oZaT22ChPz95N8v8fJkkt/L+f3295cCHrMt00kcNdhKQSZX5JWc
dOUysL9fhuXHf/rd7z/8/g61zJ0WYwCimcMxM1NsFvqgAupSlc4Qk8iFAQJ+SfVUyyoiIhUueS39
DTVohg2qAmKtGqDM7WMXW4aDIEDhNlL5OFCZmQGLCWspb8dUBvLxp0nlmszP/wgEgglGj2qyb7fO
UAkaIzOYtpgSWmz2AAj6PMCOGqDM4kSjIG/r2GFDzbO0YkLyBmbTol1WyYzd1Fk4Zw93ZcuB3MsI
tucpUvfGREqUnutxYRNaerJpemve2aP1kTW3WlAQFLWSP8i0QiLSdRmv+G1gVbEr1JJGCEUSvTau
k6rcVfJUuJoO8LUaECYYCU8mMIeuqI0CIYtu8eymPodDmRYiPBDpHGlF39034CpLqlZWkvqnMus8
NLTkSNFowtU4SI4dXUOLXMsW/a5JB+pQpe7YkPucbGSkg2nb5Gh91F0OYM88olWCxmNSfY2dxAGN
yNLaoNoWlDTTkfSmW88hBPfQXNNVCLGuICuU6MrMSD1sKwut4r63NkO/iO3LyJkMIEIyhQwjK6Kn
Qm498PSRMdCgjcmfC9OMPGUGg1RQZbYoEBpD4tMm6t76gkGrq0Gn8vqk2eQO+Ui0KSPqClkR4UwY
bTg2DuiP2WYP4h9ZaS18qSZfIrEMkUDtCt1NixhpMgzXUaDcjRoaRmVK8BjmNGA6ilUonjckSKQM
0TyAaYsDKE1dfsoq9aYuWRdUCM+ihAjUCwYt1qOWfUF5iVXTS0hxhsNr0XHFkoTdB74jx64dsX7n
7FrkyvMxmAnsAXuWYfJqtkSjsviwY1scg44DDjkl9Eai4FkxyAzBMXeepE6HLuxxwUSB/GBrPUQJ
tOt7E2H6VFnCe6XwnWDI0xN0sAFR6CNyzNopV8vrPHQgpGj0QkGZD4opXipVA0rQS2hcRAjP4W1e
WW6qBsF1yC+NZtjPyNz1s3DsQbMO2Zh7cVS0XocyduKXxUFI9ck0EehKqvbNCISyHYYKrAqLd11J
5rVTIs49yPqbNLCiZRKR50QmRjql+ZWX84AmBty2WNe/KolwLkB4rjWIR6Q+z9dWZAJmyJrc6yL5
EJqK8AaQtPGMyG+BQAyzq8MpTqILNLfJNlY4fyf9ywzMARVfiH3QPs5an6h7LZn3QZES/U/+u9AM
6BzJcGr6IHCnh6wykQ1V7GNdVkf4NC22UNkh9ZUfbWog0JQUztga6TUASGrFQQgldqW4V1muTpsp
1V7GzsqAPNs0tbrPAUdA8/OsHp+NXp1Ikso4Xdep0exhSHVr2RdfclZkqDoZOCunnAR18zjU+dtg
IIzad4qLLt95mekwdW3ZEVKqHs1wQkK9jDZqFDpWCOVtgKJSIWg4En/r9g6BgN0QlVCaDag2uQ3W
o56H6BBzjthtH21mH7L3QFa8gBaBgZgVDNhKmJ7UEW8JtZC3amDus7LnYDH9aZN0YbWGNOwpsjR7
g5ZPVz0MsdIRB6ZI9pH6KkZGgNfbYnxUMvK4DpqbMdBZGxrKhmH9igjmTrda6TBHwDSkhSBZjnOw
1azmcZLT0dNk7VjxaCg5gv4OQns9ddq3GMhvYFwhxWITFSnKdB7p7w4Bsrd2JOaL0LVnxFEaKh9z
5NWRRkxYUIiqp5accFHnKRPwZnU/eoWClHAR0kXGzddXtE2hQdNBXuQ2wX/dT4E+uJGPqu2ERN2i
UIdkXXHsolK7dlX84Ct2tWUzTjw1fkTwSj63fnm0g1k7oMTuGEmkPrRTT1MHKFZTS8phQLl9sr/G
qYt22RD9TOhcAVEPH4tNAOXUK6w3KZr7o10WJ2T6UzeGdAx7QH5PF4iE7NPPssr6KJdldEyU8Ck3
evI8OhlTqpwUaWbbtPoBg1czdJSsfGKWorEolScja0nP+4G42RapEzU4k7SBuOlS7aSzMBwopd/x
6B/jRtWA02bYIZWEncUQoX9JtpsmtF0qnTYQCmDGofP7hzZWGy+AoUPjYSmRwB0O6jjC5Kja6mb2
05gK/ADl04ekDgl0GLxGixKcJtXnNgsGJ9TF6A59iSGw2XuVmDhqdWxvxEB6ZNb6Fs3zJ6XXwGg0
01UyA5piWj87mZVt7KJAc0q126M64gZdsbV0CBxtB1ntjmqZ3SHk/zoW7QVdUWoEyajtZrk/6lEZ
uGi/9dSgh5tO1RDvzjWDV7iSil9r1gbmxjTwi0+QN1rDX4cZrfqeOvYpqYVU71uBtQFarRy2rZo+
QP+5DNN4RLjwLMWG7ZhzBguCgL4qq4oTFey8gslQGEv5Vx4XThoLh/hdf/dluM9M9vtcVyiVm5YX
EaHvsgBYhxF2R2my7xVoyEFe27RMrBwA90YqmnhX9s0j8uFs7RJVRcUg2ZoD6zOaiTYLC9/oClHD
pFYDz5ApaSa5ifTW4CBynqDoSdUKqEmLXteqaKnNWRVrRlY6VzcLUOZxf4L1OCb5D8T9VcdYvJfz
S1X3FuI8PqKoPfdvwHiZZzs6TeHFEhnYhu510kfArOgHSuphmuNDW9UjqmejDG74KxAGgXlQt0+h
hIIUePTEbqqtH/df0aT7N5vOklxgyaojfHEKgv4zaEzflTxNlDsUWQ2IgCNlgLnwqoyQPlHwWqwz
/SqS5lNpe7dWCTcqiyJ4bc0vkQ8Qo4IlXE7IiwVvJr7AejC3jlB62s2KzxE0J2dlPE1aFB47FKIk
K9a2g4KbzWCS5JCGt4Ug4U1CDUH5AiHT0HytI9sb1O6VA+fesFTkuhZFidIdWKcOokqYk9npYVRm
ZBzzpcYkF4vkauHF4OCmdOQmVQi+ggI9usW0BxsN/rNROXV1FJE6X8yoq04IE1DWnwhYqBBYIeJj
SOpdNCSgjujrHcQIEScJEQsb4tlnb0o+rMKPj7XfgQ6Kka8yBCXXUaDwMMjFbjA3obohRxIHZZSa
rTkpz5qRXGY0CU9KWj9BW+ectEBvxhDSVZUtZ5wo7k25fYelQHxAKAJUk6qt0DqgzykPmCUpVypm
bZo1JBRVhkxAjtN0E1MBx9oUsUPhpEGzj/u+emqALW5L+uuoO9xj+0f5Qi95ZCkBXS/Tpa+UnNJw
reeQ94pbG3ekwwLCHYwuL+pU1dNt+66p5GjXxc0SJ+ZUzsymfyA1Ld0GGjZwYH7MrLR10kS8TTZw
t1CvDwMkY4qWylutV5es0BZ9rbnF17kmZZgckkcGVxj6gsklJJWybW6M01ZvMXeoIsIIiZ0p7erN
UFAH8WP9rSD2xelT/s5q7B5GecDpc6jDQ1TtTJtFWqoB25jGBPdp16ZDp3h+n1lrrcj2o8E2mQ8w
LTQLrqzfPGhyap2qnspuoeJ6Fi00hMURVBHKYfTnsyzjZqIiDrEjn9aGeYkKgK4ngYwF6AycEUAY
CTVqn3Vy7SI7dsOO5nqy0CKLAiUxRO+0o+wnroLKIFWzyF/bYvSMAfqRZXYY6KKGgIIiCu5GklCT
QjcKg3SN8MS1tHSC+j0FT5bowZsmOdyxQnkJXlITCj4+FrS0zDk5NjbllArDEMdQZf88mcnCF6B9
gmrhoyxTFzF0RbkrLciwOqEN/mBI4I+NBVNeQwtCN4MtMMDYLf0534VtcYDH+F1NJo4DcxFROWne
OqP0ZilvKDmkw3YulL1fg9xGVA+hW8poecDNylZwQSqORj62i5U8kxgKmXo1clOAtMBmSLEstkXe
vEhShJuW2tvELHHt1RNwdLIISk4RqP92bvcz/JemPUtqH5wsOb6o+iA9kO5qnJ2fc91Ua7059Ih2
r4VFr7GT7ovc9Hxktcgf6GrKPsd32tJFz80zyRDGbNrnkIQGuGac+WI9y2k7zOC32pfeH58oOwjS
J4tdTjQ7tMAqCBR2eUTvdqAhkXoJyf3eLGv2lircN3T68bbw3aRKejiRPE4oza40Z/mqHcSShcr9
fmo0gJMBPcOO0DlfTBMVDfaJMmSembXanT70Xk95pA/8CCtxCWi7XVVn5ifbaazNm1jI7J1WS7ht
SF8qzIKDpUQvY8SxKoesRmYLC5oQFvrQmG9rpdg2wF4bhW10MgJjVQa6xQvq1wIFPgf/nTd5EIuh
UMQSRY9VhPOLEsmPYUyrcO5py1v24AP/p9XvT9NMg7p6C6NKcbQxoEkJ1rwpgf+HFd2PMOxJu7Lk
PEbaTTKH3pXtyaTvgennxxAAv57QfHUiZLEIHurUqcMr2udP8zxBIbMpAHdFds6b5nEO852UBsEt
Fc9N33+OMXLQCPJg5EqZA7XBCLlcardqgzL5mMEOAUGiFCN4BWvfW8kprI+aIr/VM5IMmWYfTNQG
VrYwLLC3/X1jZ/01kYdvbYBGYglYIT2WCqvGTJKbiNIXY3gqi0J8zfotj5JrNtaV1+UzbaB4XJrO
dIIam3Jrop9GDiSHatRPX9n9rrXp5aFbg+czOtsuCkro9SogGtFveZdmOguKgcHZBPdMAsPnKMkz
G1a/7WIfZGLO/l720WdUpF+lGVRUdau7WvG7Yw6WsudUNWfry25kxTEWaZConZ/eO0sZzzLekHbG
IKFbUbiVhk656tRppN4pdb8zk4ycZmi3OTv4ulPGY98HmqcGGgF/eJqzoqeWYNK6KLEXRl1jPU4T
tIPFazvCNEhdai4LMXHArdae2pKCeFdtwmEmmFLLCxxfWhcVazes9Jfctr+1TCq2cdd85AZPXEWO
1Z1m46KlChXp2Nw2ElGRSW5XWlBpdFwauw7jNVLkKR51lEBseFs8dZaPHm6a0QTrgQsZPc4QWUqW
J5bzk3/u7fIrok3ZttmP8IcAhDwc1BoAMzuNj2OtlAEnUgL8F6eUPnJEM07CsNFu6o9cgQXlW9up
qQqv1gu2V51Uzu/D565pXsZ+ni+puLMzmMYJIrQumh852EVElSSJiLmhlm7zHlLaXFs07Lbh0HSr
/y/09n8j9KZqso302f9Z6O38Pfzb7j0rmzCqv/9qWfH3v/y72psp/81QlMVa4h/E3kwU3YRlILSm
GlQRFAt9uLyo2/A//l0Xf9NkQxG2bWq/RhZ/2lXo6t8MWyAch3qcIixV1v6fxN7+RerNREJcWwwz
ZNmyZINr+KvUmy4ZY1BZJmXGoHGTCBJFRsUAhuxjdUx3TPhZ3VbmHu1gOLfdQ/uufwYP7ZNesE+A
FXD9CaldtLaf25IMECcuqPbu0gSFFCKjqb/JaP2jY/zI/K1wLvbvUzfbqNv8XSPm0RwkpjJcWh6V
r+oA2tXDQS3+Y/p+jv8r+EYHK52CIv+3vMvuiihvF4uNxXDjj197X//x70K3lnu0LYZNaCb/U//x
HmtfnRQ1o5Qqz+ZTpyj3IZIflaXdxYP+2dXdjySRwZRJ9Coi5f4vE+K/+XDdXkbwnz9d50mhHieb
stD+6dOLzB+rGBe3nfVoDwf5p7ivL3q4lt/abfYT+ggar7of86bf41ajH6hpJDdpa53sm4WkNgbx
jn5V6pNyrPbqe3aeveSadBu4qkiHXbtyjQ3PeXqHsgTmT6Dm4c7xBi+Gz+IpPGp3MuTYb1Itw5Hs
+Sn5TgbHuNNfG6LX1VSgWLUSJ+I+wKkr0HvdW/WYPcJ6kjQPvBjemqZNmZtq9poIaq6ABqyaY3Yc
tvIXbCINJhjo7A2+7xKQ8U19q86I8ioHyHJ72sNvxSMBb/gZP3A72/E5/0Hb6R48aQTtix0xUVf9
e0BT7thdaKdb2/h72mWbbjGqjXzgAKsf9VChzA5pI5Y8CIjNB1XAjrbsJvtoaI7CoPXqN2rEGefM
IwXjVF+pIC7AyT8Ab7Af/cZN4+t0N5vr4ETFr7YeimvyDdZyBCd0Kh6gvd7DpofHPjywW8OGYTiC
IwT8d2M7IOOLQd8PzQCTpqOHoCat7sXMHsNwi/IlAwJfa4XNBdhIY3oBdKxpp5l4JFWcXL7qMlJ8
K/Navw0H46O48y9tcVZvlJdhGwLSAlQaUou4h1p8xknzHOx7bE3vjAO6MNOGAl+jrcv3dF8B+4K9
dC022g86wVu1A0AH2XA1fLQx7PRtiBSYsYF794IvE4Jm0UMbnqyDPqGNjdLOOnZaJz/MLgpgDo09
m5o/puKvyhdlfhVGwvxC8dLeZBd/nb6FJ/WkBQwt7QsQCjOqZYgKwaN1zeOorPLYnQ7WMzl3rm8m
Ksnf9TUdV+NZhUJ0kV9xOBX3sL0xSUVrGXA0cmXQpB96RoI8nWDYPFKcUXfxe+fV6+yi3kPctR6D
D+PcNYcWt9Nn/9G6IqvA1C7xt9l0ZIqecc4ugye3KJMfzWujY2LllLv8A+0+cPs7xMZfQEahc7wL
u3V8su/sJ7Rkis41MWp3sCRjdazS7/6sM5oHNX6g2lJdCs+4NDDJBUwfFP/oB+yHF3V5aDpQA7TO
YCluUqd9N3YUpqln0NZZz+A118DEr4JG5iokgFgTTYrBW5AgK+OzXk/LDRrb3DG9Pl5RuZfylTK4
8WnaIfhHvwUc4DmD4uaFpwR3RPS3H0kRJzqhvYNaZmdsetjd2Id/pY+It+y01wQugYsp2W68o41r
uJRPhRc/tm/TZjft0MiGSEevOVgHFxMnYfrXD/578yMtPd6Veup7b3pGys6hymBfO8rFYA9dZH6Q
1hjBYYBeW1kXrXu0r/2pfcW9m+bI63QvP8ubjLh8Jd8rF5xI/uf9Ea3Tf9wdLUVlh7ZN6rK4MgkE
T/96/qjpbInBUMG1BC0sstlVM/PZgoj6P3/Mv2zCy8cIWzXpE1GG+WdPphof0w4dyGonlOFh+Qh7
Gr0pGL/nBg7TlJG5zBVH/H/FAv/N1q8SgP7r3enqYlRlUKXSbZlj/K93p6HtZIx20+yoIzzTjfYd
MeaU60a4u+iuS2/KIiwHmcYvn+LAxr3deicnyoF3ILJqSoanl9ND4fv9brZo2aUp6r4dKpZtpMnH
pBsvI8KBVLnqZqtoE/r9cqRTTFRRulbxhpnnYlglVXNuR7aMdE6pkuoHGbHxSz5rFZjyCThYbO4T
A4PZpnlSyw60jgnguZfB2aR5ITkEuvdtlqGVgxu4FEw7lXxxshC4EGZ3CwTwOTvND1VcLmABE1d7
PSg9u22Oo7kgZwIOMl8uX+2+8AJxSYPM3KbiswuGdZVT2KoNqaJ3QZM62xYV5tBZoriaPHsmyc7W
SKCq6QvE1/C7NWLlQKykaD0MhNhK3t8h8ITKgc22IIGMyG0ah7Ui7Qs5Wxga9rNaAsurbZCWSh39
dHULEHyokdwo5Fti+PopQqgQOyJcgQtVLVeFkLBXmRBprK9GGiUw9TPyjyrE9gikEIaCP+pDqPjs
qXmI2IMK1iZI22IjAvqkqjTrrl5lFsw9nKhU+hhaLJuntjFPsT7nG1OGbZmY+mWqtck1JLiJ9ojp
d+voqYoURmemu74HfC63ovEWVadxiO+0Qvq0Va4sF/MDBpoB10thN/uqC93fCYAZIMrUS9y3pxCk
N4VK4F9qZDx19D/oinFQ+BP+VgZBQo+5uFLTo54N4ybm4CaXNTQI5SxbgF0mcaeMX9Uo7udS0lw9
mJ5Ho3zCd+89vHRyCHpxbO7HML/FfvCgRs1XbFHlRV//adY7wDrN8/K9PjjKEIEhj6R4KzJtE4wz
1GMZ9oGf6Fh70l2H3SNmQ0MZA8CimqHqGsO+quMA6xnxSO3zJEky9V+bJ20hARAX8MhTkNt1Aais
B72nJTRc6254ykuAcBbqC2jvWFtp/MbrYCNL6cOIrS36+/ig5TUbH+BgOXGlpMM0K+hqDgrjTjYt
CBOcDO255wlQ5iSKoLo5n5QJnF8ZgD2/lTrYRCA+VHhBaOGDMIVuDjV0eWYyTeIx/bbTYGvqHbAi
MLc5vB/sFrBT3Ol3RgmfQdj0XTHrKeiSJZgs0tvD7RQEJmyz2usgKtH+wTXgTUAyNGvUiQi8cvEd
h+/zeJt7sdHG/tFqhqOthfCKZCyHkZdMUFuZp1VDiNaTJcNtqg1AcIHuRll2mUKBnDtOUIjPmcuh
UXfa0Zc6q0N56Txrm7igxyRaHTmjUvSbKVcqTzXyaRdn3a5JfBRihDJ2h7yq76UiAI5ZBDBFE4C0
BaYm+6CZIfmy8wG2sRqMYWH5TH0PQqiBPOmjKIWPlWMpcrSfimhrNpK6//1C21Hdp1FNzEbLJnSr
1rrzW1LbXEJLJVaaekUFADzHYsGDik2yN433OPEJWn9/FVnPeY+p0Z8+PSK0kz8ce3r1kxURI9WF
wJUZKCjqVxgtBbUGF69N2T5HO/X3Yad+V4GKyREWdc5dtE6nlXyZ71H8IVwkBCgRVWpOxdXGwx5t
lTUho/+qPs47mHC4sWzqU3oaT8o7FinNoaH/b2/su5kKI7IBr9gBQNc6jhhg/tSu4ixQ0KN2tl5h
oKLCIr9KIFAv4Xtz1LfjqcPp9Fx8ZAdCdiQ/4fS/8IyMF+vQ3MKdvonA4Zvs8xezdFF9YqfPlE2m
M1AwNDZ4Ny16Smf5DvVTfCsDYIhQ2xAngjdFQdf0lOt/sncey40kbZZ9lbHeR1sID7XoDYCAFoQg
CXATRhlaS4+n74OanrF/ejWzH7MyWmVVMpMEA+6fuPdcNKXk1QOFeZB1JO09Wyg+DeCP/QRlmV+w
mrBLVr9R/winBQIEJjui4xP7v8rwzDcicrp5LmcKcZoJVc88IafqyBr3rbhRyAcv2JDe7BUyhlOE
RhfpNTY2Cg3jL/2Y2BHPna/pI55mmNYbr9CptBGVUTYvNGvR7to17KnSWfY7nTS6YJtiD0PDjekV
YlNtriw2pYkXYDkkfgM5PdUVfpNmp4kNvjPJu63duRjfD3XP/tpDmo8jFVcLJhSUviVKfsCo3mDB
UHyahZPz09+CwXHwImcZkjbDBgvYSz6v8zkMBniqQekF72m7wsNBcXpkemij6d0QIlzfdeJ/EB0N
uNnnJMOkJtrSmXnSt0604QP6iRnyM5ZwJso8DL+L4c5rDGVHyhU22dpYA+RxrD1adR1CGf5QYtWV
2dP05kXngleL6vIXf59R7+ovLG78eKpZM2IFmWGUSE8gxRKoZ7hq8gvj2tF9KEeOMPdomlvrgVG6
X/NYZMqGlxiwVhZc7aP46VtOP4+WDJ5AjW8Xe+BEzejc7GPOgDw+OtHO+jE95Ty9+Sf6p+ZRYzXN
L+0NtCt/dwD8a7rn+3LT/9CT5c1c/BrL6Ggdsk88pioGgPfhFRsWKjn3yNsGAkaxdoa5hcPwFevU
FT834hfnwTvA+MIOqMcLJI8Yj5BbZjzgrxVW1oV5TF5NSlW03cQVx56L8xswFRgmBKYlX/+Wr1ft
DjBteE9SQiElA7ihzm5kMmFRs59eb6zOMtjwbfJH9/0LW4oC6IKD4nIfABxOPBQ7vIg2jeQRqb25
B8xj7/wtq+TOoa/hJ7Xkz8BUyA8oX6g+Fvq3YFplzyHgKu12ypfIvegSaOvuKbBcIRSujgDg4OyB
+BgPZHbv8a4WwZInV8xw41WretcRrrslfg3i5YLKJv1BmBjfVXefYkQlfW9m+QgqyY7eQIPAEUk3
N3sup6Fi3Xmu5DQHXEGsDjNQZa1zZnRfsSfWhAU2+3Cdj7hgFsk9XbXYmg7PBgx72RuD6uTUrgCP
K8MiAXFDpjYcNx2J6nxweETmgeUNe4g5fb6YDi5PDS0qcwEv/ahZ5g/A9+fh+SllBb1w61dUee7N
QUH8TsKNgWBsbmyauXbXlvrKek1XDHMeENQnro9NeoiWxmvOXMGz97uCbNPrkHkjIrUZnOcz/cwD
HcYmQkJ/SDjGkA4vXA7uH9SveEaPkE3v/V2snA++hzOdrsNGaNuvesgFGLf2mHCxCm8KItZPAVkd
9Vy1lzl0taN/IaKqRfo7owVkdUeY2qU5KY9qZ15ZdLV358yw+gO59s5nkEKZcPZHXMc023DrrzA2
nBXrNH/jLt0vfGpvXKHtC35TDeRagQ26/p7wBgAoOoDadU9Y4gXl1mv51S3MAyesuBnH6BVWxVro
28DYCun5cqbLmVTXabIv202pvlhncbCvxVvW4LokQwu0xsLnqWPD90NrwJ55V2+0OzmerOVv/pEb
5sliQrf5BQ2oReQSeMASkWrZ3RzLHrCAEtTnhtdF3KsdZk5EevVdMzwDpfvJOZp4RrSlrYDNWofK
egQoBCMcUzbUwOSsjvtCoF9hB4dWeO53y/zAWGWAnFfs6Sq1n6b6oqpwq0XR7sU5vCnMwqESOWd9
5V6hQlYp5nUYDnPW4SgPic1G075h42x0s3EPf4KKwD1WR9z6qjjiWdV4V/4BNTE2PHbB+/SdHf85
5oQXbLMPpisDeOmPDKuAOoNC8gKiZZucg2hraF8Yb2PnHAyH6AMzEj6UCUVGOItbZDEdFe+Bw7+T
yG13/nDrNJ505W/WVyuc2UX8wvlD1Dwt2C3Z9lfphd/au+Iu6AjARzyYQBh37cQApCcT/pRupmV1
1iAfUc+dgw/uJQ4Dw/h0WZ0cwH5e4PWY3+2SnVT2rhJT5iKUn7u8AAOojSPfXIsbj3vY0rz0dSxf
A4cqHHU/hiOCUpdcKhqn3SP+aO15ctKpS8/j3fevCECe5piNwRMbo+6uF503dTP/AzI2TKRc88ov
4IEfhb8Xb2V0iV+ccueaa3MdP56FJ4FenyNWNtTfCOswGG3j04T+hYviXXsyjFbdXGaQwOfVWl21
mydaCtHO03OKV7P7dTDi5TOOTTza7Kq7h3NVIWNdc7BTeHrBK86Aguo3MInwco16wRslOKpe9mqr
c/+lOOPoupR7JOrJJ/FT1Z+x7D5IoQ3+5Db71I0zZAa4DBDBhkO/GwYeaXym3HnRGY3XSw8GK9qA
SfLkB7YwOB4cOtif+FOZjR2JKL72BCdXePOdN4sxZTYjMOI1+DSW6i+/AOUEHwoveMiIdcTEg6zB
S7W5f9OZXu7MS8mwhNVJes5+WXA6vUdku00s+nlyd4m2VABuLg12tggNXnoLzgR9gvohGLek4quf
VJoTzIDBfbKIHk24oATp52yVmWDR2A6Ck27A1IlqIKUEqjBgRKpH7CCXrs9YTdNn4iBp0O8IGf1D
TWpf/V2Hi/qF7wnrEZtXPC2/1DD5iWVvdIZHhRojpUrY2q1X1x6+h/JBgC0/OPGLoYD8JmwTQB3w
8oHMi2bhrd/3P/b38IEkCIvz9FX90jWSpljgBvlrrGfkOxinubNllmySQ0Y6ILfQXFvZ2+kgF9ke
DSLVJTbz2XBMKDPq0svFirA4rV+UOwxE1ZEkBmBL2lL8gDUDtriqIaXtxKEisHjG8YLL/Zg+EIau
QvhUX13p2Yw1bxW43jlAOm6Kk7PCce3siFT87X+dI0+lgjHjNh1Ipvh2b2zzD8DmxZe7id7qPdod
5ufVGwoNmf9p04skzR6hWjqXQIhYRNbL8ftJXGNN4dLKzAI4XBmL75HY4nnvBPhcRwlxXhe8zixK
IUDRxYamre6GgD3h+M//0NT20GetslIbYuXalNu2e/7ffz788/v++bd/Ps0eABDmSdJwKHfazh0j
DV/183cX9lRuffmSBu16yOLwzAp1EZgja00H8EXIOdNWkMkcFY+5rfN6lUYw4jO3iCAcM2p5Z068
2ykIR97YGe6yrNSihWkn58gNdwQA8rW5CDwVkalLkl/M9WSrRCHkFeGuSQmTpU8y5kc6h4dFNoQe
U1Epdrskx9drbAckSa0yjHJN5pw+dvc2bh9aYoWwGpvhqmXYOLI8XVY6E3bSpuBQsNhifxmPdML1
tWkMKMu+86mHgotLwVcjwQelOLyCOsWN6Nq1N6Q1Q3NyfzHFjuEbxG6zEsh5Y1sjV7Kt4cP44FFY
gFN6chUWVdFeKqojxwgxnuHKrceAZo0N8Uxthp3ouNfLZGKQ4gy7ME7PyjM3rlc1/xA2xsMSE4IA
zoe4S8JNLplksum9lMVAOKi9s7mc/BC/GCQcbQKRWVVUyITOnNPI/yC8sNm2QON74kuQUnH+NZO5
BIc1BEW91aHXJMGO/vqlLYlH1MXESFyHQiCjjE5EUlRkYImCwX0NM3jVcdQtw97ZNnaw98vxbiU5
0SsDm+estV78+BNlUb31Xe0Xoh5tWe+M7OnjeKX6+KcZgMSdSB/CoVnxk96dT05J7M3U1p7ij5cp
OGd5bt6z7t4oMHJGtX3kHUJebVhEsX+rzD9NKeuZEaRvfUgS4lAloPNq9w9Fyk5rcIQois/khBQ9
P5OAK2F9IZgixSeb3slVR1owgpat1PAPbQpjJLohBy1JOPTh2meWV3XTa2ULB1kWjN0KCR3s04EN
QzC8y+dfpuMvfdK7dddHKzWmZDxOrmeFkFM1nHRRrENvDvW1WjKejgyXxCCBPTgPWyhiu256H3Bp
9nl4tLhDe9dg2tgX7ySgwLl9fm4Wm3+qs0m0ksMaiXrDPC2yIa2NqXNCMgusVqq3VkUgMCbkymJN
nyuC8r7i1pGT+8apHM46/OlqaX9rfvNemANZajTEZU6JahTta14pKZcP3hV7cL/I79Yi/0tYlMZR
3+3sgoIZ78TMhnbiioebave6Y+KYCBZYLbGfySD3uC2WQUnLoIesUGKSPrwoJZUK/dnmEposlUjs
o2cM4XpqkJlD7B16ZZ+Rsrwp8UDbZNfU0+ojKYeveOSmcXJ/JV3mQVm7QU65rXVEc25MHoSIX3GC
YUUzOFJSlW4ZRHyxCCNcf6S8epXUWzzLFYqEPLK2vcYFYAe3bhThykb3RV8at6iKNUU9I1ReNo2L
+iC6EUz8aQoNfISG9p7UkI2eGlARmpJ7UccjavTMLZTAyDdNxUQvYoPIEekZkmhgtIkL1WDfFnTl
yXHzczTUAKjlc0wmAYg12izU2os7NA3P2/CaiRass27RydgSkXbD2uIpORsK1smqDe1CMoLFMVZq
xdngpeXp1IFrC0pasxZgGJPunbh46pGUXQxneLZ3K4zTtGgawC27xa0tYl8eRQ4WJnBu/RCj8Mdq
qYsEWo66Qj4H7AXtByJ7RS7iROqnkj2gohKJa7kQy1IbrLxLLIRIxmvsVIwUUvezemZhFSFIk44b
qednZbgGGpOxxUybVMeSMUPb+r+hBTS0797LIo7njRSYO9M49krJYk0VBDb3W6fRP8KRQrZsH6q1
C7TyyF5jXdpYhpy2+XVHFvdZAxitosDPD4U0mM1kwWF+KRxzk1XVVXWd4wiHox8sNm0tfMesrn9K
kpWl+olSn+s07xRkb8R2KE3KsMlOH8jhm4Ttb22Gh7TAzcAugYKHFkc+Pi2JNNWsKOwbPAB5z5zU
UPR92zEVqZVnr+pgzXZyCo84OquoPc3UzNZGxdp3LGA9Fu4VmThBwR0sqi4p100zbVqr3xKtq+6K
WgEfqaaXEQd/X8aA8LKJ8gT/AZJNMcvy/lwoyucIb1KGxinoc0jhIBuIm+Gn0eHJiWklAZU6ij0u
yaS05sLkl1am12s/UVehTU+cByg/3SS1F4WbvRbjwH8qGavVQ79Lw+BVtcdFU/SELJnAZIc0ZbWK
1FNFFtlwmhH7Ayu07Y2jNulvaS+tFUoeKELp1jTz6XMyox0SIGUTq9o5c55UwBbT2YiDqLPa60g+
BQgHXDA8pxhTOOB1FwsXIFJCJuib2LUGgrYK886q8ctlUkGQikBKEu0WlQz6jJT87kjLN8QD73on
uip8/28Rw/OkSO6JnYTcxBBHay4yLTeQnbqDuhHE7aguxH3dADDRxwbnVC2iZVjS2NtNTYPp4wiP
lA7JckzfQaLTXA3gR/nPZLBkLLZ97NhgngIoV7pLjDBcaIO9Do4zGuBIpzW05KcgO2Q+kKYxL0qw
36q2Jo51I2KihBxFU2Zhl+DELiCfTSPKZMCTOEehoOpEEKj8/C1/wqtGX6YhYsExr7xI0WYbs0QQ
VjtI27qsWFaFna/iQf8bKuR1Qwoz89YrKvJ6HMOVjGkdmu7Q6NiGO+Stk8jX0mmvTeYw12zrjd85
65QAYebv5nkgdp7MYEINRveY8BLNI5+YHMtHDI8JPGZpRQ7ktZIN75jGfNdH4Jtqkj0SX8WgE8qV
acERjtx3Ww0Y9PXj0jQGgqfcJtv0gXUXCMjmDWgMUzOe1qUcWqWwl/y4h2Wh6fe2R8VnWcwEnOfM
2tTTy6QoMC6na52wgeBgN4WnlbyNMzHckNKaUOi0ny7r6oOImxVz/HKGoLJa9n4LFntTpPYXuU6E
kyOfDzL5F4MUhIDRQ8DmFSqE8LqR+RquhoCRM5xmq5FobXlX29W3XVXcbBaPRNj4BD+MjbVIlloG
Ck1Hf41CXnv11S7Y9x2NgkAdUfgdbvs4uiZZTN6Dw+rLdVAFVayykx4JxIS823cXIxsNOTDXCFr7
oBtUBhxsB1tFLdm5Z0LzICNIgsGivD/1xlJxdPbyYWespjoX2yYbxPaff/tvvxzTQm7Cgsa1Sr6w
eTieZlTmdnDCf/3wz39zaul6kQrxJ/ZBoD8/VD3vAA4suJ4lVZuv6Q/16XturPzbLNQGsBMZV70K
s06tgnZrhj0TvjCgKdVoZIkIgvDaI9aMLGaaKZ1bULZbXGQF4nUsVGn3HOKm//Whk+VZyQx7Obng
TZtYkoikm4W91UMDq8PzQ04U+bZ9kPJsb5X//SFCXiAms9rETzNy+vyQPb3JZtW1SxszcTY4TMUM
M39R/UFf9R35UymZb/8/Dfb3/0YkqOmqKv5FGLD4bD//x//8zONn9vsf/7b6Leog+vxXeeB/fc7/
CoNV/90RqkbWqqprwhEG4oXht2n/498Ux/x3ixBW6hf7v0sEDZQUDXmGqAUN9d8Nk/A/9G3OP5rA
/xdFIPrs/y6WcG2XJFnyXy20hzqn1P+pWnD1gmzSwknXTVb+FnHFHLiboY/4Q7q8HRUdY5WbvEZZ
tVcNPJFhGLFp77ttOmkHCfnYDlO2bQ6KomyErEE4H8WJrhKaqsQlfgJmRrWrcyGjpGkGVlPdk1bY
MPorIAGUjvFHjQ6ZQdi/k4VhklC/XUwtCTa4D+dFLI4K5ipy8p4hNCMW45FSB/Y7IvUkbrw0S9kb
mm3mTY0MPaNzjpl+H9iLkf5OYRXHaLUK86VUONO7xIwXltEQDy4RTSiUNXwmDIoYiMPgGxuy/bid
Ev0nH00m9uxMm2QdqpTxdaIf80J8aDXB8VbBfjuerKWM1U+Rhi9+SrooXMFt5uLKnwZQWTEkq7Jw
Tn2LRSbBV2prTEIlByW2WI1yQVTsGsJrjy68IrNx5rjsfurI+XYzFUjXGIJAfZ68DQOlvjLZOsTm
JU4qvtzytWv7YT8lu4IIxQ0i/kXWUDpPmTS8tBSwPOVA8EzQDQsxhWfFkr8iVfZxYC0i01glGaqy
nCOWafAQg5EI0xKoNjxo/tFlek4sdWNOFWYrvKK8Vi9qMb0hsIiZaFRbq4NEoQUouGtyDWeD2pZk
M7HZqRn02BYWh8xA0tbS1CFO+cn66Fgnyp/e+4v2KdYAq0OIrzmZyBz8dZrn7zmz0QDPa9CZ34mN
VkRpS8K3+4U/1S9Eqr37mcBblSM/9yGmJ0wkYqdhBTNaC2xj50mR6YK8xsvQiofSAXipn5b4vd52
qNqfOrTuvcMjJfWJsZrtrK3GwMbjMuZvxF4og/CqkrQjifJERr9tyjLAZnYQJskFe9SP37srISKv
r5iKGHLCXJNt25yina42YAigB7vBlaDWNBdXVFgvnb4hZTUIdhY8QtPH5KLKb8P8lZ1P1lyoup7B
oE4LhEpqCq96mrRszLUWdZkoN1LwlvGHlHl2ESMABDSZ5aa+bEzLnTmFvMQhFXTU+CHL5HgjgAxc
Qfdg08CGpDnZeah2LRfDrgVLPfYBlLFYzo0Gc4oMTH9juv59ahkpOtLUZ2OzTLnLAGsqYgdwA/UY
RPBIAfAdNwRl2HHqGQGY5CKK6BVCfacqED1m/DArP7RXTde5Htcl40u/uTVOF+IgraCJd8MHKxo/
yL2krRy4lzTRoVUcmkT9IAudqGmpvcZUw3gIgBUZ8bYaoITFSrQvCp7dUbOmldZPj7B3My/s633e
CrADPkg4ZSBgQIhTkSDnpzhPnqiDte9HCluXMFx2dnOmMFbX2o8iS3fTJky0NX20iE2sejo0kA0y
sXZ5+/ymy/EFv/Kw1NAzsELCBpFV/lqxnBVGe3c1aJqyULvGoYOHpUwfV85zzZhuEBV4jMKvSGma
eTlW11E6yclSVQmjNN3Wtlmeba1HBjIaKB1iRAs4SGdx4VdLy74niqsdzRJpiRVjCYzMfW0G301L
Vp5f6G9Y1a11MfDChh2bziqAyMi7gl5bgNRBHuJAqKuYcRbMfntgAW1AtOGol4+0s82lUES3A386
1qgyp/FbTFl0M0dIbMxyPGtAwDpqrboWIxZE09FwKUPLHZQamMLERKcM0G8qyU6xd31VZstsQl7D
/LnSLEKie/fAoMDms9nM+jAj1gP0gqRXYWgn1hvIFnuRcdD0FSswPIDLsQ1rslm0TZC4bLdLuk0X
X/uCqeKuqRjkKiXUN6vWkAfmr0YT+ks4FivDGotdIZuNCKMPLtDME5N/iejGdM0ez2rV0oYYxDZZ
Y70fBEphjN8koU159tbm+SeV5QGDx3DSHC4Ux/W/s1jh76esJiU7PGghoHm2233DhsQya3PuaNqr
3sRvWa0YMC4iJr9i9JqoiVauCuMoUxli8BjoVp9vhrqcuwa5e2ZE4GLYQ7lsTMdd6rLbOWOQLjvf
b5dKpZYMfR9Us/qLjJ1tKFWxdPuKItl1slXQjLhKu+Ko2cFbLwHNuE/yVA1IuowdtJ8akIRWVy7m
RCRrHagnzOeXcMAy61rNcBd6Mx1FbV/6wsy3Y8uXqoU+jEl7wNfo1NPGaKLptVDUF6fKxt2YQAkP
xipDvg8HNp5CCFD9eA9L7cCF1qz12kDFU77kxZQCkRTaWiF5FlIur4gejrNkQm3t9HlzCouN7hPC
nDWJS/hdccTi/NnpXbTBj+l1Rls/zKGO52GuqQuDPtHLJSLwoAmJYJBHPSiZTJk9MncTTYx0rPfJ
Fq9Sv6VtT5RQzQIx191rn+Pp1Z36PZnSb6bG7jakRVvwLKGWRDk4oM6bHAQAmQkvyf5pCopqYVn3
GJs4M7r4OLhquR22Vjv1q9Bw2csKhci1RtClymlXQlsYlP6S9/FIyh07pRCNo+GO8crVKpLsuYzT
rEuOTiwOYVa5W45qnUpEHtXcdRadUivgfunLpQQ+aNvJUoDiWNUF4hnVkQYvLHIqynfIyqlNwM/E
OpNhBOu3kphUsyQiIbPqcNvFIY15u5GxqR/GeiBxXVn5PFUbxqc5Ke8pKow0XVd9vakYqJYF14nu
2NaOkEOqk0dWIIpOivKhuml3JLK1O0q1+nQAAWpQJcsCEqWelOBw6nWZAd6yBGE6OogCbIvIYaRT
tsu6yHhlXGhbU5mlq1SLPxIFLd/EdJF7iQT20SEdpHQZBxpJWCMhxnjgY0EbVFUlLLkJ34P6rQv/
GlTLLqJJ1W2w/drVLbB198LS1g0hxo01NIyioJDQQy3w6gQm1kCw6rq0guQkspW0MMezHKCQG41n
vvX0pqrNsetjdiJyVLZ6Rg6SKCd4RG29Swr7M8RIhmP7+TNOGJBU8TWq050fsK2DMDBiQ+PRtNUS
U1uZ/lIOudsW+S6yFzygSc2LMcXaE82pvzNX7L3WMFvgYc+0vJa3ChrGuobT2JZg/Itoq+ZV/6cz
WNbsNXG+4V1ko7ayMgaiZT9RYxUW80u/V6i++hEeI2a5SFBn6z7Azg7V6iLJm2+6yGBtlGa51jtz
OWRyjRl9VnUm6+nhiOVI7lQ/c87PR6ZMUvM89hcm5JlXTQkpxRb4SSufKrLc5dblYUPSxYTX1VGW
yD69dIYF4oPqdlkHwWG0KfX10V8NJdaDTkMhIBMiZ0LHXpYyz19qwkASpzmrdtu8MDwrTi3yp0nr
4LNPxs0xultiRXB3JbjkSaswxIY22V0pK3ywW2Dg09b1NLs2oJZZLbb0wpg3nUXsgF1+tUGB1M+i
N4Yw4Xo4aVRPhICZc11H8fSRha298EsdW1JWgXpoxntQlHuZ6Q/T4CRoBzKM4h7va9KSB6Wy6lMk
l3TfTTCz/Vx4ZclVMKrZVnPGU5EB4uul/dGjwGFgn6ymid1am6JIYsBpIpV80pZHShclI7Azci9J
3n9aRUM0s0/+sPQPSpn/qplYV9UbeJCvp2zTzrvV06CeDM6XPxS/YTtibH24TneSkVxPPe3GWw1A
aV589pG5UYIW8b0BvM89UJueFJWgRNTFjGxO4zisa6zsgc1utk2Ug0ER0aELddh+17JZyhCeauSw
aGnw+dbLVmGSbE1v5ogmqkApoBoortjUsdqa1sIwL0bjkwZi219mx6I7aPdjU175jWw0+hA8b3l2
MuvGTcuaOfrtKbwJZmneffKm6g6vStj5JMMPK711bF5x2Kd5px3QyZrV2/M36WXy6sBJHEnfbuPh
Ugl/72QmAEKhXQut3jW6YJyo4XNFU33QcMUSCH0uAE3yZP91pusFQUQuKYkjJdrFvg1Z5XXLksTD
ahJLpy6vbRHgVz1jhV7xxN7a4MWM1SUYPG+agl1FerclXhrDAMbAX1iBwdR6+g6X5Az+v9kjgo5F
+kY+/fr592KymyVacxhs7nhFsnEU11oqTEO1fDkojPud0bIJQiox9kMtVRzfywYLLGSlPt8gBwsc
JYgIYpuinR1FKJFQLhLIM5dltJYt6uYa5bsx4oBT8bZPwl2ZBGFNOkEsAugiUsXIcVhcJ+5bP4LE
zrXHiPkTmfpTIjhqZBPW/asCrzEhLkDTj6UCe9wcvxVXbibnQ9j2ux/iJSuzW95FlzxpPhoxHhWq
6yib9mFdrsQYrksShgypvoD7OFg1BQvGEMcCtKHb8pqPzs2SOfiJQL/bQXKAE7COtW6T9Vegfl5H
iUNB7zlPCMZgyHmp2Z6ZpzezT9fhqYTj9ZSBL5liyQWoQahz+YaODGqfgok8Zu47i0qHd0PMwrl+
ga7y0vg8KaVOeaiyr2tt9s7N6J6yrUlNaZOqMKPT27FnIM0VwfGgzJQL6wXekPpL1elbi1VtwBHR
FZit8YWXrIIZxl0YCfJitOOVye7NmbK9DYTYSrpl3AKU78zjkLdbMZUntSIPUocPmhYA2J3qWNks
jmjDLLzolmLuGQ2892hBFEufhYMJJl8YcP+iR5eoZ3RAoDMy8DDtNjbFxVJYvCb9jkMIG0/zqxpi
J9jCuCCm42k88p3uBbf0iIdY1bIPaRtHRTpHUxB7Ot5qLUMUB6e/QSw2vbbqMzGHQg+UpHCcnxLG
nWFoL64VvCp2s4lsxEuZCyCWJ61H2jBWyzhDya1yp6ZZ9lKPzjow2BvkiTP3hXz0YfzPkZmnAkd+
82gUFWgJCGViGvxsHZvddxFEkC+Ma1Y0OzkUX6oBgkAhA6lvbo5OUDriUxC/Kq4HwWy4zUA/CjSr
efJsGF/5Wv800z9bnf/BrtV1xg+7rd4CDrgpsbyitQifs37aEAXbpDuvfSZeVa35cVvlK2jlNkfu
W/hAhlx3H5MhYQ3fgZ6t1BiEyPNhCcz4UcTlZ4syeAjFEWABPsXwbvq3vNGSmaGCxuzFZqyCgyhK
fOwDy+vBxb1o8raXWXMuDPT+mvzTB95ydqW+5yPzqcR8VsDForS1OzjE1ywx8Xi5x5FiIi/N+2CQ
zEa2V1D2xy4xvDIlZyP+zPmZ+G5y7QqYyq66lwL2nO/mqw55t0K+a2Z2Vw6MAJ2FtlBK1IVlvsV0
+2KhOc2ycNUYSK5a0PY0FkassfXxr3EcbmKhrQJdHhjXHkJr9MzuZSQgLp/4EtEix7RESNc5Ftc2
uWhhUjFDUJqdIj7sI4PGk6NTjTAcIxkoYqMtSYGtkMKVafc0koc/tR4sq16cIkT+tO2IbtPRnEmq
JdaVa+25rcPPcak4XbMnMAlzFQTq8SdL47cyrONV4LgIyWIUp/5wxl7B6ZYQLci1OfOz8iChm1VA
+wrNfptKnmpZEoQdqURXhxswW8fWPbPLOycmK6emzB8NAjg7rmnappcJFKqeEEkj1QuU501lVJD7
6nd3LM6VUVcMvgDCZChAjLTGHiQjdpXDsA7A+heYN56y547phAptZjaWQ7tS2uaDcPAz/tQp1455
lJ4y9keW8gTZDicYRqcM44zUoL8ktEaIwM3kVQzFK+yAnbT7fQctQaIfjJv87srpFmfaVZSjQ/7F
oZwwtrC1QlpRxTCjAAc1henJsSM3jkKv8qdVQRsorHXLYWLF/kK3ihXjnAXoB0O39xXMj9BYjQit
g1Fc2BS91HZ+D7OTEuW7WHDj0v2p7riVQ7Ku3XreIU1MO8pksWt4RgxQkpUJ8D6s72of39j81GJF
vvaiH/EeMQSdoufbvmjeWsrzOmo+UJEQywt+y8DoCik+7y1W5X7rPf+sXJX7kClFLolsaiPlrFuL
zC5+6oBQHuOfBx+l05rCiZ9KCg7HFL8qHW3gd3+Nbm/zhrRWQmF1V74n2nDu+e46LgotR1PVe45a
/QYJiBBwley2pve6yg+jgeAYqkJn9EQ1wKqplBKnDpin+MlgHEdC0tVV1RWP3urfXL39yJr02Fbm
qkQ70RWYL8uLXsaQT1RmaridDrn8SUXwF8FGatX007c1oDA1bE3X6C5+QisMCSJa+A1CfGrEuRYb
izDnd6MF8SwBqKI1/BMiqWs++GdNb0l6RzUFgINo4gI0ESmQ/txspQa2WuEi7fKFPjbrROTpWouW
DZPsWRM8LRbdMOFUZTxZYyPlPwQAhJYMVKDZmB2h8gPc0RwNKw36FaxQYw4nOlcKprSgYpNASja2
m1+LBh5v0k/3ujeKmQ3uSA0CEGr5SVWsR6uTPji2WA2M7Cdp5PY/KTuv3ubRdMv+IvYwB+CgLyiR
yrKCbdm+IRxk5pz562dRVV091Zg5OINqqCnZny2L5BueZ++1h/bu09BnAKcpPQsMEoFoVEByvWJx
b0jUTRHtkOAewc/2qCu0Jiylil390vBB5+vysSV6BqIWXvy6O+Rcy9sEV1kTD7QFQ8RMqtYT1BeK
B6rOrOpgWPSlTt4A1e0cHn0esT5STPM3afCPBI28rq2pc1rBE/cT46cusTLS4PioSmCdGhWjgWUx
1NVTiPuALbwbF74HN8WTUfLibx2kESVDhuO8aywAlQk6R6mur0MuIy8z/cDRan/d6h7JQoH/zI7g
awrQcJT17LTqKJn7YG+M6gHxCMIDEhyEjaX6DK3thElUXvVEiOm9+lRXyGYQGb2WFkql2vefJ2E4
qV726mlIyrUmrrFltcIyaEoVblA8rLBool2VJdbNGdHSJOxJhgVKSapMhD81JgLSt9Hg3OTcwzuR
DZuKeatS9TdNUFj+sNULWcvZXuULjlpetNkDVxVRs5RbMNJ+WrmpL4KIrNlPmTIax7SofLszMSCU
WHjbcHQpszdH2ytw71tgxCuvU17y5Jsmw2fVH+F5LlrVeIGRRM5PaK4zg1OYeo4oE0KhMqKRx6WE
mr63DAKP9LmH41tsxjMLjCxU5wWA3X7j59FnUCBaH2dOrITOpDEKdRMnkraI0hIZAth6XxCdxsvH
fTS2BmcDAYxVm1BRIu9D61me+iEuNqFGSh1Aum4HLiUlVvHP6DOKvDNie9ZCyZ2e7rQ8viZtco/w
yANepQGr8/YqnayVRD8F1fCbmibT3S3Nc3YABBIlyosQqa95ICOW14RrPV/JVUVbpDFhxYwSGIsk
N8lBNRt78HWKGxnejQqSUMzFBhET3zvTE3hYQJCLYMAwlFQnbIrPgwRgYcTXcaqmYmcUc8a56cQS
l6zW4d+qvf59lEzYPSvdTNd6EpR2Lnjg9NTNlCf3djYPorBpJYtPUPOB8g3Za9Frvi1o46aV1V3R
lFhkxoMITZCgJ3a4atUTnVBXB+QBLMG/pZUlqyc0gF+pjFndFMolhWUuCz9axV4NWS1P2UElr60x
lw4LoG1WYC0xqv4kBf2wREEXg83TAXIQktFoouhNjaUIa171EatzClJu4NSSNwNNB1WAcz8Yz53a
vXtwnoIQggRqDlXXNrpP8z+ELiwL0oYpG/5QGR57s5VsGoZrqJ8sE4YftlW0rtoEFXi2jEFJAohH
RCTG2btkdRtz6pe9KF36KPwRe7TDY3n1I+VLrsZD5GGb9LLhW0T9Gpv9qwKXqzUMh+rQi9gz+1jV
t5DflE6Fus/MWzcY8VTuZErSmKso2LlcjQESfP5YdCTsLso42mrMipGn6ORSCl+GD8opKi4aPjCK
IDhvhuPsItapFiLVH+5BUJF6uUx680IPBbCu54oCrJNxqq7+kOAtb58kz2PlAa2hTXbaDADtG3FD
hbljl4izmnp1RiIN9GA6/WM+0ArRqw3F6R+98dbx4G/ZJS2NMCMwtyddXZfhwSVIsxhvVQ9hSkxc
TleSodDzw6TNoPf3RI/fNa95E0XtqRGq1gHXeUUlG+vRz5jdZxSqlrFuVBvK6Ya2M1LpIFi6IyuY
NxQEa+j6jpU0x0xP4zqphk9JBeNfgwyzpbBdFiJUWnQi1zoMMIYUn8rAVssScWhRrqcfg5mx6g9+
342LtKp3WOFn4XJxF8JqO9JThIF1VPPgHDYGRnDAHDooIw3nJCjnwhZ7FiPoGQchPZmCWtlp1bz6
qCOlqMPK5acDUE54k1YVrPUJ/Hk75PckKzfSkJ26DFyI1NCVRWBpNAi7qCoqdClCBH06XOkHcP7x
YFX/4s8/nj5w9P/x2n88/Y9/9m+AvRfCyxkVWk+g/OpUv4ZRLrnixEdYlZhFPXDsWyvvsm1Gr4AW
83TJkJXgwTCzrTw/PI7+/fA/eG2geUJYLmURow/jDQKhfDsGE0hIuKqIukDEP1D1j4fHU8swmo0x
vVRi2zW7B4L9DyK8OeCz0gJi0kHIJoSDIFfZCvPbVQdQOc7jEGQ58L/H4dRIT55qDq43g5YpqQ/p
9vEghGhl/jhCCJXrng7c1mpWYlFuTA3dO8MIb/OPw3j+LY/nxUj6a0/JAnwdRoVSq7bDrKhupf7P
h8drj6ePLxim33He//pyPR8ZSQwEOVaRGqkmgufHl4vsVUUqSEeTzAM6aMW2UQGwqSKKvgd1n3bq
v9D7f0H4H6+lQilsrPbLxObhCf1Pkoik9lRIZT0z3ps+5ThDCb8m2jdHxYgRPTYI6sKe6B11HVt4
FVKKb4nIEGfW1Krk/h43Zs8ulQeTfU9S5+WukAjpsCzBGSeGSYQ5ZMgOcA3iWMLlYWZPXViM20od
11KFQE8fO/yJA1YJzZgjt4z3QQNm4DMJslsmWVO7id2YbDs2AdGk5UcjHcEs193oIKyMV76+EZL4
VySCQBlMdWu1/Xg0B7A3Ea5qWfWaXYDjVhzLryoKynWXeTF7a0ikfXasy6I9NmppMaLqO7oMgIUr
nFNw4Y2y8xZDLfFrZJyVQszJzNM0cn06l6xJDaYqU6iP+Zgu9bQmwDCRxY3Qi2ell+pjpwE1QgW9
nXJ9UwA027AOt190L0kO4qwlzBoFQ76iHMfG5+5Xhq0n6LiWil8jjcnglaf2mGrEcmQqqechMHkR
7k0zmBtDUrx9LENRK9BICsOHZFFGMQv5XstNeshy1u8TzReQOo3B/0Mw8KgW4PaXYovybwC6rbfq
z35A394refYk1FP2NIW/eatpdldN3dKkuhh12GkbnbOiIYhbKGIzOXGcZseAWIWjKDzTXRoOIBYq
Mg7JSNEpt2WTNLidhCGM/blxAHRvHKiRbvwwu8h+SUBwXo57fY1O7lehRDDRYrP1En9YJk8+hqwC
SAwTE0tVgIPox1gyytT7JfCqsKNHCLY0hDNr3IfzO6H3hHJXZnkjicQPeIbZrgbd56y0pLFYRVox
E1nJMe7kN+Y7cU2Z7pkFCDnXnEQ6SihNaKik9OT4riDjyopLXXEer/3x5cdXNMwNS+TNfDDA/NZZ
gdU+7WGeWOZPqxMCn5asXaP8qlYDJbTq6AVkMAjey4APSBg+9VK5i230PCJVjlNQFUq56wfpOWx8
KI2q9JoreHUFq/gw5J7yzURVtpwu/YTgPk2UpSqIe61hpQjYcJ/TgFkLuIlh1xZKuK8z1nlR6bYB
AbShUlUYXtGSEwWxyI3upubyuoubepmIcoHcFRVwAOJX91inGoJ1Kf1kWORhoOIeBlWvSt2zxVwl
DOa5D336Sf14Aq1eUNDasr21lYGUKbPBMu/1B3OM33sB273OxlPU65OUIp2Rqm2yprXNsmSwHE+D
LtJHEBM0pXhKoYXQRu3I4bZwAFZkAhchCCI8CYh/8VEpGSw1it/ffckizEjFj7YoVqmRWk6fK90S
qrhpxpzsSflFBYjfTFJTV/OHixcydYxzeqU2YzNZO0iYTjoCJa05mk7OB1z2k4nbo3trdeWiTpcp
4LIJKv/UCnKyjyw0GwlUBxlrZ9HlOyGc7fXCUUzBHYe9SnWlxH3WCTevoPMqBxm93ZhYC2369Dxu
p7irLqaEqyS6aNqREf/ZakgxiozsZazSpQCbFgNO6rSafjalYFM00bcqnfCXjBTJ6VnkZvORofiI
c6JaRmO2uA33rMitDWgX4SQMpH0ULS01kchjyKOK7hOt7GOo1djnoQHB+TiRypr2fAzJuBo0eS/i
lIpredPSCBsgMmLTsLAAgZWSBuBgCpscJcQLruQT0gxxWgRhf8j9ncEqbhnWuOQSVLAOBQp5oaTl
3fDVL8PAINPSqxRbhZpkZF3HOhzWgQYxpMo0aVf6n10gybdWo+Ci1dvUMHzYxrjBxli4ScKxZH2G
FYDM9Kr8SUoyZvNumxfBryQx7hsiwtYqOVkszjr0sO3ooxUTQonwJxADORtogQxNvFesYutpOy8l
a0XcjRotO9kIcwcYiLSoBioR4Vh/RmZDpb4g3dXT2JZZdMj9HxOx687ICOgw2Pxg5VFyiENsveXR
BA44wdzK/exS1cULiqmvTo3uUfujqJrmdvJIYuXkrxl31VPKh5VqFPUyGbkeO376AcOLWYTjMsHS
Qu2sadxPUctat6S83GDacnCJoPtthicpGFoI5jQfSzhCyzhWtL32GQjK5GrsKDndT4Uvae/ejAgO
pic9TOVNpleEMxKVntGht6vAImq9B1xrNdQKdZllM0WPYCxAJ6M/xDTjgeBSCgsZkIpl06uHJb4q
E+dSeU7YejqCXDH9evRnKmN0LKH+RvW88oVkehamaMOIFGx9KTtqeROufFG6wl5JFnKakXWSe0BT
2xKQMRZcL8nuA5ESmD9HtsOMbJR09UOkIdHBwCua6hGAEso3qEq2VlcqvTO0X1pgYgqsPtpRtFZ6
UZ0py1prxZSeQppSGDMuSQytTqFT4Viif6FnvaYyZB59oE1c0QUJ72jH5/SZdG0VLFxMsiJoyeZk
lA79VlHaX72cXtMeP0Wa6ltNl/etN0avSfsUqPWPP3TPJdoDFmrVsutFj2hrcQUz9kSVxXRLv6T6
3IywzFICglkb41GVvuC994S2zLuFUr9jicXCbRhACeRmRnz8iA2azK4VsEXF4rdXYnVWDAhpmWri
TkHjmCaUJ8BG26Feii4MyZi/bFE1VuWMpuTtBP+e1QbyOjNWljTG5F3IvAvYnn5THAjmITBF8zAS
Kif1KhzgycOcm4bxWtSMkVaxIqxFoyZskiQdu8nEfmtk1GoKTqJRH2SESdvI745UX5KVRmTQVuwr
OO5IyhMQylu1xlBbq0i5uqlIMjfVcUkYDe8+FsII6YEP2C+/DQL+jz9emV+e8Cyg6n5WFP5CQELt
wkMcttOrkqnKL+rBbavy9sdTNCerSpX69egRYMMmm+bivPgbfToWcbB7HOkUkdfdDHnWAm8bJhYS
zsfhVFFwToFuLZVMes0m3J6P1x8PRucByM3aN541a8K60GiIya7GrbkL5qPQZOuCSWwzUk/lFsw2
YjFlu6KuyUYWKgt65cTWvtH1kkFFB7LbjqBqNPrCxjB9jGmQMWyV2Y7BfUdQTuRwgvYFf/2umh9K
wevdQBNuj5fiwAQYlM5RCY2mxpu+TsNNKWiOjsNmbfq1i5q53j0eut7D4FhACzWsdg1DX1iCPmL0
yiJx2yeqBp8eOmMyyJSq0Mhno7byOePoAQVkWBnfEEVpv2wmv9glXZuT38cSo2UI5LpOvyS/Epi6
8AiG5rGtBpqL6YBWpIzUZSzGNbRTXySmE6lAGnL5aCJKvNAfQuhLech7jL7ZtnI9oCLd9WxPFtlA
4yKqiC6VBgomukF7Sh2LHbUF7NPgTJK+kFeSouQsJawYS2pBMhbVBYvKY1tCxunNVd74+yZiddSm
frXLtFpeSLU/jy4+jZDHi0YEQkJsKYKHVsbOHc+tmZXMGGOwi02V2s7jF4ZU3HBD5IOS77r5Q/AH
GgZtHR5K3wLMiE3k8d4jyk+7xxEpGcayjVhE4YJ+yrw0PFcdd5pUfcs+vDaLnm8ih9Uq74xNk4uD
K5Y4clWAg2XBekaY2qcm5Q2E4vAm04JfAq7bF1kNBUGERc+0/VHqVMBqgNUoUljOjbL+yQftTn1L
RlEMkNI03RydkC+QaGCYVJMA2BKF50Ne6Ikz9enDh5UYuupZvXg9a73RKldhoH8oXf0apQihBbwb
aYHkspsyrtqagrkRRb8Pjf//+ht1tv7nf/H8Gy1YFfpB8x9P//mcp/zvv+Z/89f3/P1f/PMQfld5
nf82/+13YSGYvQT1f37T334yv/3PdzdbEP72xHkYGc7tvRov97pNmse7gJ47f+f/9It/mhqexwJT
w+dPCogEonsVfjd/szao7K7+OzvE5uczyP8v/+JPMwQYyH+IqsJ/kkqbSVdBJv5phmBZ8w/2e5Km
ypZuGrgS/kVLtv6BfMwSgSIbZGTIkvWXNUKV/mFZmqWLsgL+UTPE/y9asiHJM633/6D5MieIisj7
skxFUiV8+X/3RrBFL1vN8PSjNEYkUxFf0AehT70WHr9dhAn7niSgS/R4KMIGY6gfIAyA3pJIYY0c
az58PBD1QUk8QkHczuWPx8MkBDUWCx4eT/Mh6hOABoGb9HK4ViqBTfz80LJy3oaK/OfTP14TMlSj
HqNCTEYSTd6k3Ibzw+NIrgdeVCsTm6Hhlaxsq2JbRAbFtMehV8qoWDooY2p+m0odeqtQoSObpwJD
Qx6f42lQUelapMASWobwNUhRnpvMqbVB/42YAEotuuX3bmOmB4IAGPEGGisWNQGlaRksMx1OnGVs
6jH+sjKstZTwui2215auZtBthU6S3FKuT4LGS1WTtVtVMJj6/bK4jD5R7ILBe/Ij86UdrY1BcmmI
pGajyKAT8GXCQtDMmRtlQSF5HNZVzaFMHQdWzLAk/6taP96nUJCN+TgKw5yQhsYtE3/aPh6kqQxW
Yh8+DV0No7ca1w9DGKY1HOz+tiQYYT33MJNC71xJ35jNZxTGuwDlmdjUxkYu+kWBjG/j+3NkqjFs
VF+9pmlYLlGmbRsBOgfjbLaVetKFWR+ZtLFZD/z7gbRBkjv/eo3Ig2xLTEh0HkypdeNHqOL8QKxb
AZKYI2OOqHwcyeBP1wkZw9Zcgfy3n814FCTnBwF4pDykEOijDmvp4/00UdS5fryShXVyxb0G8oY+
D20Jom7Ls7InPQtKT/kia1dSbIefSoSkwti6yOH5iy70DyAzEg05G37EKlgQeECk6vjZNOtSuJYQ
FNr2wpHVwrpZpK8dYiF5CXZkFJ8wrth97Xr6rjbArRxKLvm3+Fda0oq55QdCe0lIUlAKxuC8ljmb
rHp6Uga67z+55pq0w5GUVVCxIfmQ2yM126CzgYvuhh7zKJOizSQJlnAzfZEpwSw5267t8EKj0QDS
YAcZRQ5jh8GFXiytb2x9QrUkxcRQ95T2qFEB+tLv0YnaLuo5QhDwocIYom2ZXbOrErn6K9neMpsa
CZGaDXllIrRvwEK5TWD+kr9B0FBgrel3JQ8qCwm1pUHq6rGwvoqf1EGlgLPxOTzrrwJ0XsAb++aK
7YBPAj0zLh6ymHBZomiXD+Os5bHDXX4mF6O+8HrxjonC+Yw3kV3sAEkPdD3s4p1+OA1igFBZZ9NQ
QHIfEZVMuwRqjo1tUsfLvhrDE1pNkFbjvQXsUn1H6cJg60fRKd7Aqpy+RfqWDa1ywqDtRiboyk6t
hfgJXMlC8pE4Nawm1qeLAaO5vEVK016UYZed5BflllLB1xhDbDRm8M7qs4Jei/yxq7edNl3liETY
sFD2XZ1781KYa3SONFpAf4gpjSAnuep7dqTNLfsyXrJXy0meop5YR8dod1b1jmPfWCPKETiL2Mi9
FYWX1qAavqi7b2MOD34xV+EhITjpNJYgNvA8L81nZS+86YSd0bHsbPVTvQ/PNITw5WyLTUMPihgO
dnvooZfJDxgfn9vBW0XfKd0W+FygOvCoMlKs1Ve8G1SlAKef4/za7cvX4SR/0O6r3mgJkSbNxdbt
zYIyHIx3PUFytmDrbtUOF5SWuDKNWCgnxg5+kqkvIErtnHAjopN6RjQSciYWAypyTEEU+JyGQL3l
9GttkWrWtuya8B8WgHh+rW82Erv6rv4oW+0z/LHOjDugR/Srj+TVxs6TTi8esjNcsySg5rviRMoU
9T/pRl2pXFhbCn502zASqU/ZmjjXp5HYIqYDnXaQXX8Cns+dPFmbXA+pW4RO8FPWbo/kePnTHVAK
dAeUTfpN3WMFpM3WHQBfOXK6xFAV4zq3vTd47pGTHHpA2eiXd2SEPpeHZmKvxpgxB2ubv8B+x1dS
8jLqIc0b5BbGDmhpZmIP+o9Kz824kAnNAWl30Ub+BIVH1C23FFMuPw6+FQpA8JaijW7xp/FXgMVQ
SqzzC0wyPvP6E9GOK33ld2LPaLOaazLhWTJ2DFEQcN/GF20PT4thsV/h2N30FCpQSS+0l/AdcgWm
bKh/dv/RRe60KU4RzMoOjMWKcxlAifCIZtoUz95W8lZZs05OwjcCaM5vLziceu697HkIlvxCmUhw
Om779tWbNgh+xLmGuLSg/vN3kKkMixHx5LAjjVSO1xkTHeOOtE2e0elCSUMX4H9SxAnwMFQz+U2h
2xKtY8/Rz9ze5/QQfQXRwvr2Lw0cuCcD+MWk3EHXujI54ij3hre8e4nKA5xl60rTeCDllP4sFHXQ
A8LeED7qEVw5jLt6X31L1+bNO1gUlsZTPNodMJ/XXiSQ8lWD5VUQK4WbW3XJqGykV3jtoniuhydD
/MVxACrXDxYMHmHqeCrONydN7mm0FrFRoHWDblbgDUX/yfbkOl297kOu77NEmbsXu5hsuAq3EDiR
mmi0jKTG9MTPUH3LFgcHPSeDBQQpHn1Sun2bqJba4swsE+8joLKLCRJ/Ii6132TDf+hdXAB//GGM
/+KKtdk2+PapWNjPaC3OfvIWqwdMnbzdZjEd+g08/Wo7U4+Y+nZi6eJwyLP14H93+p7iTpxuMgqA
EPL4aNP1RCZm7kjBKa8ojDo497p+xdujl1yPyzDdSPkhxouEyNxGV9ss5+2m/UJJY2AXzjC2VOuz
EQ9YU3bxu7VVttFF341r9ag8TU8g8bdc0dDMdsIb1K+SISamo49j9o23QCm4gm1IghJkUuVY1Ams
MUfy1lgtM/kKmUHVtgBOCeBw+ufcRWfkIrVPNoicQ/r+6AObYzxglzpQ5B93dKXdV7b2nEHtRwq+
1cD1ZOJ5aRfboBbVamFWLL/Q2fpwHgGHgmqxQ0CK4qJEyo8eL5tx9DNfEDU3tdZoRV4TNWy5JBzv
ecrdFkRit+7gXSUHoJd8vwxzNTljHPJhZAt4xuziwkD0Mv8oikhPAXJlVre2tcGXXC6rF+GklitJ
pyRNQ4QeJspDO7qTlQS+kENMSRnEVSwE8g6QRI+lrV0SO4zakXJtWSJk21nxq9GvwRLNnABch9/q
rThY7yks8TOvYv/0dsFuwKHMSmNh3spiyVu6yOyZ7XEP+fJLveFj2SeXsV5SzSwXza9gLKsjXkYM
jKumXXYreQnLw8k+mjPQxfPk+CdB2rab+qnfKe/l+gztI7tXH8ORDpL5VPAzJifYQfXE57MM2mXU
Hwj4exORBj1XgFbxM+z4jCjEjkikwbhcCYyoERWyXCUCrt+gReniV+VEuwDcSitTyQBKbRMZ/GW9
i0QL3breqV5wUVPrA2e1rK/jjrUS72LFml0bV62+EkHNbtl2gzo/qztInbf+Vr3w+fPLwnYHsIAs
8yMTB9X2Rb6pn/tnCjBcscVyKhAhgWE7ZlvjVXqZ7sHgKOE6zQ70ordsAwgMbLgHZcf/bk/Fp+rO
SPa5MMs1tBQR5HskMayDS7vxr8Kz8cOFU62kF7G5IULSXiVlRQ1ZJLevBrF4M6drw6KEd/I5N8Jf
8RGiKiibdYUdBl9xvtIW1EwMxUVJHscu1ux9NaeZiJDsEexmH9G5UZFpunXrJOtWdPPWEeNLqDtt
t9IxcqeYbyhLu8pnApoJGuSnUxMe8cM8bdFTAWb2SshCsMp/6J2vmmPbEKK2kL0XdlXlU/MifkEp
td5MFwVsnLlIvmgb1vUB2Ttkk7RndXvqLtWlkg9SuOguSr6y4k38HpJ3ghF8V55GMrMst7zG3/zx
IJn7J34BJjE/gTC5LU9yt6AHU2O44t8bR1lcCuGWoPH6Cf0435rTTZDW2UVtNoTPZgkSTJRAdvQx
1gvvGD95N95Ri3KWOC2izLt8BQsWqT7bJutXY3k+u6oWhXpGflKFV6P4GtJ1+1Nmbt6/JbSvlWWL
0d1lNSGR08FnnqLM3fcTpVF6uXMbAnOlXSkg0tiW4buYi6lKj3u8aDeIJ8zt48EIMms7OwZMs/rw
FHK1usCiTdy2fx49Xns8+CpftUSVFYaJBi5pEK0XGNCUxoMKg6TTHmgbstpnu4w3sGDHNx/1EtSa
x1FKhha91PkrCVGVqzjpdoMlhhiP5m8cNKXJ1v/Pf60W2HQ1HbwZaYxGhA0nFt7Kyu8cOWOlSKAb
+Sk5+8x2/oWyyfaYUj0sGaQjKbmoWYelTZ3GZe0BXLOykmn/cagUbPHHJO0X8klnuG2WTX6jnHMP
ZQrKC/HAFg0wUbwgP6apSHVfpQTudUtEXtCOBn4rd3I271L6Oz65XbVW1E1nbE34vV+6ZJt7djxR
Y9O3YycB5vFdY6ZYIEPOMZRHSxqfbCYPHRTtATAfQrsVP1QlnuXQ2aDRr/pVOYB5zKOdYLrUlymM
ygbQzOw2ngSnYS0K+4ffwfrzRhvQ2wcL/9C+w02X7Il4oPRI8hwC2kWzBjp2HoNl66rv7aH8YNdJ
qhlVZyDkJOqmJpppG35+dysxTr2jUzhJH/q1+QLA5d8hk/FBq+/5yuhd0PycezCOiebQnpTv3U90
YpNaJBf42UvtjHwP6WAcXLQjNczhK3OzDQsPKVkU+2aPmHziLvwVkPy+xevxHrjSB8k//btxpgjO
R4cw8hj9sChmp9cDIXqv7/kHcfX4oiOcUcaK5CN6VHcWlwH/zKf2QWHWsuVX+KTekgZaUCypNmp7
FG3Mf2fssjScWQ8fEBZCoV0GLqcbGOmIIdjO1tq52fqHHknkcZQoFTkggpAjoqIVf3q0gxC/Ae08
NdF62PHb6OThfLZyZ8S3xDYJvs4Flvmb5xaQGnPMwli2CoIXF9Fo966/56osokX2BeB6zgO8BXyc
QONvgvM9EJlDoXbvPRsLZGQbHWaTHR885PtO7ULeXcNNBEParpovYmDVH35qqSymcZGtcXESMfSF
jFi4NoED2zVe88JFuJS0ZA5qQYeH+f3C/lnZUUeRdhIDyxXznWpDA9do8vZOZHJeYYIYFxH2A44H
pFM/xTq5kdkpMavhxGHnKOM6ccoXHFTSUt36O4jBZ/Q02OP7VXlBRluQNgUxGhQfmut+oawwSjLY
WgcRxLE9rNuX6EnLl8at3NI2R777lH8EVxoBSr4cf4yFcvY6xwAH/9J4XJlgRSEQd1/0FRXO8m3s
2VrqoSP/AH4o2FEJC3b4/B0QYlOW1Fd5U62HG2ejXFlu8eRREHqXiUZ4wWiaHti9tPMicB1+qIVr
sREAkdjmLvlb0oXF+bkgb8MnYMsuCH8BqAiPeY38GxVKFq9VEjUgTNUunCRdvbSUn5g4U+hqtiCd
557SdbalfBoHtgOp+TuoC0U4aGgN2bt/s/hje6qvis1cLJPQp9MldTR2KDPDbd52wW5mQ/aLF73b
s48U/UX/Me297hOlD2oIaIhZzZtYQdxFZ8pmCEdi+6l9pRg0cVnYE9XJyJ1jbf3r7BO7ueLrsCmw
nKywEIMAG4C/ikts8zCuQDR21MFu2bsSkJe0aumKikusq8OXhDBnR1tprrfUi/pjvoo+zDtVBMgd
Vy4MEMjchhSAOOHtmaqA8MbmW/viIgmAWtiDsCg/APtqX/V4TtGxRC5wzeitvTPEBe8FGvR4mcNM
b3fdqSbglTXVsrsVRFRBxDzyvihObPRzTyiT4Ean/gNLN6UMsj+pY43aDbeiAC+4dMR7Ujn1x4iF
lw+tP+AQm5i+/QUOMPO3pv6VuPga0g/aiAgp05VA2QeQdX+w2Ewby/qLLEjMMuoBVnb6Oi3bVUSa
kx0BkrulH9Zl1I7QRfuWnPtFkpyT+NljZLr5+YJmf1etAGHXw1xmmRt30RHmMbx9w4E2Ss7FVdSI
cLUvoP3njQNFB+oEQJbL/XSDkL/t1t51XDacToS9Z8pai6FxOLvVDwxFAumVq6ExcR4mhb6zm46r
NNhatFp0GyrOC5SDM3LRdF2iaH5JzzM8/1D0r1S9mIk87RRYLBUcppzqi2S5IxU0mmU37t0GaPCh
eNJP4ym3iDq3YcVl+5rFQm7rW3xRS66m+ced8XdwHst+M77MIwUIgStnnltOuNE/M8+z3p4RFuxo
8cWsUeOrihhuMOC3jLy7/CU+9CfjQ13O4Ub+UrwP6rrlloNo8dVqoPFdMViPwZakYpNKaOgSz0KE
0oAvgFWMYTN2UUfMhfvj8+bEkBN97hgEzPclwO+gWaU2qdrss71V8VQXLnkT5CEw+FgGXo1tkMO9
W4D3ldh8qvWyHBHerShhmXemWpISwpGMmzc9AjlInWi2wSI1MSS2mnbz3F/ke8NpvnK7wWtLe4eS
OLU7GHIEuHsa0agOv1AlVMOwLeZXbhTZZrAPjsjr2PvTqW65re3sMyA0m07AW83F+DZ+9AfuNAZs
1O9QpMl3CqVDEr2I2g6nRLKpNrTWR3q6XE4Qbxm1tKWAp0B2e8OZ1ty1Aky+lYo7cx7oFfa3vHc+
b/Va92vuCz3fJ+j0d8qHNjhGBjXBKaZNCZIA3vPgmulTy9X4Ezpsj12af7j+4xTTxLM+Oka1hnUH
nKdqFyIEmE1xnf9mRpbSodbJ5WhziQU8WWtfsE0ofnLCve4QFGvfOMVAK4CX1+wqmbaBpSOMgcJH
7nS/SGSHdvp8oQD2sdwmOYNmAtpkt/DkcWWQHsI+2VvomWsdGX5t4hMh59oBayh5l1gu911/l+qr
Zbo1sXftUXxhUqQo2LJL+snPtb/JV5EbaidOinJTX/yz/6L+kMdrHLtdhwb2hsoaYy9JBxYAD2q/
S+k7Ovm7eliQl4UrnXtUZYIlmWpFXQSxgfiSc2OSvs0lcevvrL0AwTQ0hxYNVZ+L6i+qJ+lr7BwK
k9PXwEfBcu7cPGvYiF6RSpMdTcDAuWYgmcvRMbtF2I7F0u0v9YsOjz2+iI7+UeK+DBCZ29WjoN8S
bncDQfBrVWt/WkjkEtDWyTbC8F3k63qF0OeT4VflsnxhksSqLV75YKG8cu/Wd9biBIY37OIggBUH
gRhiKPTo87fmoXiTcK/+AsQaK3cyX5oGXL6Cg39FxSbmHC48UifWGS+pc2FVpGT5v+k6z93WtS7L
PhEB5vBXIkUqWMGyZdl/CEfmnPn0Paivu06hUA1cXDgfBXLvtdeac0yyjP+yI2f+D8Ng4ka1J+Nx
Ku2qs4fXwQluGXcABd7AxgcoycOUku3Jz9D/QlZga4WdXMTRA3l4TR8TsZS8Gw/yH6uuiNJkXgun
YM9V1l7zH9UBMZ7XNrnOmIoP06UFYPaLc4IVXC/XJX2geDcz/CDJ2Z528bl6Djyu1m8eJEyfpj3Q
LC0xTwOy3flbldLNRasrc2z/MG/VUXXGfeSmGyCWzbzCR0NwDFLmP7ZlK11jKXil9NL2CYeSXXqQ
ThqUc1T29MjXBDhtrGfWqJpIGWlDao4A7Edbygxf2gfmISw592xaIB7FgaNd/2V9cXNiVuzfuFjk
H7m1ef1WmN9v/g7lMVf/6/g2AehehTYv389H+jIf6mvzyqIINJ/hvPwSUSY48lZ9n7+st7lxp1eA
8tkH+5KmngCLhNM3Gw3lv39QPnwSmvW9+U11QuRIDvwk3obPcESiF+0Ci9q8JjhXUWtwuR3kF7Tl
6Vvvdb8p555dekqe4PnctXpVbFPQxod8rxoOAkSOe5ApWtTlRJhS7G9Lx3oKzsgcQm90YEDlVOCa
E9/kDWbdVXGIHMWzNvnZ2o/e+DzcJdc84FktOSyhMF4qB3gLVPHxKtzwbtQrX6aQcqguQtxlXzi/
+ytrJChKPETpl0TEY4+2DV8vxyd6ziZCXE5jrHxUk6VTVwAZVip4soPmotdiHPAiRjaHaZLqaOoD
SgdRY9Lh7dbILifQcw6wnMwE0rkxrx3x9XsAmQTn8A8kuNV6hHK2fJrXJiExu0l5LVlYgbgu3YZd
R4kse2SOUiDCvvuWdoRgfAwvfbPRBlu+A8eyedOpmDv87xwOT5z6KEyfcTWROObo2+KVE9+egcCW
g4XxCqDZekqPWO0BJtPnm7lHSLl6F+m0sugHHqQ3rh3h0/eG+/gHi3kgj+apugvtpvtub7inrMFL
LxXpKzkyrJV2M/fiF40rrXfUN2FXS274PN6G2tHaDa2L4iemQuJR0c0HPlKKXqvs9HmDyU0mn5JG
U8Mb7pSwukJniX1hjJevSoDihxa2G7Tt8UMjVfdA32e6TvNBcQzXvFb3gI4SIyiKcVR7BG4Cy2uf
1eSj5xlF2+EeDVcN7NK0RotHnp98oJP+7RHvSUfo+WHdXa0BHDC/IDLTlOyJFjnLiLfQkX/IMv1T
bgw9/MDJAldjxCZ50VkhOy61Gy6LNSkIlfnadG7ZbFAJhhyDU1wtGNh4PGzQNnIcD/utCO+NQGVG
q675Xa6kdXDHHAM9a6YzLS+vfwQRBvX9swRSyqfSWHEXcIafn6cTHljiALlhzub3UHv8MOcC0syM
1EmeWLVR1DPNCH6mDVrCDbPFc3VEkAkh3ZE35S7j5qFUZiMJnjSn3BSf3U37ag9xvyJLJvgEbA8V
iOU3+SumVfbXvpvjslEx69PdZtfsQc4hDv1TXuAivTS7Yd1z4J8+1L8Rgk+0nqNlNhquu9AjEIs7
rd8mz75wBpvTVcuMc/Z3tXie5yN/Mex2RJ4sJuEVA0mJt43Of+cKBDMlOzx9moqRYMWQDg592q+l
GazWKlr2rFfpC2lubnqS5TK0BE0JDGpAU0yIT3NHTlbNDN3WjIlq4ibdPHDlpY5gJorimTQ+7MbP
BDMjDONfte4KtG00oMGmgPssIIgHTWGbnxTH/lGfwM6vtO2woyBgXsjBzyb7RPjO30mxygWb1TIn
HVZzo/SmefVVsjaTueTgxN8AWZYty8ZX99nSPSfVVbQTpsHpiQHHYNGUZvrpcXAB28O9eIw3KLvE
p+BDZh2jundk5Mge7x4VMMkPC7tteQSzucouWMzpf4KqILPygK/xKTzF2lODWwPVKjUokJd14LJk
H3m6VMbxnWo5Kw85wJi58KjRrE/jlWiM/Jb8kAnFpZ4dkrXlmO90AowVKWXJB22m7DIegiPj0/YF
5JKJCddy+xfO8AwUrfcaXx8Nk/itSo7c0kPBM3CE3+HbJI4ArK29bEi9R4pZ9oHdm+2bHS7TwWtT
22JQ/c0upAKNW+O70MkMScLNJAPFOaDK1l3tjjMZ4SE7LHdSQpwC5jWMtE5b2/m04aJd1mrefMre
F7uqQQyvmJchYSZe45sNVFnjiXstTAe2FWVa8ZQltnhDkXoSWI5kJlMztU01YPx1YqLhFLvgHMad
xnUtkGSOqfuamDjvHFSASxbVRwrs8ly+FoVnCB7DBSYOEkHSBAT3Wyk+T8ONwGW/oHZmoaDY4KFs
uq+EPo+r096xGQtyratO8zQ95VuNYC9aR1wLVHZguV7py04LinqVXI0z6JAlaY7tUb3B5Nk0b3AT
SsEjQaV/lRF0x/RtDxFNY7K0YjhV1GLX4DZfJWXVKR/E3bU8QMYQjLI8kz555hhg9Be4Y7FMqgx9
CxN6xkiNICX80I+60+wSXql4Xd8jxAZLmACPlUChdO2vff5TvAnB73RmYM7AaOg2ZILQsqTcUBn6
qgeGpyCJ1r7DGOveMaZ8lc7CNjtVL+kzmzpwDqxFNgjQHwZG4N0jMApbBg5AU7zkKqqneDec9BZc
1jr99d/Et4mzL4X3tnoH972T7dmhq6N80uxuP+j/l7sCVo60lvf1R+74jrBtX6MrT0e1fclhyqFs
wy0mTlpuPO/wKTiNTznBw8s8JV4mdHgcuWio7dKX+oVbc3zhImPBk6uNdiWDiYX7RK6PRMgt8IZD
X7yLtDBuC+67dYfRQfaZjsxk1+QwM+4uf3NlX5OQQE+IWRlbNK895U7mNeQ2c76CAJVsJsKBWV4G
G0pcQUATPqbyScLyY2y7Eq2m06nuPDLLwM/jkMark7SerFB8M38YZdck+yuHX/+Wgt9vwTMKR+mJ
jaWedoy+ePWMxzwu1mzQK4nBPHqlvNe/0TX7Gknd/GUgfOHPc8Usb8Kugf6+ALzX0Vuzr39rkUuE
LX1lHOLXUl2Zz6a4PDulf0yWaG1VK0aA6GwB0QgvvDs8RwDAM2XYG7kdtvGkn5AJrcW9+czscATv
84NaGZor8+61sXDKAQPtST7/nL4TaUmdj/+Yc2zbYz2uWrJ5YncYbkF3XHLMKNISJ78E9x5XNZ1d
48lw0YZfRWpblUGnO3e20tmUGxkzu5bT7Gr6it44VPiZS7ASSoiG4YnT7aD/8sflL3MP1D28lK8p
YZ8bYcvqIMJjAdV3sArkpx4WHcnhNqjsipjfF/Uc/ErPE/Pmb5Oc1zWyiNf0V6B7W9CWsOU3/r1+
w3OnZ/XUvIme8spIUbCLq/CuP4/vQexJW1lz27X8jWs/+sEOfqNxp70KwRZnlsts8dWYXJaM5lrv
Qvy1b8GVRUEXdwjRAL+XBJecgqP5NHjMGUoSF+E4SWtAKWfJHb6Tc8vwTTh35KmguntV3lWGPNE1
Ve3y1fzCfqnR/Nl3LwxPiEnn9axdM1pNL/yN9lJfxC91n5zwncn1GrE3FR56lPE2f9SuAv6euRKN
BvqiV4bM2krzSaFfyXfZzq7hB5cdscI0m9fmiZFPOZEe9fnJsTqhw+CNbkIN9msMq/a1oim0RpZ8
4jFGV5UF7xq/zle0AQCaOlbwAr7YFuc03srqy+J3rMNfygtKXqJLlhsLJ9oFZqPXzLcZKzO4RTfl
pL/TVd+El2a/VMgjGy9CgBUSklcalvuWIHn9KNi8pfFHyY21jzb1c3mxtto5savz6Kpf0G6VYYUs
ZC972tm0nPYevXHrhjtQZpf0ONhMFxFGi5GD7oW2PGXnxZa2uRv1a3kjIOkwPHR4tFlozD8rLB7l
8iS6t/ajP+o8W8a3P0vLFoL2gSnlbId7AQAPrzPHdRInX1UvfQYdf9D+KkT+tK89vAFRteV9/qEX
QzwT1LeOFABGPggOOYJteroODBFJ7LooMsH2lJhJ9WLtxH3G8snWUx24Lstd+lpEtvGpf/G1DiTo
L0sEF4r0HiOnobJ/q59kW6Jii6iI7Eo+D60TM6mZ8C+ip8OHveIZqoGrcLKt1rSdAalwiYgv9QXd
p8DIjRM1OJ34k+q9VF56iqTZkWQXNq2lrcTv6sBfQixrKuuFb3EbrrAD+DsRIG+COvbq3g9toKEv
2QtuCRov+aogIpzOdrZLru0TId0v3RYVlf6Y8nNqfJYPIakRWyr1kqWPh8iOyQEx9IgKJv6BeIkn
6Z2+7u9IVXUIbvlhkYgFNowqf9pap+oz3HJrzfRT72hCmNuAgCNC8CCw3SOfc0rr5KOIRQ93q+/A
r3APoGFn3R7vFdNdulO74IaiQzjoF7oCLQ34D3a6lyTZmReEZRdkrpf2vXoT7Zo6Ot2Un6zYQGMw
wChcPsqJHYSdRt+hGlIrZGg0wtcUmlL1FMD0vVBlG2fCkwgVJkG3qy/TS3PVzsO+dtNkG6lrg8r2
VrssMKdO3Qh76yUNtvpRREDCzkz7Y/4W8LXYiGL2MVgfxGsbNI+0Wah6pxBKizu5ls1KcK8Ne7wx
665v8c2CHoKol47/ynoFxWJSfjmB3e3uqf+UkytCXUvHmK+SsUb3noH4X2StrXv8woGh5Y0M3JRD
k1Od62NMzcGxplpjtCxkKmUn+2k/OalGvRsfrQ//WlNq40uvt21mh6IHeYR60h/2eXmMRU//1r8T
6PG8VLyIB8MA1OQxRo/unKm6O9bAcXJ0BlfiyaDYzdbJecBl5BXX2MuPCjdmtzY+hTM7XaacsuC9
QsOicHGpnKcGD+xRO3hW/hyll0HxiMWsGLVSmP5WzP/eqCEgh1BmFLSx7IreymvwPSaOTLggOgmO
OdxBppMV3lA6FWHDidsBqAXcxVFPhRexqiXUskQv0tymu8zcleYVsyasqwiinop9667TD/4W9D2S
oSaWlt7R9Z3xnpHy6A5fEWlKDV0Afa/pIEmWA7WSM0pYFuQZjjQhIJmTsVlj0wA7dp289nd0cUVx
B/XLbEF7ad4IW8GaFxYHDDdwTEMVvokHxBV3FjIqVj6A+gUiPoND21r6nnYhPo11NC8lLKcb+pbB
ugE7xl5VIZSJaZoPt7E9GVuTsWlPKg0y1AP7NGNpcq52KfD/6TmYbWXcVYggiLToNlQkPOAsvUs+
ktGS7DEK0X6Lo48UTP4IebihvLz8lewkJ3D0mbDvx0tLzibhmNlTRvpNgZAdAoA9Czdh2A79OZ8g
NK0zZpAFg4nd2D8p6dek71QTsdhtMmnX5B5lCXUZtRBFgsrbSzOEkp2yW3bMaMNaydsxx2j1DhaY
XUR1BJbhHOptXbeR3aV39dk6I0/qoPq365aBdeEJAjmrq7zcSMVnoG6b8aCNaDhuS1iMvu1f9a/+
/Bjsd8u0/9+c//EpHEzELxm00n/fCM1g6Y7U6OH4BVzbcHiy2h9cjKzbx9cmX1c3RmucSQWwtqZJ
4GZHYyxuuBNKgaacPvukZgZDRyuFj4wSRf0wSdq2qg9wNjgrPr70+KYMHdtuWlrbj69Jc863odV1
//k1qwZoUFWWi7WNlkEsN444Rj/SsGjtH1+rl29UCVL7x/+mBuvB46N/33j83H9+xVS7BREZ9a2N
bZTZ4+PPpqbCird8+PhRkLAcTGKZcFbAxCQ7bceS07g6IVTpfE/hwUp6ZLr10BQbP2jdCQ2QHLct
zD99snXymV+TbnqqA4JU/abF5Me7VmSKdtLz6JSm4aelZM+KKnzKYt9u1FQlI4HxRpRM20iInZr7
tfNPYz4qbliAzCnTuy+A7AGAT5QUerok6Ed3bptgk8UFhzw6CBaQPuJdaAYrsWgbgsSRxjQ4Jnfo
RFMlPgpRcs/6Ytj2EfUpjhO2Pp19U+8iBldNN3qZzmQ7Gj4LsZD3qo8sCqLVZKoO78o2znmNNLHf
NJKJx7ilNTqcs5asbEtj+oBj4scUmcWbyqbEvT0BqSLf5gNXSENuFwVHB04JSqGrCAGFURoxsozQ
d2qoLRoSCpypQ9bYDGyESUOzeRDHbVqE9z6WiWpgi8FI4jMe6KyyxEUJoiYi3ocXJF9r2IGRfFcI
Ly1A5uTQwQdWY8R0ff8U6PJvIyJn1rGhg2vczDPz8jIcSAqejZ840z5BTCV2GhF9XoB20AyUCaOJ
9gVi2zZGTaEajPZ6RZJsSXBY8ASxxKIrDDkn1hOAYG7nyp3yH3PMY2cgZmOMnklxaBvUYnXPMSCe
AntU58HWquXXF9NlRAhl3efPfgGTCDT4BVQC1E1Fmw4G6UFuns104po02zXa1zh5Wi7sSJdgkSgg
x/GSOw24yZUUpbMTEb3oi2G5LbM/MUb5gOedQ9OYDqs50XYWs4Ae00NEapJd40Q+xsSUdO2y1qT5
Z1ThtpCOcQksYShMRAtzy4k8MT4gSrSu7OtfVkgYq5zSlDIllMcidM4IeW3CMwpUepsyrEiwGEBM
08L38AxT9HKrEazcOUU/jh5BSqi5oUAJGTNFRS9uBB0NjjRI9CEB6sgy4siExSw20z/wo/W+NCcs
8/REzGhigc65P/whFNFpqAx5UmpX44MlsPxTs+AnxlXu5il7WwK3fiVzybZLtEgl9IfZnPCpKNwl
MdUACVWw79kLSjpoVcuAqFZ1AQOpzmIgp58aUHpHruO7EckUcj5aZ6O8iglHgl7I6Sv3TFVF+oaE
kXFuV6xrp4J8VspEs2uWsrjMNFBMKPmHs8+FZPs9zQgw33ZVAjmVwA5v8r9BSLqDlLByq7JiW11F
RR5lkavDPtt1lDSxTwSrPxcEyyO6LWQVnSEI97FNRXde+xobatGnBaZafa/zAvQV3cMMNz5+YLrg
AZRSz5SR+M91fOhIoVplDVVfXiaXIfiMmnEnqei+REQGLLEEhWsk1KqMIaJkALZJel4SBfewYKRc
GKm0KuTEnZSGcF2w6K7cqfmmAS1DD4zhf5/T/K9nNeIAnLzV83xTk/NYMppqmSGOyYT4ueMKDhcX
qkATq2DwGVmCnSWTeDHUrD0VMkeYZPwWyZYcR97rQiPFRJgSB1n2V1Nwtt/5IWAKeVJOpkrLUVBv
uS6xVz8kQBMDl1hEbJvlaHC1+nnMBPU9od0oK8wqDXrBQdhvUlXYDRQRMjAAcubMdpf00QeQi5gc
TGUPgNpAFTkzte4ZkI4BtgQflUg0VRdLalcmNtR9oTAmJkEEDZVEemtfFfUmF6aTDK1Y1uEbgW7n
2FMrCzYuR/xOz9AYC4OSIZo3JNZgvzHCUy4F8lGUuzuJma8F7Kyig1vZjiLHeIP+REguwTErOYBq
DO1nDROwSF4gXBtaJGXJ32V9kwX/WfAD5hSVkOzQIuJg3oca9UVsMSS3Dj5LZGHexYQ2pZ+BqNRx
KEjx1HqY7x1BT1+tcbEr6N1Ha4b+VjQohwf9K9Wz36nVLVcbhx5mBz14ck90Q7YTH2mJLGehjf1N
gs2M1NySCjIsVM5L3UBLSw50dw66S1Q2IVQT66YWCzowpU/BbYZSrhkRipizHXCVo/RbNwH+HibO
Qx7r29Tc9AF6w1xsIFxEw03snicQhk3xvDzEnW+EXFShLrjK5K8gZ2pcJ+ktshSytEFc7OSIGU1N
tgNjHDQeQL/RFrbcigSztRuro5jOGXz0cJORQItrYELCeg4Df9P32gmaAeJmTS0ci7CKTgrJ4miI
6M6yycsZ8wxm4xqqPMOrmxE2zAPImQzoRJSl9BiNSdtkhPdGjDVYfwFkxLaUYVsm3YHdu4GQubSp
SfhAEMF7aolthi0B7YpQSiu9prlcziDHhInel+yLDCFa7S0VaRpk5mFuhRk6I+qJYmhalEsY8ss+
xk1NwrMWpE6BPR9KFta+OKDLX2p+t+p90BY+pzA4ABETNI4wCE8GJAuBSddQmepkY9QXRSoFJ9RE
hoQA4NexStej0Tn79eywK4PBU2hYEw7ElBmmgBYb5Ug19eRv603pBhAMVoauHaeRnnFBqieYm7xj
vh8ZKjiKgvemxiiTCEWDW1qLvYhBuzSmm8hHIA8U800y6S4LXN9OS0OtiKeIQ6LwaqWNaftmxpAT
SmnVqtlVzuObUEGBHVmQAzKi6cNzGBFz2e4CTC95E+NbYjPJauOtSTT5lqnHSSFQBYacJ3Q0MCcx
wbHVApatGbqWJqw9UxvuU2d++2l2BRMxH7Oub/YkuEPWQXypR8NekwOU5gQJrvuMLlRtmQcrzz41
319w8Uzxi/g8kluwU+budeIK5GKlrKG6K4fGxdlK65VJYwzebZ1Re6HjmvHeMH/KdPUOxcq1BERs
seFz8I3oYSkigZ9zJf0oiXYr6kqyx1J0xgHOEvEYds/5xdZ6wgNKSXVzMkVJTHmeDWMLtYJ8YEQN
slS5JMLSKsRobysBjvRmgGTctk4ajTSxhPxYgl7R6xnDGMODMpM3FtmYp47Hb7daUMPSgpwkhO/T
aIaePiw06AlP+0UlsieY6CZlsjW7ldE7fY3+R2yYbKtiCla4ibd+NEOrGM5VWkRuroRuGNG9kkJU
/IS8YUOKOsyKyxFIqFMHbqjU9GzTkXUMBmnaGh3dlzoubCI/rI1YMqRPwxg2yZNOPsJaDxivajpG
RlH604b22xRbfiw4I4Oe9tR3vGDlq5/N5rY6WGOrXmdZx3crrcoMS9pMceLOtzCO1A0O8NmzpF0Z
McxRfa5aadYOQ6gxTAGZJBlohSChEJlAl35s5IpzzrkMMgy3E1bSRgMMAFHbLDNCO2YD3dXwNFrs
EgOzn6bSpbU1oYYcupuiKPE2TbMzQoRRBvtVIaivJN5qQGKKA3vByXH7LtwlYzsZ1V4d1eC5jAnK
kcmuq5Eqmoqqb9Sq/TCscjhklrUnhHnXW1rp9uNHrj3JJQQqrMKOYJDElE/kp0bGWyhp1zaFbNzx
WHmZYtSEmZ9QQCYvU2B+kQqiecqkWJsmb5+h7waHTGUpy+FJaYkAV44XVKNPSpLENtTKd6CDPjVd
c8/kiLmGWBwjvyI/lAP3wJ27xMhA9255FSChcihJsTQpV5FguTLqT0FJb49Y28AUNyYht1ZL5VTl
82HQwh+DKFRcjl9+QmfHTybNoRjb5G05QcGTjlkI30qAKq5sIEsgOS5pqnWceln8reoiWkxU2qho
3HJR9sZVt7WMSliDhIfkjFt27mliBNSeDQ6RSpug92WYFc0IylXcSI6lVftKzJyiMd8LmX14SAU3
kegdQZ1HKdTQfJsm4VxjLXgRGZoNUfOejXGzDpUB3eSQGK6GMD/Z673MEVru97rC/tGGIOKMPOOj
Ce2cGCiAWyL0aRoRNFGEVKMmwXfdf4sEgxA/l/NML22FB3rAUhZKU+DoGubQoY+QKU5BvPGBByMi
T67QzSKIXcxqeTcIGdQSp0+BD0kZEyNO0fTzCVuKOHZs4fWcJaOi39VsEnHaCegmRgi2tCV7ynPC
oksiHBw2LTgDw5Y72XpuykOdbsKpWzpuaAW5edA4lRm0XzL7CjD9fs1YeQrbCz2FV4EgPhIABU/x
eQMFqaYHMnYfSZcnxPyYDtW8sG5a8eBPTGtFLUMFSbtxQiyt6Red09BO0i6DyEAsnm5x0HlWEtM6
CKV0kwUEZ2nc7DK0peFNkwR1TcoUslpr8cs2N8zd415e4jtOap5bUHxnr0rVDkWsFi5JXpe+lzh5
1xQzvkLwdV+ZR0Wn9xoIwRORUhTLEhcndSmCnOaJ6zyzzcBivmt9mQSr042K95LQn6FbPvHEYa81
HNiEocHD3lfA8EkpUpLEBa2c2cQER6DYUQka5PiNqMd7pUVaMvH6isv77qMnVcAKyb6Vvok6EK9Q
gJzZLj7FDOJhOkFlyirBTVuNWZ/I3GUEGgUIZqsS0rbWkjp9Gpc+XwMXrQ6/YBrv6qlN9pbZcHWY
KmOdOsDlg6TV5FgRTApD6xm37aAY2zB+LlJkDOBGvglJ+FNqmgNVy6HHYq4+quRGGXj784FXt6Q5
swk6BDsEdQWuUHC4gJGEl3saa49dAAN0raDTRY+oV/rwFBYE+VjasLQy8HjLiOIi2e8cQpQQrM5y
vu1q9HWdOuecttX1oKAmhw9quh0alxrho1aAsK/7+m9i6dWscDpkHfRQ4mp1RIyojwZL823V94dj
k4Re389Psygn+9xE9zfO5d7q2sYuax/toB85WuxfkhrxNbFKe2UZ72gAUVdq1tz01GAEJ9r68DYH
UHkBgtx6VUHM1TeA8H2UQLyfoacKM6qYkZF7rmV7gqcxSrVop6eJ6zoTNoqGr2G6KSmcWiA1wLhK
lFUN20HAVT/MhQjyLfRtTsFvSDNKsZa/5+oaygT/Lqs+LCPKEirj6ChDmcQ8QNoFwo5SRmFYTpXX
JHBsJMG/ijUOkZm5ME8sldK3VFc2/ZKyhrdCUKI9ZeGFjsmM2GJwc1H+Y6H8CecKinrO6Y5oRIk7
IINFrwqrulUYr8npWsvNwtEjiwOtab1AMeIm1LlQDYaFA2f4k8xigznL+J6jCE0IwvcOIt1G1od3
HFQtb2JdH+A7CSQmQbAo83EjVDFzDqENL5P+ZQbPWBxKelJQ3zrLMQb5Q2wZpgzL9Gi6GwMnl1Rv
PgjCJQCQqEX17hd4S7Fg7cQWnUfahZ+tSFMohhkQF7EdyQNlFYkoTlNVd245Gkw+WD1FVN9rpRtW
koLwVNRzGZm7+KXow3WumWm0OqTTAilAA4nagniVDslPCAn5PCPVlwtGZcVyjtU4wknUcOUQHASM
E+ZAC2RMpYM/R+ZVqxmIDAyvJppfgRJJR6OQ7AIum930SDWTcsyvsyJ+maUUfnG2+dGISMsk/SW3
NLqaSvPD/vae6fRetDagyjoVVVd7tDO1MRg3QRW9q6KKLmvbDWyokYqZt+loq7E0HDIULlOOb5/c
nwgYoKsFFDEGrIZaGTZsXYwmVHgdQwoRSuq/fJlMXBmleOFTnUx+7eO67mEZp9KGNLVF0yJ9EpL9
ms8x/pX0sVgxfPLHYzSm76bUDO4MX/VQjTDHCPCUbD0SCwQ51Wc/qLCYuMsL+IvOBFRvb1mEWcbU
LQVh2Zte8p9Y6GIiPi11FRA3hxhKeimtirNhNgpIPTHFad2dzSu6JGML8ta0ribJAI4/+6j+q+bV
zHNbn4hKG4sKW2qhXNWW9S+X1NpOAzKaBFFw0ajKJfYn30wz9jl6PCNrXz6KNdSRXt9ktbqri1z3
DJQHSmp0ri9QhJo4ORU/ZxXKRPwIVEliVOCT56jXh6woZqtuibQEIR+U6ySPLU+httgFhfodZYJ1
iuLyPIuYOgdZGTcgU0FrmThespxCXtUdPdY2Plg58hWZWVo5XN+vAeFJxsK/5kRYoe0FMWs0TB38
NyUnr3dWEOn3zDPC+LMuC+Ns0o7m1DCt9N64WYjvMqx+eF7UydFK4S9XO3fQTZ2Tm3AyuvonoPHm
FDVaiaFUZtdCiQFFPVhXPmX30rUvRLLsAwPC7BAGhjf4C693BKdnMCPVSKTFtEFxYAgoin0BDcIk
s2JI9K+CuZaRso6gsbruPQiEW1wYGlGinJLDMr/L05x5spbsyVQX19OA/VDpFpFl25Lpi49fGFhI
C4hintKca8EExRBk9DmCUNs0Hx3ktLqZmCbNA6YOvYZX0HQNm5UA/k7CyyPmc2NrUc5sf6YdMbLD
rWPJSr1YFg2nknlVhVH81rsliSzT3i3g87EZlx+xPhJDJBzlWj+w154H3tlb6Wu7UVTSdQjhbxc3
3IPZQmvP7yOnYs+v4cgIqBnyA0Ee30GM9D0bWPxbbFlsJERN6T37s159pwG5EZFkIi8uFvLO//5h
ONWXoV0MVZqW7UZLK+LT48eDyjAnBtXLIaIfJpuDP5Gajx9a/vfv06zSYSI8Pv/Ph49f/1+//+/X
577mcf373DCZMA6uJAx//JMhHgmo2Q9A9+Ojx/8eUO56IWv/+/Tx0eNrj+/+++H/8bX/8enj53xo
M2X/LYE2JNJMdx5Ebz8peTbT8hT/8+Hjq4/PZ2XkW0IG7UO2iEFZHsnjf1xdOG7/fS7M/v/7nHQW
eoeNHd2NbIa4OgtrCxibvFZpZe6IO555lkK7Vf1slZYQRv2RoMAHyzbrQdWFYqjtZljctmVS0jw+
bav5/34jWX7E0CG7clF5/37h8WOPTwWaQq4+hPvHlyJNVXeEUeNk68SEmFoFbs/j5x7fefyvyGpG
txw6n+NIwbgNg5RPl4fx+HYra9q2kL8nVdYQDFs97lYdrUAERWxP4QBla6EVGRXDfD9lL65Kpr9q
3F7bmAFNX0/1Wi8ID3v8Tx5bBBFhUc/oG2cUIlBnjKL9GQW0Frmp0f2MJSCSbOBqzcQsbBrGhUR2
JMDGvGihSsULKCp/XODLp4+vZdmAdLszwIHW4GoLqcfe8PhOH+TS7PhkGKYDXfl/v5cStMv73uk7
Hzga2eDLX3j87TIQFvKI0JPCCub037/3n3/l8Wf/8zOPb40tkxRpyHGF/teDSv7rkT1++vGN//a3
/7/f/vcXSjNuXKtrtv9+9r/9mwWJJlFS71OJAhhmFsufmQFSIIDSDgPrOqgIF2UJn50xtYeE1jM4
KegZvUlKTiZEtC4/CbclNbvymQoU4RbSe74lJq8+CN3AVClhjk+KRB/2TtymJDiiW6kKUF4gVkgD
Ez77WvzT1TDb9RWD+Dql1K+pXDhxapyyIRUIuk5PjJml7HPytHJlhAADg6i3Gtdn9iHotAIW+N4m
sV4owIpjMrCkWZWIdFYkJ7ZNfLsM+gqzEsP6Pq8RfpqcRdQRqEEDwyPPfvuA4Ou6RANFLWB3yXTu
aNHZ2OVRF+nFS6szQKiIwkXpA9aFLplN0c28u8WvSFZUsK1G6Sob+YnytlmPqYgQIYq9lC3Y6wm0
gZYKg0fiXCaSsQ3MET9X0Z1TqWAzi/zuOEoMljommJLCmK5b1OApuap9MU42aR4jxjW0xNpcEvGD
QZKwKu0J7seEUNIshfpcMFv041Poz+k6my0kNFL7owUJQY9xZdiyJe2LcOiQnxIjT/T5LjAxgPwf
9s5jOW5ty7a/UnHahVPwpnE7TJ/0oiiR6iAoSoL3Hl//xto851JXVxUV1X4VIWUAacFMmL3XmnNM
3Qs+Z8gqe/ogxGtBeo0GFD0EDBFh/TIQwLNvy+6r7u2zPO9pNDp09LPsjsBpNNFOjYY6xq8bKsxx
El7azhfPsV7MbMA821FMsxfj6Lhox+MKYUB1O2bIDb28+YzLoCDzDs5J20fRReNTJzUy0ixTo1sB
cnB+0OxqPjUec4eIHiwJ7+2lN2k39Anasf/Y6IyLDWamfQnDBGD0hmbwzZQZV5PlO+jHhnTX+9W1
1hOINjnhrWbaX8tG6rZsjsYuTHHEJCUxHUAGlhhjsrD84eXJZR5OGMejRruOS2poXM5gChFRvndz
8yaCMmLpI1TdjnJAgwQGLrK5KTPjSe+t725GrFqEuYKXXlMO4ICJ17tCcx9Gt53vqD2aYJB3mYMC
zHW84OjBo2kohpw1W19wTWXZyfCZBZWBdumFD5k9Ovd9bv5wTFz8Sf5IYgAKMrdEt2s/j50OLqVf
P8dHLSKuTV/N9Ghnout1+1eagTLxm7SdT6rVXV9h4rOGfFennNWswlhprjBmtUpa2khgu9LTt7Sx
zF2Vea/R2MafKspbYRjUW6Ky980EuC2krrsPi/CsZwmJcMWjKUT+hm9II/uJUmflPBpVf5UXARo4
QlO3djFhq7Od42jF/rGvw+suJujEtkvOIxV5GDMGc0xYczc+N3n7Ra/ZgqJGBFuE93Vl3HXxzNSP
73vUdqPDUNAalm9G5mpEGeATMDtKeFpsoKZBh5WR3LdNnfApThBVr6UOUwfU/waq8qaPw+tqdan1
cnxAj9Bema6hqNBPJRTki2i4tFHYTRh7uhakEqfzvTVB46u1IkJTWzRfC5eyQQchcWu5wPds9G0G
pT3EL1m391Z7eij6FpVhilCG7xYBcx9rN4zpAfgZiG6X8rL3kujOG7gmR7SFbDuJ9rNlfPFJREQN
U6K/NLPHxU6GQ5dJXEzsOTdjHL72lNAG4iJvCGuYLueB7WqG9C7pa/CBJD3s6ZpwdM/jiCxmuQhG
KlNw7L0d8N+9s4Lirr1++jhUE23L6WPTdTra0vi7aZHd21As2PcOmt/ZMA3G8LwpXWI0LsREo9kJ
gk0rgPSu6OGdpOZOG2/ZRHNrdkTgtQOlD3vumkMJo5I2PkpY8h8vy2jqQeehJkXIcVg14MRTiqkC
GlCRoTR2O6c4mRZgIUeLbyGLTmi0hIRA924fAlk/9SS1Nyu6MJpVjySvYWoa76euWzemT+1jqYlV
DfXIPhOe9JpCSqXQVn6bU5CEU0vCcT3qnzS96fjW4elrDqTMpl8udcfH2DZ4+zEdKOFXFgUeyxMM
aInZopkf5t5ED24nVIu17WrW62WPuCZ3ouJaRGbsuV41JldZvRa7tiiuqJMSRqwE6AnE7BTC89J4
7WHo0f9P85qdhYq7D9YOXHkCnKYeQ8oI87OXoQHJ5/k2o25/nmoaKyTKAM0gWk+zAPXrM5kICF7h
5T/nLs103U2vh1VDH71gtXBNLEx6a20iByn8Mi5XQ5vm52a/TMU9uVWcU8vgBWwwxfwei6/bfsp8
PUEzUz+4NLXKNYEi6nJlLjTvmyuHqmvSwsmKq3biAKJmx2hvnb+GenMz6UsNNIe/PsXxbuhYsv0C
C3ITfySZyzGQ6pI/iS6naBAiEHXD2wH0doHb0WbGBiX3qQeInC/2jWd/rLo+IsfceUpyyIYp0Tvn
QQg2k9wYU4aZIiofYy2Oz3HRBufFnp9iDVBFV1rL2WC0h7yEm1Zzop1TICdI0UGRulwapyYgcUmq
hwQWHmaJ69E9JgcN80i/q4wDqbLcJTfmP5fU6tsmygu6JKExt1N3jL3JcG6WLfcn46OW5UB+vEnf
+njL0UV+LuZe+OLlgeHjSsFpyfqzb/os0kgnfMYtra0RaABI2uBQwkQs2mcrQvtvBOg81ZBe3dg+
u4IpN2oVLDsVdCZsW7tvh3MWfonsAcS22iir6ybiBZfuPpY9PLO5HvRptl64klPoyCSiMUGXVHKj
ln65jyw8rpsuBqPWTClOqmgjrWZIG1kD6suM4IlhYEJXym/5ftPJGHVInGij03He2A3NzqMhFFaF
SI2yiDlLqR/mroeVIDep5yBlUuuJUFjXhmpMkFtHVxszdPXeWL+RWYv2w9j7xsn1IBb5crPmCHm1
vsk3EzlekKqAxZ6HGtdZWznXsVdxgnBN87wMlXVWS62umed6ciuKGZRiI2HENtDCGYs5TDlYU9ug
llymulvXRsIVJ1dkcxvnvvONMzr2MXbDk9NAMzEzRL8RIdsm5Up7OcXWB9oi1bk0/OYQpz5Qtu55
nRjnMdcrNrQNGn7CSt+GkYZlx+usc20a1rmzIN4PXEPBwKM+8ExOlYJOhnUZeOD6hSeWh9AUagSl
Nd26pbPJyRiZy9DHvKvDMDkYRItS4mbKuyNr9Mck8xh1M8iSMYWI6VeLwtDfmFyP4EKCNCmIKI58
ORrYlzQuaFC96gAhbpqgcOaG+uqp6lfjMNMfPa9yo75/tWpRUswLijl83REAPfkNGLn9dRPMMFR8
tAKbNSCqzcuZEJmxhah0OlQDipeGAW8gIOH3HVCtLime8mpZw+3Q+Q+WNT3XNZ66cRWtZLqm3T7W
568W9njO+95pmuvL/yzssYvtXptvTGCEa3CiuAN8M+LKS80a+GR2IIQi23m4w/Qv67eYCURKmXCH
vBqe4y742HzVPlaXtKZ0RKootWUsCHM5ZUC8wdHkXcWP6zN4sW/zLR2L8DH+WKD1OHgLhNNN8QOI
ohyU84GyJx3EGl8SrQASdm0Cahi40yynxrrvn0oBjoEg2XNSXx/gSbcToNf9oB+gOsbjUf+w3vav
FasLskECz3YELjX0AJ9NDl+DWNFt/8RHufTikH+1F/oHzGg0CQvc4Ahv3Kvkq8EsBntqwItW5Az4
jbVLvFN9umPk3M4HHCGmTXDAK2IYYDU1oNGPxvM9AKtdckfIpHuBzRihxUeNSqm2x3aeCmjKv1pe
ozvzCnUa4IId/liIBDmt1281lzMS7h7cb86N+aB9sc7hA/V4xnoddiwL9i65a1eMGTitmM/p5+U2
/DbjDf88wcDuD9GVkZxsDPzDZuKk7TKR3NsNgc8bcP3TFfDZtWbSfVE9sR/ggF/pTtA1usov0684
LmuCRXaGvSdYw4ajlKO3wNgL4GHQLohR9FCgUFEjJuWOkRjnDSTxwf0VaovD/DVqLpwP34N+3y9I
5a8WfN5+w8XwaDfHwHvQ8sNPuPa7N9b5f5RDcVclZd/94w/Th+fOuHCJqvL07R9/IDzRHZ3hhOP5
SFMNx3F5/PXlQ4J05h9/GP9ZN/OU5paBUVM/1xqSlV32Q7usjtnX4Rx9gHKao1vY6+Fd4m2X4kBZ
0bvyr9dX9hDGtWj0cmG7LO6WWMCQYRP5ZMJJTaND7J/C8g5m51TDUN1a2kELCKj1GTccTCR/TxBN
UAZ+Wn9A99sX++IZCsc1HtBj/Wm8Tz8UH+tPPRWHjbltv6dkLPlP+YuNweUw3uRnrv3oMHV2WIz1
R+uw0JE4ePeczNAakH7BdZZTwAW+fQtj03IgEtjecnRswLyhLF1t3FH9J+8aDPNMNfvKHXfBsP/e
jt/cj8UVON74B8YEDA3eDxxQBHu4l8zStgDTntOviCF1AuWQFl9MDzQWPjb86FhtYBXzCEc1vAYN
WT9SshOG2fDKuWeX7Wk/fkBs1nxGYuHfVPsbjBJ4dakN53x/ZyRRz17CIPuYf0Wrv9furU9QMPfB
Lvq+fiVYbWcdko+5cBrNJ5+gz6vhpB/jg32DL5SM4XqDfWqH9b6/BwOI4Ln4XEEWwfWCsmmH3Blz
JMephxvga7rbJKfSAdd6wRG23AoC4KOlb74DJku8HaODbb9JtkdglsA+6WDHGAgvBzFeXOJTAKe+
M0j2BOTDSOeKEjl0caE3sNsi47tZtowytlpzhMhw4k+M9tad8Y18+eY4vzAFZ1O5gB+cc/O8XAbP
zCsPjNz2jM2PGo6hrYAWbp6dLygJUYjuzunB3/0Pe77A/f9tx3dN3bBdzw0C0/7XHR+QfYeiy5xu
TH+8wbNEeDTnGHavRy94MkVhSgLItvyCbQZlE0ajRxxJnRC/Rav8P2wMQQj/tjGGbaN41m2yD349
Cp20n902GKebxKRWyH9CRuNyt/AVgWjDYcP1Y4vPjixr5lXRbd3fRjRwsVk+4h9JbtXm/JUo8ddp
4ZeAi19W/7/MuzANUid++uUkUeOvpIwbIjv+8cd1VfYv5cvPiRd/vebvxAvd/lM3LdezdYMeDeW3
P94TL9w/dccwOM3aAZNUnU/6JfNCN5HDObbr+3/8R1cNffyPP2z7T8u1ncCzTJ2Ts2sbf/yd9/Ev
vyPAyL/W/+V0bxlswL/saY6ru4bFP8thbG/7v+z2NeJn6pRLfOsyJqc1Cp8gA4NcMou9KDT9tJKo
iPzfuixEvpuj4/VF0Muo0QDGhZQe/+Kgl2QlrCTyDOUPn7FGXvfOM8GEH+y6xSg9Ul1AqWjuDS4G
Xh+Ux6HxPnVOdV9Mzm0ggmMGuL7+MVv6r+sqY4oUQ2FC5RKNw3OMYrlEueyKhDkXMXOMqrlENZOJ
zDkP8YY77spo3p53o4ihJ1TRVnbXoJHWnOKztWCMq35EE6NrlNStSKoNEVfHIrNu8nnYRCGWU17G
CQyfXooqOxd5duIt32YRbPPtbXyRcCMbhdyBqHsJlnM0vsyrDpW7r3ZDwOWlEyG4hyJcG5GGDyIS
z0Uuvk5i7wySb80A5Fgk5YGIy8etYVLW0P3qUM2MP5Jg2BU2JxWeMR/MOrwgLMeFJkc5Pg4EaG/Y
W8fnL7cZvl6RqVlHjrt3ye6Em1L422HCreZU8TY1lztgSGUOMKhBMG+Kcr4XDX2CmB6JKuw65PUE
v4OzEsX9Ktp7Jtn08lvgCQ5zehvzVovMqaFobYhy30riaJ+gMQEuiK4/ROBvIfQPRPHPCJ4uw6Cf
6RhNV3WDUwx7QCo+gUIcA4l4ByK+ARl4wmPwMPOPH9wVm4GZFljs7Qgc/MhAYBE7QoUvoRGDQoJT
IRXLAsm1zCiZyfSBTd4D77Fm7SfsTMVFQTzilqnOC46i+YgoZDen8XjKs7jc6mKVyMUzEbvzDSns
4ybFTzGLscISi0UpZovEI0TR1a8pRBMOBZLExZdRikGjihml00FmJHsTi4VjsuqXordhnPbwefQu
vWmMNmPys7oUxq4s0z3Tr8bLLOYQP29wYJo/ArGNxPhHdDGStGIpoeezm8VkYrX4yHs3uuzdY1e9
ZhoxImkJ5NQVg4otVhUdmRbDfPM+EBtL3GJoieNPKlUMnTKFwgQSEJKPrZYWxsUghhgpwOOPmTuk
GHG6a+xXh3KXmGj09tYTU01kULcH1gFOJM09cJNiv8nw4cRiyFlw5mCfArIpMaxi2mkDZXP0XvCp
fesJ7aF6i8WnxRSQUDOgdUwk8+J898r52tKRy/QpRLaiAXc0JxO7+piVhBtgq0L7OSAERVqNZOao
4TZaEJhEZYd/0iJmM31qKHiBSLDWu5Zp7iyWpVbMSzYuplbsTCGtNPxSxbAdqEsw9wIX5EUHvRGD
sa9/SRK6YeKPwifFGZhYHHxTYqDKxUqVTXc9zqpWLFZj70HWQqC+4L4iQ3fX0h8XU1Yp9qwMnxYF
7H0lxi1HLFyrK2YusXUNYvDKxeqVmvFTHcQ3euUTByt2sLFil0uyWmfMj1nMR8wbiH0sx0e2iKFM
t8v5UAf4qQdS0gKxnVX5UyQ2tEkMaQ3ONIQWMcO2gbb8aWYkIgY2Q6xsSAJefLxtNAdfHLxupZje
iM9BVCBGuAZHXIozDpwJaiVqEXguxTaHfy7AR9eIoU4Xa52Jx64Xsx2BxJsJ9502nAYx48Viy+td
mCzlQKL7RYkqgiSGlVjmpCLPKA9IMZqcNj8EkX75fpd6BsIF3WzOb695e0xe+NO6GcdI+1bMWyki
93O2VhNMDJYIzblbNRf9BqEcsWUcTEn3MWbijBwH46BaVTcoy4qdE9k/+nGd8Bh53XxYOjB7SKIv
+qyCjDA7HAv+FN3SAjy5JgyDMURB1cRQSzhRQ8DDI459R7uJY+C4xJRhggbxoLJ1kPhQPVOL6qar
QTKvfA2bVVrm6kZVl1Rh6f0+o5+NbRmThaHNq3dvcBmdvKjbxnImTNeWMgxg3iLEOWuuHyuaOlZW
+Tersx7jLslpdw23umYZZ3VTO8Su2FFMwaBwD3QCs3PjXLJfZefYce/cKPrchwWRDMxlI2NmDhpd
+70fnCxPxzLRIpw+tqi+ewnUThyj2dO8epjdqtQ36j5kffya7YK9tn8schKQ/HLrZ7BLoiI5Ulql
2j/7Lz2KQJVMl08OnChUwppPhnDqdRDrCCdSVbJMpRZ5N+QWrSfb0srqaEqGkWe+BqMbHr0F5YuL
TxjJI8UpI2jJ1OQGnQAJWUXHBqtFo+f02EYVMQgWoAURrDc9VAVvBn88ZSLNs6lFuapdPUhdT5Xw
kIFmZ/vec2ZYE8V4LiBykt9MtGScH1CtXkWZO544OL/ohl5hBHZPyYTEQc8N2PWjuSlQlW4LGxnt
GGbEGag9wNJBiPb2mGzei4VvoUrS6v7lPjNC09VNJhLFqS/0narZFR1u/JWwVwK1KSu2SV2DTW6+
q+/m/UbVE99X35ZSai+eQw3FboezulmpnW4XxMXsTBUFEBvXwUXaorS3J3cmKhiOiypfvhUNVdZU
CCTNM8ynMptztTuoJLLItnCxI1U0FxMGRzSEehkeJn9J4q+EKb+StksZ9V3e4ks1/H21yMayIP9B
xDTe3K67n4Qxb6IXD7HJX89Qj7WavZdCGHrLxQYk+7fMZixR/bpouN5kMpYUt9X7/qqdUXf+9DFq
fSiGRxQj7KdqU/55o97mJ8nOLw+rt6lCZ2cvmh8ditT78v6M921T9/2y+rv73jb17ePU4293qO/s
pz/jp0X1rJDUY0YgM9kceatVb1/n+8f99PTf/iW/f/y3T/3dRnsFVS1Sw7FGMzBv8OVdznYaX1aL
MUf7RjcOKK7bo3ogXIwa0IY8p6DtTntAFtW6UzxykHDIx+SHYQyn5DjTSch96oq/X+xqhngIVWlD
G7j40JBN+KFEIeOJYoY0aqpi6qVqXd0YcTke2xBvjkHEOow9v9/WHYpcu7ksaaftbRsBYN2RjaBz
Gd3Z4xggdHSLvSuF76WcqeZjDiZjJ6lvvQKdfsoOXUmbwJddTq3OiY5c631d3anJnq+WfnlJNQH5
H3skztJ8eZdtqSUzS+etnTIOUMoq9SZVUUEjVItjGIcIDOTjC3WvWvzp3sm3nkqHAYnbEaOwBBDL
/Kp5do2Vk3FMYWlItfzUj7VqgwTabs7Mx2SMXyLTZR4kh5e66WUpZTCMvBBUmbnkX8vFPAepxblv
nS8zu8aBTs5qLCcLYzbRegWb2ieMPq4i7CB8N1b/rUCQfFJvyMQU9Yu8K3qvngy8E66tb+sU3DVF
iO1U/qQwcx/CZsr2ZSOiOXWf+ho495LIh6Lwn9tnyhVzXGgRvH+LdeExPlfitcIvnG3oIFRspSfE
SOlpNHSk4tTt/3qK0p61Vv5Uz4az09ucfusi51pdm3GM+9h7QuvDDD2NIcGMmgSOLY724yz9B3PA
CoN8kIJV7tFLVlsZZKCpLEwvahPUdoVuMp96IJ1WiafHtu7fnljMxVn9nmq1HKStC+eHBhoiq4rO
1kZ9yiBXi1E+T1P6K7WerQt/pVGQjJYt2PI6UtGMAizo4vTldD3gBjjibm3Ovox9pmRozuwLP+q4
IOxAvj/1S3Tqrf+5qh5AUPg9H6H4LEG7deIs4CjxYOPpFQeBPwq3lWtpzVemfhm1W0f6aKFIB0CJ
mkn9NeoxdaNkge+r6tG3HVp+7N+tqie/fzHvr/3lrfpynBl7XKtDTu1ramPUalHlIkiTw/T9iHy7
cwXiAF7Jy99+r0gb3KO+UlCVJ6uPZa7JkawWZ3WovS2q41ttDSO/vw/ATH3Q+yYjlgYbyThRC4aP
mBY4fuTYiLUQZ6g6TCibwKuMFvtL1Zb1IYhHssg6YpVhNPL0t8VQDhQwAc7AmEKpJtWe+q6f/OU+
BLz2fjFQPhAT8/4Xq79J3fR0whYwtvyNgRqdqMW3ra/X+dZJr+eqz3EmzLc481ai95BF03PoqpNr
f/XVhtgtnT5TP6kvO5ATl1p6/+7f7/OqgZl55GgQhzkLqAfUR76vvr9WLb3/jO8PvL/fL69Nysch
0zrOYQhMlXB18OKWjIl/Sl/5xrP+Uq2/bfxa0zJPNLrY6r3Ub/q+bwXrS6Rp5UntY5RNPciv8hvE
qiOsdtPfL6q3eDtVzdXSwf4FiyrDWXxHXDvkXKJW1ZK6731V3Qdl5X/5PPWyKXylB1ue1Oer7RvV
DqoW1Z2hL7vx286s7g3Mclh37y/46Vlq8df1n9717b3++5f+9DhGMvoG7kdjhXSoTjPqMqKW1Dv+
7r73p6hHTSV9VovvN+r3eF9VS+p1/+271krZ/f4S9cRfPup39/3yrr98UiQn/FlHC0QElzpmeyoJ
1tisB3Wsv9+AWqnXDU5w9gY5C7zfvN+3FgWHuFpvVBzS25PU6Va9+ftTf3pELYY2HhLDMjkly3Ht
riV63PcD5af1t0V1XP10r1pXz//58IQGOyd03rLVoKTH4Lh5xaJI+8O+y9fMZfLU752yhvjTUHwL
psdshgGMmUJ/5HSC9GWuvXvqwiB616F5rLPuZDcW+jDDXZ5Luzy6jaWBJA0DyKDEtZnh+JCl6Fyq
dg52epoB4UyoOLjOh3JOIXpZmLcrrLJXKyZZ2sR9eiKv+2r1ANRo1Ek28QJi2x8x1Uwe1bpxdvea
Osf9+ge/nU5WgnIGmVStBeReJWJWl1d1YX2/Cd6vtj9dctXi757+y33q0q3ue/uE373u7ROmLLhy
u4OOQU+JiNSNr47d93WlJ5opnVMWU9dNGVdOcoJ6u/O3j//yctfpl63nehC1epG5qJcXvlemt+qZ
YwaQ3pybe/XAog7B3y8mUR5BQa9ejQSDn1ElsDhQtOVistAS7BYpvguvvBpwYZhG9WkSW0ZCeK/Y
NJKOpAAxbkxi4WAedR59TB0d7g4Dl4c/BzdWOb4kYv/w8YGYYghxcIaEOERqsYrI6XmXiH1kEiNJ
J5YSW8wlq9hMIELoWy3CetKICaVxihzKY09dUywqvXhVvhC+7exNsbA0YmYxu7so16NjKDaXXAwv
iVhfprhawQR3x0BsMQb+GEOMMlzinzKxziRiotG0kJRfXDUx9pooL8ytY0Gup85GlW+kCkYhHMmv
VODFohOIWQeFm0WlYEHtiJFHc2nblmLuwUlNQjRFi0WMP86AYCaa1kPUdXRluzDflXb1TTOCW1sj
XGUd+4OLk6jQINsVmolikCTEJHc+5WI78ijMIeyEAoYjKRZrEpCdDcUBYPXh58Ft7v0C7kYKvDcX
W9OIv8n8aonZaRDbE6ryvYMPymtDd5fjjFpwSDnaCG06nuc9k+QBT0h511R6cMu879ULYu2sV56P
bKbarCb1a2PKbfI1sWRJoHgHBa2xKa+tborEHftWJEauAJEw0zYq53i8GjF75bi+tFTsX2IEm3CE
pWINC8QkZtTYxSZSdUYfu3dE2UIMZZZYy7TSepjEbOYs2M48/GctPrRADGmeWNNsPGqpmNUyHdta
in8tFh+bGNoqsbateNy0CrMbWiWSo8QAN+CEK8USB7eCgrZF0hN4hMtSjHOIi5zNgJfOx1O3FCTh
1CuhBbUY7hax3nkGsi9XK58H/6ZcMOeZYtOjJUGh3PAeCxx8zD6ZVYqpr8TdN4vNb6qwt4QlZaZB
gyaIF9AVU2BgIy4Tm2CDX9AS46Cc/WOxEmKKYo9DXInHsBezYYvrMBb7YS9GROtEd1GD34s/UYyK
GQVWMS4Wt7bYGHMxNAY4G1ccjoVYHXM8jzbexxUPpCdmyAVXZCr2yFaMkqVYJl28k+xyxk0vdkr6
Lbh1pstAjJYTjktPrJchHswKL+aMrv444c6cxaY5KMPm8D0SA2eGk9PH0ZmItTMVk2eJ23PB9YlR
9cEc9K+r2EE5UwBaEosol6HnDJEWQgtO/y0+0lwMpUnQehutTZgcpidHGB4Z7tNVbKgBftSgwpja
4lDFWlHB/8rwrbooovfp8hSJoXXF2Upi3xfNx+paiek1GHd692GpX8vGie9THRUSxmpsnmhUZrHN
jmKg9cRKa+CpNT3CYAZqxIvYbaGEvEJwdPejWHFdPLmJMudWRk1AlAfKgbxioyMWtgqxnWiEOAZi
7zV19tlUx6EuvcS8xmhY4wYuKLUVqMvqkASDPC7vPagFlGORKnmnDD8xMngCMLkaEtBVAnFatFZ7
8CM+g1iWyqTuWeJNtq3sHjExqo/khsufKxZmFy9zJKbmpXkA4ma+AlCp8TxPYn62/VjHmxpuupwv
UjPyS0TNMwmDxBhEyycTD3UgZuocVzVEFn4UtPcFfutJjNeWWLBtMWP7NkEERsNRO6C+ZqOdT6NT
6ecm/AzrDSiet7PwdtuMdy5MsXtjOr/0W2IQbJzgJsbpSqzhvpjEJ9zibS5Fcl3jS6iMa39IjnZb
zzf2rIH5sQF9JGI8LyIcZjQAQCZT9mhwp9tiU28QSfb41lcxsI9iZU/wtPdibu/F5l5MQ3lqbGaE
rmkPNDQ5yiMxxufmMh16ftSlmabrsO6bC1+M9DVNmySo22MyzDE8IBT0nPk5AgdULTmF3X0L3gLV
JwZ93Lj91g+ea7Hum2Lij3Dza1H/Gq3AcHvrfhS7v1WNyMxbcz/bIDljFGWlQ0aEtZqPjg7zF9xH
djlo1tlaXhoBCuSw0CB8k6StaQPUz3Q80ZQD0oXREVPkIYdMQKEATpDACsaxICSlBVMP6edioN7/
mfPjpRuQFxkJ7qCEezAIAME0NLRCOE+oxm97gSTofGMEYgWYKbL4S2pUN6lfGVDl6dj1LeAOavmE
2Ix3K/yFQEAMA3w6ZsyHThANQXJNUxxkQ0pYAm09GqFhdG0K2GGA8BDqxJRaAn0YBP9AOereSQBC
1IKGsGFE4LUNLs+GgCNmDsdLXXvMwb9cRAKXCABfbqzks95N/i5/CUO6+to65Ps5ZYydQKhIlk+j
ACtG7b7JiYAyIVnMEC1ozGVxBBTBCy0ynJarQOAXDcLYDvzSBvv+F7rbHKCCyqgEmhFCz0CF/ZgJ
TiMSsIYJYcOHtDHkfEMlJ5c2mEFQ6A2GkRDH1dUkkI5IcB2QRSvBd5gC8vAw7U6C9ghhfKSwPjI6
yjk8qDRy7hY3GTmNgzLlCnU2BRQyCTJkhB1SCkSk7uHhhYnBqW9NHgZzQY9fuIymG40eZin8Fq2L
dqbmMkiDUhIadx4BvNmE28H7YgVrBlJ2pLRlNjsrXued7sIhcmLHoReVEhOfAPFqZmS0A+G+jqBS
6uzS1p4WAahEglIxc63djNBVVokmENzKDHcl6QCwlArFIlAWrl2HUmFafOd5QakxF/XlBINkl88I
tSyBuyTj9Mnv4qPhlRDe05Z8Gg+Bd2ydQuzbdPZjIDEAPJ0gYsCcxB4RfncxPBmIcZwnoy2MrPVD
au2pDOeCn1kj/cbT8MTDsNoHgqgxU+ZI7fJCpS28GKHY1NBsZssDVJ5wcQcLsI9PlQe/pYJ/swoH
x3pAJeFfdAkGiVlQOTnMnChrGWDWK1LrgU7w0HAIIo8NIe2MqC+2EewdHwZPMHgGvBO8qUH8o4DS
g9IEtzp1iasWgg+0vAC9KlCfGbpPDOXHEdwPghiEW4IA6gQGFEEFir3PhUCCQsEFtQIOMiAIFc41
sez4sJtDMlAOXrRLbVqnq0l6VYvm7ruKcUvUMxTjbAoYJ/6QAM3yqhWERYgpMIv7XbJwUm7MBmg1
JpM8n8hPIWkb/pEpIKQJIpIPGaltQCTVhUtMJnz9MV6uR2QAWduQdyVgJfBdU4wsN8iGGkrqXWC6
iLpdrsU+VCZT8ExxinI1mt2T2QWgmxyMJlNBMkd4nvmpjrlfgad+KieTgXoVVJdmQjOd8COuhvZD
wtnB80+c0R/BRW1dAUjp7V0262RbF9PrOtg/wlLEdkiAkhT5UGFf9wKjWqFSpYKnauBUuQKsEnrh
aQrDG11gVlFz8qRXmNDvXAV3VSrwVQwCKxIYVgEVqxY8lgUna5jnc8A4iFFVToIMKC2+SPb7YGIQ
DuFLmwFuWbjfUJ3b9wXMV7wlAuYKIHSVkLo6QXbhkURKErfabR6hd63LvRvX9Q3spwvD18ubDPaX
DQPMFBhYuvhfisKkQWjBFa5dhPg67LAYhtjCCGAO6w8pHuYKxpg9AhsbBDsWC4Asd6ervCRZnLbk
NnXNTwusMm+NAJI5wD4SAZnVjlVscthmTBueGoGdDWgOch38mZZB7PAnLp/Gimy4bA+zwNICjywL
4GkmFLVJcGplejfo4NUCn+A0H+JaWXhXXkIBCHMqOTELKgscXeMldXg02NEpHwTdJhC3QGhuUN0Q
Fk9PFZy3RoBvnZV/S1LN3YYCg2O4e5wFD5fbN63g4vIWbpzw4zoByQlSboUtFwtkTuvBzekCngPZ
czQg0dWCpOsETlfkZBWsiJ1SuHWlAOw6SHahIO10gdvhe/7sxi15nWiVY/h3mgsIL1VIvBY4Xjjj
n3QZD2Dbrbe+IPQqandGvB0162ayJvyhVl4fasHulfPGEwzfJEC+SNB8Loy+QWB9rWD7EgH4mYLy
iwTqh6cFz1+EvRPcn+YB/hshAMIHkmnGhU55E7EKRvLVJHpIsIGJAATnpvMvom5kyBF7BIBSDc25
+p/baSE+qgaVJYSiRbCEuX+V6WAKEwEWFkyXUpiAmwpV2sYRrGGIhG0dAR36gjy0BH7Y0habBYfo
ChixEEQi42CChbeuoBNjzmQ5LEVHoIqx4BVzAS22glxcBb7o2sySR59gZ7haOca249Kl94XrVbs4
mE8c1IiJBeeY9t5tidVy78+WtnFFWly3KLeJ53JCSX32bDonLeo0XWCRzM454NgD94bQxCKBSsaC
lwyX/JMuwEmTi9YkCEpInnRHBEvZVh9mKJV+8iG2+09pTxTcIBjLDJylYC35NVrBXIZAvQKwl54A
MDNImL0gMa3ew2cimEwfXmZcA86k731vCEoTRRkaZRvBvQEVZGhtNIKC3jQEwpkKjtNoTZNA293i
xT9yvstNA5/jUCfZ92Ryv9K/P8gmnlIonw5VLuIc88cW/qcuIFBgMwc0xuj3AX5vp+HJDNE3ww5N
CJoUlGgmUNEfjRBGQ2GNcon4YDIFubAwvextHCxwPAkeF0ZpDayUecVFJPRS2KCA1uYRXJ+wTUsg
p405PK7m8FQI/bTi27uFUHsD0ls6AsJIFVpqJtzUAIBqKiRVQ5iqBnDVAsjqILTVzoC7mjQzpGhh
sXpCZcWjffF/2uKyT/rl41KjEH75VlDOTMTO/9r/rBNGcyuq7v/6W737b9ri48v0kiS/ecnf0mLH
/hPXv+GY2EQ9511X7Op/mjbCYBuBJSwKC235X7pi0/zTRAFsoi31bNs1Rdz8l67Y8P8MOOpAuTFz
NXjkf6UrNiyRDb+r6e3Ax7JuB45rurrv27bP9v1sI9HdIF9TxEsPep3iDlvy4agBhr1IS+M6SzLt
M9cz5qhTeWn0g/3orxROzaCVYTNF6dFYP3UdtKM8LKednejGVl/t+dzrBSfTRrvUdfEBRUZ7gKoQ
kmRskDnb96dpsJhlNU70YfK18srKuo9JTehynxw5+WjnJeMcoofIDTSGQX3AvMgzcQQPRsRkYGRI
Hk3dEfmD+8UPCLODM+Ft8gChmu8TGJH02K6XcvKYwYSw60YI6iuFEVxZVFOoqGU0jIf7JmJYvsLZ
opZA0F/f4bfrh2i3du5jQ6SGGXQPTTUfbTesd6C6HALend1MVPiaWtAxIw87Pyqn2aouDTvF1e06
7UZPCCIMoclsQ29EGWhP9v9j70y220a2LPor9QN4C00AEaih2IqdqF72BEuWU+j7Hl9fG3JWpS3r
yevNa5BOWZYIEiQCN+49Z5+ruutfahLktLEQmyoq2k1a9CCJNOdbY4+PKhPVqffltcnW+qprZjL0
iIaqjNNrZszJparZOuYRjTIqBvumLyIY67J5rJX3WhaUQE7skjZnQbTQRVKswhYNSGos6fjUW9Nt
x5Vu1BlFUgjmrm9PtvCP6eB1l5GEjEopssvz4TXP+/iqb7UnLdTPdW5ON6k9gPmPa/82C6t1I51h
EZSiOHaVT1AG+0Q4+PoreO0egrv+EjWuc6pkggtjAHbr602zRdx9V6L5ZO8UZBtapOU59ck7+ema
+0Ah75i/f5AdR0kuDl13laFmp8ZPfqgUgXKkebVzm5URLUev3bJY26tgSHB52R12S6No2HYgo02i
rzrzc8h1hPEmItrZgVlfdS5VhpYbWDb7fNPDibhGIWsv66mzziUuW9e/M/JCXkyj8ncSv3gY691m
CqKRTVW7No0s3PStcUogmV8Wwoarg0J4GAci60u5URUNGqOEvW1p8Oc6tweEn4E3retTnsLDHTHD
OQkYLadJXmg5Pstuqh9rJOXuJB+6hKZ8UBgrZJRfzTQDbQ7ubOX6M/PPyq8iY7wBHEEWWpszePB7
865KEI1nlg54sEnd289PuKnPDrNflg6BrZlFCJmuLoQtMD/8fMYL5Sjf0wvC38s59X1s5K4JxlXf
BdYRYNXC9exHiBX+VXIY4qLbR2xTh6L72uiaBk4BFWs5WvgL2+rFbrGGY8jNtjS6AeVBALiIzSP7
7GgdKZPGzvyHX/rsrHxKw7rojV009NSGHglcsNTORpRftkGtYE1/8zMR75Kig3asqW2UhOcyiGdq
mQyWk0ofKsJ9e38I700wEHvOUnbQTGujWl+isQTw5pfD2Vbegy8IdatAkuycwuhhm7FZk+FcGMri
S6/XhyQpsk2KbX4j1AG1VINCukIPSS9i0aniS8hm9Oz0Yuc62Jj1yfqeOe2hr0xjK1ncYMiHm7Qz
CODMovxh9PuDoH9up4xcGqFhvpvly2oo1jQH5MKK5rx6PwdvOwKt7XXwpQGRo0kaiF1kQqrQnRPg
yhB7ou3Sprc3gUliS0gl0eUOG5/Ou6gj90na7Us+wRkILO9QiHsoOOGtLbrLuGH2ktQRnSkrhlAZ
ABnX1GIykF1qfcTEsGXnmLrtJhIZQSVZdQBMXi2jRGO8Aok7jiZ7XzjGvZNNxB/RCNDreFiOA3DV
pA5RUAcq3oa0K8jGkchjJraVANMWYMrVsihKuKSxOLU+JfrY77U5O6HpuKSnrhj3JdWrVTDplw47
gt5vLwVdew8SFQMVfcD5r6ldZmHcRDQPddYW9q1S7bbo2nE3jv4RpHm64UL/DnfHRKiE57U1XaQf
Kn7JYDlt8UCYu1BfJk2jH/lcLRSyetOc4gMCXCa/erFvWUwgN2SERo4ZMhCwJaWPDA/g6dUwXltB
Ks5eS/Mg8+zNEDK7aAFGbggzKI5vf0giRosSkdDIK6Oejottltpweu3mKBJvxIWivlomXAe9ZXuC
nm/LRRBvW/wh7mjX5LBmhNywb6eBZbmLLvLjnUUjtjd9ayMmIu3HSXJ7in0AktwdTVWcG6d+aaug
336+DDDg/mUZwIQKltBByGURj2OZ+Mp/XQZMv6MM7iR0rgRfbB8Y0MEzunCujNxlZ5Me4IrqOi7V
bhx67OKydfE2LgJNhpdcLLAeY3fcU/LaTBS5vJD4PvhwWxcGt/fLzh++06ywb0O0asyE2nY41DZx
pTZqq0xzNlpV2FBdCtSITbtIA6s5lap4GlxBihydxMve5pOs+WO46JvRPLg+HhxHboIrvZFyZfrV
grfcOORhG4GlqxtowcSaCCv7y/Gsdh/4uJYCk3o6L7xuP5mms6hMYFp+diiDoWSQThdBBB6PP4TR
ygaUkHkL1/S+Danlb1NdpPD6xLLNEfVartrpyNeOZcfa32vIle3ZOFJw+Au70czVyIV1sArDXTQA
nWbgPf0TJxHMUiXk3KFJ140VY3TKNHtfjvpDlwZfuyL85mjweM3OX7g6HpUUYkDR+caqtUd7XxMj
GTQkOWduqVZS2ExAGOHuKgR4UUHfceICpiNt0p3prA4KPTbd0GjEsc+s4kKNaKRTd6Qus2N/H/q8
vc0Q9fPGNGIBAOtb8Y6aYb+F6RofMUXi/c0TXDl+Hx+UH3/PpeFsyvEm1NxgLSSkNt3S6hsz0ttD
Ujp39BIgcqYHI1ObvCzSQztJ//z2x3bo2tfPP7XO/KH85941f2gtimepK8cBD6fk7Lb7qVroS6PW
4DR6N7U3uEu3ox/vOYW7ZzJVb3VhPhRVSpjUNNx09ks0ueNR2LjizJyG91Q+65610bIkxleUUAWb
Azw9GtLrIDaHQ9rHJGBONxrb793QsC2OK3Wt2cn4RWU16GlMRjcIJ3H4u3q4EQyrw7LGJKGQdxd2
RWabqrolGKPhWOasZZaspvUEaPTAeMMFjt97G57GN9Scxr6x42k1QLZqauvYDdcZ+9HD4NFOcrIW
R3Mj9Bsb7h1FNG+aU+kPLrOmSU7GtremZkEl6BxsiA9cOecIleQy9xK5kTYN15Bcx89PvJj3E+9O
PBkuBu+2qVvStN+tFtkU15XBHP4mcSYy2CNjOJEE46+fBCa8czZAztdF4C9zZa+hQDLbQ+Zchy38
DOZGo9Dwl+enDHwOXoNkJHgHkUwbFw+6p9t7rEcYnUTnwu4nrnnCJZkrwz5lYDsIlE32BpXBpZf7
NBZYMhZmXksmdgl7Arsr9sloxXeGbmNeVF+AecES6YJgkTE9Pzg4GBW389vGRxU76Ym/pkqGewrx
7PNzZLjvLc58OoUUEieqKTE4vz9JfVqF5Mf09g01IndM4gCuQuO6noDYVEGnbzjmk2NGgMO7od3p
7TSwXSECuuwMcZl2LHWaa2ebuG4bal96XqOXziSS0l8WsihJi3UNaC7G3vHd6ai7TLItj5ErcgXn
UoGi38FEO8oyekRXKNBLHoK0O+iyIPa2CIzL3sQOoxi1NU7qbtxafhuD1MZEMk53EoNUNVjuZWHp
+0nV4YH51xILG2ndejStCyrGpakQAxkqGk+JYJGLw07fa2G91nRGYbSiBTSlTB3IJCAcxOvbyzk9
gvnfKfLD4AnXo034yGOntRUhy0gx2zg4Sod8z3YMxJ1ujAx+48nZp3UBuakaWUh2QOiwFIYp+6vZ
YhR0fb8xaftqOkjI2gCDWUR44Ur7yem5LHv2Oquhx2pfQacEQQiOtU8d+rrk7OzzS4zCqOZdR9tq
FE1nQ/RMhN2qwt6XpMe+Qn8QBCFp2s4hb5P2Jpx0dFIeEA7QTacpJxY9CnVoFnb41Fo1y0ZNhl4e
f6NJ2Tyr2FyEDWyPko7cNqUm7CnFz15nfe/w6A4pU5jRS5ZZCj7GoAm2ebsDiSA7KxaoQ66Xp7Cg
3Y1m54o0nGqtgiSHxrGcsqQ+Cbu/LHVwKrlrLHKZG6gmYfBpsAEjqe2KwLnUs8p/YPrIYHYMx+uw
DHYVBkXCf/THFIrOfT+4l3HCXCYbQGOieTAWoxkyK+uA/DWayvaRkuemuE/NNLoqS3Y5ZhOsTdsd
AFGy8vjpJjQ7a1/To03Lrt33xFzA0ez/kkYrl3ru+GtkB/rFaDKpscJdEGrBoVQ+qRw1E8m3vypm
UzKNXiwU+5fjQBXHJcW21yRNBKUInxlOu0jMA9USkKC+gQQzpmD7yZuUjQ+2d/D1IydX/eiXvQz/
/bFlm8Xs/VLnYhjXXbyJ9lvD5t2OVGVodmqAqDe2Q3EwpKAvC7uVu5qOyomb0s3ksPTbVSauZKzd
msFMeGG+vEr6WQ3vMekxIoeKgt0dbPhqb0VMyEPvrKXZtTCj7I48J4eu/rVukv0YWrDyAhGY9zDu
BeHADrPVDrAXcQ13TaTsjV5z335bZ62qoSWe1P0l3gbeCb/tr1Tsfe9Ud6Mnlnvn+8AmeJtPXezN
icZRtfZooOD1qNTKLnJo2Z0aNlS4wDBdDSFaTg5B3degh+Bmbj2EQwizQeK52jwe7OW60ka11ybF
2LnM/W2blnhBnTLjwH52ZbfWXmNKyNaJzBQ789svEndahDD/zjFK0oR9PViVg0mOTnHdZY1NQyYP
7i3QQts45LgJ4KG71LslkIaf1iftOMC5vnTxgIMOc6GDeqxuuvSvOyPVj56rT8tUtw4RhoGLXlV0
PmzrsXYMSMejGR8csjwucYeniC/0CMiIfEkJ1rvxWxCfkAb9vbSYbRX5NnOtHrom5QwwrZHOjSuX
RTfQoaZkumkMlAb0EDY1gSsXoc2dKyRO2YrZ0A3GRDUPgnWNi505WNtc4JH2TmaZM8bWHaKO9ahh
zl2lpJqTTVMPMX2NXnsIO8gfmVfom2okVF6C5Vq1FB05GWX7zLxD4FgS89ARKeC1WMDzyF61TgAN
PUAckfbMhVp3DkIK4Xz2MCwugrJsVqpo423iIksBDPYYRHSzS+DPc4wG4jrfQOSQuOxha+/QoSm4
5jws7Tp+6e3EuMUSFBONbvm7EDDc1TyLBJ07Y/7K9MUQV9xxvWfGO3BHAU8efPRql3Eekm7tentP
pPEpVOEux0mBysD+RsPGOJbz35rS3bs+oSZlYu0Smpl3SYbkxYfMgWnoIa0186rWa+vsBZZcYABN
1gr8PvZWppld4MY3KCIG2AVsv0X86lX9N6dUznX0YJK+uAtAna2HLb7J/DrUvodNoBaIU9Q+AMx3
4csMSk1nqyVuRHUvpiTd0EUsV1qU5Ju4Z9/FbeBBw/i5DBrulbFvMUnL9KUVcP8d6nS8MKcUAMyI
7KIZsujSt7P7ws/bTatn0Hv0O9RNlDy5FX5BWLstq2Mz+flh8m21boAPG1ak9iMjybVsiDyc4hBT
eBCedBrcBNg1s1DQWfuCvFjTLsaH2ONjR3GEXXZ6Kgcy0gjFyJapjacbrU5wSJMs3orsSzGkcgFn
RW7NyD50osjPIOUmIKZDci5EdduCoV0nbqkxBXOTIxLjDt0H7ckuHKjJtBq2Qhs9ZqFpY3qywdor
N92kGdKEzEf6Y5tGwHRDlgRrdPIM2JWeQ0UypmOeAh8W2RCi/mJQPq1dmTgMVEFQNMgCmLepu21G
bXRDtXKpZZNxUCK4j7xGWxX+NomaaluOfUQbDAmUU0Ayatk/AUkQ3jbVVL02KkhOFoGVN0axTnU7
X+lNTexZFoRwIivvPNg0TkWXwSj0SUBFLQU3M04rThSqMmkwioN3bLLq4Ipvyv7Wz5PkaCqErVY3
4gZLSrRNlM2j/dwkRXXJ5v128kY0HiOKHVLwzFNIBI07boo2ekmiPsHEqvSDyTxwAhSLsnJWW+fA
253RO2h9OZ36LkbRVpBv3wlBMasbajsZ1heZya1R11+kMZlbPR2HS9egSIibyFnEoexP6HK+TjSL
V7oFpKtT/Q0zBJeT5p65WKpdpLf9KSkADZSZ9ZqUPvFjgzE+ijG78kkcQzxWsqaJuLrBs7123QfY
i9mTone+bBKGWUPQ1luH2v3HnfL/qTV/mCy5zOV+2hn8Nlj632nUf+Wv/7Vg1Uu/hb8QbH78/t9T
JunMcyHHhQzjWDAczX8GTVL+C3qNchkxWY5riLmR+/egyWKa5ArXVa5FG1dIh3/6e9DEPymdhg7/
CC6YrobzHwFs3u37KIR0G7MdUzAuWceaX/nPG+7RgGMcjIO+hSWGtPMi9V/tad+y89PBfhspSDBQ
HZEi3M74y0aaXHe3LbMmffpuIq2qdW8VDizG4Pb6/txDCguvmvLJYA7chOefTvMHswTzber10y71
7dlazgzb4fRAsH7X2s4B+hRK0ekkJ2FnBKq+qNPirEt0f554Gt3iQIjJyocNZ6MoT/Ubif+tmE6j
6ral1nwz05rL19yiaGJQFeM1845hrta95VyOQlz0PeVXjuwOYLR7Ja2/6gKEzoyy8654mBLCRux5
tJiK8/xw6JvRKPM9fiKu+rUo85f5Zzr2pA2joPlwrM/b3vVgfbDT5VCN36KgPijgOPO35h+ZH7Is
jM38DFTRr+eH6u1iV6t2pRcvJH7935Mq5+4uz2l+gm9PuAR+qNs0zhBw8sRDHs4vUWD13OrY0NU5
1jOXHSQM2vnrkq/r3lt4jeDQ8br2SVVT+tX8M0HqrCob6Dm/yj/T5wCAya/MP+rzPfSKYwncoLkS
8XBptin7Wv5jXD7/NnsElj/vq1OX4AZ4jDDPlmVA4qMG7JvfLdkRwY0jY2fZp+5xfjgTaXlXbwWd
rfkn0J5dl/x03rBUz4ftG/3VVLPMrF1Y4squ94KdLr8RZzwAx3h7Xhy8NCQarx8vdT5erQ0X0jU2
bwKJDiqMdiGs4O3/UEj0b3XULsySOf/8AngcQVPag3E0n575tc8Hf/s+9JAyi9fz1/Mp9Oav+bd6
Rpnnyyi+03lqo5U9CH1AyRqgFU0EaS6+vqHJiNCXS8OE5sjXXX6OzDvPSckS5ONA9LjrQQTnvsBf
5x+eqTPEuG1HUqR1KtgSnY6IunULt7Nts/38fY8ElY4su2j6GnKM+XHZyqxD9LsxDzc/hMnXLjjE
jInV/Kwckw3g37+qwAOVEdynHipdKFB5gO3j38r5YVeF4JXxaHCQKYiN5pb84jVdVzJxOE38KPdJ
x/1CRb2K2Ut05bjuXDreUZc/pxFpe4jiKFoW6dyGLGiKwYq1guVzh3gPZPQNwuQ71ycML7GKrzGd
NST2F+5IeZgmD33hIGkhx4EwB7wecl+P8lhWxoKI1gWE24UMzCOU/HaZqdaAtryhDZXQQld3Mdkt
dQLumXwyImnoaIx6/wIQaZkGED4dnwtGMwLY+9YKkRCfs3Zl9c01aBRkZPWKoD3OoHXFIuYv3pas
/7+H/uEeajB4YN/979UZ6ySvwu+/3Df//p2/b5xK/xfSCwUIyDbYOfxz21TyX9xJSaT4AX17k278
723T+JeuW4o7I1NRHfDbP/oMU/wLoQf3YUpYiarCtf+j2+av8gyUGY5lC0vQ0LL4UjfmHsNPfWqf
bLtJFTnD7JgmZUlj8EqL8mhfF+VVM3TETCVBsCFlKSYCVecKYue4yMuY4O2zAN6wN9uWXmiMzqxg
sCnpNhzshkUyAUPothmeXqM71naptpWelbM/Wi1/Ot8f3E05Fz93fJl3CEVBAgdPSU6w+e5eWlJo
uvicm43OW7WoW+I0tNREpD3jikxa3hOjwdaV32WuJX84tvGuk/rj4K6i4Y+Qhrfk3cErK+oMI7Ub
hrjBWnU5EDlrQpEcrBLT6C9aDyQjrq4LuN4LzwrbH5flv20CfXh83jYXsiCfMWFRX/38/k0Gk2/u
n80mVfXZEn28NGjpLurMYaM/96rjyzLsWanTeqUgRP0orf/98d99ft5ev8WrF3y8Tdh3717/0DUk
bdicfNsGyRpV3Y0/h1RYo21QcAXqwrIaRq0qfKk6BQV7pP+a4rHSV6Cq0IkXlfaHU/LxM6K/PV9c
hE2/OyPNEHiehQSIpERcdUY0BCtCysrD5x864129yQu3QYSakqrWMS0l3x2m9pVVd6XXbobJAFum
chxJg4M81WOM7zT+Tvcz7zTVOWCpzti2vdafZYUGPiEG9FBYItgkg+PsicJVf2D3zuf8p+Ly7anN
ognGICYfSTGfoZ+uabvsTCtATYVF4ztiZjC4WvAiiAoYR+8uFPDaHI+R3Ocn5PfTbpsMZ01kGgjO
WLV+PagXxBGcEloOEf5qJtMuydo6aInPj/LRWTcpmF1Gay6F/vzvP700XdVmZMQxL80fFFILXkaV
OzDoLSQOnx/qo7P486HevcGO0JGD2Em7gYPkIvTtljQivpMKjAVPCrCrVASAKY+fH9V6h+F8e/OU
ZEtkKcahzvsFeQxiR/U9F7QpddKfYAtu3VTfNyFgwqkwxUXnAmUb22NR9HeNFBFWr27L0uCS9oEk
rEvACfYRTGXiC7ZxIjEvtOa6c1h3Vdv19KNnqQFaX/pz3Ypi8bXyCRbQPPPoEcKxoC3/WhtQNMf4
XKmcOXRsg/Ol9X5ANOY310arfRWlHW7/8MrnE/ruYztzUXXDYV5q/vaxVbXvmHnDhZuYDaKEIby2
msyiT8ir0oLuupnru54oFdm5d3UiYEmL8dxnHRnJA6hHJ7tNalxcugYWsJWAsFQOTWiMSECnB5h1
fFjMDsFcXU2YZO38pCSB7pi8ShKX6HpYBzaXgDNqUgUz3L+q17fe0+hg1zWjFgVP9Pj5SzaM3+9d
Np1/w5oXK5v/3l2qkZsQz2QnDSNptCptO+37MvoL8kTO7uZ+ivDKTq0iwdS2hy0JDSS226+jW58Q
Mq6LKdIOfv49i/m/rn8xQxJ+qsL4QpSSsQqtPFy4trEmho+pckP/zkrknQvkz8X/qangntwHvEqS
+6RWtuxiWM2ajsgZ4emzqSXdpy6x9+QBEt4WpddDp+BOFvdNezAQCIgMc5Ky5NFsdANkNEEq+2jy
3YUFTu8Cotqub7trCJj3qtvHg1st8rQNl7m4ZSt/r+zktoqYszHhKuZR8qrplLfIM7IjsoAZqybX
iKCsJZkv3EdF+EA2rTLQCjTDelL+vRWF51Z2VxVexiQkXEeN/ctY0ALVyLJYGX6Zcu4uEhlDOTnL
JXtcbdsV7Z3QbVxXGqDknpy1WiBrLO7LEO30KHAN5F2yE3oJS21q5li8Cl1Rp90YuQTl7r4EFTh6
WZ1tcefktc1gyf5qGjhsJ/Ek0wCwOFJ4YkZn3bYF2lvxIFXX3ju+6oj3qeDPpswMWa9o/lVgbIPx
D5+q3xcuBkJUrSzFlHfybWz00xo51L7dEs3ebFpU9kU6bFRH3JYRDnfeUKmlH+jE1GXZH9b/D49q
c9e19bmb474rJN2KTwfuM267+kNt9ddtnry2lXMaJu0ejOhj7DpPf7h6fq+9oNNzJzBcw3UxH7y7
5dS+22Va0lJ7ia6hx5uytkW3FZaRVfVsI25cufpeb+YZij2dPz/47xcuqCV8jOiX3bnt9e7C9Vvi
nPou5+XK/KnA2hmNpnYpplhbF42505ut1L5rvUz/cJoN67dVkgNDgqbOtUA1v393U93T0gYByEa0
8uRyha2sNO0WiU/DNs7CZ0JEnIXdoWxIgulUs3ii5Emene4Bh7zxp2fz+12fZ6MMQ5m2RE9uv3vX
41CDA1KQZzcMVEGgYEExFTGiUZR6qRq5MkEpnmqpdxe+yK9oEC2TBHx0GvR3OVDJjZ3oy8/fGfOj
t4Z62LARXlgG7chfa4SyzMUUdrLemPQxF0lCOx+R/LoLu4fCH1+7mtlUXeYeTgeTPG0veUyt/GaU
nn6oEwM7uuFfbGvR7ALF3DluDcH0C5Y17+uy0dHoRuaxCXV5ohTpNgP2Zsibx3IKXgPhDSvIMN4f
TvNbWfPrrVFB+pbzjtBy2au9q0UYvMClCCwm0WIigWdJ7+1kSG9OxUA8hh44R6MH+aGzBBFHCTO8
qaZxmdjzhZ+yW6t15xmNYUF6bYZfHt81s7Kl49buakrhKfQJkwObkVLse9ZlK9SdbuZyBSVhWpKE
xxLmHtxB4l7JecG+uPThPS+HJNn6nKM8DNI/VF/gy99XA7xk16BDKi3BcvZuuI09101H1debLmZg
EwTbQM5h9Nq4JYPm0DUlPqtAXAZ4ThdtltFxCl7xgWF1peDvWqFtKc9pl3iDs2QDCAvTEiSZdHjz
SVp8SoeyvYjmzexsAW+Sb5rq76sgUbskM+ik9HP941jLtEDigzOedBuTsBSni3fKx/pTeDVO1nB8
nmoUDChKUfl5tbU0EfD0ufP988/0W9X32wfgp7Px7jrrm6RHljvWGx8D3WJMiBQ1JxR4uUz7ZREr
HG8et9EZ0+AYeA5ck8BVKe37Lmp+ZAD82y2f/dFKTwHOTZpVyJDvlz58cqIf7ZZwzhSnUy/UuBdm
/Nh67sopjfEQ2h0z0rD1MGDhpISqepUSA30l3YJhebKFEVAdvFznlBb4n+ts3Es3tbCnkcmRzjVO
lJULrPLfbJMHCcv8uTFavLe+KC680lFLTsYdD3tXqRY3KKbHRdDlGU7LOFulKnxleEsgjDSvGCsR
IZc6TymytwvlNgTdTN6wiYHfQcG4DEyWKBws6RLPnrse3NnIpz9awns2ZH7vtBH39sJdyaZ8bJt6
YZUELYUl3cHKB3RBXtnn7/Pv2xv6RARPCGpgR/8hhf3p1m2jKEQOwXKqRPzse02+1GY/TD5R039+
pA8WSYctrEBCIt90ir8uknVCyi20hXpT+NlrVJQLkvNIOsrPqg+YEhSEh6ZQqkUm7j4/8AclL68R
XxHQFXqo+vuNc+n5bSE9RMZmhmKgI0AM/bmYheEvpsUQfVLeUpoIFZwsJgTSnw27Izt5WAKzeAcs
i1TfBQTuzVQMDgCXKlrl4dpzjOAPy+4HH3QHKaYjLYvi4jf/QeOHRFlHeg0tHR1PX6ITjJ47PTkP
mr1Iw/C1lvmfmllvRcu7K52On4nDxKQ157y/o7qdVjOy5uoyuvakY7xj7V9KTB2TIw8+Bj1QKnWx
JrNyS5fhxvQU7uusWxLe611YuTgPaG9IB286YncoNCFV34VGv8cz+ocS6Pf9Gm+kza1T8r4Qz/bu
PovxFMN9x5rUKzxPeiEd1kHYTQ4Bmws7iF4//+B8+Illi4QjjXYbnb5fP7EOKkU/bYea1M9jT8qh
EBzVzJwTi/PsUCA6xp2GZKn96QP7+45cMaijmBbzG/JbMEZUA4gzRIHtdWoe+1FcwzPQFh4GXVAe
FVLODM8I+894gDEBTs0jXhbMNx7iVe9hU1Fp7YCJ6da6infTBK7i8xPzQSuKJ0gOCD04cmLgUf16
ZvqxtaegjrmiNPHMqtKxkWmidVzUR/aNfwUh1XEn1Nox2a/J8bZgoODByF3Jinkjq9irNXIKP39W
4qP3iwqZd4rdLQbEd8+qQbZvWpleEcDkR2sEBQEiC/sSJGu0hPgjTzWCYfSSvr72O92H1YupCQEf
QxqVnkmUykw7vLWG4a82Cvrb1vCv8cDXJz/bE/097UsVnCZWmkPplu0S5FW2CSk0Txn3BTcyjkgI
M5I2Avc4IY5YZuBxWdtHZxU4Lsad8pgV7BAQPbeby7ppngnIeAIukl9qViQfzNL/PpXhCpdWsIGe
MxwTg9saLJPigI2rLqkBPj9hH5wv5TqzxUyX1NLGu883YYnhaGdOuel8e2FNKP1bMXWrPmtRcLT2
XRi0145WvSLy+EPFbHxQa7ncdfC2SQOX5vsmNoHjtPsrWW6Q20ssH63YhprnbUzPihcqdxDkVtUO
mW2/Szz6m5ZFCHvAvOs/PgPspWz0A/M04rc7QwEtvimUKDdxOF5VApJEGRODHfZZztDMeB5QPJ7G
PDtEwqz/8HH9oJGOLN6im8smRtLLF79eROYEPiNvOXiD/f2i9YMNKYhgsnz/AHnIXOEryFAnohjs
UI0GaCc/f/EfrDIubgFXOIZjCNt99/ZTKWUNcaLlJmmndFEA7vcWkapr8BdA6Cr9j6+YrdAHe0lq
St11iWjEr/B+L6likbf+ZHDMLnW/5aYkcqJonPNA02YdNtVtQkLN0hhK907DMczH0PtuySDYy8Er
N/4A8zHSnjNMY6s2Hf2LPiSBMO4tfBVmc6iNUlwgQtMWjUTFl6BmvFdevShGbDzUyfFBiweJvZdE
Y90r0KcmjzVBsAtZV9FzM7hra6yT6xoYCFOE3OYOqLPtzbDVZU3Rr8Iixf1iDtZjLMS3zgkI6TWH
jCu9VUffmB9IGN5zTNg50nXD1PUbujkaLDTKSNnbD6EL9oP2l3f0QsK88lxoZ1vvquvJ9Ihw661r
BhvlffNq5QpAw9A5j8p6aCcj+qujr1/1GLza8E6yg7jOe1tDlO1hsEgz9tz4/10oHvB6fH/cB214
nqbReKgzwowoPd0ncB7ZxpLwMxpTiKvMTR6oZNrLKvKn02Dqe7toyfNs3K9sguJjYQzRgURW7Glo
4x+GMbrTK58o+35y167RjF8C6rZ0bIZnkdsJawcp9c2E4DrWE/T5BIzeRqF8MYNietFj4zpTyZcm
DUlNNEVINnAbMpRuvhdjjZMHt/J0odKcEKICLRtEu464j4wdWJOQlxHGFQZuIx2cVQhATCZWvZvy
gqq+TR4bYsk3+Firw9u3ZDBh70N8uURfHp64s4enJs8bvGnm7u1bhirsXaPMTZKF/SGa/8h10f34
6u17Hga/uqu8TTiodRRb9oHWo3N4++qfP3pEdqsCuSSJOkWKcUNy2zPz8Oj1Y3jEaUmv0x/LGZ6S
E1Wnw0DCQJvvS1l9JQiD3cvkIWbw+xb2Kl+Bck3A55C5Fnf+dKXlFYZDYtZyr7x6+w6Tv/EqTCKx
VRPQZ2iXDXrl8z9/kF2+CKlVTjJFF4iMFUEz7fdtDYOeGrcQ90OMmqORKRqAdrpoeg+oWMyWCiRN
+TDyDqwDWIfoC2zvVqh8bYyZ8agFeb6vycSyNMpkvSgQYxaGdjPk5XWXyOaYR5l2JouIRNOw2XiD
huPTt707PwAWGNTgVd/+mlLiH2E3Ldt6uKxg25GtJOP+TJkAcCTRCPoI2/OsuNajvQk/FciWa8+a
lOSy+x+uzmu3babt2kdEgOSw7qoXS7Jsx068Q8SJw84hh+SwHP13Uc8PvMC/I8hKU1SGd1nrWnUT
ra3GkztYjtndkTpbEIwELk3pvJknj/G7p5OzMFN9juYaka7ww/diygos2jXuU0wv717WGgQ+dSg6
52DfeuP8PjkWI4xYz5fKiOZ3RCAnw7HCe2kq9V5+FsuDTpsUR7KAFq+mv29oX37EUTi9gj5cKd9q
fjSTajYtsm9m5CLberJnRUdLfPPaVNwe9yhdIYwGKx8Hyc4aOmqkbBIgAJvZ32E4/iSF1j35Qeed
yqTw+HyjJOoieUUEEgN87NTehRRT8n9BD8+2wc4Df5W4sd5lYDJezbICOq6JKSW2NMT+tg91FP7Q
SeVtzDHw9yAJUoZSfUGOwVBf0HLO57Fud619ttSwaDT76N5p3X/Go/NT9yjA56q6eYMtrrLlcyLt
gJweVXaXdoDM59XJ38RbtMBO7DKDMHEOxu7Ch0f/llVd+TqX/X0KRu9XmQVgQ3U9Hg1gXT/d8d11
/fJdkAAuaoPBMV6ffVQ2wa8+OTX25H2y/x13ZHt0B2xt+U/XY9G+PO4Jqtyihi+qwRatRCDbH54D
mtxW9nToCait1Zy9V1P6yUFSfFYCqkydv2a2VM+BlXvvSbYTcVq+j/3Q30WQXpLpvXYa6y1Qobxh
4/kR9yr64aYz5pzO+PP4qXDS9FK1APDKCBjZUBm8G8xe71xkyJH1olds69Hr1DkkDiSzcy5YgW7q
jMxxUfXdZma4dCDWePqxMOY2hP0I9m1y+lE4gNjInPgaB7Q+jczaVyiA1iV00heFYOu1W26sJUFi
lIGNsQGCEyJ4xs5VOJyGymZHtfyI0j57TaHs4fX5DEul900w+ofBC3+Oosrp1zy+i3bOZwSYrgWv
4Kv95o0eDtoYei4+AR5fyDrPgQserF0cZkjlqzEP9gG+NJLt4Bpx4GGtM2Btul1KQHAaT7c4aKbb
4x5IL5AOeUFGqZHtppEcPDW2+TOktgTt/Hu4mIpL7YaMxmL7bGphnWsEXyu/8clnNzz75C26yZA4
8kM4lf5ZMF/L6+TqT748x1AIzvAgzS0823A/TBkcB7dCGG+3dzvFOi5Gxz83eIPPpefwKfVn8DPL
xU46/GqSDTT6kTlfHzcuewMrD8nAa1X85ITNNogt++hE0e857c5e0pXbrPmWhv7jRRbXHOZs/AfO
oDdA9CVqR0cdbqQ/blM4qHD64njjViQMV7I82dN8ULQRK9fBRKXDvRD13zTPX/I8AmGKkj2e029j
iQSsx5VrDM6WVEGeBXWfHtuthII72zPL1yh7apP2o2uyVWSrv5l+criO08CAHnF+6dR7MY0JHFfa
3ynnsS4hSfFz0m0R+MebhhrSKJ0n0Jcf9tQ9z+i+GYfcCnAKXHXZLEXQO0hRdv38I7CjA9zKP7ZN
kis2fvI4Ih1yrBn/Kp1eJzv4O3fjCIBBro0Yb0/vY1NXgAxHs6vXrEJxW8W4OPx+VkBJmxPNUHay
5PzeT95z4+kZMkd9zNV8FFOB5wXvDi1TUQ9HIJMVsXHWTlTzvk2N7aRt8LwecE9Wjv70Tcd5rwX7
1clXzrqsHSaQ5SR42ShZXf5bgPjmo5mfdaeHJ6/+kecE7nmZ+5I55gxRwjFBe0dUBS7z2ggwX5sG
fwILxXuaEjY3F929CqMXb5oJWB4na99mVCaGWS5DRh+rNTJzGdyKrA+28zx06yosj11bnUrhIbqv
jFs6jr9TsvhcCZTUVBP/IWF9VrV5ZVSi10Gwr7BS+zO9Z9gStT0syc3aJoSAzxfXpAXrRJydwqix
m4zmYudmRkyjL9G4imdTGZCo3AIMA0lthf3TBgsMFZjhs8tHFTZ2vSX4pUVC2lwHH+eEOVpqx6pK
o9DU+SaW9tU16CMqBS291TbQBY8jwfG/jU7XGFTFPxDIJoAAKVb5HF5zjROrDemQUUEDlfK2jg2d
IK86IusjQG8M/knLIZwQ94QBztlnaeHNFz/R/WnELLieRUzom3yyrfRHN88dPij3xCTwH3QMrEfl
qu3L7yDL/omW1JJhrsiEpLJY+VrtcijtW0e3754Wn41VIzCAkum+OLfUYBkdh5qzbhg38Psg0dmk
HAf1EluHE7vOunMYEG7e1htz6IuLBkQ/295vVBzx4ojMd8rDCdP0msuu5W2sbAhWzdQ94UgrNpk5
/nQtw9j7w3ADMSGgwiJ3gEB77iXXpVr7x9JO1T6qCiBZ5nxsm/5PxQUwq6f03k3qprMCMTSIyU3V
1CTdDNN4ftxrQTGoOOyPpKVcGOc4+2GO63O9EHdSnzaXOSM+Iay7gWMgBUnOYdXIVWOShx2mYbWR
JjPjIKs2uozVGcIHEB67jTVuR0bwjwehPDTnuoufBHyCPbub5mwZGKKG2mwgoOXN2aa/QbI+1DaO
nf7iL/9g40z1eeG7Y7UfXb6lwUqOisG4dIL147kn5VjBjs7+sBpIzxm8kbNH705GX9tvtIKEyOsM
acLM27OL7BV53yL7UOO81Skx03l+gE5gbNuo/NJg0Ld+nDerUvfkOS8vQp6xXEAX67JFgbOeuP50
kBPID5bt5bhwPwKSXkeumSuDJvAUKI8QO681QOL2hwkk4WoYInONs7E9P27YC+781g4PygBz1Jbp
UXUuhukGv9C6SNj/NwpfJ2jOD2WQhtguPz0eogV/Sis/286qJGawqc4zmthzMM6fADTilegRljGI
qjGhec1KRnMnV9nyKjdtK7EHz9WZp1cdSWLd+F0pjhkgOpBCxbmLVXHOl3vWkOxnN+mQZff4UiK5
46fo9LgBsdntnMp6rwpAzKZy4fQsv5gVIUfl4+7gZlvGdP4Bll18hulLLNZyL0zmg0HU0BwNzq51
Fj52rfe+aoiC1ar5AD83wmVffjSSsDjzkYKOK4gWFwldHikyhZFm58fNZLjpeZQfhYzL/x4OOgDl
lZfBkptrQG6dI1p6jQgBYN8bJ9XkXxaN6ZZlRnASvS44x/VV5OF4Svz20qT7hTHNDs0c2HhyXbN8
Pj5FJ4yDxTu+qss0P1h0cFt7cPz1XBgbhPbBBSIrN2Odr7LQhARv1DZf8hzBRuurXZx8w1+Pzgz5
1LbIlVqrCiDeAqGPXJprAa3DCEnTyINg5bB7MBp61SI3/4CHGtZWx8E6meHfye520DbHbY6Nexhg
m6vQSub1I+vovyyGx905dWR7fkQeeY8MCPTZWCYekQ2PR/slHMltrGwrIkYVxmRtZzyMh8fjIoEV
SaW8JCl5fSAQnCy//XHz+Osf98xBOGuAs8F/v/rfv/Pf7eOPSgP7G5h3tf7vwccfqh9P939/Xa18
JPhDRrbgEgL1+IPj48k/fs9/zwTk+Ydrz/5/T+l/vzHBK7AdR+dD2jql5l6ecG64h9YduUzHMEoq
m8S1x71iufe/Hx/3Ho/9f78PKUexQ5b/4/H442aIFYlt//uzfty6u2ZMbo+HSB2bt6qUX9B5aJWD
SK7K0HcWWE9/+t/NnNFIy7nh3X7c5UzvT04I8Ao250la1OJJg7cxHBogk7J50qbhXNBQeoD33XaH
8azcj6UVbeoR9rW57ALHbHLWiOP+wXUgxhSQ7jotvT9ciIAxcDgDwkiOooR36se9eO4mq91Bjhsv
XkAnXrPkLkuGM6rFUuHUqO6XMAI7H75h+5iQtkrWp3jiM3Igera9qfkV0LrcEkYd9NmvpQ8TWScb
xUG+asrZX7elyNC5cvZ4efHdjt1VufYdwQqyTzDlG/KmPiQT+5XhzQYha/5n6D+7lrmTY/MVjXFx
iibsG8SN0f1H3Y+CpDigAwNWBA9wk0yPiZq9PcC+16pDXFTBbaW1ep4nQf4yuV5tHIGaYngirI7k
wAL6R29OIH2DjfCA5+bOuBIDS+BUhiTnVpCd/VKtcRZ+pa+Dbu6pQzR1LQT1U/ws5PhsZ/Jf54C8
KfGfcP381tqK9klH4xGIDjckJKi5oavI2CKMKCxo7BgWMWNhIqaokDqaUkNvLSkBLIj619jfsKG+
RHkz7FWMAYthZPjsa/kFqDPZ5kHzt477N6Nrpi3w8nqdAgKPswQrxs4olc87u8gSe2eDL0VtyRHe
+xJseKzQJqTURlY1GIfe/vaqyDok+keCfOsltihn6hTT44JdsabjBKDqOgrzKQy7epuHWbpOe5lu
zKasNn2aWlyer1n9VzrxuG1pgXeWG5NH7sqCuFcMHtrUPim3ql2VsL6KKZZrC8qU3aqcsZaVXw2D
xOA2mr/ROOZXH7PrycHkW2rykCdXD3eB8Aw+xIdR1ECbHfJE+6yn2sFudSnS+uBqxzxOeYqtq3w3
eApnl9HHCiwQa8AoGLezQ+KK9LPo0Nr1b7pbDcXKlvBobX1LvZXZU/JVBmv5ugeiXY2+2mjWmwjS
GzaK5cL4k/TujMDKrWI6wC+kbzQ00z5lTbTK2MueI31HxxRSmVAbIDU4e8r7oW08aiStTUaBxMXc
wMU3jjOC+nU6EpdMVl39VEFYZG1cUwfnjGwj9N0zk0RUUckvPyPNrpgFcLqMoIWO+VAboMwix1nB
pIlRpw/BzxES/Cn4ymWvbg3BvxHU59m1oXUxYWhHIz3kpryaFuoP7UISJmdtBKesiXZ0Wzg5BVCy
JHc+h8LU69aBXpyk1PuYzGLaCihj6Ycgy2CHP97dZJLGKZEUqSquinXRFDvDKFqmH2m98eUwMMaq
wDDX/bNrF2qb8JeEzLmOfd+uHLMd+NQUwXaqIKiBj4MYzlo4N8FCxR7G+khyMBfm70UDVhuKYoRX
h76OiX4x/6tYJRsy/WXI+l8/jM6ptzDRUcl7+9JDrlXONTTYsORrxJ/H2G8TXZD8SdJoN1Yu3vAu
lZskDf3LA8BViLQBofvAPbCTZu73hM4J3hmCbS6dTrRz1DgdlJSkWnUp5Eh7+JumcrpzAiKE0X2/
Ug2slzTPmt2ER3it5tI7wg5cWSi+zyW9e+w1YCg1BZgw7XfHAPBb4vA8SqsHLjYb4WHS0bnp4TbF
YZa8dqP4G7kXWV/bjD2OoV2xTIKz55n8hQtcuXU5E7NiqZKv9vItGkQDNmS0bn6saOJCXbKj9Pee
mJBlUihfmuVmWGeJw2iuWniAfujsjUY9PbBQ/93YnI2dCP/Bt6CiYgmxNYnCBexmMUvd+03yJCtk
Km4KMZ91oM8KkOFgU9G25v25RTh/pqEcN3bA/qIkC0CioEsZrnNSLdWkvXdVfAyBAMCUK9EjGEvE
eTxsK2zu3lQZO5XCu496kkWq346VgVkXNcCXILE3762uvF2BCIvRVrTukyDZxXIx5xOcRVWSMRgK
h4Nj9r+nak6gumv+LsLBo7Ddcl2xtzwKRSGtt3Vvk5PVhuna9LvinBIfvcJ6DrAgbv8Mpf5jm+M6
zSl2KsLmYeZUFnXi9C1tcZw8kAP55DELDWBCGzWZVdleU8E+w0BeZfQyK5JcsXX2pDpxDfqZ2rGz
y9LqgyCISxKx1IgHIOPscgw+bhg9yl4eYqZeO5RXanprI07ZIgGjwbr5F8NGd01xi3bHrlYEYsOJ
8UJ1rvJ9qOx91dmcUT3fTMjIe8HxeGt4+abkRpk67OrejFe4oUDA54tBMvvByBvzUbjrK3EL5yBE
WUsCpG+TdObXA6RT2VIxhMF2KJceKyimU1gYELz78Tlpz90UroHFBLecCjAm7+CuRP0nzUM+dI7O
L2Pe/sybLN1PDF92stc7l6kZROUgxg6KME5NwGSb3LrAQ6nOEmzkANr07LNM3xYc2ps4dubdoPRJ
JyPMNSb1axf18w1Gx7YVEANmosDHDIB3vVhidL1ktvzC0lG+aBZIODIrZ03mEYQzRl476SBgIz/g
aUQjDrMu/ztYMQwiy4PhHeYseArxVRShvXcGYnMEs66DpeZo2/kDpIFWHZnLTEcX3N+5JVtHd3V0
NMoZu2QwfhluKM5Nl4VPYwizo0BTiRrLZtlG0DaBFn53ZRRgPuVFQ5RAlD03Dj1sNNk3K5RjsDJ6
mT3fzXQkLoT16iF2M51w2pqAVrzRPuDcUs8ietFKlK91EW8KkhOf0ShUr2jj811QEc9l9b9UH9Vv
bpb1lzFJf/F1a966oKesdxPghdE/W2flz7TXzdmsjXFtLj+ijAPgSKj7SWg5HpOCGUPjx7thHKx/
RgqpGior0R0b3bj+z5JsuUUEyJSEnCMxyfEW4MnD3tDREzBKcqMsO9h2M2zAM8w3wcu8cjOnPBa4
NWFbhOOegKvd1CSf7qiPRRboew2z4MrO9NqNdfmWQjhmBGUhRyv+dW6nAaaqeOeU5r+8u2WI+J+a
4YuBRHvJQT2xUUNamVThKSt7Zw2mxt5m6Xg0rbbn22Vi3zB62KYsswYUMPsSUQ+7LcrOqQEQFeqB
JQnNSxVH6UHUHkc7ZYrLB/dk2n9SnNfupAUqPFB9ThrR4Ebdpy3k1bPhnLkW48Ko7Maj287HIat2
Y4pZKScx1ADS9KwzcoYmTOUsbQ+6G14AXnbXKVMmVxBL72o5QfQrubpGrg9Ei2QFYZohxD1q2KH6
qewEIy/DS1SV4aGs7S+/M8WRyOHLKBgjiFFsvaFXe3Pq9alg37QiTZomPnCeyjH+xlrHQNT3hy3c
T3LLqmFfwG06kvhT7eICIOPce/3aj6HhElJYME8YnYOQO5/8ZDjtQ3bTnLpWarn3FDTOygRUtirr
zNnZFRMRgxUYQpNp66UOqYdD2x9mVURHpDzHOSnsTREUyKo4KQaQFYJR1Yako/qocndaedH0njSW
exY4FlaljZQ5GctwVwXw98c2rV+toty2HiNlibplX3sljNkoBB6K3vEWMh5feEzAdFm8WWZ75EQC
0TV7msGHTl7AkaxMZNWtG35bDixlLZgMt8IFzZVS9A0QkG267HVNmuwuDriMmiXRYLbTX6zcmHZl
Dwdk6T/PM+0scteIJYGbftqMWI9OEH7GQ6Qvyt1aSZY8xyNmkaIPqJM88NpJ6jNRqenu6GjVwUSs
LUZAtsN0QjhN45e1OYJcV4EKTPeIMFGce+MxymGtNq0/7QbyKzdD/pxljX9VjbdGfDL+MNt1lCnj
wxrZyvjqnk1NtDPE+GeiVnyqYOUtw7WnAND+AqaXe96Y6KCcj4iYhC3OaOPTG/5GfuV9WNmfeiqj
beiO05MT6OCoqpk9XBxxUQfYllQ4YCyn+lFWY3uJutx60cNbnZN5EyFLuCQZwLey4yRhlL/PEZzc
y6RnPFSk3kUXVzIs7HscoJoOCEugsm27e0QF828qlH81yIextIt41QM1ngYGn9+a8YJ2I1DD5Yyb
aLlpHQI2lT/7K8rG8Bqad9ZeT+VkHmIl84MCXl0nXfbEimJ6Uc68NmZySvTDqe4S4NHOwf1xw9ju
AKjvu5aC5R2MT0SoPrTpdsIMFE9vc5SNF64H+sXR5imxk8+BMTFTa82GJkGV5hthC2AnKukLDLVB
DcTLKqq7FLm1NnxyUpqhZ8c+FwJaCNpnEA7BkYqhZioXqWfCH3p3F6Jd3DqVmLa+Z5KRlpTZk0ja
bZcH87liULwlz1EQqMrM0zQ06xyXdTOha3trigYwrXxuWVI22Rg84R0lfCVGvJ3Ww3faDA07o9nZ
glYYTy4Nq4Tju9FJg622jK1Nn5CWAdVvBZYyL+L6tXLTdYNaCtPS01Tg/xBVslNuHcGJcKnfowTK
KYlUT2lAOF0i0kPCgoEJ6LT2RP2T5TuniFOlJEpl5cYD5n8TEl4Z+xEiDYuo31Z9ptYkkjpPlvuF
FtU4uglBY6OVntAbqPPjxlAkxdUjLwyY1fJeQlaHk2K9ab7xp0y3pO/0pj5NafCriuJvA/PmcyEE
UsmqPiKmkitiyQdKxgoKfF6Wm2kgB0Iqm81x48XHsiPAQpVNvPfnvjm4NeCgyGNyN00js9dk2fGD
q3PdXZdF7b4bqA6bNPg5t/OlAAqwmsWgzqNP3D3d2k+MsR0fCRLmEsP6mhyT+ncqhlNHT7zPrKDZ
ZF55Jw1GXUswTLcokvCgLXszlcLdVZxC+2rIzY32MmJgm+RjgtDPIVm0W2Eg4IuCjFIoGwDXM5G4
ufHv0P7X+Fp8hHJA1+cVv6SBP3R0xuwXc/WasJJ1Mzjekcba4/TG8DckokEyIBRJJMNbCR/uIikp
3DLd917nAYeMwiMWGKYD+7zT6cGyrbcqIUwyCm2xHvyB2qMLPHgIXX/M8gbpSgizsD+bpf8d9Dbi
zSZyN7Y7vTle6Rx78u4Cs0WssJC8SnLJ1nXXLXhPdAI9gjekNp1L4rRHDE08//UcVLiS5TjdY034
WwvIQRrd+oHAJvHsXxfLehfBLMaw4CNZpyvKuxxRDiI85lqzzbsfkUSi+gpYufW7ibYtESNrnB4H
pyP7oKgBbkShPNTOJBEaJP26Rme6L6L5oKu63ow1ovec+EwQWmEAAJpAvH+DecQ/AsnFJGslFc8E
3ulT1BgHwk62ecHgyh6Z/3hRf1Gl8Wssxz+xzSyk7MFTVPM0gplxrKMk/GMmleRSG7l6smRHpA3K
DBaaLFEbkNQV/Ogt1/vlq1utAceonRh/ZtKmTPGha5ac906zUV7TcKn345UTZvVBUE6l00BqdQUP
TeCQ9yIbySUjGWoJ9HX1sO4k29xSwsrMs+Rn0xtMapnx06Si56nBdKICuhZqngCb5fs8mvxzDDvX
IttlNloihckS5X0NO1BAqb0iGUbsSeIs2YYU3Um64M4GZe4DQTgORulhO7BkK3L5mzWZt59iwVjL
wFpDFbSNbfJmUs88l25erUbRRy8NwyWYjsO6x71wNnSX0OZ1L00O4aoHzbYtIIS9dtVv33aKEzJY
verIBl0QMi5QQvp6g8Ga7lJxmLD3rkmnrLYuo3A8txlj9IbKsfQ/EiMMGC9Cf2/MBJI9YaSIHUZ/
x2l45s0a8TUoehOzETddWSfsd0SyOuZALYtIXMEkItludtZJ0oonB1XOsRzK59Dv5FNVET+jWqWu
vk/N6XXjE4fwvBqjPLwVKXMQ8LCbNGvc1dh2b1RQJEtWArFM0h4FpPyNg5ef5We8jTsV7mezRE5B
NEYj/Y1RNura+/ObxaZsmUj5J8suyo2zxAbYAS/cUE+0/x6M/C6y3pp87k6ccCdn8nJMN8PvfrCt
dZZJY90KxnvJ1onCZGs3lG+xtL6SgmD7zqn+tjTte2IDo7Uhv6u8TYiUtoKd72Z/B3cZddlxcVhi
59xgkBsoTOHOCaIv265uUfaY2zLInmz2ZG2C+bfnUx3CRDxa0H/XY8j+pZQF6LSuNs6tm1HIYi0E
41I5nLPlN3temqyS8iWaM67bmmFRYGQMFurxIrpPZhjrjELkwx+OU6f8U2511tpyM96dgPy7Oimb
LQb+UziL38rPzB241vw01l6HkN/a2qnuj2B3exp0jhLqSNjL/yxfybvpuBNqiIBoxzrL9uSflFzP
QQU5nBsh3UYdYhuJxXJhLReK6vCrK1R6jrvpXlf+OlZN/VTgLFhnnmRDONMPBy0yLAiVvMbUAymJ
E4SkOH8iixGNk3e8y4N7kP5AFIgL6TTXoTi5gfFVYCQ28bTuGDlyPdBAOEfBf88ZAw//SNNtyohI
35iV4y2ckgPxk+VisI03TgPl2mfZkifeKS4DuRomSx4Dwyv2UP4xrTu/zMkIzs3YhRhYh/ToO1fJ
kIVUqXw0jHtsuTAloDuuDbvli1yoD7L/hhPGPrmvZziakvXT6BDx4oimRkVC0G7idOH5cVMM7t+a
2Rqzv7TZMbxIj+xknqOgdp4SJb6oKc0/hXLubmQm12Rqgh1UxIuvoQ41qba2jIT0jqQrvs+9wxu8
hDqr0IMdVqQfWSiv89CPq4IhWFYv67EufgPeO1AwFdnJrspjk7fFKTZjdSQJ5C4qf9wTtGxDYGxY
7625ZCTEAhfoPP4QQad6FXyA2qY4H2DOj7mTr8vQGKkDxI/Mrw5l3/4GOZ2/1YyE9qzLUHho0VzL
Xr1RVE3H0QTwBaH3vaJGmpJOHHWoYIKOcJz9nDatToiJSwdnrXMGplOAwb6JplXS2eB5Ta6i/RjR
GzYuBvM2pxWYcWFYcXZqABo8IZnbLUL2bUX+IexOqdfGWJs7cIWfPsK1NeR4jOMj3gOsW/26kMS3
2FKcxyl2VyG9WJcxfsvBIjBoGEjSE/Q0szQvITjxmj3hvozZxUy5ka0YjfnkHcCGlyGtDv5y3uPo
5VpEhbfLwt7eOg3f8ra2mdAkVXQpzfFgjk54Kqilj7rAZe7VLXonu7gmBFoexnjH86AvBwI+Sb9C
bzMl1xDLYJLhn7Bjq9iX7ClZQY3tca4dWmXjkslWrGHTZRthzfWxq7phRxKStQnMiMA2+rZm9H4W
fFeeS2tSlArJsUJBdStJei0npY+9l7fXMI5BH/y/0Nd1Ikbr5BIjum7GCBACWrgkvyad06/bwiVY
I6p5e3RHekhVcFpVhPM9Dv6ApARK/Rqof2fbR64d13SiVDSb+lnG2U3YDH1nR4OzzfSZNxPMFZ/L
bVzX5qHO+wtT+WatGuW9Rh7LiUTZr7KiRokGxEc6ZzOkU+uryurqOfWhMcvG+RUwaFljBeIp4e/Y
Vk0p3k196PR3V3fOWyPM7jnIureqRT9FPwwiTcTFu1sk39Lz9LeUzPdc8MIA1ZODa9AKp/P0pMlS
P7b2mF8C29nP4Vj/4jJYoUG0M8hdMjn1AnAt6UP+NcnRlESxJBJQ95vYaoqjwSo9Su23Ng1fknLm
Q2TSnU9S1GsM0hOSxVJcO8X1I8o696brmSRvQASPlKKGed5tMssCt6wan51xsJkPmM6PGdX4Khne
8cmFS48LVmMonqdajId2rP+Vdd6sA1KPPJp+BEXOND4PoRVflWmWrBteqojOl9GNf3aZc24CzAzg
S5JsbZtVsjViyNS01u6xaVWKCQBv21xT9yu0tBlFLTo4CUOho6mzBwMfb5x/Wq51w51MPF7IONlW
iNw47j8hebpU5LI7puR2b7pUEUVq5x4OqgRYHV6n17yc/9V8vtNAV29O2ItDQx+9yvkuz6Y2b8PI
8ZP5IPDNmaBtkebyUqpF2OIEPavVOTqXqmbLQtYLhsb8StBFrFhuy06UCEjCe1fE8jZ4Up1yzacO
xxA5xV5kXrRTtVdwZ0ezka/CNRg/48w5BkpR0HTu2vapuKwwFj/GKXxh2N+ddJBsHCwCq0nG0Ssa
4XdnCAA75uRnN15U3O2WL7wUYbrxRcqEjGneJcwkwz8bg+6Y2OUTO1p6rFofytCadn3W2Xc5PkzB
7qbpC+9p9OL22pvmxeLM2LS9tLfFchUxCka3XpyivEPbNLDAcotZMhfsu5fYkOY9TE6tt8dsVfzJ
GU+tvdFsn1v9LLuieCowF9B45tZPhIkYuC2FwJw1wwf9ol7ip53glyDFkO0PF0WL8Q/Voc92CfYc
M8v+d0W01pZdpnMqrfaTjsA824prQpiKrYkd3B8mee7Qk/OucDjlhU6eh1G8yYBazwGN+fS4CVhQ
gdzo7xnX72dsEHdLAPmGEXJyshYVUWalZw1get01+I1ad1jRsg58armJO/ptYx6GQ9H3e61z69gQ
4PgSIYzzzGbrcy5CANTz2WOAcZi8mGzkqjwNBrbAOhTxu0oZu8YldGfe9QoHY8MA2smrzyKiEAHW
kd7Lqrf3LdvRd3bbyPTuTPY8J7/ZJYK7sjvVgV+/l/3SPUMXUPpA2BWxNrH5I2Kh+U+Khkug7z57
PZM+3Zr8rVEgrmyF7jm8xmPQRdN2ghK1kX15JTAzpX6iRZd5bV5MZv0LpfG1Q6DM60oIQNIw3mkC
/GLDpHaONQk6WsKiKUJ1qetLDaN+U6LKZA8VcghnbvSsSu93EHtyn3j61Tbim0oQ3PZ5Ne4JzqBp
i/hnlFPc3SkIzuzpJZvggXjVpogOVQH4RzuTvg+4SwZ8Bz89xeAzz9O7hduQRYntrfhO4vKIjrj/
dl5re397fAoeuceS2dTjJnMt/+rEjnmBxvR/7J3JcuTIlUX/RXuUYXIMi94EgJiDZHDM5AZGJknM
k2PG1/cBq9QmlVotk/VWMqu0zDQlYwDg7u+9e8/1I19hHvQjNxt5siBFe1pWqj86Cb6TgBfnZIzI
+/o2tne5MhSXOknRbgvRP8Xc3DR7s2fEVOmO9iEl1RLZh7qNICWObv0+MyKaE009xynog9pxxVE3
SODpKhiRRsuo3iiMX4RMZU8tLRxOA6LxbBseplqP0/08W9WJ5ILPiXbQfRKuGQ4lQgX3u19VojEt
69hgdkP7ypJtcXbmL9tWponwKpSdQGU0D8Jdv2u61XWQpMaTWMbYW9n/x5ZEg6dGI9bq+49WzX4H
LW7eynzo92qFLDwvp+Iwr1FLGIpe595InvL63q3d6nkgIPyeIFg0F2l6XUPEbwEf7Oo4fKSrM59b
w42R57n2NSvD+Fn7nkX0U30cwtJz8X0+xvly7lxB8N6SzY9ZRacNkxmR94gwKHOME4RmSgxXNj+W
kBEW5oL6iDdz2ElJz8FFzQZYoHe3WU8JLRBhl6u8fBFy2rXF6OAvyYH9z/ggiaXqCQuXQzAAFtwy
3UVRKdrqRq+KL1oNzq7RVRQM+kgAtyl5JDhsbKaCAX84KywznHQ9tZuWbe9Sy3K2ni8WB36vrsaB
852i7V3N7G6HhZK3Jhf+eWb20PVOf88b+5qldP0FeUhAWMYIWZvxv+yy8IzsuwuYajJgDaV1m6Eo
djKvG/rwNEQceIu2/+Jy0iCMWqInkt7YlkW2bsWacUela95RVvZYfsSpUMQUdFMF8PZlFoQ2EMci
Hzm/RRtAo/FO1JyPxpIae1wIIxYTjbJutl96Q+2fkNhS4trFfGW0o90sYUWui51esHAIJpDzq7Q6
7fL9izJoDHvwQNK/4O8Yk+1l4w47oi9OXKv8iFpPuw/FMen77Fq3oXEKi4k1TaOssWzjcdEeSC3Q
X7RfedvfOJMbPceKHt1CFHmZLLf2c2FX+Nvi8baX7XhbOMsZB2zoHkHeAChd6Btsy5kj6oLxlTFx
qW7bRrbfRIOTmi3sygZRP6JO9LvezN9SF+3llNbGCzqpGJHdQzdQkaSWRr6wMchL3Ja3tjkotxQM
iIDigR7PksqTFinHtubKA015sRat35uDDULRHn5SWWgHjGPGiZZdtJ8mrdi6E54ZmS9kXqIDpXGS
mcSY6ChrAz0KG7/CO4fbTD7HdMU9ht1vuanHT0t/Z3VxEWD8H4Ol7T+Hurufa83xJ7MaL5AqjkNl
COBx0VPkNuqpLzpzI2Zl8dknnN2om8Pvhsv/EE3/BdEUlRb+338ONPU/cwJn5effBs7+/m/+SgIX
v6lwI5gtW3BZXEj6/xM5a4vfbFCIAh8rM+Jv2Olfiabub47BX9gAJwSg8JVw0lZ9F//XXwCBUw1p
QuXnATViOvDvEE1N+09OWtjawoJIZAKuhzv+DyTCjNlzqi1usx+yyvKdoT6SLthsHcs5jqtiNykE
6a50xDYGTcmkPpJtEIxJU+61AdlH0TBqjVqEsELD6ZUqoP5SJM6oXDCRZTapFynEtK1qs6zVLV6T
gXO76lQDi+KAGQlhwallec+z+NxDbN4q0atDoekzDCbYg7PWKXE41tErBzvXxG9g1zG/2dbNKObi
kNQcxy1TUAX7ZazyFCxOFCRz9ZlVxYITRKRbh4/o0YEJhrL9YU7ipqr5WNqqochfTQXKV2hCppxo
vrC7Op4b28/wTqKA1Nsbx0DXVQ1lFkj2A4Jk45qhFjiWUmD6EuKhIt+ZlsTIQBzBGoNUznNztCsX
c1fbSXORuBGD2XEZi00H5IbL3la7ZmviLQKV/MpBXHtw0NZtMuccpoU8FvTlPHV+7Ktw2iikt5Jq
IGl9O3D4zJRg3amRtI4i9eeiApItKwL8dDxso17TvMmyhzCyfzLilPnFoGQ/YP6IA2lqn0vJ9pTa
9Y0GbXXNpfcgC7TgymcEDG3y2ldBEpF5l2YSIxg6ehb1rmPiTNgcHeeiKNSNRRS5xWx+pNY2ajFt
ZNo91FENNlPj2m9VvXsu6CT6y9Q6vliiU8yePDjRh1AyMCkhbhUt1q/o7a8i61vPdbOYXO+Y1LWh
2myp23Vi7pGTqVH2NdMmyO3jMqgQr7WquPTUKYVpPYYhM2S7tRoP9QzmXxK63bT50Cq6nqKZbT+z
IEeItLiLeSHLoL+PwfXSVQ0GJl2/ljSVZ8M+hwPD35DNNp7KhyHpUDmGquPJDr0sqb5IrEvqp4gK
wYmuulOcq7k4C/Vd1sVd3dB+XCfFiEqzIE25KMiHXl0rPMy1dVMr3lJlByZX12zOXhvBAN+uqoce
MaHt0FTKBhKYCX/pJhRPMRm9mcrR2Eacqc6Dl1AT1eEt9gfShkL6TSljipBPPvQEyK7Q4BYVWl3Q
hi3w7cIkXOoNyh92YnINIxKaMR14EkMl8pUI0THPOBGE0x6pHjEtjb3v6zXbThmnw4DBLGJk4mm4
7ah389qzG+KZa3U+JGn0aGkOxqmuazaxWnylzr3bxScEc01AYNVtaCo07kOiOxFrX2bn4XuPtmRB
YJhFLV4/WMrc3YMO2+LT3ZSajJ+NOg84bnwxJguLojzQW9yHDpulI7rmtrXcfTo/0KdryfLVusDM
nMc+vhBJssrj4R5OkAHJ+KCadRmEtExVrTCDwGWgNU0LteT9N65vtSvZnKUmk0NyqN8lgKM7cWMg
tDq6hnJjs+hsmRclMMRRb1VADcg7eJnHqdpG6nBPUqtCEx7xuU1Z2K/qL+TipeHRVpY+NVjtm8rY
clxrrs2cT2djYbKod263abo5CmKjpOeckDG9RhUxamB1GvJ7p3HNfZGonprN7TbM6OnafbdszVi9
5bTtbsOVn9OTpJrED1XcLCjDyoe2Iyoo7YqvPA1B3NNY386x9stOjiiTtOP4gEd+P6D9U2Gz40KK
XO3ObrScjNLxZpivupGeuhLKB6NUC9996DshEdHJkPiFLp4XvXxIoj7ZUPzbCGtC62SZpX1KJ84+
jLWDgbH+NqonIJFT1eN9XIot8aK/jKaTJxKC5UlHchNAzvkYcKCTZMWJbXpOIc+xNqS4C4SzM6Ku
2899crWnFm2QVg3kGzrsG7a0TrouokO9Zs2SCbwu/Lo2MYHUpjogvBIhsQoocMG8YybocFb0E3Vl
k51FnsOUgZiSO8Ouykax651xYtFhHZ1dDNZuRYFUhvqwKYz2S7dbNKbhwphibpRTgl8US6J+B2+F
rKYhqb1MAVnD7Lsgcqjn0Jbycoplp/tyXG4I6iv3iqwuxjSrJwfNDbKSwifAON7EjZudCSh6cfsF
ZZ5p41IbGgZ5roXNXBU4i+c0iKVJTkJnWr+/C7m+le/30yxfsc088PsPcAunPTfa7++yjDOMWPTc
MS7wLNf6cZgbFMm//7ZJCArsnoVbEaxn0cZQDR1lPF0RxCe46PTrhM7/mCOLizPjaNmtgdSO35UU
VUccyC3udXTK1PdfhWg4BM8NWu30BxphtEtMGPKG2CqpwxQjE/BuTXQOZsIK827Wj5GBU0gjsq7v
KVBGZbmsIVW/I0f+cwD9FwdQjQwZWFH//AR6eUvKvzt+/vEv/jh/WiTRGBZQ/BWZ6xjCBdUyfrbd
f/1FsbXfVLxHmgOWbkXjryfdPw6gpv2buXKF1wT3P06Zfz2AmsZvMEtt0BOA1FXo0va/cwD9BvX8
DcHLdGwOuaTEmyusEZrLn0gyHZM8pZuUZd+zOq5RNCRK6ACy+o3+SzvKV6wOh8hfOF8e0Gb+zRf1
v7Dw/4zy4cUd2HGgL4G6qPR9//TiVSmqxlIxbANOIo/cW7pTPt7AkbDg4yebid609cnY/f/5suLv
6Tm9GYpBJrys/NE3Xlzc9sou6GkL4VPFfFhvrX8FQv0TnO0fPuifeDkZ6uHQGXjFzvD6BSbXhmjI
iKFWQvDo8//98UxIm3yAv7uozlpS2JBtVXQO2p9BzW2u1EApGrmPgHQcY/KdbdO4ZS4J676kOcgw
LA7gxLQby404dZOgfHGLMdvENmtapWcXcqeXIFVC5kgwZb0SMY03Nuz1OBoFWaXGKn1Ue6DH6kto
D9qmSvEJzQV8vNT8GIgimbjwmHmY85URPjvEtN0uK/mGM7Qj2OlvQ6XR/SIdLybb0yZZ2tQXE4oI
sui2A/8DA3ogQU49mJV+30eV6S3qtJkYvgVy4eRrWMUNPuL4GFbSL00JtBeNn5JMT4ZTM8qb7YfJ
JoKMQyvSFL1OiEpaVE5yWKgjuk1a3Gp7S76188SdZ7zFwEU2VTk/UfvRluk7z8wFTXJAWprRXuyx
8nQhjmVMiLbe/TIq90YP0Tm4pfGJWvqS1M2roQ9P4wxxq20vihhfZn20PRsCLq4yfOCtFfqZJsmq
V/BgtVOERoh0Ruu9T0j4tmZG4Mtgwj3rx6epTclJqeUrZHcuDFnLJfybeVZiBv02Z9AJoIZR7Zvs
l1bqn4bCvxsNroSeJb6l86P0KKvxNReeVi7XSmPGPOZzIPsRoXUS75Vm/lEqR6viQNx1C4FxhIwX
ObL7hDwbtGEB0LpXG+NQmmTY8ufPbJme6JSAZ0GqL6eneYSglIf1DpcAeYL28mkYxVNUfyA+fOvb
BqWWgwvBTeGmAFaasejSda9fQyJOFdtC1OqYW9THTxBwPtWR8odsGX/9OYWB9nIWt3N1ZzVu4Wet
iQVnwRVH8KCDWdax4vtIsFzVciLEVeH/Uq2Bru15Sehm2kWO4UWpMQhbU8bEyhjoevOtOTU1LwVU
y9lmc5gcjONFZX4qNqY0jfID4XO2yZQ7HCfaxk6hJq4+CkYAJubw7pwZmsrMAC+6nssfqYFfjYHq
h1txSFVie6KbmB0LLCwkXhufKjYpIPTcc/pieS4CNA3UkNc4vJHGtFBnltCz1CEKUhVMb+7a+8Zq
Vq0X79luy6uryXtz4TbJNSLZUzfyBqRogaFW+SZX4kOXk0yha+Z2bLh/mqwbNzGYkWpWfeooawNB
R3LL8A8GcGnrhXYdFp0mfKMZccfPIua2Y40P+TJGVKW1Yqq8OjPyeLxEtX6d0Wx+376lzqGapNJf
ZLAO/uTk12hO080QAZbF0nufSbimU86nCxWw5xXB1hs8wQUw4uyw3jfTXD5mxQgIAoWlkXevGlpB
jLEDA0zcFhzVlA2BwTPnX5UXgI9Yiv4zVwhjnmN1P/ScdsflZIP9OlDEj7gArWDI5F1STuAW+vaC
dP5JKaF1pT1f3/edp6JgY90t1zCiV13nMcyTptilKfFpMowQm/OYVPZarzByjqmPEKJMM89sQ6Ls
fhDIianqs4i5otMtPJ0Zk3+pqJ8FOU2ct28yKvnF5EnV1l8MsbYRe9Z4U8L4sMYnRGl8SsF4MylX
FWt/lQyaMCGjvimjBodazGj3ORykHvQCEWLRFbUXNRNCJ5IptChf/LAvDuvt5OCtwPvDYhZ1zAxr
Ov/Gs2x0E1YjxmbIsVdBAye1eCDjTDB3nJ87gheAkXLlwexvl5Il//t6gl6Y2xXOC5CnF4Ci+jzu
kWzxoahTaZZxY0fmZ9eyUA0zVyQnd4ea3AeEdO/UfBUpF9Vc9E+Zj6zFrrtfDOs+NuadxRvrINJs
SpcAUTOh1zDuelk+KXoGUiKh3HMTHGbrTbF0W1rLL3T5n5phfgJ00/pKeKsCDfVwaKD9Saenfi18
7OShX3CSYXvalKP5qVe8z35c1xhZvMpEPDVlABfA3rjS+KzS+UkX3I2sZQd1Mq4j4ytNRe3qNl/u
YvsDTIpIX59j+EObZeLrapVsaw5Vv1EdUgUEGl6ovPMO59gxXNpLr/JVEAhfM/yCqsLXClSAZpDC
GmSjBgKshvkiS+tNRD2K9HK2PTlPF5lDvVhwYm6wwn5S0bJ2psljzmiCIdDSPc/ZHlgbrSaXjxY5
IGZJkD60rnxdv5K5YYuhn4wWn6epyPKZVtry/QE1JRdQKOLj9w0v6u61adNj6aI7cZeg5TW9WWMf
TSqxs9vuJzty5BU6zaiUC+6GcxiobXG1TcibTf0aG9EPmcUanRpzZ9lLdp7ZxntUE5qbhDsXjJDf
6UbQy/x90WjvpOuqhtgIJRQCfvwLCxDvpYOnQfh3OI4erY7s6hD+vQcrBRe7DkH22S0q+hLihCu1
AAjDTovFWYJT9LSYmHBtLK5k8sBkmsY7s4pv+hDbfymUzShZ9NadL+7orKXd1VRAvokqfmCPPnEJ
yWcbqqPMVqPZ+IQPu9gC+sTlk1alB6EPkWu5QwCg+3Gh1r4Gkat1+AjYM3AnijogjhnfF0/s0UnK
AqUhxCWbnCArUQNWWWVX19ANnSTGVzWH27k9yfFxiYDJ2BmsIHxxudUsvjM5P8DirJ0uF0HgGmNt
D0GhDSDBZ5l4XdTmgSr4UWyqH61YgrowMR7oqJQQN2b8V3XAQVBG7mt90F+Y5PmOKHb5wLEmTIkG
X3VH8AlWqfp2KAv9jAwfe2qvZDhHTeJlxU9wTP0GXQgvNemo68cjlBSvjOvWgw0HQsSifTRG7u0i
p2u8xMRN9ObbFOLKRK1eesPYhvDoiV5Ae7r4cenwdeZWgVgpexyWivoU8ByMY2jkqyvTsRb2ioFW
V9wrpJQjxfEbE5RaBS17WiLz2Oq8o2HsDimRq2vny/Ii+9pb4bs55xnZrcqr0umcdZSZb2Me9ont
VVHTEhY+OsSe6/eExB6ki7o31eHmtbXAPgyMIuUAx0ep/QISHCLOxdkrpjzrS4MlyipP7ZI9RyiD
t8OkK4GxpEFteoSwqHvHZUpkaTUAIID0k23QYW1p+zZakWwQpCT7wRl/LXZdHlOD4T8+3oA+ijd3
w6PTQS9xdAX3HBPxLlYd2nOAIgz2dGmOCpOjD1a7EXkBilWGv8wCacU7Y/+Y0p33EhG+0Q9FiPr9
JhLgOsMs9uZ8qysL/PrkVSvQhjTqGKEVA4uoxTFngzUf1yDA26uSaJsq6gs0JYzaXY3QkEDRBVCA
B+KC+RotWp1c4F1FEYpq0XycjeSeuBPUl90QHekmlL7sNC0w3LD0UU0nHrgaSSfeuVmzRcrEOEr2
3rQJK/qQGJ2EfZgq+z10TIEiq9B3tSSKZvoYbB6qMNbqS5KSMS4NDgUAArZOl6D0j9BqoVC4L/Ns
zW5pf7U8mkEF0wpm4yYeiHvSEQrMC/yOlHRAtHL0jDjx+unchcFU+5mYPlD4aMFU5vhO44p1eyFC
c11yG3TTHPB48993FAtFQoAXz8uaMUq4oTttQ1vS0GX1iOYz9DoLnyhWReCq5Z5vgngTq9A2sTbn
Xoov7Uxg4l0uPqKci91aRGWJsryIbMkDkyREr4VIM1UiYagQNgF2onck/bRTi4QKZJWvkBGDy4eh
J8UtJxuS5DdhiTh/aSy5hU7BTq8B30fh8JQYtG0jHYob1Zfn5o1NhLZ4K4rB57B1WBw53BXJzDIg
CjCI4S5kC9+mrcXpagQsIdmIxyl7pypaoaHQ6OsGeCWpzTvF6DEF1BE7+gx8wyEbujNIAY0qXBE4
ogW+Qa/TcgeiEC4qrbpB/at4ZHHxXYWIy+o4u69VIIXpEKIF6GP6hcQQyJ5ji9421XZIWY9ohLvM
DHynGFIfeMTZTLL3uBxRgi+H3sYi0Oek2k2meWNVAt2HjVMUMuMO9AQB65Rb0rQ/ikj/KvHxHyUA
A2oP5ByNznXFt+DuJqs54JjPvFZNU5q2/UtuDfd2beP2xm/OFhQfIkdyF+hhd5XxDEVAGwNaeTcI
1L4QH4SBqGk6VnP6ZKh5vFX0cWSgDAmhzHHOWC2SMmx4mo5Zs+Vo0WlbZQ3VmaYsDThTwnOvW1Te
bU+xgQIptgAhUilsrTkh5cAOtwaJMl7eOj/wbcHAM5WHpLbv9XpgaqAU7Y6cPWsz4vQ045pTs9Zu
mI9ziJ3rdheme3cQycVgDh5ectqg93TNMfKEjGbK4ZimzLvVCmVRNvBvU5AfSIYY7nTlgT+920gc
fE2xtqM7mEHkdo0f0+bspoEW6IvrjN3blLsPGNO7AyerigayFSJvIF01dW2W8FGcOQgXu2HiuUYk
cwtVioqclgFsVcxHrcQzYTik6Kr6o9DNWwUbrinzGdupzvWNbtLRHQ+l5LSdW+OuqKd3RwjcTDHP
mdaqVTDCNdlMDmBRvl1u9w5XRZpa2DQi99CNBRWdKemCWhNVXNudp2593FI57ldZ51Ig88Nz5q7V
JrcnokZviuR2tIWyG8b1TstNxpNC3RnQj3ltWuNUjJLMborihAkdNQZ+KOPYT8MBf2GMM8GZt1yq
uELbbWn70lGFZ9n0Hlr6DcwblYHJhZKiLSsZGgILOlVjfUEeNxO5OoOb5syX1KABzUX6KoOMaVJ9
jAc/S60OpEb2xlDk77aCtQ39Z/JLqsvR5FSDUKl5Q2BHXYBqNtPMY6OG514vMI5MO2VobHokxVVd
ms9snklR5zt0ZVlv4hRWSlxx/zKV3qPMQm8egdsu0T1U9bVKlLc6QkbGOXtt1kOdgD9TDhp7Gsec
DVOd+y4eWv9WqyyGA1J+qCMxRGWd0ytgMrFjXLpdmBmjNZuwnFf3vaCSJdgh9vQqe08NfIVMN/Bv
E6aJiD17KE06h9ky78OQAQWMKqs3tHNoOydZqrtBPCuTXe4WS8TbUCtuwOUvewS+TCe6PCjKRARK
A6iZ8aFZ959FW+Mnjx/sMnwu0yj1rJw2uAOEdBPBxAxsBZYDDv4iNuUhEdVL3QlMryVc19AJdPpR
RK4JkjyB3cvV4QdPlawh3gHf7nmSxrVNzIthYXiVapXu0lrb9rkxHUyTd5Nbzt4U5tldxLJHfHxR
QjopmIcXTrXGXa3kvMtoJtN4WkkkirkzqVB8DAJbADVPakn/ZIohLU5owrJ2MP2IKSUzMFZmuknB
XFPedUPp+j0H+401sgiGtRJYzXDXGdicWotFvFctmHVjt9WYgRRo6D3b7K2T4aiH5E5RSdRGCI/l
K+2/rNjC/Laz1wl0WfN16W3EGcnu4RYwhd8Y+Uo8gAyI0ieEhT6RjkaiUYEm2QIL4NF9fgKZg8iY
+i4TjQzmBkFOlkE+hEVC6LKVps4uVJlUmzGfoKmxyqwqa6Q+Z1iGpBgze6xU/Z7gpB8gLgC/zAuM
wWK+yWysNsNEGJuR4FOys2UbC9PHtlJ6I+5+f05YwuIwgQhotr4RAzPKpuEyAYmkamPWltES3M/F
PG7xWUx7xUBkZ/CnKkc31Kf2uW/GcbsostyZ5lKdqgzFa7q4GwO//QHd2T2RosWh0rEqNAayIA5B
6BmBTKj2UQWXpkwAD0ll5MRqA1FsZzq/RhRBUlUisTfUqfXnxXiPW/k4tvWtbgPkM8J1aDvPpxxb
1laHzc7j7F7GYpGHlR4z6Ppt3lTitEIjzAiIUF2wuzLi91DJ0nBqTiw4FPbrXm31+ApHyrQ0pmpy
XTZsst456oakt2W2ymB+aV6qBeBwb3LWjFnZUTSx7cl+8HSLJBjbDu9cA8PdiKy/UHmQaj0/y5xO
5rSAVh3HlzDFU2npjNXzOT7WLo6AyjbkoRm/18X0aVjfvKvRKbZauq6yinY4rdFS6CClpUmrtREY
mhcj0IGASEt+1Hjx8oz7rM2m/Lhk7ArAbALS07eMQeRBazlWaMSu12hMo2w2/RH84A4iHmIu1l4t
DsUWqeWzI1plI0y+UxxRbSCcbAtix09BzJAadLJEcY0VuoYgsFjIQUZ7HWG+dNr4ZsrtaNk8PtnE
ZJdYi8ptkcioioX/Yd7OA9IKc72/OjSSO9V0MEAXhKRj+DvnitJSvsFmNWnXCf3Zjejf5jiVI8i0
mYwojX5aUhvPkU/FPe0mKQ8oMtRjN9J8LJGiBbOWf5XYAbwsTvutEBzLwx65Rqtxz3NzTyc6vh+i
b2gK5rwzqZiX3FCAO8qtNU3Y2jQi/yY9uzNr5b3M/CTKbBKZ6jdXEkAG1SzfsxVpRzQqype+4JWy
cxbgqJ27TVzF7g6mVbFBvwySG/ppApJ8nuMLgJo9eeaJx0fhlNWP18Qoz4pJAYEtRXiMSD/KifV9
dpt0Vz5VyxQQRxJ6g1gjK21CppqJE1sWOpupF1j8tcH1WhvdhRvTnhPcf5ieboSNliPVS+Xx28KY
GKPwOjWOA6A57IyyQPpr0QkCQsQCFOFvZi7+/ZPVznlsnbkLJvSHmZ79GhEyZTB7gdCSUIVuly7K
xWIIzKHcZTXJ3xPFJV69ROTTLhrwFjDAur02ARd649XY3I6AezkSW51XjNXT2KFfh32VbUKNXULr
17O1bm2lZt2OCg3oTj3kbuUVQ/GofIgwhKHTYS3J0dvOsUBMkGy72hjXi7YVQ7xt6vqAEvatEYdZ
ZhC1G0ryVoTvVkiYT+rccLjauqYMFlf0HAvgYEWWA77JQL7col+YFwQcGngv2thNuy1anveRT+FU
8g0GQUxHkOWU3mi/AeArhw931T0kWn5jZbEHM5KDe9rOQXU/WWfDmhVa/JMSdKLgiGiz53Uy3NZW
e45gIHhOrz0qtcoK30b+sBYZeKd9VcTXqIwPQlYanYG44ixtvIRrOGbTvDk6jpapV66cUN9qHT9C
P7+kkXNmTnBtgcFi4DjWCVT9RZdvU4bRfqyrvZXw0eRUvdEYfEmQ8C+K+Thm+TbpxovCzBF7hptv
ohr8A3f8W2stD6ZS/jQlf5Ep8uS2verPQuGs5daBpdT3q63Ia9ksCRuF6YUAhT7Wjw7kC3pp91xw
L2CbqH4ZiqrxuVnPpMEv8zNinNdmdvhaTABUHfudnpF9a1es5HhZvWYFwZUAZb73HZlQAwMmyKmv
1NBkF2lIiXPwnW7QElwGNww0ytqc+ZBfwDz2hHlfkVz7YIRI7hKKQIXVBamyiu/UyXay5swtGLNY
KV5KzE6JLw8zj6TnhiFoAdiYm9EpSBtL0/FaDc3etqdXPQ19Cu3blv5SgG/L9GpruqOQtOmf71e3
np/o1iVrq+Uyt/bLIqwfqoVoBIcBs8u4GuEbYLUaB/ZoaWxAtSBBiXoOnbiqrIxtJrb6FN83S0KO
n1UzQfp2aor1LXmX2TzdtIJlP8HZCz8q5T1Q+y1zgwLQtsmecKsHXHkOajE6enM0EU4DZOGg63Wz
tcLOvWKSV4tP/FbvpYODW+cxF27zc4LozdWh2nEeFTnxeqtCK3dnRslRm9JnIeEuVHPHG9G9bIwU
M/d3YdsZe6TXBVE/GKcNZIJ2cXXyjkuYskBOcXV0Motqv+dYQjTN46BF97LpaaAOY+zP9fH7wNI0
tIi0cchPQrm2ZSp9pbHvprSszmjn6qulAihRn4tRA2csVesoJkyQfRMdFS2H5wiWC5tMfKqY1W1U
mHKiGc19jvYCQ9tOhhZeIs4uJiOmpqn1vSyy+8EemhvgjQdMNHK3tFG6M7Vd6izKJauMx3iePuBz
Mhui6Y9IcZAnYcR4DgvXLxVGMCHVPBwrdpO2YtONuBB6aLFS8Z05doXJfpCPUjwVShIdUK5Ge+Wl
kf6sdbQKpHMEtqPSD+Gc+r0XRgo/INXvUQCwG0zWTSTYsp0+uwHwxMWmqQr+6dIYZJgponR8pbYf
xbcSHv4yF9HdJiEuuWVijKhy8b4XehQL5aYdof0LBHpEzL1/37pK6lHiq+hVSI9fT6Axbb9R+QLP
xEHIcM9q4dypWonBNhtukiXaNhBKGAeG/caqh1dzsm8wsNJQWJ9z6pUvzHJX3NvvMtHoKzeQ5yJY
YiE/1m0RlKagRfwQiub33TDk7qO7vsdqPW7h0vbJsi1Z5dYTEX3EJq0wopUEmMQzjVAcupgreD6E
uf+mMro1u1mcontNDSwFpNd7UHj0o566by7E/mMCUrbOnRmqCSeAlPBcaDf9uhBBUw5N+h35EF57
kwwoMRxtlOVgSQKWny6AsQToRVKqqU7gAgLj1gDcQrOSkl35SocVUoOTwC9BgRKRyzNoFAvnE96k
Tr2hL6Oy7xSgUivbntqLk6OqBM6kfiVarQWA0u3jgHG9sz4WSBlHo4WLjyrA8GO7m26+f9e3A67+
WtcY6E/J1iVExu8Rr3o5R4FEZYtAxA/KjXC5zcjpGE2kU/rKXD8JOBAHLdvb01VXeGbRwGFtj9sa
wP9cHWeH1TrSXvQkPDGvzI/aoPAkx7QpdFfF6od29IAnI/LoNcDRj6h62B/3UpnuhIOkF7xQctup
+WdusstMluxpKThkZOn5jyY1dlKFgJ+bP6ssnq6LmCklk7uYzgwY/PSjVG3GpCgDEdoY2PbDVzEo
kIp4+15dvM4jisxhzDk12pcy9peld8GbdukNSbnAe5ah4KDUvJQgyQOHYko5qklLIJqW/phX1Wu4
9OlJSGq7OnL9JKNoZdM+V4LOgt4YXdA30PLsCq4rA3jQizyzdVLh4o+2JeDcn3bV3I3rhraIW6OW
KhteGm1iIx1AciPy1JL5q+9gZnWYxNBF3A3UERuRtD/LstnR+v/APHshWV3zc0Ol9RYL0mpd5hpJ
tFAdRuFL1CnKqz1sbYinVECPVTNgw7fbT5e5vK9A7zPp99adLREf0mox04EDMqNV30wT8kRtQqET
fTmqWUUKcUK5D7n1Vkuacw2LkhnhfxN2HjuOY1uXfpd/3AToTQM9oSiJsiEbbkKEpfeeT98f8wLd
t6ISmYNKZKWTSB4es/da3+rqTVlAHypK6HdyCR0urmejBtE5Xvcm9Fl2G3D8sLVM1tS17tlY5Js+
JKSbHeuCLAe81Bb9z1ARt149k/6L7mjEY+Rqij+CeKY4ZFpDt1cLNSDOFFCA6t1ljmdFN/O6veAm
qZXnsPAhD89GdePxX15lR7rjW08HuNcbkbX1M/MwSqiI0OW+wduigpck0rpnNILyYy/nxf5EPkJX
rVOB5qeaxXslHr9lGiJOC7l4K1NbWmPxeyZEDZy4PFAcosu/CoZV5+n9Ti6tTe3n3hoJMLsjWV4P
hJPb4jTVM51gFkJ2tHeFVkRtArOx8GfthLTUVINC6Zj1V0S9uYN9uNiwsbEWFb0+kt3Li6Eug7bU
121unXqZQqc+DRzCTd3NBKhzTdQ9xGovbYspNRdUXEErglYJOQ/5pYbVPzEeCsOXOHZYQb399QMq
wnqrAIiQlygN/t9PZZEBJpEZLFIfVvVVibX1P3+V/iG/9evPoiqdlOdf/0Io3iKwuwliBU4WQJwb
tQtRrBM4N8z/bJRC1Fci7w42TNtM2eGWhWb1kPSKT5PNV9acbNKFR2YACpTJOlu8AYjXkeMOQWG5
gC4QfPqLIfIfrKAS3i76BOSuri3vOBpz8Lj8jqH2Kz6PviBtQpgEq2L0Hoq6B4RuTSeuIdyKRcu4
1pB2Q2UrxM56EOWCkEXcCKMvh+cspHuctAE+gvZL05jHUlE1ELbF9Pf5vCv4b2J9hKsHDDaGckes
BjHxDZFBRfESB3FDJaF/iVJpAQqzO4h60K3JPSE8gYMW+xrl4FdEmI8Jz1AJp/tQ9O2Kvn4GUS+M
dynR5rhffSctUg4vqdYdCGzJULQMbpFz1pPZMqUg7ULohlXoxeys40ua5tVKiPP7AAYsiLx0O6H7
Ym4eeIJp+9Tk3l6PiyuIAdq0cnPSqxj0nt6jOamrHTWpDL1Z1+Gw7rStIAtMMVKsbhR0f1AAhvmE
lTMhNIvYyL8pLbJJ1xLIR6mD+HrVa17B492S3UWltMRVEkEkmt90FXmepQzhhTyPY9cbhAlROVxi
irO2dPE3pUh3uZfzFcQVjj4YuqM0peWOtMrUR1ZhCylYH/bmyjAUHMwTOyi/bo6KKKfraSKUgTKa
ta5pq1F90No7Kh1gwVghg1AuNhQAAV2Lltsni4YT6RYC0NeYmfETggo8GRLyWn/YZFi67DCg2wza
HjuFRi0vI+MD4JXcruKMwY5ayy6TtNzhJqX1hVNwqXs6cByB9z8uis8pUIxVEZiXouipTBR0ccuR
1nQ0y5C6QIt2WFpWOCT17ShjIQ3r/luOAO7kKcBDenfGlH9Hivao9eNHC4GP46G61wxtR+/NoTBE
MVJSYIl51ROyvGDpt9mNQawd1VECOlPBZGpIBbrqJ8AF7bmFDRvh8FimogTEQZwyp8493dGl3thk
qU4DO02XgKrkbYUelVcF8IRnqf0a6ChFMw7kbtWk5g6dPsDuWrC2HVlPmxKUIZYjLoPhn258S1dg
++c1ZxBL3uutN4HwkJVD5AETjZUOG49Hhz0KDnWpekf0UDIWnUg8GZKXAVVQMnei24PCBYNPk9f+
RaIO6WiS1l2owLZOL2jCRQH7CzghXJiQMq6NSmu9ghZ8K1VBXQhVKd5aqwSAqRrpHclOtSiNnA0w
BuWFRaN8I0FIpDvahgv4VNVjzzFmkWKgebQqaMwadJtHrBF0C8Q2e2xKmkjE8CaPMM2AkfT0hcWq
gKbc19FjPf+j8og7glooojkp9h/BNaULqKTefcgQESSRZd6ZmCjI14VxR14FVbtTqxMootn0JFPh
Rh5lVigSf/1vFEzkphAfvRzCZ/z6SM57euueBSaqLoVTEGnaJtTr/uj5andsmhAcbFaA9wnoY86/
3pQ9xi0r7ehTGdoB4O+uishganXzEYrdvYF+woT9DisrxCE6txcEKSZY2n+JJsAEhA3RPvZrOA2D
KnGXomGV92G1JDyF2nrHgxCGXHLQun3QrxxXYVWBbOx0wHY5vdFKlMaDzL6EwkisLOMmfRPGaS+C
ejxFetSvp+LY90q+TsrYOE18YyHS9xmMFQxBySXVmI7pAANy8SzmM5juOIUMF/CiQbCJTK59TUcQ
EhC1u0ybBTtQpmBqUQAXllUY6OgCjO6gqR3dk94zt4h2FCer2kvjY6ioQESXdU+3RotPVRi64Oij
7TBrvryJSb7r6CcPSkKEtwmsawIuZuhLCvvs7NhOsQg0r5mYAyuM1HoJ3+TT9CIKbrAh5lnbTwrB
1gHSOG2Wcj6qQPh787mWLgmOaBRayrxby7p6X1YsDXpQ0vXT15OPEAshGDBGWabKEygWnFQSopW8
ZsOekMDUGLhoFU3XDxGbTQ5N1spUxnYnqT2hKJSAH4w82tP5AoFbTTZE9XxVmKG8YUIA3lEYGl/s
QeiGEhEr9N4upHhuzPxkcihtFfbeQksCIF4k70QqSZPiyD4kmDpODhGNRTW617pUnvxxkG2FohjT
9rRW8nLcchSS/fBxmrrp4lNGIGYObQvpPt6hBuC9UCpSfSzR2iKJW2Q51BuPiLug9qtF3IKPGwdq
AlzktMHpM52MSQLaPx3MGblRY/Ye+1bdJ2H3C0JtbtVOD+e4m9ROxHHd+YDW8V4+0BVEqKooT0JU
fGH3vgcImRlZ44Ne0CyH/6kchIkZN6ihltXMWm7iY3YhxGoDkj3ai15NUSAaDXuw+geEFgN4YbQR
YA5Z+zEF6kGG0a97ygf6I+R3jDD2yRZSB7XfqUC31rLxAMMmd+qAhk1byKT7BR2hNEG7H5CXbUiX
7+3IJA6CndnRn7xu1TLeaK3HZCgH+Y1jnYTaSN9VgzVsob0C7606cszVdkk7tl1xMkm2miFUy35E
iZf7L4JoIXunZEwUcXkah5SloZJUvC/+syxzDAoUgHGp4FZGdbRkQVyodRKtstJM1niZyqUFhyJv
dH/bmhgGy6I61won4I4NgZO2PTXULFCcaRjoxXpgEGLgMrxie4PImH5Iqt1Q6w+/Do7cSRs4hLDG
A+UaSUq0o4aCoNPWaFL1s6DP8NR2zu/kelaJbBw0AzkuOaz6MhY5R5eijDJc8I9TKhf7euJ4IShj
uiRhjbKOZ1ElRIy36FN0410UPSq+l2whPm10UdZ3lt7sx0hrXDWKTlo+UiVJfMKpS7XdGGHPWajx
E2nn5620mzr6g8W8+P/6tV8/dPPvepOFLE2rRorVaQ0XEcO7W+k12GdD3CFjM4nBrqKV6pXp5pel
KJx/49fP5Iw2f2Zpc0W8wa91MEFqnLtmrcmA1RyUCvqWwFFUoua5e+6Ru99ITduEjnTKns3X7sPa
YwRTgycJWy2F3yXbKvWR44J6hiQiqcv+bI4H7w0MTNOf63JtoSUU7LmsMhIIsAqIjXrBWl+sI1d0
k3W21D/4hYf8igX4jIxe4ryBtfBRPof1cSK2wObFQGSnnTLLxhJb3Y19uJoOggjn/BE0fA6UnA3+
QxotrBstQvHd2MjHSFko1/hdN1Zq7mBjFNeDU8ZO9lncCEe3yoNRACZ29LP/qKZuXb4DEmFCwAml
sI7Qysx2Uk34go3rqYXIHdntAWU0oDHK1gwzy1yHBSeGZBXtvWSNFEa+lO8QVFo3TQ6mcROEDy4d
cd5KuRNRiLSHGlP/WW4QloDoDN4IPxmOKjIt4he2xbqMb+mVXbeabUjGEZErMnec8ZC0m+wxehRe
kRJQSsL2sMzXLVihR/U9kXcyEZzDYgq+moNyB2HNUIVxiPbY9Wkm2t2u3KNvg7kavXZvaWcr58Ax
T1zcuFA/cFY9FcO2ew5u7ePM+logtT1A9iome7yyqiEhWnPilJbIRbojtOSCeDtUGHZ2F3MHNYlw
i0AnR/YA86JxPDDlD8QyRPvZ/oqGEkdCb0PHgqxCQO21d7G/5CuaPUK0pLu1g0rDsxm32T59lB60
W9YvVP3cyi62Mu+gbmERdySn0Ye4imfjJsMvZOAIG5FxXTrP7RZvwERtOFoI+3RnHigcc5C8RZuE
JBGFNp2rj67/RMMOmMNXdShfhPOwJcJDWaebaanu7ggnlwEECqd8CmtcnzbV5I+aLe9b5VD7O0qf
A+V+GzQRNoeHijXuFTvEExMwCVZ5sZSIFcCVTZ+IRfVobQLE1/UCEndqg9mO7qa4aDnJDluDIjOv
qtPeylV25ByOlmAkTm8bPCazrtrhidS0WCqn3st2tPWvw53c5KO2Brp3r7KTFm50Al9850k6yydv
w96UsLDsqWns+KvapQumwZpiCbVVkLqsO3b9Ujv5c7XzKAM+tStg25cQuyA6Nrtxg2CFmiQ4Dm/J
tjoYp2L9NgSLeq+sQeDC23EgQzzFrxhCrgYgOf4hlSRPB6eKSnwHRlRz0XxH30CnEU+QwoII8Sgq
p8aVdhR9+lemMuWdPt8sqEcBvqb6nSDLOyrcGJSabna13rV4Ub7md2FBy6RYq7dmB0yq7F3pvX4V
4yWNVmspHMqN2C5QgeItX5jP5ca8SsGi/wDv5VTr9iG9zo4epLiTLbrxNeld4UatKGp4pJSDxBuk
8Y/6OXrzaFMtIbOfJ8OunorEMa+cE6dvaQ5VdtO9eFXO1jmINpTBPGLKHOHIHeKwHm1JnKrfBdVp
1mw3siVtIn0bbPMH/blfGa/evtrhzneL73oVEBr+DrpgbKHp7UjZZeOJ+kvFR217kGRfvV1rXJIz
8c6Ezwp2cqdu/ywqi/gBGjqBbeBkaxc+M2JkpHX9ty8eVPS65JHR9flExzmOGGCOPdIaZUHkYHXD
s1Cy1jBoZORgYJ6Q5jlgJNXU9pQNd94uHoM3geQwcVF/cGKF4DLaqBNpxibAPWtXOgWoj9dR7Oi7
dh9WPGwGUyYt5qVp1j7Y5kNxFhuqhNB96e3shH5taAsE0Mjr9GW99e5AhNVxIVYXBJHDdBKuMn3H
S3RHzy1QCraTdA2ZRjqMLsY71aUb2yyYdT/8o3koIqdzxGWzF67DydpPDwJNVHYMB2vvawfvC8pO
tBegc9r4MJQbK6LE3u1Zuxkn48W/siS8GBvlU9jXLu9fxKGeggFI8HoRuNVjtUUMFKIUXeCFXmJm
WAQv+re/Qybu03y15RfyI4l3oCPR0SN1JUiAdrimkWtta3j/7QIBsKg4lrU0r6Afq284DsI2eoVs
5V2kjURUxlu0T58g3FK189Ar9/aMlV0gk8kd/idvHhKmstFzS+ZDsV+rBCQ6YKXHVfRtNY8C8U2O
1rNkqoeB7zLbRhxfc3izVNS1TvuSbuqCcA+OzrbBON8IB1qwqKxHB4BnRgPEnc5BthZlO1sCmiPL
dGkgzT4roy2vmkfrIInrYocJktS8cj3s9bXFayI9CM/Yq1227vIp/PIhKTrmp9htdObU0yjZaBda
rNNrdMJsgtSPzG129DhJ6QrLOzTgsV/I2WLYIfMNlvkxe7Ge2aNL+xICorGgDSi8UedHjut9akci
ieRTrNqVN6FnsZt3Cx807h7xUHlMC45w1kHKnfVhO+0Sp15DZcIAtC4PwD3fsyf5Nj6D7zffKf0E
W3OXHVN1Wb8Ej8W4rD945SAbNzvlXbhwd1fSFtQ+N8zoH7gRYC7gmIe3OHAt6xzBk5Y2Mm00Iqfh
pPLvYWF/EsOtbi6HjRbvJbtzpfWESOO5cWF4WqZdgDv79MCukoS+gEfsiY5x6L4b0cVaL8vUgtbZ
Y41gcNHdhZeJO90tew5jDybBMPSbltl4SXZJtvNci7O/Xe4DV31XrXP7gDARAt5iXNUf3gayqhWu
2kukuQL5i3eoEvgXGw8DjZ1y83YYFEd4P7Sf3f5Ba/d6sMaNIe+Nb9CLdWhrmg2VEzjeGcSZIlxH
9hvhQnuszvAD8/cMzeVSwOlxEshvoLfk0IHERKnmS17MbF2sTTdtwOI/MMLqU1pA43UCcUHDCvlD
u0sax8SKlG3lC3/eIDIJt0G3HC9DtzPi1aytjG3mKvpIekB67YoQb87soX5mpxDld109kDVSmzcO
kgKwS98uvqpLY12byPXYhr5G6UY6M0Ehf5LDO0XB7FI/hA8ZnsptT3j8tX2CYR/TeNGYozAOOcbG
ZONSfIgG1M6F/6iBt8CnsuJUjDJAd/38CFeD4hzbOVRI4dF/M1/lA5NE8hWdu1eD2p3bLZXXfF9u
QFrumhf1UiTrkY4wmtKrkhNdim1KWZAjGaQObHfDtV6h9ZooitIdOUpj9kBmDBbAYGFC2Jiu+Wfx
WgQ4N2yOfqHJ1vzL15bYPbJvvF2p+oW3bHzGuzjTZXXCidHOY2FcsGdsVsZDJdviljLpLVuHRCJd
6XZ6T4JgT4fpO9/r1/w5Mheea958tl/b7BEP6kIBMII371BoTsHDwjqiL0peVp4Sg+1cSosKBcoi
ubOPg47tBzawiewwUNd74ntiDsU8wPK1jdF1x7Z5oePmFU9ad4abesUpM6g223G61xFS0XfEntMX
C1uJMYIsapsapbcTn9CtXGFUD1tggRq99qPp1gimqStOC+2sHdDRR4/jihAE9Z2BL2y7ZMu+FcOP
Q8E8ew1Bln+1+9qReGVYnlDVIch/zJiqt57LvsVJz/FOqRxtlW+TlbkJD+a+wAtmsgtekMb1wM7B
f+WdSXZdvi2wwAC1Fe3iqk/bIiIE2B5iFOxggm8e1hhGm7bVjkZqk3m3JAkoU10PB1+xinkj5EVx
pf3rv0pMWOyoSFtlnt0RAp48epIz5Z8vwmsxvIr5uUuc8pmqsy9svBU7KDj5kY2Qmu3ZUN0GtVyb
l7ZYej7b+iaj7bbgzlmfPAxW1ZhtPAeaDTmFh/Q23E2gGSQVOtWWCBKq7J8jEJobhha6k5LqTCdy
VYVV+SS6PEbv4iEpAsteQ1VGMb6iEGzKLtAvJhaU4yuQlWd/jciW5AZzm2ySff7Wmba/S27+EXY+
QQ/lU4tg54tCwEV9pz/DQZQNq7nEJmPtUSyTw4dYfBueMvjrtnQSX8WzcqOYwcfijuKM8ILXp0OR
jJx9B7D63Rd2ySu1Ow4KyVft7RCQzF32m//JbJwKWxRVzdF8wrD7Hn1XbkRLb1Ms4V3vTcyaMxKW
PbKdH6wLXkbqesW+36b1QnPqZfCZQkBnjYJwa6OSea62pIpWNuOlfaZUwHrdPlP6IKWOYFUODY7/
oF6El3QlfojjqvBtEJDCKWY+RPjJLW/eIKaqHxVYQyzhDll3ee30m6BzlKX34e3qJ5ImIsS8G3kv
OMY2xeYWOGVnt+ZGXJUvls5MxBvKzf5GQi+AUt7iAzHQSsCyX2lr61ydmztizidzBInhUPXlTedY
Fq/GffDGrjr6ZvYDraKHTvI+UuDzbRhtqCxXbJvQZ7PKN0/tOVD2yaf2zOi8hG/eOnUtjwxGx9oZ
Rwl/4Se9hTmzYHoEUJ0ThosU3lZfhb3oknSlLK3RDh1mf31H68QJDgwr0tWjTb0NsMCfpOs82cwi
Mc5wxkY6FfMhlkDObE09zz+Od+n5uZRoyzuUfWja4jlnYSxfE7Tsi2GlHhk4PKTgLO+CL+yv5iXJ
7fA7unUfLALCldiCl+w2puucdeLsrYeNcWWO4qUwPum67ZX9uIXrYryQdAhZfLryjw0vje8QuqXC
e1HYpS2CDTti7wvlOMd1tLfRl8oRg52RinLSDg7Yq8QLs7xvg86hFokH5pYf8zfk6NZ+rm8KdH2W
3sW/QjPJbe8p+WIMd89socctekzxHD4wHRHDJmA5s2l31U/1k/ZSPzE9Bhdxh5HgVK76J86u6iHb
Sytjt4nP4tJ4Ju1xVSIonWE/82SpvbC3vnevvUs35qm4I1ATnBEdKbQ9B7vdMwd2cnXrfYFOsnTq
lUjLj2bfo7VlNL1XZzjuk7+IEYVlTn8zn4nNtpzu6H30w1NUE8+51sR1rnK2tFH1u5BHKf3z2uDw
4RBHBJRkiy/zCzQcSesuvr0V8WCTukrZAbQrsXT9NX8wX2u78Vg8MAuiObS2I1+2WlcXbTusuQPi
XiGuhLMKHuPAjqkHZY8DQDbqQiyUNLeO8/YZL+F7xrYsWA5L8RPaZQxqiZOnwEQ+CxfswjUOxVv9
jJ1C5uApnYV7qC18rel4lVp1bSCC7q3E2wq0Zra/fhYPeocDtbCceoJxa1S80oj3MTS9+gRPEAwY
9xOFhhBoLl7ZgLz78Nevx4iw0rgpGSoWiWtSZy6jinUcz5NHsAKGKWVKnoVEIQ+70bhuHab1VtQy
fuqb8RbHIR2/CHdJyN4LlTIK0b49kUBfEqXF9wmKDqvzyMvQzz9EyG4WLZ0NPN6Tggyu3qsSqKFf
YKNfPwxmdWjVQl/HepBshz6jRamyoSShpdxaX9ZXXlvd3iIDrSUVN6cIiz5hCaKck8qvH/TpnhiC
D6hOpYiJwLhYNhWZocR2PyGyrNygYGOO7hELIoVnaMMVSg5KtOP0KWrRTYhPJKIs+8I3EQ0QkDtU
x16VP+UY5lsWcZjTzbPH9W7DkvZfmZKAU3Lm8gTO3xbu7tIfv5TCI8jJk9nC+i3msedIl+G9+SL+
Yx5Eq8oueuXUFnrIsNNwNuo2Xk9YLajM0Djzike1fhpV1Kvzz0NzKFGL1J9CFN2spLhWQ30B9xQz
R6oguQAl6gUl1PFpLARl3aiiS2V9JY3GCS6aWwjyUeHgaXXeJZPUq+FxODJkzY71kRNLpbhECJ09
mjvLvjEfi3bSVrGPGsgbpns/yQ88DjYwuepRJyo+SZCCAAe8vBKHD1PWhK3lBTj6AtdTqn1NhtWm
xWXFPJOQc2awdTUGtxch1FcCphPMGOPaK+Eyi8QRhurcxayNgwm2GkIhm0ziNFdKmVIOEiD5WZb8
MVI0Xpqy4dkh4gyg6R7+0aep1b7VHuGj4PHWkcG10hK2CwTTbzGwH6My4DQsmf/BcX4M/9v/yn9H
rgEB9IOwgnjJ0HSL4DGJD/0BdNGHRM46wazcXoUPkVtgCjrWC9kLN3VKREFaris12haKzGJcjff/
+f+Eod98/L/5LvOnW5IimjodIvUHN8cYtKHRcoOcs7j/htDuiLVP6YDkP1uYBUqQa6l2iXil//y5
kvKby5ZkxbAIE0MkIc9f7OPtEmZ+/X/+R/pfIrEegzxIFZ2W1LMrnGIVEHGjP406XvhJRE2fVgds
eEQdoOeknczJNlc2qtVv//JV5mv8J+OGDBTZkBVVtSy+0Y8nIMWaOCIPrVyP4C4nKgWwEMJXkJuo
Ih+Ify3oT85AGIbvQPesu2teOS0sdsKdP/5lOPyEeJomueMSWlTFVDXZ+vldtNCTZPJx6ZWX5Dhn
EQv8jBVIxuItwIvmCab6lyeh/G4Aylg8DCwmoq7qP55ETMduKkjqdfWMcp/Rp3dD0dBJstNqpwbx
JrffkJrXovAAxmRrsstVsGA4Djv0z+R4KIlHoiFFNBErLUmY7PVVjb/kxStstziuqurRRANSjChT
m5THW7S0wEvIERyIEIctQ7M5//mh/u6ZyopiYJEF4iqLP8b16KsFq5Jfu2bKQqiDh7H1sv/Ly/Nr
kP4cOYrMu6OJ8LcMQ/7nIB5wOo+NJVduV2k32DTnDlB1b1D8bnhjCkqwRp+doVqDY7D4SW9uhohk
YIic2NeTsx4wokjuPPV7TwUaKuGDNtUvq5mZJcVrUlaHaQSgUejlWqy9k9gG33lF5NSfb5YMHuxf
b4Ai65osWqY0I2z/eR2Wpg6SLyscByy2pr6RQysgdbKl1TKmPNOpClM3NZTNAO1JnMvK5iqrkkdf
6hE4xhBG9OHLt+QvM67u9cxcUHxoBVPvn7zUrP7yjvx27lBUGnczc0zWf/3+f80dSm3puRHydRlZ
i1aCaoPhajHN2Ckp7e4xLfXZ0/86aLtIoXbpI4CjJmMnptj87bv87u1RmLhFFUU9wtAfQ4BEIVES
TFJCY43uiVHGozPTRsaAmlApk/qn8T41HS12nzYG4Rmff352v319FdIHVRHOm85A/PHs8Jv8ZwwO
CIqcSiKZLe5CRKLjnayZiKiv3K7nNw9fVgwQZH44nXyNTOpKM05mwCaHjX34AlHNk0bsvwCM+NUY
MQVX/1AkBeyehFO21WDvH0nF8t7hROywUVIwjbrtTFlqZgzVny9M+v2dNXWD1VhWwRT/88JiNKgM
ILFy63ynEaJl6wquQFRrqwHUTBOhJZ4ka5NQOI8gv/z503+3LjLCZuKZCHBP+bEmqAMgYTVlTRhn
To9AaaKf6KZ2fQSu3bhHWkaBpG/+cs2/m7VUEWKSCt8Hkt0PnFw8tFlHIiHReQPPEsHNq27mr3++
sr99xo8rCwHO4hNlwCLyO0x6tVbN9C+T72/HJC+DpFi8FzS5f45JK4LVIje8FKW0UnpaACOziDUw
wLQ8Ow+/MEGktWhle8Avc8bURDMe/fCcGOKVu7DqDp2IP9SUJacfE7pUBhWDYAxew8JfNTUK4E5h
JLfCeA8K1uZxBkb5xqUIvfcZOGZ6qDT+fONmVPePWZIMX81UTOYeC8n+jzVF1YqWVBkA2z7idLth
GbdVgm5lRFCLKOU1M+rkjrublgO4G18o6ZoUbH0LK3P+/FWs330Tw7TYrGqyZPycdErdEE2Sd0q3
zL4Fn2Z7IFO/NhrivvTxPFSNt1MAVgTK7s+f++/dCapJE2GdoZuyYv66Q/818Vq+1Ezkv5fuNAWk
jvNO1tzsRV50+NGYdCvvb/uhecT/c4VVuD7g/xjnNTCrP0arVYcEIo0m7jDVhB+BMput7HNRRY9/
vrLffo4qixIPmNlcna/8v65M5wynWJWRuya1m8mT1wLRpmHp/WWvaf5728v1/Nfn/JjUBCXRPYQj
Ofk1diNYqoPmm1O+TjY8sgApV+krXpIw3+R1NDBvFy9qtDHK6MblU2voiGQXZs62qqRLBT2WpATi
KmInZE/kMi3CbDT5PcgHPQq2UgVwQ5AEx1ZCl6kqi9kafqiwHDQRRS90n5bgJMfy/Kuf4gOTPY75
kbLRytpfTaSvp0G671U6dFJn5AvLVxHA580yyKcPfObCpudAiWeyRx5JL79oPzpTRF5AeBsHYvxi
AEXeesPheEqrzSeByErMF8lAKQH2scDc1DdOvkGGJN3wMW5NP3jpU11EuApdRxvUs18E3yJMPCf2
6GAbmkkNc5KMVaVpz+JKjqYTh+Zy7VFhzS0a4J2O3SaKEQ+YQ/AYEjLshw9/HinSbxYmNpSGxmQg
ogzTfu6WkmQSFI5puRulAAHkoL92SXZWevlqVtY71YjOFsf4jJ3nyUqjU20FKpCmHqv/Pg+17Zip
V8zrz5pUEkBd3CcheZV0JWGlbio7T+T1NAYUdkrQwiLRQR0JF1PgtQtMievBEz+rGn+1EZ+xtdGl
UoPHvKN1KgAEVaz3pO+vWmMdp6a9Eglt1523UqOMhkhqkUZNqCQ2wkblL0RJuFCGlkw9vJzROZXV
PV6Ss9x0VyxzfvUZjdlGUaTP0ZfWnmAc4cHEtlLJb20mrYuB1mPIbfcIHFdDctDoBpTVhLgCz8Ji
/p6y2sdObbTXQJc+f/29Tt/XeX1GfevUHYQKGTkfOfBbuOiuRluwrcS3OurcOe9TldRnRc42+Cy2
SZgdpkA++Zr64MewIYLqLkz5AbcLzJ0guAd9/ALPn8yZACaP5wuXJqsP5OR+WppONd+snnLsiCey
A/BuZSescfmFMyhjysNw9ZcR8puFQragpVJ80lBlGj8mEy+FWipXI+poMGS5X43bBnLpQreoQ6aV
tgpT6zNEwI4ko0LOIvLY43qgCUoasvuX7zJPkD8mUEU2VHATFiwP6+cRhSpL1/VFmrvgQJCnb2NB
CGejWro00cu1Oim5CO/FhVD0b4PRfEi5eK0rlDVBYKrLvCvoJpqCT/bA8JdFTPr3qUPhhCbquiyZ
UDF/zu2VP3ZC0OqZ62MZoN5VmEhlabwgLvd33lC9eOkEnZCYG7c24GwFQr9pW9H7y6I2w5F/3iL4
tqxnpqnx38+zYjPGZu+NLXhZ8w4RIF3j/0uF5S9uCKYOe4iGcZcliBOVfFPNNI1m9pyr5FBUYRLh
aNQ/tHSXYCegLD+c4P1Nh9wTkD9hLJEJq5QtlLNe1TiTLpyULuFawkaGOAdbS82nldfqBBJRMf/L
w//3FlrhfET+iKhR25DlH/uwOm6KJMZTBaG1PTayReu9eoNBZXdJdSv77Ja05AqXygQsJn/784f/
ewdNEgkTpAES2rDIXv7nihp3BGXh8sCOYtJuwq/kDON4o1q3CvVy38vpZRIQD/35Q38zpti1g7s2
DDZGyr9CUIo6z1u/axM3j5F8oiUs4vpt0lugH9GD5qGTzvDIDW9pZJxRUX/++eN/bQH/+baposJl
y5I6x8T83Jj5YVJkalIm7qSR4wMsldEBt33EIEVp9SFK9HOHOYD2tkZPWgBt0VOdKDvVHkTzqWoV
whH4bTMkg7HGy18MBBWk+ds4XpT2AMZvG+VY9MnC/cvT+vc0wRfn0MGmXdP4+vOU9l/7n1Kjbq23
KV8c032g4AaezM8IEz4IyvOfb9LvBoZC0U/nNrET0n58VIBU2DMbK3bjGK6BgcPDN9ap1hIK0RHZ
DqYqbqynP3/mvzfMXB7EdAXI+TzZ/Nx2qQVgTcGMUQLxz1vFWz5KN5AMjlhI91+3PPbSpSobfxmP
/95WqiJHckWcN+t88I+XQKspYjSeEbtC227HpHNVEv1CXdz/+fKk391TTaTcpZiQBeWfZVy2Xf+X
tPPajVvJ1vCrDPY95zAHYPZcdG51ULZk3xCyJTPnzKc/X1HebqstWAc4gECwikW2uklWWOsPfRBw
7Y2XGtdmyxo+40Uj4MZQmX0uJG0f6eoK34KVjbaAXtHLlhpMqwZbEECBiFQZ6MCN1oPkfvRkvTNd
4jdQZObvtiqbrAjfPlq9pPYp9ooRWGltN2KEoRk9fYC7r4N617SfFTcE5BOiEaV89KgZYqQ9fx9F
12cZiIQx0px9NgNIjfdyHW0cA3EJHaIfERC0FmQro1/Pum2NphuWMYSxhBJJqnmM0jao4sS79CHB
z7rWHeeIDx4mwVtbgQho81JrCtzjPolQrGEk8LAMTHUCZopaLmDGAQrJm3TlVulNrEMi74WCzCQ6
Vuc6BHrYJPDEMPMGDDFpGUiFvTQ6xIum5gjiOWgnIfoEiZxQK3JwXfelroyLskWSAVtgQYr3Vr6t
FXO0j5HkCL4S1wP51iPuJ2XtBiEuZ64qxRMCz/iisAz44IETL+lvP6ztiNAMdlP6+QM3hmi4+jod
3dBJX9wQvJxvLM3hIilBoxUIorhGc4F/ro6njvQMO2ep5dXVn/+Jd18uLAdIXzgq+v9nHUmiF0we
vCzewOkEUsXXliPlzsYw9c+f8068kSfYMVn30qljkXP2FMF209K8SONNp5F0AptoN0h20E9XRXvB
FOoOzQPw4NybWjOu/Ubdl2677+zxo3/k95mKiNArpIlsgp/8+m9fpTGUoREjzbpRKnQvGjaLvsRH
5ClKhkdDUDmrKv5aFsZREOET++uff4j3fnB+BZ0BXbdl+Twix2tgtpFPbzZE7rP4vUvwZUnpftBZ
q78vkgmC0TOSZyB8r56/tX0Vpfhr02OYESkGB53/WZzHoLPwmxwUVB7os0Kt3gStib9OzVOOIPms
BWOilqiIRxAeWDlsRmFSJNJ3ge48JGjmqC5mAz3wwApf2MXH3fB7vQ02FDorfJI4v4VlbLO0kfBr
I5CdzYXU1RdSnj/xU85TVd0P8oe9/ru/k6qhdYfshf1b5ibmR7JMol+bob+UlAZJ5Ch/agibIglp
g6yJg69N/FVH+KWTkKvqmJGaxUWQAoD584NhiTfgvDvgRpHk1RUNc5Kzcc5pVASevCLaQDKGpYPQ
v43wAwqU2EFHAdgvSFJZXV35zCaYElw7drWW7c+Wrd8lYGuylx5/0VmQtJuK6VLIAInUtI+VA5vW
UUC298bBcNzDUKt3dk8wI+dhkLX8Sa+jT45W3yZ59uT08h4bahjfICf18nNpG0ucMkHXMl8iVE0I
0sGisrjRUGvKnUAID78EGcl23060ZaaaezjGN62GBEyOX4+PJafjyisy/AvXshA8NR/SgGUuj70M
4rSXkbVU9z6PwywyArR2vkz7lpksp185L4io+NnXUP5oVNXfvfcWEVb6P7h951P70q1ESCFhZCvK
ixSxJTtqLzqSnAvxQpRdBz7IHzaG0pQsYL6a/NKho9yFZfoUeuW3xsfIXdbvpIBZZt3RYRdlcYsW
x9Wolx3TUmcelf638KuCAdKs8QElmMMVDK9NhhZZJHSmrNgEGS2Zzy0Pl50b1bzVwD2KvlizOCSj
gI+8VA5bp4VJkHk3dUU+y5I+GAbem2Aoss4yEoK3I5Zxb3vF2GrwiEZAZCPVykzp0xuvdy/kcKl4
xX1WDk9yDlYHl2wnGz6YNavv9IgKnaGYNJOs1c7n+6rCW61D396MrvKMXNsjYv+fLMVfFk56G+Zf
GkXbaJvhxRTEMgPgjv8oZ9Y+c7Unu61v0wJBPTsn65eLSNW66gFQqG66It4Dpcqpb/0y3v75XX2v
dyWmpZjM95mP/bbsblFb7UsvyzZdCKLNSrdFQ3wn6W7LKN2OeXQhd9ZK82FogdIcUv45cCSzTm5u
4xp0hOVDnfEvY2v8Fvb6Y2LLzyNacKF9ryTDU1TJH6yp3r29ikJaklwMa7rz0VeXnDAo7SrbQKc7
FmZXAhr65NX5TpaDa4/JVhr3yyH01oNtfOgr9M7Ems8WkWdVMRz66rfPFl0epot6wbOFecpc5WlW
en3PW7M2sgXm7bcw6y/8UX7OY/mZOPUKxbZ12rlHQ21uoebPotoGxoz4tCanhz/fyfcWu/xzLGc0
5mCs3M563cQtdQTnuZNjnT0iN7YaRuMR+2sfUR1rxvp0L6fEljzDOJqec6H33qcP/oN31lXcGdnR
bJMFln0+DcwtPaiTlOhSMbS34v50GP55FSLm9aPutLeyHH3KEszlI/sYwCcD55GF2mNYjc+15V1L
qf6YIrIv6bBmLeWDt/Od4VjRQNU4ms6Y9Ft2vkXfEu9O/E2rpGFdnb0YRnEXVzxAgVdc2036UTL4
vYdFw2ZLNRQVSMl5R8ST4WZqNWKoqkPr80DDo2cyQ3l1kZv+begPVPYfvM7iHp+NvOTrZUPTyEDr
qiN6qF8W7vnY9aXsEryCsfwwgmPs4YZb9cHL0o8C39Z7d/vXzzp73hwpjEJdF4EyB32sKsD0PFRQ
6mKFowRPRZ8hwGYDa9S1tS8XxzHPLEg49s4eHF5acwFl/U4o+ia6tfLI55X5sJUz/QGh+oRMPu4k
yC3F4zpXcC/sLHlbSfkdlFgfCX2tJliLisTO2uVNeTcpHwPRTEg/os2Xv+ipshk05oVGi+xKOG4r
X9kWqbVMs/ZyCJ491Vo6VQqSzrqw4WATclH7bFNnw1ounF1etkcnQfRFGtblWB2lrriLEPBpJKim
EEDj9pC0w1ZrYKkVzfcwrO/aiv/SS499ioJJ4o63RkymRHWwNMogac8DCwmbuB9n+Vd760cszzLd
QfPFlR+xsvkcVeamRLJMGrRhjpC20y9aGZMcDUWaVQEfbVK4dPgqKx2UJGw8/cIEE2SFXrFKepDS
cvKUA80isljhg1XvRm+I0UJNGUfMAiefjCcQeYG1ro0qokhecMEbDBOUVMs69DqAm3WHNh1CUd0Q
YhDRRDdNwiRRc3SEQWI55hJCdR9YIloJxtHvLX+NshCQcSLYM0wYHt0CnHXoaOsUWyBbyrEYt+Do
8NSPdnqN1PlCy5mPWXK/xW1zoxmoxkXwhVu8g5zoxYEeZAXVne3aO8MuX9ogu/bK9FqqarAULpgn
HUp79q2ylQc1hreYRtmnsN+iZTizTORuSRw8WIgjuTkkb0SKHX/jG1wrcg8yplYNwgGab6xqaSse
id4srp3B2tnmAImUf1L0A4ikr8G3rjWs13XX33dB85hZXr9Im2H95+7y3fdHsSyFzkEDtnK2YDWL
qqgHkw5JrYTDOj2y310NOY4XoIT0wVw2o7PjK37QD743SSH+weoVMAVYpbOPNfwBDRVvgEVG+keR
nWMaJcTz0w96oneHI4MZpsjYkkZ0zj5HBxyEeL2TbrrB2TRdAycKJfgEti7RlAw4HaKb/rVTqocA
W5xC+Xim8F6Pz6BqmfzGRGHPF45OnhRJ3hlkFOBwxAWI0wb8eyeZe6qPAAVY9Nkz1xtv6PyXfgDi
FUnEvVwikGwTfGww5Knr8ipSsdSyTcztVTJYBmLJLkY0HcqZswTfVSus3I0Xp8+ZV980vneBrvjO
GVrEFHCbao0ShkJKNN/DKMSDQJx0zWLIzDutQQYuortsBpEjjKW5WqJW6g+C6SQPT1o6btIRwx3f
miuOdUx8GSD/s1pFAHNaCPj4es0sLbgp8uvSzsCw65AG5Hp8EnczQxkM/lcfLezQ/MRSKkpMRBsG
5LPC6xK9JZR7mYl8caUO4ILI2Pn0Gxo6egvFCwjUtOHBZpKKV0GInAJRqCqx6oUath5RBmQcFSSE
Yxe73hZWiwZAHd/eF4hUCJPKaHP3LbL8ACM6T8fSoNbv8r4rVgOYfyuvPeQdHBjaCjoU5B6t1ryo
ZEiUcenNmh6ObRt+GqMc9Y1EgMThfAYuHyBkBf/8Dr43XpoaS3QHvBuPqnhHfxkvA7kykjRqU9QP
yTGp94kZ74ZOXkcKdjX/r486X6K1OXrDGZKPG99CSTFFXzglxo5M4ryrpQ++1ruzZJN1FbgU4Ggs
595+L7lQ86zQS75XtKl83PS8dOnjfizm7aEyfFY87MVgsiM3/MHXfG/WQ5SGkBRTLdZhZ1NkswRW
kMZ0Lz1pXxTQkwTKS10fLd/ZKTn3l/Kff9j3P9Egki+MTX+LNiBODboFHcNNGZYQwMo7VGWeFHd4
yOLypWYMQdVp+eePnLqO83mWwMcS6wStbJ2Df8YqR9UfB4VN2Mf+XMfksAXjCNnSwWhULmdjbd5W
aDPhBdfFt7Z9V0SoOJY4JCOfIVJ92MLn9bXEQFVBdoVnmtTMSINx7QxAGwwpQ3UC5xErMXbYh28I
dLmQ4satmVvmfCzHtefm9dyyed86WGl4DRDb3rXo6C54V3ZBgL4Uydtqrri3ZQwxrkYTLnG0TZao
971TXKVSOsxcIrEAmhd+7aMm7EjRQsU/gdhsB+tYsM+LCtEkAICYhGVzVp/pHB3/z6GN6oSBON6f
f9V3n1qeWY1UEKlp53xE7HoXrzTfSTZdkb/EwycHtZHIHbfI1x1VfVk3ixC+4/hRIPO9B8giuIRq
KJj331YGVSsNfq6ayQaF6pdw5PY5Y/U0xPVTIjAYfZlfo/tz9+cv+97oT+YJxLssNtPs+peeR3bK
CEAyyocRQ0iGXM3cAaclhv4yMy5CW7mMs+JOzE/+/Lnv9Xi/fO75+jkc9bjNDDmB2Nyv7ZhnLLSr
Y6cqD2XWHv/8Wc47EWpciE1AYixL6RXOQuV1Z2PogSnTRkvDm75vu0UAbN0jGquWcY2NS/7dwMyN
7NO4HmQfLruNZgZxQ4Ub7bqVNTOqjeY9xxnqR6bZX4aedo1WZZ+4CJxq+Nmj3PjsmXCxKh2xPNf4
HIKRXKoqsLwe270KjUE/RDjHGO/rBkmTMbqlb0S7F+WplZ9umdNCi4ZtUsHWxrntYSKXmHYoY/sE
7c45RhlspEJivaEgfz1j5UXAOGOuL6V32GxUUEKIO2Pd7rUGHnd1hZsexpBAqZap0X1uR73DBI5l
j1Iba+BeR9f0UHLuEL/E04QhuEZjIpp7KhrCkdZf67F/IebNRak92MyI+4pnA0uFpef3D7o3YoNV
34VZc8TuIV9akbTrI2PZIT8bSP53aSyHpeHXF3jM1kej9HGLgvyKQ+8HQ8x7L40jDKhJPPC2noM6
4zivwF3mxNVzVleZ9tAiR1HL+oORGzsSvg81FmUf9PTqew+vAyYDNoRFqvj8eWJ96eFbSAdhxtZR
RfAe2K2rLpRqXqCEGwh3KEWk4KrA2ZhuiKVh4h77IAw3Xpjclg1pzVwl7Zvg2qGG31M3fwRvj7lV
OwppiWiHFi96CQ2C6shmLeMWCrBioAbx5/fiHaaADscCnIdKd0Os8uy98KQhBlMZo3nkJivwUzDc
ZSLefakc9YRvhf9WPgsg9UkD+uuR5GO25zgAs4eMCLkHEVFy6nXb0AvX6S2ueuC3oDqtcS2AiYt+
O5Ye8adWW7mmhnh8juJlLWFAEcvCGlrG9zVo/c2fv9Tvjt9IPwIaUMRkyib8I56YX3o0xxzspFa1
eNOr4bIgqI6Umn1XZ1hZlGq/Uhw3X2QJ0uGJqtz56Cuwhk+h93p4g9RptA4ilgGoVtq+/UE/9B4Q
A9A2qSMxS7B+C8x6vTHmbktnm9v+vgniJykurv0MYrShQ0Su8Tgp0fGujP4O8cdLv68PBqmvWeuy
8qwr61O3Svz0pY64UajUA3NLXgbcCqyOSzSpvcO0BrSPLn3/4DeV3+lBwUYAFQDgRmLnPKsph65n
EjZKwGeXGClF8P2agW7DlS9wfgYjwq/bj1mw7fwLp0N6IAuj8eDIaDd0/rM8FOolCTSy2zGKQZor
/DmbAtSbMjx5I6/LEH/FHzJddml9iToquic4Kzo5MY7U5G0xglZahOiq4tvJyzagOm7YwQ2dFQKV
aWZt4sjRcdtNWUvZ2kWm4pCj+cSFReYL3RT/AgE1RPpiAhRtK3RN3Rd4ijcPVaH5YA0daSkXOchT
SbuxjeAhBYY00xpdmXU5cyVbsveR883q6ILNsHn2DHnhGsxm0nYDkG1RmF9QLH3xXO+i99B+8kJj
4WnZtRhPWuseG8wvYlJYx9pDVZZ3StM8q+T6yJs/tIGqkP3nwppc3/nM+buu3Tp5TYLc36Fa3y68
oPt+cGXt6DAaeHoYrYkWQkkvCyxTHOsaO2SWjygC0sW2aH7l9WaMhe7oIH9Js+HbB8/Ce48CgDRN
BrTCovY8qzaQTIirWks2fZjFyEJqM+R9bxKv6tes5/h9Aue61SVMPEX/Bc8mSpQPkCXvTFogCNrg
zA0xop8HeLG7LopETNCcjNvXxfkn00JiuHUKfhvgpBtnKJYjPNJZgNbyR2/xO70/oRJyOoRxmSGe
R99TcuxNlwTpJmowkczTcKNnaJhZCN0vtAJ6VQYZaW8btwbvwCpxfcRDq42bZ/g++7W9VtPw6DaF
utUGYQHYOogQ4sslG9u26d0DapkLDJPuAhvjUOYWa2Y1zAnL8nUU+583JM/qv/+h/C3LMV71/Pqs
+N+7LOHvP+Kcn23envHfA85tWZV9r//Yav2SHZ+Sl+q80Zsr8+k//rvFU/30prBMwdUM181LOdy8
VE1cT/8FZFXR8v968F8v01Xuhvzl77++ZURLxNW8IEv/+nFo+/z3XxMO6X9+vf6Pg+IL/P3XfRrU
L8//uq2f6pfqt/Nenqr6778k0/w3cw2Aq47IqduCEtO9iCOKpf5bd3DzNoH6OYysPLppVtb+339Z
yr+BZROEIjWuiJxdlTWiXrH/zRLDUIBiqRYBFNX6659/7up1rfd6195n7mqKWFOf1oSsdLm67IhA
HsFGjfXv2/EvVsimQqoyXgotOxiprN33Rawucn901gq94H2nF7gzjPiXTUdlG++c6Shdu/Z6NKY/
fT363rmnxu+dqzhPgYc6nNfmxW7a2DH2FkRy/ik7/VDsLLE5qws9OJ8/GkrV3kzrfgMuqdyfNnHu
/FoM9ETCGY18s6M9eHmc7DURgZVEsRhSGXyBb63hFukPqlU/R2ndXXpEv/GaXUIwDlfR2A1fDLr+
tFach9ZDoMMJMXedydaoL2J3dHcQ+93dtGfmjrtLGQrL2akcuYp20WJgHQ1ogemWK2xhNOJXNrT3
XR8rVrFiUFVYVFEm1nIpZa78NY+CcDOEeroPRz/bx2LjAzFHsQFU8dmBqThtzKDM9lGOHjqAE3bz
jeN1WFmLC8U9lklMz8OlB4p51WujfQyrsl1hmmQffbGHLGo/K5H8XOTKOqu06pMjo9Ncx1m0Zn6X
zeDrIXguNi667EfXKhDfyHGmqmusJtC4SFCkzQtcLkQ0RfHq8ejlkn7LUqRaqq3rrcq+NG6RRO4O
Xl7dFwniQ7Ivo4odRWF1ga6gxYh+08hxfcP3AOcXBBgri7ppI96VmROE3nYqmqPq3fzppOlCsdFu
NKZO265H4ZfpQjPsOjv6dTPVgc/ofzkw1bV6fv/jntvacQDorysduB4NUKDrSgZSdSZySTrJsh7K
Imy7qseguavXRVRrOxLEzUVude3GVorgyCzdROJizG7U3tbmBoGEhyi2kPvsnXaXp4W8yNQeFRIh
yT3tTeLc017VScFr3WkPPI+6CWNCRwqL5LlipQjIwLvw51O5S1Gr9RLH27TK0CC74KO+WHV4TPbY
II4lLkweIN6bvGpRNZGS8BlY4ZKQe/KldgFi+roUHCDfuXtPg8Lg1qR5skY3ZknuMr8X1DNEBDET
zGM1O0J1y44yOF+MC9gUFjGf3inz1XSgtAfc1afDkl9jYF3k30BBHAo3/qKGCcLKuVNIF6KYpm2L
s6c1Shdak33h9eQL/SyWqY6o77hVsJoGoFBrxUyPdGUX4rCMoF0E2UfrRvhDovL1eFgpX6FL+Rsi
VcEy8yVz3rQS7o6G9E2qk/6ARph2TEiA2aEVj5/auItnchF48LdsD1VGxcgHctLRcIU/JsKDYpPq
C84Ifq3xgD5nEErWOOsNVz1R015XhzXcgOA6I8/K0qhMvgWdx+yo6R+Mqjxa2JwQPXJ304Zez90Z
oh+ZisnUmZzK3MBLPJCJuDGX2tetkhz8Eh8Hhpvx0UPO2KxU85kcwa2Oe/dDYjsdLB433GdjmRwC
2JuvTdt03COX8BEBFbLk2ehCWl3Voaew3DYZsM5pCRbG4SCTffsFj6p4K5xqoQg5QQ6qzMwuWJlQ
nnbPy+dNfyn/tnt+bgVRc47hmb4kayjfN4V3U8Dlv0yCILzPurmbICvmZlgyxOI2TxvFHHX6sCTa
pzFL6On2q4hLz6ZdW5zRSyUaw6Ld6bSfZ5zqDXX0tNl0xsefUaQoyxIAuB1sdNSqNsOfUC3LvWvi
0WKYdf7kAYnyes37lGBVudVxfFp5pZ0/tbsaI5GnKsmqFeFim+BCVH2SgLsg+D/rxvq298b0CnMf
4ybxm4M3WM3jYBj+ZiScuFSsunkk4UnYp6z8y8SovE3pWcpcKZVk5pSwVJHIHjDRlPt9m9rDbRIV
V5aor6ClQaAf3W0RGCmSI/J8qm+c0IIlEKoAcSL/i1JfdkNvPbpDKm3aptSXU7XX6ts6zIN7z7Hr
XY3LNXkpL/iiqeHig6WHrZ4/fYCp6PEAlGvMcHgU385txlCzK1M2g2eQ2xoxBoauUI7GL7o8mvNu
UJkz5K5204w2Q3k2fJFjB8MIr672YzVoN74nPQy8sCuly8LFELvRvtTkiDxc+WNvqpPs5CpKR29z
Vj+17RuTzNDU7nQ4NIurUiv5xd+53FQnV+E695try0BcsW+abi/jM7WPSjtcJtnoPdZmeGmJlxsW
xlUBsOVhaqr6+o+m7Ug842fTDD7ScyZpVyFeQA8m8kdLJVd8/J5rDxy9hHFxnl7ZTYfGdLjqQh1T
JrEnswBHt7rxf+y9PXreTsJKq48yznjbLrMr5UItG31up468R1Tn142TK9tQM8vtWf2pbQTrcz8V
TSPb18RRN4Rd0Mk9NTmdO9XBSrpUu7jfTKdOB6f689MSR76RIhVeTxat3DEe7hg8wznh4fLRHER2
vba7r14OyzzyYISG+MkEgcQiPwmQWzSc8kYJknIOePpeCfvwUvVl9f5naXQ87T5A8FRtk/BSESVx
bCqpjFSnlv+n80Cs/3KV0+dh2fX66W8/YSqJY28/fToPq3drG+XYUYRK4B/s3NMJfKlY5+JBfpjq
pr3TJpoOePC+TKX/0e69xn7vuh8E6Say4S+LFNZOYvXM+sQEuC0WPW9f5N4PJJX4jPQchPJtPZb2
tW2F4aGKUOyb3mimBN+aFF9Gpj7BofhZb1MPaONHfTsG3Twr1EFMIb71FqGHU/upXvOsb7H7FJTO
jVPHI8gWm3CE+/Opfd0TdfKIJDR+YfrM8YXV9vSMTYenzfS0TXtTQ0ZHxFs0nStOla8Xt/GGmRej
Ly+kjElxERPySlsn3RViUpxkmgwGSQtA0VCUUxv1R1b7UykTVZrrEXDtk2wXGF/GmiCkOxi7uKir
y07t0MDAoO1bYaAB7Zr9l4RpMpoC/7QwjWfXuKha29wSe4xmtWIyyTqVUVT7c388seWyeAClJRbS
uriLYrELtIw4iA2r7+1dzJshs+iD7GcJKwIDp2MFd/ppFZkp6xi69N1UiKJNZ+TSXR6Y2S0euEKP
xsUl7mCaJbPCn8XclfmHw859PeoEVnnteMNCZrwxxkLda3rsYQ0iq3tD7Gmibtqb6k5Hs9yV1qd2
014XdDdKOgb7ziIJARu+X9V4uV1Go/djMx3IGqdnUfhP3dRkZJDFxZ0DuRGjdVeK8wDf/rjM1Hpq
6ER4zP75NzbfokfEbwy+k/UhgaaJtiuiUb+Esz2jDSS597VnIwWvgPKAQuT4n41ZBTypU7lGEI3R
z1tqdVBdnKoKbDBnxNm15RgY+hEbVP0Y4aASan510IdGP6piM9UHUGaQhVQwrHl7YDra43Nbl2qw
rBtHwi5sxCz3KGdtiINr8lj0gbI1MqO6rPqmutTEnqjPdGT3X9uC04sukXvbtXqr3iME51xZVrAr
u1y7x6bOvhLHCtn+5VglSrre3WU8l2DhpWJbdXm4m/ZCEGKve/HPvdPR056Hed4uUgGY/fneAI/i
x3/7AoiEom4aNnxSgUB7e3N8y3fjcJDL56jGKU4HU+KsSn9AkdsurnKpb7dT6bUK4yishAFwERu2
nXn8Whatp+NhFAxg5fHUTW3poCW+0a4HJ/vlMtOBqW1ARgfTKaReXFQnkCAbpc+Gmt5keYnyNQGS
ASArnrjaVa+mxZfOzcm11Kl8K6PtBPhQcg9FLodbNUjR0Dd97RAxaC6VLixvtSQN50Plo5vLFX18
2sUVddeLbmxi6mtdIlNVd0XyDVTmuui74TFosbIZJau7UFCSuJpaxKXZHeOQGGw9Pa7i8ez1Rt5b
0zPbFeiaGpoXr5qfR04NMxVnEs1r03naadW1A4IjLnr/Vi8c/1btcBcNIGtgZUHdzxZ1j6mH0rs3
hVg/GqOfrlTXDRaVKE51QYyjFzwwxCOnFaf3s5yyUsNGl4ZTHejucDEqYQUQjwOnayXTwjVV9ZlS
SWQ3wa4V4IGOjdezHhZ7lppkx9xIjZ1SeMuz+qnFdFCcOTU9nWSIM0tx5s/LTi2m+qmZGiAeJS47
VZ2d/vaylZN9MGbbvz3shtC2IuKOJh9d/jksojYDOcSI3v0WDemC9JuJxONYsEKXWaZDUEt2U7Ew
XATHy3BEt5E14Ww6fNYwtH3UdV+bT416cY2p5an5dMmpOF0SMgfK+VqyCsJ6OAa6liPT4MbNMd9N
NWOnDcdoqrby0F15HZJvMYO6OjsdJ2qLFK8Vo0OJMenx9fCPqyhEkWYlsfhl5i3z0iat2UpNuVfC
rEhwcWN32lRSjJeit5wKcqeX+18an5oN4ohPFmMHEyXIcy43Vb3uuk3AAIQmL4TMODsAkEWLmDn7
zCL2dpjqpo1BZAHROtHG7qx9Lg/l1gQn86Pu1NB36h9XmOqc3HA+wsWc0XsYi6CrCtkr1v/0UL+R
HjxnDA1SU9LXqMIqgNgFspSlXSBh2+DDKkaW01hit05/RFpdDCRBmtN0GlOGBLOWaBx/tJ/qpjPH
YOyP7Td6EnHV07XeXv/1Q4PQ+m7xEER9Ul0nYtNaN76sF1evcwYxcWAJfqrx7CS6ysO93qBMzH25
jurYuHUkQISVnumgmBzjNh3NcGcWKFpOR3ulN27FCVhlVa8nEHHlhA6iLKCD9TS3QfemWfDOZEBJ
iJ57SYFYcKxkG1kUffefo1Pk/XR0irxPR2XR+OxcJZLT+wyndpgv/Xd3UJMrX/bT143ktc8QYpTt
VDUdbOy43YZq+T1RqvQqRvFw0ZO/4psksF1XIbacrZg5hi0GgYM6GJfFIDc7qwK5YVSu96Wy8F1x
fe1xRBHX84oMHnHjLxhc/NuWFOmtEvVLx6uly6mqD/qMiWxO7s0IGeMasGRODbkYzm87xyPeuSx0
x760xF5uIL5MNCXeng70pGsPhYRlvWh2qp8u0tTC0PLnAWKFwiNCYrKBSfW4a8uC6EbEbC5EA1OW
zG/1YPWPQ5ulKzKWw9rM8+HRbXBkaezuBsvJDzrCM8aBbhEVg9aAhphikbbRzgmvDTZ9pVyM/Vc0
rVjcI/eNebUJzfnAPO06MxI3n1u1/l1rweFBj21vCdtWm8hKuvlUnDZtfmfiQ4xzAg3UgOcGkAZq
8aLoK6lxIIt8PZUaN21v28D9jshVs1NbKT8SW/0RtRoGaQl2CYF1EeJ6jVXFtuOv/DaO5qd22hTF
choXFpixkOKLaRKWOMyUI2hCi2nelb0tOoOTLGorX5H2Qq0/ztDkZZUybfIoufLaMj9OJYwk+2UM
EhQcn8gGhKV5ak+WX5u3TFAv9LDXFtNeYvagEYdy34k4zVSvD5F+AfoMsIaNwPvbeq2TmQ7BuZp3
4J/cj2ZyhsiK/TqTg6cEAgZtDiFzpxPffDuTswu1qofKzL5WA6nz1HXLbZ00R0RWUB/vEeSFu1L2
h2kvi9Jqa5bVkfUc/PepsSgmHVgfbGNvYClYBycDLpE7jn9RS11ysMLRXFopLqCMLKR8gyB5spJ+
FzVIksBGtEEbR+qzNUDXSGXjqBITPBDET4lw2QN5JWYkxSjb9swE1nqVWkAorHHdJFgX+60aBS8q
mc1FOvjJfBRDz2lj+kG1t8XmVNem+KAhUjkDAIljI9O7+iZrzS0uo5tE7bUHLfSzxZDrxtaIJe2h
NlECVZ38pomH7iYEI0gXGH3KrUvLGqM9/0qEw94/Gxv4VzUL23qXVbGymQ6UTkuGCNTF+nXZTOLp
DvSWC7iI6JE7rcjFOvxUnOqmdffPtq/NxAmmhH+C0daY4XjD7rQZ23zYJWCaElBAG03z8L84HX0t
Wz6PqAmi0wg7/XI0uwX2l8VBE6WpqmbU2cl1f5hK9DE/6ttMDlZDKHfzU93UhGzOF6UZqnVHjLf8
GsKrQ2a6N7daarL8ygfvc6KlSA6awbDLhiR9UMBrTPVoVWXbwQ9RwCAi9Rk6ErEoU3Eu9SQ1rxW9
vjdFPUAIspVO765TCf3/TB38EWO0oleGXdt35i2CScE9fs5T4EmvlKkwRYx03/bFkakQi2ZYoJ2a
ecGqCB3/A2yyJpPSPnul6BtR+hEqSrJhnkOwew2nVycdta9glqotMGZ7P20kewxXBbjW2alO9+uh
xZWz/NEGYSN5L3T/f541tT0rTu0NecC+KuErWQXUVGnENaB1CIyKDZbIc6CDOMD9rDKDCpeSAvBn
oWb6azNfM6OVKVf2fKrTuggn38IpVkjT9ljqVjiD9IVzV5iSvDRhD62mYg4teSO4lCw7OIo0GflA
ODzQMSk2aBZetrJ+mEqRP2Z3nvF64lSTmGiKhaF15TnBt1BO0l1iEnRukPmcTSmwQSxAzuowRWYy
8rbdqU4yyFy/5trOzms0e9gZnQpnQ/I+N1ESfcJWVFoqqs+QMnjuwRzldgGdCYuA0dvKOPA+v22K
gG2z00VTo2hbBGX7bm2XsELcrPWPttgUMuFcKNYoScX+0cRnGMl4cWAqd3Z/ZLGnb6VSxZdgqnNa
Y5JMr+coZ0IOOJ1XSKq1jm1wAIXvx5fa+L+UfVlzo7j39idSFfty6z1eYseJs/QN1elOgxASAiS2
T/9/kHvamcy8v6n3hkILJHGw0DnnWdS3MYyt5zzANs3jSI6ZZi3huQdxP7E0zcYp6NKFdNb6OrmA
PLRTtPXONCF/+Rr6mT5C99Z+zmD6AQvpDw3wFMShXf9x8Ct6kIH9at5ipgu1uR3iWwq72jjcQ+ft
7IEZAy+4Kdiz+QjJaRu5pFukdgvLzKhTIW/0JV4jiVXegZ0YbeMxweqj9JBvK+rBMdDisG6LUHIf
mh1Id80u5bJBwRBnY8lKrHZwA/vTZc7MNDPDNM3BUmGzSxK7WaPqDmx1qoE7SkLICYA89xqUEMmE
hOV4YF2aPMcD/FBb+molfrIbEyHmpunE3FuEAfwVTbNUAtL1dnLO6/wtaYLvzB6gPhAk/RYScvyi
smIHUv3wzfRDSqffQsb2X/tD5NS3lMD+x5RD+yBmS9M0NVFTDTUDt7LprU+PIAWOcD0DUweouKxc
4eVnoeiN5u0Q/2kmFjwt/MqjazOaIvcBl5dpuK6c/DDSu0RWsP2GnfMy7T2xdEc3OvQIw2dp11Vv
SByMc/g0J7sWmcmL1Am+7LR68xi8hHKnUCu4Uci3yvEOIITrx8jL4uvl4zTty+VcEzghoB9bJW/p
03xPKzi03uAPbglBX0g4ulvTh52AfWxgn2BagwjV3B+xS4x0yo6hvtAe1NUZonIEByg2wv4FVrst
ZJRPpg9yV/nRCS+xLv82TfivrEPkM8skiUHyO49I7gFKGQuygAk6Xfmuzh6tuEqmwWrCPiRt8F/U
XcPx+7zpgko21HriwIJgZeAjqvz7pivkRFTAUMpvMoE9Hsf+a2e1FBbFLrVxvJ4Hie/v2lDCly4L
vLlvhq4TzND1UPswA+1oMUPxs1q3XBTXRLScmhGezaUJuZIykOuSNMXSBGRBW/4ezVtePgDbvDL4
BYNnMGe60Zc61PTu1n+DQnR/DZr5BhNxmxZb3SUfm3PpQClTMHpheb8MWz6+OjYM6DPKCVJc9fAa
dyN0sJHjvWdxd51GxhDUXohUzc2GB7sLa5X4NpCo0zbJ9N12Ql8qGrfJZuC2nfrSvN0Z7yl4Kvy5
s7nC6du9cvPoGPcgTU11SU67B5uw7sWr/Wrp5YWCQQmL9yQdsiUhOX9t3PqeNkjwa5MgFqlKzxCP
hP65VNXR87H37Rxri7f28OqC8bZpBhiXmqaZBpZyt5c2vM3LZIBIDgohp9uznA780sre2l4fZhdW
DRuXI8Y1U8xBTQ9+FpQX3ZXW9tZ/m2vuef3SEL+83i8vh0mZPKvnCFLZGZloG2wHP17K2M/P5uBw
+m3k3rAzraSzo1PCXk3DXJOFCeCcCjTsW9+X+/SCWf+xxYI83ZctlgMwYYysDEBGEDv4R9TCetZM
+FL5TWUw70ZeLjsUUFE99M3A5wzBx8JvfICiTee/DZsBJeFn1HhyZwJNFR91kLZn02A1kMZOEsH6
dwpCSa/tg5X052uQy5j1UYGWvG8harMZbB/OdH3vw/Q31imwsKB0dfUQbKpcv1CEPtBmzQDgGcf4
6HudDWLoCHKJgJGI6QumdEE+ENTikmptWiPsYSasHbBNHbQbz0NZNrBlS2LvIcrGpfmluIPMgwUn
HZgWInZOSp09oJA9D8q0ezQzaiDA56UoyjvTrEB62HZTosc0QeCB8Quj3boAeWEvvX6hsFu6D+Qw
3I+VQp7RzqwO+r9EzTMoNAQLM9QQ61ssI28zxOk4T9M025SDAF677+1zFjbtYkRy55wycHD76Syf
+sokcg7EbNtDZsd4R1KU0ovs5GcOyibToalQXzL9CPpOpjVSa4k6dgyWOAtPI2nfzNLRlOm4aiWc
n+y6S3da5cFdJhIgzfvmYCBryhHsLovrZBZMS7o5EJ48wI6gOZjWbYaBvJmr/tzDzKBpP8xcfONn
t3XRLHaO3WQHlfz80m2aYetkB6SqTOO2ZJr10Ywl+udtsTRnlXdom6gO7qeXlYxytocvCvgE6NwE
ud8dLLsEWCYqeuT7MooP1c+fdea18BSuyu8VV6e48JJfgXpvxRAABWHLZQkE4c9G2d9EEIu3lAUw
FkTBYysdBNQOccPD4OThIQ9VeKB+U94Jm0G2SLjjAibxvwdE9BhA7wG7eTIF4H2az0XrpOtbaq4X
xaqM2wOeggcoRns//pwUaX7tyf86mYaUHR5J1rJdYBXRgWQNBI26GqlF7ZMaoQg6YxsIzkWlErkS
XUgfaO77WwlNRSgkKhBUQDVLF8RiMcwtgZ7E6lM/5CBWk2hdAb+2v61/IT6NFfZ7fH5d+lrMziKy
DMFvu+soK54w/9WGu8C7pmCYtTaKPdDubbahJd1lVaOGFMLD3syAHT1dqLpmB651eB8kMF1iVejc
kajESzeK/Z1E5Lqrp4Np3g51BX6DW2R3ty4dsG7tAr4+Ptt1o9dIeC+RfMvuHVQjTz0q2aeI5AFC
qjEEmcIjyayM8naVVYE1N8PeNJH2MEKyrBSFzCpfRyClz9zWjdd5UY9bmwugY5myV9qu8fBAs2Te
+En4UoX+j370xYeEz2UYA8Y3g14FhGnr/p0RYCkcDVGEAUnxWdSW9WMJu2Eo2gYPRRNVj2Wu6dKC
KOLKDLpUhceExCszaLpS6PLOFBKSd6ZJrKLb+SDfz+AKAjuVsSsuRe4Wh7GSYgGxKjiQVY0FnS6O
ckhWoLgySUxhmzadmk5zYNPw9cxy/BI6jyi+3OaYJpbbYB15PdmyJIOEaO/VdJvR/LUv+/iYVDw+
ttNZ5VAytxiMc81Ax8p+k9RgsSB6CecsoVhWon54dRxUzvrwRbZOskt72cwFUjwV9/LxeRSwP9a+
k5/NISUXDQ2OE0HS+ax80e/sof52G3drWG52cFpamD7Har5DNyDHRiHshn5dDDB46VL5Xfk8WIC8
Vu5pZ8HT0IbFMJ4U/uNfZsjUsledhDo3wrNzivwnNOidi2nlfvqpNY1hp4GS8zSztMny1prGhiBg
HxxJ3F1R6vykgZm7ft+qAkn/HpnQ63bdAI9F0+4SD4C9RPL7Qdnk2Y+aeV2P7VNCmvZs2eKuKEry
7Am/31duAUbRNCuXXbiGeZdcmtEiz2BZ00igiyUgBObWTlkUJ1vpT8FB27Xluk7y378BWKh8rVIG
1RsWuft+dCCVEo4F/jO0WLbwl0FFN2rO5oB66X0vSxjLJs3RN8CVukGFzGg+g+Fs7a+dxeCX69ZB
KTVJc7zCAoLYzGHiJN1WAApLumOe3ZmeW/dtamb7/GQGCm6DKJth40zidSvBjdjQ0nKWyJE3M6BL
YQQKcJldJh8hn/iNgVIXv4gB2bf1uO+lbe9CGNrqOTaJBO5zAPm4Bd3GwdherDSst20afer3ejc/
lGP5zlPunvHymVuFGz+ZTEsJr8aYdvJsWnkSvtptklzzMs7k1NPqCl6qU9KmTVW8QCGuWJsmdQO1
zmnoLMzdYCU3bEOHgBAcJc2qteGt6DgxasVJDV0rD5WVOrSDWZeo7B3fvYfWZunFc/ECkw53VxYt
Kwgmo8KFaBpUJUJ/QsYT/rCs0I/JmJK1zoZhAxRSey5GmP+ZKTlDtgUokG9FByuwsc0AXnN4+x85
cO9fNpOhBY2SaHK08N2vwl0ucJ2pHcviG6UMtKRKn2yXNGemHLaFniOE2lHvOJs+GTY2Fv1Cr03T
DIyQ7v1yVU8gf1TGijz6sG4U0Kzt48mWUN9OgK3gD66VOktkowAJCF3V7Mwh4X61AkX8+0hIs4Mc
M1iFkEBodtZ0MFNM0xMK15nT28WfrjH3gYTd23+APwy4o/yEfnJCvIfA/gEO2gOS7evn1dRWk3Xc
7d6cVvAVT0F+c6f9hD0dzJnMCrzWqaXONQ1z2HljgE6biq7yMYA6QLMOoQE+M52a0ejA4U63h8Ao
QqAyRTAa2McvZ61TONe+/s/Z//+8zqlXyk/HtalT+gAEgyuJxJoJi01zYhruTGHSNJnX55+aZvQ2
+XatKuEm/GXyrZk2NX5QQZK51dvhPoJO3DGCOAifkBzmgHy9OylEuGskYLPHYozFMQjduedY1XvN
BjIDRlk9gKfhbCRDEAlHAIa4AGYjed8GP1kymwQLfwZMkxkvepgU2liSoUgK89q+EK/pgCWfZHDe
Nk3Rh0+kDMWDcFCMAzrvHuqW/JWCKrrJiJ7spaZmPo6zAIL8hy5vh2dXfOR8FK9dIcTO9aLpycat
wTSgizKy4F47jQ4e/G8yUQMwavUIJ/AbmJtZnKYr8xtcm178VEateNCxqM5NC51c+JQtfT+ndxrA
ukXdhz5KGjI50XzCyLKKvuPL8Uaj0n10LXijBNTOVo2f19+i8J2oMHv/cmGi7Zf//fxfBW8/P/9I
UUGoEVgQ34G49z8ET0YXqyaJA/4c9NiLPHswsFk1WR4Mq7SAyJVOdiRwk13WguOcwqXFtEw/Kmth
Pbu1waZB5h0wsE3XeZB3DHLEeJkHD/vQ0TY0t0a4iLd+f66qQJ5KyNWk0Is8my5R9u2qJUItTNMM
eE78GNQQQTVdIcg5+yYbL6ZlDn1iS5C7kFVpAfld5jDnWIFZHK5LnYzLPgdUEpvMbF5bqtj7ACO8
9BSohIgPFyDpUpjBhrAebltfTXCoce54YbQwX+LrV958lakq155X71Jtga+N19I6h6DH0UPR63qQ
kD+fQSCh+DSQTVPMFeF0hZksZPBuu7ADlbEEP65NNYpTMat26s8ZDGAxYtoo9EbRHJIfP3oZA/A9
TSS9da+s4PQlD2Catz46zEag2Pamp8Tr6HBLGSgnrVBlSzyo0opsCwYIeU7z5JuHtf9oWlodC6+M
LtxJ+IMVZkeUncizo7MempgQGK99TZ5BUqLrAKnWpgM69QwCjoDjAskfGvxDMmb5jwR68I9V1pWz
WObVzvRxGa9LxeGomst2RxKid6QcWoirObAovrXN2W1ONM02TYR99/D+BUHN7qGDPAVxGZIXW6ip
XwyMwgAnzJkHLTmIsMdAmg8S81Kkkm/zfEj0zxqSj9ge2N7Rho4IZDPgmuFOTXOwVOofhQexFtTK
t0PtU0hGtdB+q6Ev92VaXoEgf2XHWWPi7VhTZ0dzEH3N7qMBvuToQTYQaWdklp9L7Yx3Yuy4B0Fp
jIR0Kj55NtK2UzPGw7SLVH7AigOlEwiXFGVXnExLBoyjfkGn1Sg/mwMvUOIawa/C9uKvvsmicqbl
5JjcZgdRDz+bpHUvLJCRaUmauzAkGT+1UHO7thruODA6TD6NtSBFLZB65RCOD8atn+XW1pyprh+v
Z6YPPEx4uHcFAPoaHsgwVZJbt7QTlNtCDS/367ntgacISxKonaHmfRdVw3DXc13snQiO6RUZkntQ
s8clQanzXHJJF57I1EX4VThLOtQt+pZ+5Ignf/jCxuPcKzAA4BfktRRBB7j5M0gbQMZvKPSeVyR6
D7LmVxKo6FXEZQypfptfoHeCvXEEMtL/XlD/wdyNYK8Kmc5pUcViiuEvaFIWJJnoqia8ZCqxZubV
C/mBCkL7ebE16euegKkqLavYmlevGeUUbqdm1LKL36O3a82o4/dwKy7lw79db25nLsgcIIz9unaG
nah64FpUJmZfGAGBBuQewXDrzK5JrCiPu73n0GaOeLm7SNgozdM46C4egnYNsCsh8Fb2qHwZIzpu
+xC2PqaJTKG1jFJ3wCKJ0SANAaWvVHUYlV2++D7En4eqWGv4Ri1TOChtwP2p1n7rBBd4N59NIDio
MZtBAb55zDvf3zSpBW9LlYcX0rpnCqrUJvUzb+P21dZqSvHmE0Dz4fZrHzxXwJYeCgPLGMogz7wJ
nk2W+89U3ojfU8M2AW93mhrF/UvZSbIAYzI8eBFoyQu7AHcKOjg7aNtgT6eHNDo4KMEeXMgOvTt8
PAf4Ur5bbvURZn3w5kquZzGUOV/AWgMlMgjaSx+ChMFjB2LGuRgWlUaSwiKqXUZV5h2FIO0KwODs
PoGq2brXntoHnRduHNLHW2g68S0cAPu7sOusXVRBFngIQAaMoSG+1r0M72Xuk2UQDePJASwYJcBO
nwXEGxY5LG6fmtpBLO+I7hkLlzuDVp/9SkMC1X4JF4VwHF/xl9Q/sAE4hGMVfvgdX3m6zLYpijab
qsOf03qiOA7lAN1KWb33sDeFsptnLZrUrrasARHShg2p6ee9Ctc1sG2rPg2ttyz1N1kRZU+dPsJ0
COaZ8ZBDHqUbwZRqKMQAW/bDqzT0Ppn+GCrINepAywtNinQFV253pyqRHiIYmi4Lq0pfWBc8d/Go
PwjLV1r73iooc2czIKaZly7TZw6Z65WrrXYXAs2KBTGVKw2XrscG7jvwF3b5u1+NK2jEqR0roUcY
MhntUPiHFNJ0ME2oGDfYg/hwI5767NCGfq85tXiOUzPpehpPl0P9XuwY/XQbMzmiqpuHVlncOSSG
3E5n1feJRR3YNwhnlQK1+ATAIxxRiQeN2OytG7Pxh8CLGXbtwnpwKqj6whU72ngkdU4kg9hGWoXV
e5PWEEPBNSKKfmnHKi+SQ3dF49Hb+S6Y2cQWISC8sBkvk9rCazHnW6yGj9D/wu5jOrjTLsX013p8
vHXd+lGVfDStLnFAiigoRK6me/w/+8xNzE+Aj+grdwETCGjkL0CBSJ90WzX3MIc4OSTPnkxX4Ktt
g2Ly0Zq6orjmIFBSa20Gc4hiAE6GYoBpxs6AfFwAR04rb+ZN3y5Br7t3i1EdA0XUo8roLi0Y0lh2
W8Bvx3eX7ZTVAnUa/qlO3Bwr19WPjk4/TdMDkJY8fnEZzJMl0nQ87oDidaqo3vc+sGvmYJqcDfj/
+ZMBaxC4p8Qu01NOt6DmIl9pukjnf4OmivrdNwb4ogMGUC3NKHYZ8j8U1pBn+Ht1COpUMO4GXR7q
WBDjtq0J8/aJOlK5go9lLpwL6p8oxqyw1sptN0brAHm3h2p6kY9xvAZt83drGru1pjEzU02v9f5v
M/95nZnZTPf88xP+XEcZqdddLcZZ0iYopyS6Q3kl3ltNC8xkFAzQQ0GPOcBXdViTvIAUwd8HmqBA
FGASxVHErUVci23GfDAZpjIdvuAldMaSjWmZg9dQf42Fop7bPqz4gECM9LyNo2GdiUl2MozAAdTx
MRxosqVu/kBFHh9NlzkjFOUanY4Eb4y/BpDdqleCp8M9zNeXHh+dUzrtWgdeyUXASAXYifCB38yt
HfYPsIDlznuNPO8TtaOPUTnZpbZbaKKLxN7aCfPvPQ8SNk6RNney7OIlslFgbyn/HEouH5kUawim
li+B6PK9r5EbNM0eeEWsWr5a1b2QL8Po0Dmxt0Ep9T0pBF8gJ+UAf18G+Jp3fnmf1svRbgAZbQi5
w2ZBLVsOEux6GMfvvlPC2JG1sAzyaXTR0jlDmJf/4C1KKH0JSgigQcGmcFFJ/5cZyG6WCzW5hIPI
Y69GqVDUcDg/IAaWSy4t/ox32U8QRaC55LxppZtTAWaxt0nCOkXoJH1kbwr/1BWQcs2RKVmCdOG/
WpKsMlgH/bBJ8XsGfntrO5HOlhDbbQ6N9Jp5xhm24BPkFyl16JjWiJUdCZALMKeURN3uCpFLMp3u
6dDve0jmw4ASVRQFQWds+nLI4Q+d8yu1vXukmdl7DV7wrAUU9iWSlZhjU8qehpbaiwR/zKmgsVoJ
QMcPfsaHTa8AZRkgYwbdVr/clFEZHZBuhD53DUkA/McgyuCioDykPGhW2IOPB7cawI1wSvcutcjw
ynq8A2QfI2ee1Ice/IOZ6feSZly4WY9p08LVV/2naRarfAjRYgUjg8DdlP97GoN6GWfxL7za2YuH
jxAiCvVbCrmDJaRCs73Kq/q+sFkyT0HQe7ehPALPxx/Ussr5qFgMZFTsbBtVU/yyTvXCSn7PAxb8
4EXxIUg3yZpW8r+2vv4XWQEsVRCf9uDwBh8juLV81VRSPbPDAnbaF6B14nPtPUcQNX9xIZex9SHr
BMk4Vr1xmkN+kSh9bLvKfegdG9Ia6GcjW7YD5A3Bw4BSec/uTCBimrTxPzfNaFCqXUXlQzxGBezt
abfK6l6ei5rV8x7ZjjeXjw/U4HLj6E76YfWrCeR3dyiiFwKK55x3Nr9D8eeXUo21I1aD4o2WA3xW
xLmBYtBjPfVnAOMvUs8dvrX7Kk/KY2ch9W4i+pKN1qoby3Ru4n2TF0CBqz9QR/p3UBX01NovLTGr
fDeHHnGLnSWI46hVRqL+nUwPO3sBtHS7D3MBQcjM6ru9aSdp2e2hNadRlejzrwNmSiAh/gjJaUxU
cd0vedRflBecDJLQYA/Bci/2UxccapqHTIYFJCaibgHypXWAm1W1DK0pGLIsiLrFtP+pKJirTur/
CqPqnCcReYWggD9neW2fRpDVsf7byMX9uZwmwIyZy/HJXS8P/NT7VdP2PLpDetRe0m1C2otjA1rB
rEwD8VrXVK2gUgdFwroRr1kYvOnE6+C3O9LHGLRZ0z3EIoIiXAOJn+kiMSD685w62XuZpV5oufHc
hL/GJVRvUSWu56bZk+ER/JtjPgkCiTq5D3MYM6SdKnad7bYL0w+FwyNAddWTq4aFiEcbetly5SmF
LTh28nuAxz8fbn1WqLqlV0IszUy5DZgmkKLdEpylcCG6Zlj0DocvTCXiJbYbFl6UtF3TnFf7tBpK
WM9i58OBXNhBarDauLnW0Ajh9spKW3Ap8pEvB57356KIk7mMRHNhqkxmvW3rVyuDKznPB/e7k0w1
YFl+1LJZwTkLfrmjD6kxYFFn7pDMNEspzF5KFGESGLDqlD667SjyXy3AFHemYgZBv62ElN+DNVXT
yohuIXjPHswYKjrXMXcixf8ZMzW5f14Xw9Vn0XbCubIHYo8GAJVCNt8gMMGNhaSfhISooRqoNCQr
D6JvgLriidSPsZXeYRuf/gJT8S5LSgoXg9rGQtGz+yIu3K0FaZsVz53wMapRxaaQZvnIIV8cQUKh
titrNjqCnCMYV60VNgPQ8INcUlphv1k5xfBWVumOxoU6NBaDODgyeTMkPtNfgJxy4bm/iFRvMPa0
X0I9GSREejy6oRw2o+vIO2gdeitGimwHpRS6KrLG3rm1TQ+WqqCm2Wfsxe2KZ+gA6A+gXFaaedn3
gUG3QwZDdgIxAitNJbJNWrfuQ5ixDGGx47+H3TdsmUE3KITbHaihKQS97HZTfbKb+ApmAIig32ee
PfTQN4BYvDX4want1Fst4/61jYZhFQoPucYJl6Vs2E9qEj8NRVftwWuCLaHy6Ksuc8DV8HhsTDMe
64Nu0u5cJ0o9dCV7dKZZ0OMrICE9QJRmaiJ5h8wnyX5AgVbfo56Aj0KCjHQDSY10CFFppsjl/wFb
DbpdEEhOHU1XKEK6qYtsjVqBuysYbB9QC4rXnmywMkCuftFAT/GJBT2ci+sWloSpfMjxdEDYnywZ
Y5CxF7ncDW6bvqvRBrEfuvIXa7y/bgwI+4GF+jlRnvsilT1uNBfZ0jTjeLKIIvimXUfxZ3UiDf5D
TzD4x7svgBIoWPRA8MO1Bqptf9+m290IinRQkacuFjawTa47h7pse7Q6WDlC6jFZgS5ZPiUltiWe
w8OfErjAVOFLfJs7gNd4N7B7bAswnUrxJCFFO5OlG9ymcwuKVObWBQiu2+vc6db+xCZpEuXAD3Yi
dYtRA1JfFDuFjO9HraB0rEsGs8fWm1MoeJ88eG1tSsQdm8lN95SCNToPYKb1jYORnWJTbi5qO/iB
lz1wGiNwE860Ekif06cwhSPJVJ3PIHj1xDoUf6cVxIz9aQ1s/Do2XQeUS/gfsjKAzH0NlMA4caFh
YAFOByvDr6JGSN8kHuCE4ZOL0u6C6YHJl8JPZoCYsTWAYs0usjpwM81prVGOVNPhOiK8IZ6bzq5o
UIkch2iecriJWsF4MDgXA4cxZ18wMV+aXedDehaa7d4GZCloA+kW7gWopz2GtoNNZ9TqnU2qcK9Y
0C4bSGtcIFUCp83pA+dyDzEG/6e5iBOKi8JcrywXMb+5qGEpvpZZ5F7CQmKrXxwdR2Y/ddctI6fB
t6SCQ14wAAwDdt/3UAXja2yrZg4ui3+GdTxosYwGB5V7BGLLzLpjFssOPuACK2/syDbOvOcsQZas
AMhmjxRdvAM+NF8RPnZPApw4vCu74SMBvFl5eECAxwPeo80vHYv9JY3r3xchEU6vFyFsrf5cNBik
QA2prrpw6PWifPpJU9h0/UmJQ7onKwlQIgEAaN16MV8KADvp86jS73CCtfedy/LtCCFibHaRZWwS
7GWbvk833pSDrGBMOvOrIb7mICEvNZvizYss/EVnAb9JiB28yvZXM+HclVb9qkY+ZRP5eTh1V25e
nlKPvfIQgs9VCK5u0zgvkDFM7k2XOZhmzOG06lb5/ku/1zjOHIY39VIMZwiMDjtI2NZQKIpBJp7O
bgfTx9JWbpjYY4WKWsRt1qNgE+AYGuR7e6KghgHwtE4kgr3TBs7FjA7a8vd1/JjWfXPncOa+sDFe
oUgXPFqw03mos+6xmEhgpdfEG5uzYEFGx10SDT2gUsLPoUP+fWG+tXYEk4V4iPS1aUZ5IO8Se1j7
Uv3yp9CsB1B/hTROgC40SW4fKuA/z0n50x1Csm8gMH8wG9zMXtHQqg7XPa8TBfCN9FqnXSA5je0M
DA2XHdSIUSnJgK7GVg1RZrqAXEG2l3nGH/0x/9w/Iurrhc8fp/m+5vGb5+yLAQh/rsCxZTpbeuY3
olzeYesfLTq3tTbB6OMfwDM4qygVHRTLygtR6dLEmYPQ8o4jPwxnS0c/Dn0m1zJy85UpFCaMuzPO
vHjP8JG9iPwkLXt4Bvrs6QqCAdbLXYwusVbYG4dbnmhygO0ewstcVa++YidYVuoP2CVvIUztv3Ws
zwEUj+mxSmhyF5OmWdM09s6FKOCgBKzKT+WsPNZAR9zy30R5RjK4BInwrxNCvvZ8HhJAL+Szz3NE
pcI3C+Q+U1QA9mWqEYVIt06Pk2hQMnKona7MaAuaZFUO71E4EwNi9QT/zjmoBOq+oCHba7+k0F5r
wjfN62VTKPsHL7U1i202PhTYJAEIGESrgnbxhav2ycyoOUXASouLkkW11pGgd3ahq7Oekm9mBmTg
19Jvh4PEmrZQk95IPR06C2QaK+P2IoKXKuL6IEcnNIznhQ7zC+/pvesU1cm8fEq0cIE8mcd4Gru1
lJt+av25LknwIP7vqk9shf98/09wG1R+bBTq/qmF5PqkIanVD09jvK2J3ek7yoFJimOvXbRlHuwM
McKcpTpBAOSB47SA2w8BlqxNVlpA9gfkFPDwkZvYVV4foXpuPbGQxcsAS9V68FS+ChKBrPAELTYg
43zSuFEwnBYVCGsUoka7ACvrc+jFzyJiztG0rLSfwTThiVFkbexAJFus2/UiFaH/Bsb1zxBAuQcZ
N+SejW0/42CY3Q8xlN856x8y1TYg/+mfkJGO32pk1oBdaIeX3NVwO6iLExvS7r7MwUKnUVTe13GY
bHK7a+5qRKccMeRy0FX72DvWuC+o/maPTvs4VMKZ57D7WQUxqgoS77qfcQCjcHx2G2bnZFMl6h2C
/O6Ze1zi80hhP2rHMGPBt104MnzxBi9Zgw4s1kEl9UMWyEMBKO9bwd2FqStZCrpEQ1dmpzCvHjqS
5Xd9T2G9BF+u6wGvTyAUywpyaxNPaOJVtb86B+9bVGhoFb9mZQKhTdeqd1E4KCTVA7xKNR2Wrt9X
q5ol3rHG6jTvkipaRR0QBTOwtqHapFl4jhLr6AIG990GYGZWylLMklBKBDzDqrSil8wX7XsU0XJW
QQp8mY86Xwe1Zc+xAnQvcRDA38XL2h8p6PB1WsF2VbtPrfDiX35LHhAUbxSq84shBGNhYM5cKVvN
Op5Fa+bBv6Xsm34TRGSbjKVY2gNY7EUDbyigq19GoftVC1zcqkw0InAItjsS+L0GoMN3zbpThGLr
B0pOyNmE8TxNsmgFuSC1LQCLMWw/TPiLFiiGEc73Q7Hv0yx/MIeqsuwdYYDwTV2MkHpOOSxzpV/a
hy4cwD/o5GsfyVMVCPkEVO6TXcfFESJK1qUk9nOZ2jBlyGVzGPz6BCIAIP08zxHCfeSWFnuLpucY
vO67NOQwmKppCetM5J7j5ZgF/K0LkDWW2qphd4omGYJjJBEeBk7b3etA9ZPjhnjzCOw8aktn/0fb
mTW3bitb+BexivPwKmq2ZVv2nl9Ye0g4zzN//f0IOqajk+Tm1K37giLQDVCWJQro7rXWneq0F8o0
beqfQS8LGA3U5AqoRe1XXAQIc4/967gwxgQxCdfMLqIP29g3ycqzbeeNH8mMZI9lEn1kd1I/jEPE
N2nqlXPf190n2eZJTWl4eiBI8ovf3f6a2p12GQbraCSobroQahHQ0ylBn43y6PXXbrCsczHFP8gx
4tHDkHByQnjJln4II+5mBDW58Yas2xVElj+xjWl3lN7zszZ3oYB3XNlR2lMGP/M+dIrR7Ztagv7F
1LK75dLSW45J7Lhst59HY58fKFuV3KB/KPrAOWf1+FSOkfGIOsOB0+dOd7Rfea+ww4uaH71udE9T
kxaumtvVvgq/ThWFvhEnnbGN6t97/aW3rf5jjS7PfelNYIfLBFhF3AIiiXikQ+HnHeU+TDcFX+en
VGqLJ4StiidLV55SHvp3YkgYu7xOodnXfFd0KW5KHySl+hGTEs5ry/hQxXJ36muzckXXCv2JyFv8
PZIy8wPcwv1z2uZuMveKHMRm6Hdor8uDdD/NDdVkr1dJrHWHLjC/r0Or2+rrgCgmtcHd32ZaZn1H
Fe/vpVfY56Gso5Pdeg6Q0CE9hrriX/owrA9BpcWoz0rjXiu08nGyK/QkU6g9+t5/cvhlPuZpnt7B
R9wgB6cjgBfm9r0GU+peHeXpcSibfOdR/PHcTjHU0zpyMEVyrSqDqgN7Sq/wWkfHTq+qU+Q7zeMY
tiFxr6T6ih7wRS75pscJtQVKVn+LqlZzqdRLnzTSrkcKqeRjh3yjW+YqcDuiqCfFZLXekOafjB51
EEtTvpscLFS5Mn+zi/RFYQ/h1kQFn3pN2kEuUvyuAyoLeBZ+9TteYR/E+ZORhe2xGpsHm6/SIVbt
/oDEx/gkWzaxBTNQP8tG/UM1U6RVzAtVmhAs8GV+Msk9f7UCrXDLTqmfoXtp92XS5Pf2UN05ETlB
z5fqJxBGrZvVZALKfEAou0p+kwOOWU7GngS5rWwPvDC/mybNuKjUkWwDp1e+6P14IQZik6h0FB7Z
+1o2y+9hYEy73pbLM2FK6zmr+9/AVvCgJGvPibg2r2ndRnda6MPkh5bnQ+rMxxfD+BEphQ8soxmP
StC0B9NniwRl0bWlSvenQ5ncRsnS8XlM9Z4K80reV1nXfiY8QYIEj3DeONtlnl5VFAKpA6iPsuUn
J2tyzJMyRfk9/8sYtaPGfHR0pDjCfqarGiLnOKrheJ8VlOMPoeN9MHS9frKq4RyDTO01dEyR3tz4
Q5NcQgj4ELGump0o7vJ5L7dmH5YnUfrVQmxOpYjdQGpF6VeNHEQLp+kHWe6yZ9nLCZk2xp1RdYmr
6V1/alvF3022kn0FiPEbWZfhqXSAdqDx8Cucn7lG7CCRIxVuqBKHHR3ZPHVhNx6GLkZeW+0d4pVt
/dNE1xWWYuU3iZRFKYfWx1LWp52ixF/tsUL8JdOcp3RuANj3GxWpraNnSqq0IRCkbKfKKnaBVzlP
wtFxTP1gR4ipr2Mwu4FvMXiwzKsIt8QYzCd7WXtZLDHRYqKqoeunz6PkBzs7L7KL5BMABDPI/rnT
knsncr5ZseZcQo3zdVC/TJoWuuqkQljrgHKvvLOFyPKlAKDiTvBrU3oCKb6T1Oop65LxsZib8JiN
abbncBwekQ6i6sls1c/QnX7XqmH4nfzcRKUyGxVO25WUpJu6cfJdT+ybx2XiT2cJ1cdAl4zrwHPk
KI9StE1KU/loRr519GIpg6Qx4/uqJF8ohEm2k12z4ZKL8X7yqB5JNcPaR6Y2wAcU53tbHlETL9u2
g0mpfTFylLfE2Nootf2HS22rxNUsyr/YjcBIWNef7bqvNxkyzp+6WQ+nSw0NGfuAIyq1ENRzHyJt
AiIAIIH6Hogge7XsN1PYXPpK4whIhOoFBXBjAyh7OIkxJdXMTTcho0bx31OkhdZv5KJQQXAbz7ef
fY1dcqjK32VJGs9Unk5nXQJpgp4WT/dxDk2UUs9GMP4i1WHytZcDCtYpB5oLl20C4MGZqvQOAjTN
dGMEJ3cmNfRGEJKQ9NPwXi6G7BROGd+HQpa2pTWppPYc73m0+mff9C9go/0AciCJAEvcHjylyq/E
04AkS2UGjq0BNm6yawJSW3008zG6DMQ1CIU01ce4yO0HJ9Y/8PkxP0wjaB7g4H8gxK2ZLWaFgpWc
4rZlRwJYAMSFISpr76EpfoqOGQTyLrf6eGtZ1fQUQ4210ZRmAJmgTU/LGGwfBzWxqb2YXYSB0wIc
KRIcMIwUfRS7spGxAZ5Z0wbHKu/bNnm9SrQi3kEbaUDz1dcNeVh8lkueRHyuErnbQ5kPL6IB5aQk
A+1OkW26iIaPgXNqQVppcItcjMrkByCNrk0pxXz9eSyyg7WuyoQiksc7czIqw7qKscbOz2pcT8c8
slUIpkB2tYlJFn6ADQ61SDAm4wNZJ+1JHkfD1bzAvwa86sNojclR4mhZqv4EGm2cQwiPVLBuO0PW
+ZmmctMpVLA4kf61A9R3Cbpfo5aTaG3HYu/YBG6LMLbOtVezF5uvlBj6nGVQ9EXTWA9kecd914bN
jrApKYoCJGQvJV+9OIi/ISYwM6JIzSee94rbIMr0Qi1KuNOjyns0ZT4UYfydwxUJ+LaieL81+GmZ
u6LpHZWqWsMhOgCuDZM6WOY567dSn6hPWv0c6jXARtmEesXjDYYSAeZk2amSk2eqqDBOihS6xUQ8
QI+NZBtOknYVTRkACWS31e4VX34dq5q2JWGjlqchqfTFr1eUBxJ65n2cG86+iOY6cUvRz01IpMWB
w/qDEpj1c1+jHwsJ7gfd6nZOLEvXeaPutbXyWaNi9Z4Agbd0jSJN3Wjso32qFlEF1y4KGAX0/wco
mBJysflP24tylAP6Hi13Is19ow9XAyYNd3QQ9TYcRJ7jSvoURHn83IOQ1Nuq/uCPY4Vwjg3oqVEe
Cl+qPjhab7gdHNU8YemiwuIdlI7QjNd4D0ZOURXQLe8hi8xfyjRFn/00qk6hHJARcvz4swlaZqf3
dXgUVhARcHcGekH1ClZkJmC5jaUXJOfkZ34/KGNheLA6cIsBinwmB807S5ooGOwM7WhodbKFRcQE
MRXXEDZRPQYO3PyYEkpAv8KWt8T1sY6ycihyft6l2DIIsQTwd1ImuhNzVQfN3EIp2t0yt6XojF97
4nyzMzu8ep9PVMYLa9wR+9PHqVy6lGnxgzUO8l44Z31CfhOp+cUq+3G2q1oCY8vcYfC2Fgntg3DW
ukbdVoHtLdbErFv4LdLyKJzlsCfxhi7WUfwJ8RRILhnW+IAYz9GwnO6xg/p+n4ZTcW/Hd1SfhB+Q
P+wUuf8gKVb3Ia2GT6ConEuuZ8Ox7ABvStrQP7YNFHRh54AdkkJzGWuU7+UEn9oy1EFW8KCTbPbk
Ap7biBMzhebB2e7t/lGskVVhAucJauZ2NriplfVs8UJrS/l0cuf7AL9Bvf3MCE59L4oAOYhcMx5T
z4iO4WCfm2ZKn1oj/tjKsf8ZPLJ6RsICxmtn8D9XcdPsibWPe2GleKB2yRE6Z2HN9eolrfPuyUfg
7FP7vS5T/6gGubwteqOCMcSstjW41UMdkeRE0wIaJKdAHWQXGdYfl8l8qStpqbrvHN5d6qlS7OOR
8IFvPHuAMD+Z/Hkvjk4ZLwrJnzQ+bVcvyc+iJxm9jhTm+Cx60ZRBgZr1P0Wv4o8Gvh2WpFvL4NNU
wR1kD+ToxKpRMyEKSGXKNjIl7XH05NdGl06W1PuP6zAb/gKBZ/+jcFrHE71VdsFIpvjGkPuRvCk9
0AKrs3AhHsFZBx6z/u12XseB0agU5SN4+H3YN+NXezK97dRQ1Dyiw3mRVcJd1E4jX80ZORirwA1n
FRTRoKv0epUgIs/XO+M33EIZRViVt6skT53d0AEouTEIZ2HtW8l/ZwXsg/yK2ddEJYi9LqvWNbKk
9UThXguomADLOGVn6MJem4itwjmZG3G1Gla/1XDj9y9c1uUnCuLjjVh/nSe6q896p3/hcrPUOvdv
X+Xf3m19BavLzfK1Pxfm3Zhv7rQus76Ym2VWl//u/fjbZf75TmKaeJVKN5b7Ngif1z9BjK/dv73F
37qshps34r9fav0zbpZa37D/6m43r+C/mvvP78vfLvXPrxR6h4rdoZa7EISwtQvnr6Fo/qH/zkQq
illZYr/OWvqtHufLKkt/mfBu2l/eQQyKpd7P+vtXtN519ZHJO0+71fJ+pf/r/TnMcPTu9Yjd+XrH
ZdXlPut934/+X++73PH9XyLu3oCBMMq+2693XV/VzdjavX2hfztFGN699HUJYUnmf/nNmDD8i7F/
4fLfL0VNfYuaagMAKhrrh3YIrF1FRbwrukE3UwboWU3lDlZqtAxXLm2Eie06Vw9JjahfXTnsKGez
cBxGn5o4ilfuAalXZzVHs2krzH630/XEuVDzC4JODHWTk9yVDrvAQi3Ugzpq1lYnqeSC+3NJM1B6
Ocu1LWJuQtdNSLqB2YPSU1wawxRL7ir0plqvE9ehVQrO87QIluM6+e6FtXTSoXx2szSND+SkiEfJ
af5MVeZRL7PmAbKl7Fki+nJvOM2TsAmvkm/u3jGrYQssPHsWbmqMlFhAsOUsXFRPZouUsTVlVeGQ
FDk1XHqkbNaF/uXdVbt7sgzVI4j6F3d2RpiXVO+Hn2lE4DK7v0xUYo0bE+6Pi+gjNhm4Q+K8mleD
/uZi6hIu+YBL3r9OE3NFI/yct1WMMg72uQ54VylAtGhVRBZAXIqGKCEkpWv/nVNs2xeqL8fDuzlU
nv7h/m4UcsXEdgdN7qHpg8MflTfzoVNC60FcJWhXdF3WXm7G2RCFW/anfIZuJgxNcN/FPmwNf6wh
PERTcLyFBcrsDuuYuAoSqzsCg/ztZlwsUtT2XVVM5lkYxZCV9PtUHvtTSb09NZPkCRFyQoK8stzM
rJxlXBjFuLhaG8rrzDvRnQQBnri0SaZ4VfQ6V0yr9dDbhlrVoHmWDntKADoXbLrqbODXq582pUKQ
BFEjiU8tJdSE7cxhHzl589T7cvNUKYV1tjr7gxhax6Hf+mCkjc1ZA1fRpJQj703d79xxninGlnuI
ldZBcR/b8sflPsIgF9OXNK/qg4Dpiit4oK6veN0b6C4kfA4K9wLLu1wLzK5A70ILS7VDs3Xg5QzI
4Z7lRtMSeM3LtD5LJVK85caT5OpP142iVbIr3L2m6oa7RlHNjV936baOtFfsdCy1jk10A3T02mhF
DVkn0Xwx9M7lFnkt7H5kA7p+56pJXi+mCyA29AWbEJ5/hNOIWesaQOk6sc27YC6KQCFS/pbmsAPN
ShqrR2AqCqTBfeqqp5uinzil+HwvBq1ZLRT8q0EAZJu/1QbBaXSXmT6ZozkCyDflOSSLCnEltHii
gZB9Fq1vuoU0rxB80rNfQzZs8aPUot/BelJDHVfU15mhYB82VbQNoHoPXCoFM8pB0mjbe051Lfqx
uooxZR5rAXUjOUSMdi/6wnyzziBHj3Xr+afOrPv7Tja6ewcBbsQW5n4EC/2drT7kbT5k28VA8Il6
gMFqfwSI25C4Vzv4l/1iu67QZtHrWjdjwbyepz7cDJtyKB0kdbi2byqh735XXlVEK29yiSEo735h
lp8dUoB3i4/ov5u5/Mj0XohSN0VPLgg/+HElMqZpEn7uwYUdsllsTjTJ29UoROXWvjB3fbzMuBkX
XU7Q3YHK/y9139rThsAnqCkHEHOqh9JlbTKvfu3qfrNpKRO5F0YxvsztQOO4/lRNu3UaUXVv2xWl
4i5stzqAQ2BQPWSAuhaGFAEr5U6y6q/a2Kb+ucms/j6LMg6mYV2eoikpT7GW2PJzbxA7kAc7c4VP
NTvGAqowOlRGt2TdiEM+iCE7UHOXzWgPPUityKnrqCZ8xYM1HfmZUx4Bs6qP4ipFB1SdwvayjqtI
t92nqgF3Ea6OTFHtRhkK42DxsoH4Mbg2hPX4S6j63oYSJNaLOdQdqCrf7ia86/mWQy6RkuFu6wsI
qqy+72p9udu78SwpqY5BF6+f1NOUhOWBOLX84rQpRJWSZ/5SkfMI2rT/YTdZ71aA+p+8N99Qs6Yb
3976UnGbpIRP2VdIAbQ15GiJUxNOyvyjBl9Tv5hLMyQiSaXD61gOsCofShR25hnLZLFOH8xBvTKw
N/VsqeAxU7ZiRXMIjsLldsq8NtDaENZ3ZghrbpTbRLWswXykZj3b2TVEw/zrzF9mAE5EicvvgRnB
62HUyWNZxWj/Ima4N8C5fBC+gq7lz75yNxmkaSh9kNRK2lgKP0kCM1CjegAYJqY7lxHLGrxqwirQ
BsJq2RQ6CKuYm7fkIWVH053K9VjH1cmTb6pZT4p4PRH4kvqptSus5axEJaxpjqpMpVPQVCuw/Drt
RveS+hGiEhA889VqWMeC2UoFh3IwI9AKwk80PWzMiwHsxq+JDN/U9yRR1wniFjcriVuMsJ3ACM3C
wnm9dzK/KKqv6ktJWZNm6cXOHCnHC80h+goOCjkY+avPG0CyMIRquG+Vr6WhUGRVjC9j3oPPk+KE
TLivfLUy2SL5KXsXP5lkBBD5wM7TxapZk1WngXjvv1vVG1S4MSQJfR82jyejt42D4nUgs6nP2sAf
1t2Hauh/Dorp5JdE+xs7mj7kZe4OMzEa+Ln8QW2RjfJnL0CL7J1NNGaE1YnVkj+FJYVVLAkqr78X
1lCX3y2ZjRmJYtawm/wXKYWEDIOTU0Fvtc+yFDen1g7MPWJX5idpCh/E7/DqkVD4eSpCy9gHtQHp
sg47Vb+pJqM8iH3yFIXanW5l7s1eGVAlO/BJlrU7I3q1vo4JS1hX7yzjwM/PZtmqk/A5ann9Es/y
jVqSwKKj1+dG7qX+4a1LUtS/iGbKrBPg6OJiSujZsVB+rBU7fBaNQ4FHEVOLJ3pwW6iXUm/utE5H
ACYd0+GQtn3HQ5YJE9//ZytNGnfW3zrkUNEhEtPI56JprYtwGVWvfzDt6bBOUM0pPvIEBVUvJgBl
NtwG+vTFZ7nvFD8WeR4si2jQOz4GI4lP8SosyvCRbfeMjfAVDVXTyZbapn6vz8tPkl24A6oIL1Ky
lSO4XfO27l9Gv1LdsEf4VowNVNzeUxX1y5n5XsVQmetQBaXyxZqHeqrT93FlsoucuwWHvmfN+CJs
wl2PwJE6KZCdRvb085h6X+EO6e8c3+/vRm+gCl1ciobHuySha/HmcOtVvlmEj+h6eeOXG9GH6izc
qcbULWuuPmkejZ67zhbrGtX4+jqWJUS/SK0Pcl/5hxsXs5b5RfWdj4FRoaTSOvrZ7qSQ2sFJ5lI0
a1/YhacwW1BlvXqKvrl6LibhSkJidBUfnhHhJNYQV+st0SaQNPcv7yY8OaMGsA5SmSir9fBoQTC4
jQYl3olu5wSMddrw2NmTtenhoNjfGLw++RWQbzndjufDOShS5a7KqsREToVFBvtFHYv+wVf9huKk
1No7nCyvkNpXG6+a+pPoiiZu7WdZ76J70SujSLm2xrDNEBB6zOeeo/v+FWDmOqWEhePStsbRG+sp
dJ22gWXASb8rwL9DF46Xia+ICtmfmD7feNCDfl+HKXVKZeVS3tNfK0sOXgACUFfpvYhGi8yGCiLD
OyfzmF1TqDpNEuIuc5dsffuY+eq51J3XCWpHCYOBkKAYAoqW7qypgzZ29qf2Nrvvcuv31R9oIOVd
Jup2s0PZlaPrd8F4FN2pKVqK0czQFV3JTrTnrPiUxsnr3WBFKglfmtZJS5qYqptcI2hjz7plcIlG
/GWRv4ViHcWyeSzMDYqI175+0gDKwdWPgzc7CC/RFY0WmhF1NLm/vTGsXbRb9H1gmNQIftIUG52c
UfORSrFJNg3w2BsUPm6bvp72ZOGhrrfD4CqH9iYai/Q/rGKujiSP8E00238R8wH3384XHgHktIvH
eoe3+wvjugZFwXD5UoTuQPW/NwI4vOIKCb2NCXjnYkvNDmSGD5GA0f+smsg/R3ON9UZ4t2ZouWOg
DU+iaWBNvRReDa19Mz5lJiCPNPLSg3hNUEwjyWBU90vPJo1WS8awicXb8WYVry79C2tCSOzd3Hae
289vXSbHxpFctQ/CKQF6ExfVmXJBuKUogH0eAjcJ54T/PJLLkXM2h+x3YVqcKq/dJaUd7tY5fp8n
m7HzX9cRBsiM/x/XWe89/O+vp+0m2dUMGMrKxNDu81o9dJFqnBpPY7+VdJ12P5Ysw9Yr0e4TU4vO
AxBgZCG1ezHUC+viI9xLQDk7pXHAksxThKdYW3SlAfWIbelD+NTE5bgTg8K83FG4D4CQdoCvqk1o
h/HrU7oYqfPZFLo2HtHE2KF+F+ouQQ39HJapQek2z/zG5ycPiQn6jni+CzuxnNHeFWXTHF/3Nd4Q
nojySQ98QfxHu03s/ZA3GlzHf4zJswH9O5A5lbqMZzDvIJY8uyBL/qVTjeIk5oshMUHh47PlkwIt
yjxfGPoute9NdZT2UTqA5+iLe2olyvtJMYr7v+oKg3AZYbU2qwlo7f/uK1ZKQv+7ZcKIVpkvhaRJ
rrjSKVpZrrJ5rEgkxP/erP/shx6sRFUwwUw72d1wY4muShmvlIUUzM77ODEkmiro/Hcy3AmlBYmn
QduW+hfF8gGfkV/W9ZQa50HXKGCOXrR52Evb+DxylnZF1yiB3sORJFHAPOWfVYUgPFEgCEdnZ3b0
yxoTe5qnyApefMBKn2livrY6+xgULswUvbdDXljPtWeiJrl2AYecOh9Ck4NUO4vVh6zsGpm6cQ9F
+PA0QZNijFp7Bwna+OTpNHUowYJdhurW6goeXkNkxveT/TpBzBKNrSXLVNET8wcjjnYWpTTbwi4T
Yp3teMiVULsWAK12bUGcTDcMJPXmMU/SG7fIzXpxEYaRBTYws2XnQh1/a31DORMa1q6Qmp7lKJAv
StvYoZt/HsGKXZvZNLaNdFHM4dholhMipJ2O51hSf188dcBaVKfruSvuub6YxIfrO6IspqCG/U6M
J43TuCUSH4dlqfXFCLN4gZGVLC9kXS7/rDixdcoi1YcwgYOdNp8n7VDqjpT6g9uSONJv1kFlnKi7
FedF4U7NN56Q1i8+6xKrYR1bl0HtJ9pMfE/Ruh8+EUL7DKBS+tDko3HIW704NmmVfIDJ74dK4ePP
PzsMIYIXlU9YRlABjTI4GQ0iL0EGKAemtjXL9H1Xn7vCWViF89oV1pu5uUl5ekONtdu3hnZJY+qB
Bs/+Qn2r4p19Bbp0QDywfFWFNBKmifQLsV3tIrzrodnGldbf5c3vSW7o5wCKpzuQpPyrSgmdSpCh
eQWJGKPomA93hISEdZxdxJVoqhqQ1GK57Ztho53N7ieSZia46NlPLCf6BJFaoNDlORp96Nr9uEuB
QdNokxJIx6EkYD/xO+J2RpnZvyeJnt5RDVwQ+gzT9K6mIsqNLU9xxaTaTpxd2LYhe6vMkvQLWs2g
1vsRBOCskD53YY0aH53AaxEhd16thtxV1wlpgAsAvM+cOvMvbRpNGyUPvc9tSzmS0uXjZ68MjY3T
1Nlnz0J2MM99BxWFWtpIBpjdVgPRRNrAOSuo0y44bT2KvKWrCKoH2GredVerwNX927lJ4oeu1XMk
b2b0p9ZSHqNVocJewbEu5sx2QvqMKvaRnOFd75c7MTZQcjltF/M8Je1yZVfNK+gAunaOolY7u5KK
I/Qp9i4GtvtVjaNPNRCDq9yV6mOflslGjGdpp29TmTJyZy7qBf7M1kz54k1lc+YNqFEqSeOvoNvq
Te073gO1gNNzITVXMe6rablPPN0gMMZNwrrZtzrlRA08m5/Db1oQDb/6yUeugMfatSua6Yj6SXmU
9dR/5jhIDb2Zmb/Cb2oD/4nwhN5svJoRtDCvO2v4JkE+oem4hcIiAQP1Jj8vBoEaJLtxtJIL1XjW
Y1ZKkiv5Br9mb1d+RqhUjIVvV6t1uYqG/NJmkGOFvnkN2L2e+CxqD6IBxK4/GJGHaiPKgZsbg+iO
kXctitQ+Cd/VA553ImEGNadd4j9D7pe9KFUS7TyZsv+8BjgWSUXhGp2V/GyGyJ30cfjmoy62m6r4
vUc9p0j+0UPwRCVR6KZhgJqoLwH4yKDaPMBuk/ItkuTg0ZsPHHXgWFtDhhNsEVEOxOHEmo8hwu75
4Buk0Lhz4Axtt85sEFYnsfnSJNVllIoKUMh8pnk3bV6bHPBwV1eXZpbaVTsCvlrpFM8jhYmn3pbU
/TAV0iciWIuHBuhnk44QD5kRkKiM/LAy862jAv6d1LNyB7Nu8wyP4vgA9/lRy3jZrpyP+d4Y1X4r
fEWjycl3KOyUO9Er23ACU9kd4XOvnzhcut1UkZb0EHMTQrlNTRwu14iOTHUzfrTUbCsg0NCjchxG
TmUrUM62aikb2zTlCwBFNwmUTnoJvXHcwbqfmyBloMUVTWDK8lky5oZa85SnCJfU1uoqkIL2R8qz
kUzBbBHuM6b97y4zHxHICjgsuNdyHK7h/LyG7Msgh5MYHOsBLmS/TV6T7VdJz4m6W9T9SrQCR+so
xm9VP4VLFmnDXTIG+maChWMrHIVhXUpc+XF9iN6WunGL7UfJUdI6PEC5okbbJjW2TWNmT0aRcNDU
4+hQqU2yrdWQk6acAJxvZXRG9epHX6TOXu3kCSkC9KmFdrUYa5xucgdpqK/C8Ldj8jwXhB/Q1NVH
TEmqunfbcVC2IvG4EkQvact3ecwA9aK91/cfRdZyMS/c0f95vaQ3dQ1JuoVzus1bc9/l7Uc73EJ+
uTHUIbn0Y9cFu1gC6mll/9GNZ5Rx1hOhS7rmIHpvrs2MRa7m5m1crCh6Ylx4vPmLcX0WSHrzF7cU
rs43s4SAqZhZq0WTF565q7tq2qxj4mrmz7youQONrfAxbHgJweu/zmvsHlCQ8OzjEimtPrZ2eRm/
91lXbCBeO5CN+oXygXkuS+NheT9EF9YrYNG8AetfRJZtcRNDdmaRBXibunSF5WaMiO93z6/KjaL2
8q5ueLIJdoGi1n5RUN89+pQWU8OqbAQHQe2X6b2uwxMqvMQky+9gX5ipzP9zUlPHl9dUiRIqKH3r
GXC3Ih7RkEKGeRMX5nARfR95nH03kkoUY9Ls894R1PWOp5W1zBZmYsIKmUXib9ReaxAPRb/pZN5O
UjZqT6KZms7aWn3t79axCngdKUTZ36SZrHMsRqq9n4XDREO0Gr7Viph3NngwOM7CYYEZa4hRfxMO
74bbTtlDZ5u6Ymxdg5gcdU+1ZS1rCIOZKc5F9dlqzrdq3+5HFVCynya9vzWw5/hJ6rU7rYuXDl+D
Qm/58DnqEQYlKGFm0VZIDaurpubgrC39sc5QoUccsrrODmJIOIgmst4PCdd5IsXKxjLxz2uty/95
rTFvvjhhpJxtNdhYplE/iyZSchTvFa991bVpckiR1MnRT62cNM9dlzpPXRrMMSq0ZHoffVVPxnvp
E7giF58pr94WcJynnKPMrfd6PzFDntcXY6M+OE8D64teWyifwzT4PMShdR16tntlrAUn0RXQHWey
7kCh1ReB4Ukjx79Gyp3oCKcAZnqwjPqHcMb9iHG8vUPcUTVVGYDB3BbpvK1S880RM4QPCOTXW61L
zbeyCOIiu82LUZo8uHoVOL95DRnk1X3PbVJnzmzJXrb35YAiC+r0n4K0e6imZLwTQ6IpYHU6oIet
QuaIG5FHuOQj/GSD4oFYsspzOeiRhZIwsttHcZSIxU+cuBQNHI7etlEUZSOOKWJMHEvE1Tq2zrgZ
EwvoZP02sp23uwAAKCVD8IW9Iw0DLGqdKjm5W+jEgLu+EoblY7UzDBWKzA5xwb0EfnJfzQnSKS7S
PTCDeF/O2dTVOvrqz0GhgoaUXuiCU7J2N2XyoiusBSnHxbqWyYtyerK0wTL3xrAsNVvjiU8y2oZE
t0ARoWn0aSpg6vIUGP3tTjE+ea36DUGm7FEY20bdQJKnfijTynke1eAghoMUIT6tB4c7qKH5acjl
+pTJRbwVVsOvpZ3vROTR5ht4aB8vN1iWHKybG5BMfHeD0K7tPVSmVL0Cc2nujSB26RJ2Ed3UoKBv
VFQ3ibszBJ72feuN4bY2wvBHCZBjUuE/RQhO3/dqbkJqkccfB6m6CgcKKC3ILnztcZ2JPGDwo1Q4
BDue/iWZUmOPuAsfKwPW+mRI4YeZa1a6udhlbcRYhvAK9LbZYR13wqrflxRKEudCHOxmquhKophy
ngtOF72ot4XH5yjkw2S0flVs2lmfQjRm3hKoEpdVRAlWMzerWYyNkx9sp55AkDDcLrGsU1QkiolC
bzW1Mu/Xpm+7+twVlC69jftUI91rA0R72z8ugRx2U/3OJ2/C4RA3zo/OH/IHuJLVSyXtRQdqaGSe
Tbbjy3iZHsS4GBFXzTynj2v1wt5mHfYRlITTjiTrnxZ9t946/qdFfQSxuqwObctVQU7NZwpxADE8
2zwMQ/xtOaKIxMnc3Jw/AAp/QfSLetrZSH2Zug+jgWjxn32tebUyCL8tJyBhXc4zXdlvKWiy7yIt
LQnpZNVLnQDgk6UJMEpaWvAIl9aH0QSZDmHN70jY2R8Vnp/E8BTvfoqq6k7VKIREv0h74T3vN4HU
yL+k5lHofM1zjFJ9neMpkndf+yHS3HE+7pR+dMc051RMRPtbw/N500Hi8ljVHXQess/pK0inb7UF
9wN8kaOb1HA5Wv2Yb8moRI+UHg8n0x6lg2rV+dVWnJKTDzgszYFueSYPG8P+aehq9cvNJKWpJNhW
9fzaVPAe2KNqnfTeGVNUJ9hAgg+qrH1sZNqnuBoektFOfsZaDJKS3dsz/JoVGFM8AknW/oe1L2uS
U1e6/UVEgJhfa56r57b9QtjeNmIeBAjx6+9S0u5qe/ucEzfieyFQZkrVbleDlLlyrZdWDhfKn/0t
4n2N/xiBJrZgWaILeBX02TN4KYo7Ajr0axPVrRdXiRYNYPyJABUVN73DCI6tGeZQ1DagnlDD2Ngj
2Kt68O1ua7scllXlQG1bIyHSMpkXpfndihZVQEvSooShQGOnPy/aW6pfpxAtAbQY2xTTl3ex2ZQn
aBvgBAJxsnlIIvXEG2vBhNwJGFb0dofs2tSmZnmiJd7XIRMEPZd+alj4NYO+3wPoEY1XIPmIT5PH
sqvQQno95+X3ngMx1YXhFzWZ0SrHQWuOcDtzWHCAdEIg7TaeSNFA9Z5PBR2AuFZ1bsEBGTlF+dOb
0QUPNmQuDRxdaDaKNs2CgfNBv5Bjb1WNE9JrqiiuRQ0uUdI175t0BKDq347WM3CW0I4YGbV5RjaE
+BZrR5zWzonZ4CE+j0hVFZUwxeNbfkfafrEZUaAmvbtVNCjza5e9Qim0+I5Mn7lMQjVdLOCbTmhg
B0XYW0A5JOs2N4DnM9Jgq7p+45qdf/RU5PorpEuyTQkiRaCMoDFP7sRg/jHBvwf0Q9CrzNF6t88Z
mtjpXwaY9doG+v+1H8H0cbODG2ft5Bl//Uu8p+0sCSsgGwW4yCrQe+RZi79SnZOksRnE7QJlYxeC
dshdhLU1Lhyv6CAZ29ivApWXtkMSEsmBC2/7ekEsm+BZAaWVAb5DGjqe898nNZYDcF6pzkhSVaC/
1RcDPJWAF0I/o5t+2bQjhUwZFGEkYE+mt1ZgN66toDmlQql7ri/l6K5FXYHdXY/oAsC/kwhsOrUl
LHrz2qNWTCNQOoKPA8g+SCLHx5spHdviKAfzM5no4vVhtQ9M1s0zRdLyfdm6PyDR0x/B/QkZo37M
BoiDVv0SROguakyyRr5dG8lDkXQ3h9PYiYsfZW6awMtk4wlHJmvdTINcENbSkui+wb4cHhpTDN3R
BSxp4C3ITjcz6HsB4Kz7/m1CKyCx3UzmNWM+pIyMLvTxTDYYfnN9G61VEwerNLPVkxg48qhueM9M
YLn4WIM91LOMIzknaZpoqITQOnkD0D/tIFodLckb4FVz9pT/FZ3F6skFF/Qj5ACqtm37ZdUa10aC
W4wiKxfd2Y0qzT2tw1r86QhXqjV5mejlwUK/K9gw8RMBx5Hepaw+0LIUASQkCPuM5oFGSQkiShw5
mxOthpxVDxL7RoFGy4PeqAM9PNcacAybOHuO0MyKgkcCmigoke4kvsh7GzS6Z3Rl49HcxvVTA3KM
hSmhzFbhlxYh4RNDLkiszDgdd31cAnChc6o4TlvLJOENWPEwLFjF7QXQDNkZLyXwtdQOmm0Mx1+l
XWot86j4LZD7EAGImmJjlg1UgHUJztAluEiX5nLkgMJh7C5kIqcnQGBjho7cUAQ5vB5ETjSfbLdF
LLcHRrfoL2Q3hSEhSQPNLPTrW6e2b8pdzaP7aDIcUH8RpVVcMBBZWeBInaL0e4F3OchVtIeLELfQ
gsk2HrSDF2SEGhbC6XYOBXVlue57lKUgT70Kw1dedep6SwEow0FbQJQYO0ockCMRzgghbNGu8IC1
78iRM4Gad2W9giAjP/hVVeLBF7KtU/Thpe6ga1C4CQQVomlamq2fvnYyqBb+VERfm6C5SImE/GKc
vtQ48OG3WnXoIBmaH5lTvLgyK7/0Bv5r0b+snnEeKFa8zMV9P1RICDiudQ74OO1U7PeHxgwlVHnZ
vz65Gp2Pn+zqTzZ4falVhTxLlX9B0f7jJw999pLWhblMS2e4Tkm5AYkZ2Lgnx9g6lTK+2hLf87DP
2CPoQII1KP7DE3r+hwPq6NbWlql5l4HQbOmLpv7kiv5Vg7Yx/yeojVDpnLKvhmWYr/HgZyuGP/q7
OI+MLfq300OSpeI8dum0dsOpevJ5BMJo7ljfIKTx9mNY+DGMKI6/9TaSgH/8GGoK//VjJE5Q/fZj
tNjYnG3sk5f9iL/nRkK+AkWI4glUsNW93eGxokdOaOICLF/pq/JCJuy2xCoUdr+lIU3nE7BKNOzs
cZ6Ovm5fLPVUNAagxxykyP7kJKvB5i4E4q3iHkctABM69xF6Au7jEOskDESQjmRr41ijfjXXFUiO
H4EwKu696G06JMFQT0xcZBOc3jz1nfN2EfouA/zdMwagS/XIS4YJuZXcRuJUe0DOA9Uey9ybYKlc
ka6DYyG7gBLIdAIbLDT1zO9khroopGJ0FOnUUFQ5KXWqG/Me+5ZomdQ1+DCVdNrToBlU6MK6YcD+
GGTQCegf9zcHpBEQbb5Hq7FdV120g1xnv7SRP9tT8S7PwH0FhokAZKjAWZMXnNfhngp/BZsgxxuA
XtaLovUMHJgk54soksG2SqzWXpHeu6WN0FQItiTsTmLxdEdeBha3Rae9TQfsTC87qK6DJOw6cfuJ
EUutHinPfCIKW/Lp0c2nI833yN/nQWB4jqzt1kYjGWBhkXTVOuvAoURbwHk3SMYxqaETojeLVCqn
yxztdDa6fFGav11CZai1qrH7ldzbpY5hA6SQqC8Adq3qPMxeVdLWaPWDnbhpsyQEk0WTz/ZAaYax
IFJftP0WbzHnB7ZvEs8w5F5GzdhOly5j6BaRfYJ0G2w3b6zjCr+bAHag02KZF/wSW3hxdZ1Ep4Xy
x09hGMWr0S7Ygao7fnU3TUq8/hEl/VTXFg85TvD3Bv7TettD4SJIfGcVlBwFTi3MKm0x3jcK/6VU
1hgYzmxUXhttw7/PHdN+BMvO2sD7Bpopbn8ycpzXSKmG5Ra2c4yjiUjr2ED2pQQ0nYsjebvcPSjQ
VjzEMXdoDTIPkBY98QJr0JI28mDAI2XFouBVBgWrnj/WqmlAvwOgUmMn/LECcT/IWoLlNIJ9dtnY
AzQNo8jfNI735s1wrKapZPrbfB1BTh8NdmsXmjToHWj9rtb/FDETmPuV05zwTxEzZ7np8vZE3klX
xsmL6jiCOfjNb176a6Ih99nHuX8Lpr81PNWykzyWiT8uSy80noxY/etOjezNJt/v/ogzUmi5j6Id
t6LM7CMfA5Du6C8tcBAPqh7Vozt09rHuVQ5VQ3w5W9B92zi9fLDTlzn6FS9TcIFOQyU9c117PhJE
IDE5ToKzo2Kdt4IkvL0g283xtyFyCaxZ0Lyb2y4nb9VxKGT/4bD0+jneuKsusCHxZVj8Speiyp/Q
v+oD8fjLRHfgdQuX4JTP1xXpZZKxTgVoU7wAFGi/RyccYPfc+3Yz2ypObp9Q+NXbJ/gusFuaNS5c
spjna5pxC/aM4jGWxd4wwLKJ7qV00RRjuumg8gktuYDtu8lsLqau9Bq8CI9mD4iBrvTiTSseBHJO
kFlooNuqI8hRCGdvoYdsnoT24n4lIG6mrCm6QI60Wxh5WH/uapQjXVbwYxEN9Sv0yGZ7q6BSBEEi
Z91kbfO5xl7VsqrqwS4jsBUVCkhjbR/0dHRAxbfpDSRXH2Ovf4HIRbWC9l72KE2kW+iObFLblLbR
3f9NnFEhvVCa4JoeR24tQ3sC3b5+ornbaVDdJ4dxdVQmMMtkzfLCWo4ST5Sa29CvWPcTSLBDiPAY
IMjbtCK1tiR0Mfn2xbUq8yErxuwuEewfMlNUkATmtnQc9UlHmaG/tQvgYSrDecReszxaLh4CqMe7
j2SrOF+NaHK8t13bfUwh1LzygbreUgRNcBTSnVoA9pFsesLggb11zgMELE4A4svWYO3mr4BLt/to
aNma69SXD7vbuR/tFY5FX3T83+xyyqE+20QLPvL+kpUy2GRsqNZVyYtn0BjaO+hShksedcWz5C2a
lv3YXxghhukUISlRgx6Tgi0bfD5DIS/kzOp0eshAQhZj6yShs7Uq4oo9sV4m99Lv5G7IvMBEGs7r
DjVelvlCWnG0d+yt5Qox/EMOowLd1bFgY3eYwyHbB70ZiFABPdWAhWWqx4uTVP1rt/JGR76ahugg
ODXmCxrGda8ZJg3IwGovVElriCuglYWGxQgFs9iVj6hMh/dB753JjN8uGIpigNzrrMWSAVTQCgjB
7MjrW+pL5Khuk+U4391et8iO5GqRIEMCLYAPr2F6295evtG41k29HwLIx0mBBc4JMi/zu5omMuSg
E5AhnRywu+MMacnNoKtsRT92D8kUbbqex1cy9WYAvWPe/kM+Mt0m3Wy/T+rGqTlavfyH4v9/JyU9
0GJge8CP1osAeVJ/vIZpDKhHLaTdfFNtfDRS7DYfy6irnsos+mnpXVfjt8kiwGbyDDpBex56vw/J
ewtGxkqcb0OZoePMyuNmFRr7yNGdxaMdTHcYxdRnPPx1ZPtluZC51zwAEsKWbsHZfcAstYGsdHsC
EdxwkAJiOaEfiCvyy/bKAGDieWogpKGqpv0WNHwvLOBtFxXg3OAngFBoYX+D8g7/5DGfLTOU2+Yl
B0PTPvrl25JyAmCpl+7bkmgpP8X47iadkJ+Mig2gZsSdQg/eAjoH8lMp8Jl0J7Xtr3GVPYEmNgRh
6XLsCr4hbbAIaZWz54PiogFx8pqGbd9CKByKnKQURpphdcH887udpMU8JDDwMs5S7AXPQQnZ4AVu
nAjvnwWkOuabj67/EmMC8HMYpsTexL3dr/jkR/skDNUnH3LWvazqF2FV6TkHQ/RihK7HJwpLkszY
gyMYOpuOv6jZEO7SjEVbjmbFFRqTnXUia/xf1/nUr+wqh+4HjVXn9KAVcZz1CFEh6IJ609o2/S2w
TP9Eror3xFsP0FV3pbt3+81E9sm15niiuCeTqwEjI+x4q8Z7spOJnP/T/sf6+I5/+Hl+X59+zpAQ
He9rS+ZuQnS1bSzDc/CF/HUZQGSrWH/tywy8740MULoo02+t7UfZGth25H/aHiQjesIcY08phF5S
H6owKZ7S/17qZnlfbp6egtLXGwsohGs1BKdy9bdI1MvQCvIN2Ug7oQfz6UXm5sIeGHix8Sq1ndja
ozRqzrgxGeTOwhVBf/bBMv+cNPbbCzit38JmGJkOC7uqP4M1xHvOfoVN3fiv1X4Po+lVFOO/2MO3
355wMIYC07WrXWjS241/n4jEuQfaU6J/GF/0yjzlHZgtKFI4drfzPDsAVyLDoUTHt1MCqkPeguuW
YpTheotWAE3HUGOZY/QngH3Z/fAJ5moOz2U0nUAbcUfRtOwY4rllz8UhU4yH0QdqxYmMYpdDB/PF
rFGSiPwoPtMQVH/btuiSRwOKdI+FsldK97hmuc3Q9SSqBQ2nybJ3IGM2Z28+cgBhxrLckZeW5BDc
ONNQL6lycPLRkiXodfI+7s5uHIEWxQiRrOBLRnkTfRFtAZg45OBOlEvp43qCJl4Sb2hoZVwemQnN
oqHh5VOMutGjk8+pFApoG1A+36YL0ZjL0O/XVmdDpTBOw/uxQasa02qhtRxAO+F3ABr3A9gf/h0h
g+7YjnjV/xEB5BTS4rrk8Zc1fJzfV2NiQx8ee5aCrYHEQUrFsx1cJ027P6TGhoj0Z9vsB6k+SPab
FiywbmlYW7dxUJVgYDVFHaw5+TREyWQeEsKGMDVcurPphql5n0RoHYp6N9GIQt8nMrQjnHiMVuqU
Vdc+z46QH/QfAQ32H33GXtDG1Z5BEutDsrwJ1shvj2tydr4RnhVSVp12kqks80vl5wystJidJW66
Rkt9u6HpgSksnETbb/NsPQlSGlvA+5M7MpnBgE0ViJ+39BOMQ9AfOfSAF+SlNRhqcKXJhnsyydpA
B5H0sx39CFDXbg4u80wAQH79RCD9geqX8UCWziyg+jR9i9Jk2FMCToAgdzs1fT0n8GRidxe8aO/J
SV8yVGMh+p7ye/qC8axD28fv00VR1yvuMdA3l1mwT/AeAHY32HdhUzy5LC2fCuyT7DEbr3Fj4zvu
MmfpMi525ARCetrZIEpY0oT36XheFSBxVf468Kr0YtuPBJpgeAmtAOmdwL4DvvusQVG5lWPyDTS4
X70e+j4gGgn3BYcao5/n1hdMJD9NVLURrNwUoJlyZZgp27sagm8ZjdqhLG5p6IW4R13YXUR1m28C
sBZIyCB96rPEBttpjgpGrpWktJSLtgNZyz7Yf49HzfDMwpb3e7Quj4CwZkAq6MzfHznA2k/qpZ2g
oHFzfEgWtpQJ9CVYNcsEz/BhqMClIaN7qHhF956FKgu2x+F2gIztPTgCkPP30Polg/BEESxKrbux
/zop102Xecg9TR/+I/Klly5dzQ7c6iUpltagJd2mhWaf/oRmYEje9lDvjgY0vemTHZ5LHmT84m5P
w5aZKw5W2OcEJw9sW/4dRq+KwYWCdlh0fw1r9GoEZH4P0+eYeTWy04cavSNuH0qr9QMYlYdMAjgB
YbJtN2XZEbpg+bGwDGergEK4clkBxl5ZwWMfIXXdMLf6zBL+OeGy/tGk0LvL/JEv7BEQ6JZXP/qw
+awMXn4umjKFNE7mPyqGP+ba4PkVAhVvn9JY48dP8ZwkXaMO1oL++Etjm2+sMVCalkdgtogj5oMZ
2pAzrczfbDRJU3AEsQWJjTBY58i9PUIkpjq4KNlAmMd1HskWi0+ddIYHaeF1ELqQHW4ncGHd4iF9
BUijMLFLba32fr68Dt0E0dLKuXPV6B1svVn1gN3YWJlKUcaexBXF9hFo19+Ns3g8GW0dma6dwyiC
4J8qM08mWE5uN75nzZbw181vMVUaqpeka77QHpl2y7RRVgPE5kVk7skuw+DK7QDYh3z63MeQHbil
dykNrO0Og9i548Ub6jxQ8qWOoVQBqQhrlaDOCMm5dLrYkTCXFOCGL1nXOEteolm9FXG+FJMZb6bE
dS4GELfzxQoZP4XCWQ9FhPQWOShEQm5pWeKPbEO2Af1/K9NNYgjT9eI6SNCFdG42bqpS4PfXVAYS
kEIdsGlUn8Ce60Oi0jUOvR4ytmnC0X+tQV5zdAOo93GtHW0Vk7/sBSj8J98owYRV/6iVbXzRN0FW
v91Y4MfNBARBXAvVxdLKrZcm6LoV74VzlRa0BbI2KQ4oGIDRIZrCdc2gipBaUbnMa5DvxFqertR3
fQC0N4A8GJsWin7paFrr/xxDgXRJU7CdcB19W4zuePG1LLsQxy37REfOoeLTHTOmE8mQZSlTd9pH
J0zytQzfFn04fff9t3ngQwHL/eh8aSHLsADxEX/kdhRsVACMjQSN4ZmlYbLuG2G9VEb/tahGqJkn
4MHDru476J7txagnGezXJIBvxzMaelIwaxrmyzSO8yTIqs6T2goJLcBNjGjIjknjGst8kukSOafs
GEcjSNrJ00Wpersl15SZSKC4xXSwRxTQSt1WWRloBE8sCK9DCyw5hREYNIxCtA+Gk9bLqhb8iyrk
1XfR67UY5NdBBN0PtEz95IEbvPi5DR7mYHSumW9m0H0S/IDfbH3OlM3Wwgn8R5aK1ySKt5OuH9FF
VioEtoajb5zGuY1yceaOB4sqUB9i3t084OpAo86E4nynwmlLkKBqhE750CKjNyOENHwIlCx/twkP
DBQkSk3BFDe+zyXUEa1Hcf9xPbfFHj3IuhP4N9CeYvrG6pZhGRzzCSzpwNzoJE3pABRYuR6oyjQ6
Wl9oUgRtp/XNNqXhxTK+NDh2H5IgrHFKNo0Rv8N4NQ9HWXhXJYsUnbtJiHQBiJMSfSEHmOyihe2W
fPshGrvlVavy4XwLdn1N7J3Vjx/CIOSerEe3aMEF/gqCmPAsqtq1Fx3yAfvQjl5rxqKLEji3rAC/
33g2GMjmEPRcTYs0iQw8XVSxAp4Ioga359PI8hpk1mt6MHVkd1TvXMq8K1ZSB5MnylGBW5gCAMFU
zMF/PPxo9YLZFsgW0Zau2Q49TY8YsxJ9mXRrEvHhzUVGaaUOUH3AZugppIH3IY4PVsVXFOgmFtqD
7Nq398yRs21ewVb1roVMm8MXRV1AbsKynLskm5qdm3T5vrRddZ0gBAmNuLT5PELu0Tdi40cgm51X
Mf9L5xfjkiYVXtrsZG6BeSTs1dXGkvOkwvTO9ERwym6HHJE3T4qAa7sLU7VmUOhbFLpTwdOdCnSp
x2aJpFV4th1pAVejj/bg2uCgv0LrAQgZ3+JwagJziagb4M2R8lm8TzarRG6hjwZ5Y5RzrsAMj9ci
k82ZeVCoF6zwIL4DChQzadWhCs17GnnaRHfgLcl3vafbE/RUWoQcpRFnG7MG/M6P2vJtlTDPuxXr
kUlNrCBK1qWDg+aYMRAS3j4KtSX8NEDQ7Gi1UaW7KE3FRYBUYR0EMlnTX1Sl/6zMpHyEkhs70aiN
wu5cNj14/+CjS9iYcu0BcbFOq/DNhs7V+6gygvlvEV215bme7CvF058iyOPFOuayWd8WkpG4syFb
fKZ1kBwG/YbyUySZQKlSa/4rK0t+Cpn6d+4A8W4RgbWe7MJz/aXVWuzYxuX4zFK+7VRgfc6lBSXr
slVbCstQQs8tHOzbaWCH/7TsxIx64UnQcNGyRSTLg02wwNbo7R26BqN14U7dhljIaJgit/5hyPWQ
KMvMtonWN28kkZQwy58xXgvPAzSFDiLDv5KGDke2vPICNCJob+pqjkheA5eoh2YK7KHQNP00RMkg
OWd1l83DWEnzHNfGj3klVDwuaVx+pVEsXPcydOaLP03Tc1eK7mpAR4x83LL5XZuHF/KNQC7etcoG
ZwA+EYwazT02WLsIBCvPiTEZwBSpDfmKgVkPHggDaV7v9u2j6pIl+eopTp684meNb95WpsC691E5
PMqizEDLlQ9HT5M7ATZs71Lm1NDSAV/UHIJumsZ23XsapWXOgAFMrA0NBwsY7jILLzSiSSU26Ask
CIYjDWlJP+jv/Sx9Upr2JB/a7MHQWduy5s4WG4wBcje83o/o3b9QCIoy/AINiv1tQlcIc4tGACAo
9CJ06YtEzIvERTPsbUCXF2CYCFHKrr1F2oRAM9eOYyyY4XKIbIlw5fRTdFfnVXSHbsl8l0DeaGFS
TMPQZlfW/YW8dKFgdSjD2Lubg7IWD5cW34F53SwEU5LpZvHuNun2WaX+GCsFhW2Yle4KDVfAkISx
yY4ufjnve4FCJkBr0/jD239MVL7ufSTB687cpn0+7Dx0Cz3G3P2Hp1PxvTRDVA786rkAXdrfArLW
fw5VVc8BePEOu1rh0KVXyHFYevDBI7NIPGjal1Zcn/3csF+Z2ExRkbzWzdhcxiQGTlub+1LybQbg
+AbFKPv1NultiN16ikzWNFXH+c04shB/Iwmv0N4HeaQPlz4C4I0PCiq/cLT63Up3kHn3LzjwJPYY
rsgSMoZ9TlZV2ygvoYbnOiFkXXOxdgVLn0WBrWDSxd0/FXJVBnOcnwJlrNpX6We3Q1IjBz4bJ+0e
x0Nsvw9W3aLZTk+PIHYzT58Cs31GyWNYpzl2+63GQngaHyFaB69Lv7/QyDfBpjB1mVhaygK+Q3v7
QL554xjt8o1bATGlp77PD4Ox3JghGEwTUFgjF4BG+EH3qOQ2aFXwB/KIun0AriicBQafmV96+UT+
CNxuK2aH05Em5npiR80t0/jU5Ik6+LqtoumC8uLqOxrGXoS/02g4WRO0tsHCAX7GppInCqOIyYir
bdeDLHYP8FG/DNyiQcVTGXNvQJSn1SKxTHlnDUF9AfbFAJoVpVNP1hW+n7UWJ/01w46z8B6EgOAw
z53vvgjEkV5OfZuEF8igbTuON/2yZfGwAZNeu7pt9fQET+bdkUwSNH0bM7ABkkZ6VKTe+CXK6z2I
d4wflmudIFw6fRZgFlj66Pe/gjfL2Lm9OezQXgrUpp7ku+hbTM1mP428uk6RUy4yVfJzrrtSswTw
aAlJoHn0bneFW4pVIYtDaYNL8UYyA1godH2M3ge7qlkeyJHj67Wucgc1fhZBybU31bkBQ9pr/7OW
Vv8aszEGRy5Y0cImtF8F+L82qSXHDQWBtfVtDvMa59X67sT5TjZlct83Nn9khQ1gfG6CvqpNk8dc
VO0JT5zP5Jw4r8+gqD6Xo5efbJXlKyjjQmBRD8Meb8AF3dIlMlI8wrRHjRk8PoQ7tVCPtybj4H4D
JC6/d5TfXHLgRxfdEJqfeDsaq6ph5Z6GGSoWUMeUz5mlj2DA2S44mGE+RWkzAlthBnufB+kRXafe
EtuhRZ8J8TIVMT+bhgpBoAsYAIRku5VRBfGh0kMdJnSYGTf8jHwlNNHiFsUwoLBWoLLhBxq+h1l6
NYDFwI1GoIKp/YbODjBs1dXX0ENOXWfMU7OVQFr1wWUMy+qEjjhv9R6BkgRaAFIpl56OiDpQylME
NImqr3HztgZFGFCcAxcROJLxQDIfOhTT1lODHpCxaqwHtNJbD7kINy2ylFeKKJLUBuIgHBfIToFn
10+9aYGnjdpTsGOjJ1uoFpgrTKUZrV4T6ch27VRyKpa1Z2zGwf3MoKm1z0DHtOg0M4w7RfWRhhCp
sZ/dXrwN41ElmwStyquxEd6uLiEYRmd1D//qnahksqKDPHlpSKf1W7DTyeiIpE66oKpW53SgCk7L
YZO0gQGQctEfhGMHRxOorbk6lkWg5BpRYaUJZKfSWavGZKuAAZpXuk34c01kiqBKuMo4tj0sB9CN
F0N2F2Z4o42Tf99EJUzAEBxHFny5mYbUgySCU8hl3OV9uvR5IVap0WWbeVzHk+YsT+z9PLYivHyb
qrzQElXhZXdq7HE+1JOBt5vXz9FiC5K68ZAnxyKW2Qm7nbfLFKQA+/w55lU9HIv2SHaa0UWhDRpV
k6hm7IuvwebTEEEw2EcvpR0ZbEE2Vzvw318tS4Ci1jcaELpDGh1lVCDteFI8Tq5yn0YBmIxKrr0w
3Cey2Ma0B31Efye0abDNZpHWvX+kiBIViVUroITWGq2HHRVaJUUDDimayiEle0AzVrigIVpircv/
+CTfbvq7BBCXFlX4sM9ddEpPTXHs9CUZbYx7xQtghqbiSHfkrpx+BDmxPYK38X1OTOHkp8h6qsHn
8+ct+Y12aNaQ0kq2Th5nK9IN3xe6O6zG92TFWlOeewDwz26eZ6vcZPZx9KofIsr6kyX7t0ucOv2J
bF4Afj3XyY/knHRED7YG5NHeQ8gzooMOlM7gVSuM+1uZahp8fjRV81m8d5Y7KDOQicpUdDE6UFTq
KBpRKE2ceDdPnCtav9a6Lf/7WmR//8TbWuzXJ9LKrCztI3qx8fjEw6jJ0HlLCN7gfYjjDntOOzxW
bl5sJz4OyYuCOM9Ze3ZcQ55HJqI9Xm2HjqVA7JBtvg0AUNmnlnUgG11Kr0Y/s76gzQAkpa+8wwkC
vF3CV88G4PdBarzWXVN9K+3gNcAX4RuooOcb4Ennm99cZjT6L5DKOGh3qWf+jyX+z2MgAYYuL/B3
r93edU/N6DkLInooeM43LXRqZ3YI24eyS12b7qXDP/mFBU/JxOzXv02KAtbO7BD/njSmtf0a205y
kiWaL/vCGO/o0iV+Dq3M5c0yIRF35yV6Q55xLfpqajbLsra2VoIzqict9WFq3i+NqKmiecnBAleH
OeqkhP4EndO7ayJubbMIRLBkc1ChXLSdX4IatKzXA3rq95Ev8hdlTNuyYQC1artpZ+HNLuPqze6D
sW3fAF/34lY4Q77bb/G/26sG/WtUvZoLX7p6BcpLaDKruVjWgLb21Ift061+lg+s2Q5uMC5v9TOJ
EiaysEmwuRXFeif+nMfOeCTTbOfLKkJHGdXcJiPKTtyun24f3eOBs20arpa3Zdpo+Lg0OZSVz0vT
QiaonO96jy0nCx2CwpuQGMwBSbnktectjVYU6AMYo8vswRNK7dHX8lxoG8W1LIKCIhAkW1phnksL
vK8iwe6Dhia96PsF29N5pZvptmaTZFu8b/wjOYEDe0jdvD8NaONfjYWPHbfeyMw7D7z4auWgNKtN
AXimd1WuQNWlh7RdccsYtTYZZUeyeQEIDgAKv5JzDtPreiiFb262kv28LWuo4OOyNCk0kMxKpchw
jsI2iJYdwGhNTrp078tGAkcFVWNXNXaGu6877OxoPxPEwEHQkPYzNPSCQaIRCaWJ25C86GXD30t2
CmKcegZ0EG+jcfoadjgSxb45nEAojj0ejX1tpDu6JFEJidis3dLUCCzreG3oKTS+rRBVIPi3h/bh
D/u88ocPUXmYLPyglBukOIb96MePzBnMLz6EWMPITb4XfTos2zENLhD87U6g8UA7oarCr1ZzpgAX
qsTLygenfDPW9bmEjsiKHN7WhsbUNyg7Nyuvkck55HFx4ROwByhtJd899jTU1vTVRlP6Cjq2pd42
R1uUiJF7EBDuxDtXfSlMRyySzI7vytJzLuTAEQC9FdphoMVudtQG+Jcjhj6KsTn4Fge1oqshUKOQ
D2STnQuUnRrUQ4PM4MaODXmNcs6uVmveC72pTVFKopHsDL4xwJgPRWCIPMa+zw7IquypqeXW6EJD
qDu7B5Cfz06KJztdFEpLBzfxdn/a9bJghzYOldXtPsRrO31ANhn8iIac2fnHdHTvon5syvnHu/Xb
UBggkeVxqvPtbVkGTP05DeSyMcR49jwUdEZg8q9DhNc1Gs2SB5GFgP1WUGwY27BcWo5Vv/qiRRuf
bPMvQQAUgJTl9zADeVLp9T97p1xlWeFDP/QBxaAUp5RcLOvQjn6idAYYd559G5N/0KPXPDt9r9Yc
j8ZTY5bV0UJ1dTMFDjaVIB9YxEXQfbdZvDSmvPgJDu6X3lXOa2iMSO4j837xDNPcV87/o+zLluPW
lWx/5cR5vowLkhjIjtv9UPMslQZL8gvDsmzOM8Hp6+9ilrZLHs7e0Q4Hg0gkUIOKJJCZay1A9xX2
ZOcoc9p51zDz88DbbSfN5DtT404PbvkZRZsQ6AL7odL1LOja8Z5ZWbT2eBnvSlXHN9wJ/IXptt1n
VNKvhyJOvrEheNZJNHxqu37A7tPMDq6p+QFXdr5UrcqflEY4cHK1m3EbKifYl1Uo5oUfaVBgi3of
OuZ439TmPXg6xGdoNEPNyePNAfphxR1o2l7Jjg+DqExbdscMtHXnqg5QSB06C8MFuA4EmP7JSLPw
WJoBNvu23b5WYimjMPuK4hrIZE0OVi2HNTCUwTKy4uwW4JfsNvcA8ELAoUC8XqS3JrTXnFmR4h2P
yQ2ZgOEykJnuXDuY9Ua+8Y0mWnVT0Qf+1MbZcpJwhrBxt7On596lwwNaYPTyW2oF0suPqRUcr4OS
HE/9IQhB4vljogwJ4wUupmhlUIkIFtTvE5OPCsx6ljrVVyJ7Gyc+ziLWw75JZ5mYKN8uxG+XI/nQ
4UO76P1xX6PWVZvODhI2MyHB4pEn9ulSszBCGgPBgWhFNQ5+ZtVHADQ+USeZZGAeLbt9969R4Y40
mS/2RuWIOdFR8Lx6zkNu3lkImh3+YG/L7KM9sppnkdTv/iUKgObEXoHfzbPrRdZd7wNNdYlkZV5b
v/O7IglyUBLcoFSTQFC1FPwLTdWAe8Ljt/hi8scWkkybBhDuVTPY5vOIG6+vVfCKRxjoU+rYOAxa
jDdQqXZAlAFA8jQSOd38sZ9G1jkCQ74sLiPJQXgAgdFIGxUVNzqC6Lj6ayS9JlMoUaSRInDYc43i
I3LASg/YC3+Z+hW/Q4V4tMIfwz10cQi+YYhXb+zaLpAXCGyohWsGPWob9Kq2FX+FdNFqKNToA5MY
LMHRZX6NOJCFqJiNPomRdQvX6qybvPONdTu2zU6WzXBAnh3i4yov70rc5gHPa7MXLCMevBjFvbPg
btQVGMMKVUyqIvylNlg2/9N7G7X923vzC/bhvYWGAZHdCftF0K2gr9N5bQfN7gLOmpqomm92BPuq
LeMOOJJ6W3Rx3M0QWQWFHIXrnEqVSzsEY8DFKJG2XTp9YMyQxs6wa23UqoeY2TzoPXzrZKzzEM9o
XxzGScWrnw6ZZmpV+xA7V0W/tnuV7QyUhBw7qfsjndFBRzkYyjwpF9eOsvRew5p5s7RS/cqOfHvr
qCK4c4YJ0jaA6heVJwdAPIsn8hi4bSG/aT8C/dPNocfu73rcSuxrWv9DjP9ySk4jnCgFoKJQrLo+
wLYfbHQDgrtCOcCgeMmynMqKa7tuZmaDysAWZUEPUqBEmsfjM7l5DDSnoigQgWux1wjDpjk1k1vr
A8s3Df+TW48rf52hFBEyVko/Vmm6BpQbeT1ceStLBOM6nZpdUswj6IY8xVnJdrElITtujOyFif7b
ELnOLRLN/Q3YtIFYn/xt05XzWitkrqZpU52tyX+I1Pu0OeLGmzEFsh3U2mDYXTmoGZsjuxhuaWtL
zYJF0fay8Z16gdgIPzQRywy3UcmQiS6BLnWocNUPRTszzVYs3cxlB0HVrnhItHIFeMbt+ytCnWbv
N4jTJKPVHAAyAb1ECqLqAwQ6PWvlFwCV56rvVtRPB0OFXyJZWOs+szQwLDiEmd8e87rMAeVPBBhk
HNnPyBjm9buPLbWeF3WN7O/kTR1a+T34L6G0EBdI3kJrXR9156GYEPpS8yaHRGMXo5ofqXucYuXV
rMD41swchCb7GRmrqYfOHFTKbPNS3VzthWmB+uPSq+2FWaDQsMfKQOAxvq/pQsMlFBybmOOao9PA
uS/sJILCGeLmdECOKukQ0v2r3YBfKAOvP1k+jKT2GIcmNMvnNNd1DISEEIqfDlaq7CXvE5mcQA/W
rBi4wE+F6dlHph/NqdyLDmSmszHo7LmMhmwZYqWisAfxnMPop3Nyick2uFkF/Z6AL68zVCF7xO4k
AE2fo7OZAVWynTsd6MyPRZOBSUHCiP2cuyRrM1Yc5buTl1AcSuf1sCEfMnGR/zWapry2yYeaeZ4K
Pr/2SFPlC1NCULLqkDDqsvD9ECEaWQEvj3bSOyUIh/xvF1tCPeQuKpWv2tT4ThHID0HKOAyh8hOA
PL1BNfsBe8eP0cxfgps02BH+oxEan1AFbR8tA/yAnR0MUIofomM5JBm4l7RxBgjNmpdNYCHGk/gz
MEZmb70fL1GkmKH2I4RwjfCCbzoqX3NfNs/VgLy9IQN2hwWPA+7JmuHvmMdbPLRasOBUQPOreCnx
cMX1IDJ8F1E3HC6nhq2NnVlhTZXFJZBEUw8dZIfKrAG0eD12g01oAbQHOowXFF6eIdZZ3Ttj4R4A
FqzmZDc0yBfzKihvYs8eb13RY/0yDQjAFYCMUS72HPjiByeHnG7Hskc/H6tZD0a+Ax2GzkgPbDpc
bdTUna7nIrFW+YiC8C6rj7X080cXVbB3tePNmVUFqGtZVDJLHkXf5I+IvKK8sdB35OjnyQlVUs4N
taqoeuuzcrhMAr060KomAa7Dac582tDiRtRtqZmMYlygFoivqdk4BdKDCHCvqDmEXo3dWOUs7OlF
wRUabpHdsOfUi0y8sStz0FtQryPb8Ng0WKFSL+ut6gYhgzN1YukazgoxsE1qGPYItuW4AiCj2jVY
HCCUlMbeEb8t70hnRlc8gy+721hmLsaZVXotAvADmODNFBvDFMrM0xkdfKgC7LwQh2vzT37XYTSC
XGjYtfm/n+r6kr9M9cs7uL7GL37UoepOb1vz3gsgsmxAJSSf0en1AOIPscjtop9BKCHZXztUCEr6
Mk//GkLta7czzXht0tmvL5A0yEiaCiyHfz9NUP54Y/Qq9E4uxuurklFWJc9nkpvnUYfYu01v4jqE
mhcXOqUhRRE9QXmz3Bp2mN82kIYUSAUdsomxkw7FIFAFYnjFfLDsd1tHZ1G8MiBqdBymKwC10bpe
VToGVuLHWBqRR6iW65V1vNpHBuz2mOBORK967RhAr9PJLj5lToCVuQ5auYyL0J1fXvHHxIhSAbgN
Du+OXjvRGXbJpRktLlPR4EC/JKoLbi5TJdoslkFolBcX13BPNkiI1mCY0Dupmd5dzlTSvp/9wUYu
vcNVggsb4+iQ/Ti72uQ0zXVW6rjaSrCEziOOKx70bu5d0SpwUwVgUqemJ2L3TluQ0O5i6yaYPErI
q22CRrRz6iy5497liLekZceOl0GdhlIgQDyIfKFENNN1duPY9gk0KeVbMYqTIVnxxrU6BQonGSyO
F9UHFSbgZnKZt1VV/0gF6VSG7k+16IgEXOxXE3mQPS3HG6DMZ2zAhiAR0S0I9Pg5CiN1wg1pSS06
GCPYnBO7eWsHP0amr0FFXuGW9dyRHlgMVOrvq4RP+/lSvjQ/zuLIfLfRWZtw+RIEQzJjeapeLr3+
mpnufax1fBZCxGfwXstD3Yx7MkEcIj43KMS/8XAvg2pe78/JrW3PAciYbsmLDk1Vb2I7747U6sMo
PldZ/pSrDEwa08xk6mtwVkjD8rdXW5vb1dyJWLwmF+pIdArQRQ4QD9lozqCEnKjf8HhxfVVfaXsd
92Cgvs7n24m1VWaPei3TwRuO8tHZc9mcaRh9JNRFlFAqLT7Mbpag4Y0ub+H6EWLsKDuwf52upsyr
bntXBYfrO9PKC2cmaBKBScUXRr61rLyZYUj14VOVlocyUgt0VeRCB3cEB0ht1ublU9GkqnUhupem
en59WdZkzsYoUbd+/aRt1Ro75nTP1y8OAVLw/utke313fSbcm9x/obkuf0O3L6ao63BzaY4F34Fh
o5vANN1WWRBJMPK0/xLVzYOVpPFDBMnGnWIMFbqTHXp2tpE3pxHrcBR/OvWqAZXR1kkL/qhBdEdO
TFrmvJGsOoa2MBaGyNOZhgDffdubn7pmyI7d1JKFO65QKwLm5NI17yvZV7cOSK8aJzbvydSaoPby
Uz/ck61v/WKThjmbXwYIy7/vzZWntQkmTpToYV3dRluaHJy48Q5REXNGTRrg4sdiSLM/k6kdEUpM
+rZa0+RAm6SHyM6+USe9XSM090jh+jeXV2/sDtVmoVzSZI6KuxPjxYn86eBG0Zc8VuaBWj2Wh2tP
WS3oRPCBRqP3z6hUWVAnmXJIZM545fU7asZjYW9UiGAdudBb6ICMY+M9GQwFjRe3HNmG3gBoPdjO
1z22kthTdeETC+32PHKlb4uxe/M6132GtPuwhCLgsPF7NANtLEC6hRrNyHUPRZVCgQ8I6mfwFHJQ
4qbNvmhDlK5Z54u5hQKfLkvwhSBGM3/fcYNCbXOp07vW5sdIfezbrJh9KNSzoxpi4qZ9Z+BtF773
RPlrn2Wvutb5Q4Ek20bXkPhBlNZ9mBwotY014CuvPxsIcr5GAgWQcce/x3Zy0ySD9aKjZoAeqJWd
pR22a6e0+p1XyhhxipiBNZD3D/EAZdwMAp1fp+HQKOXfQwxXKYLB+Il6K89O8NNIGCAJE448dAww
W5gxwGdJ0H+CRgW4nGG/unUT+jxxFdKICKhd3CSw9+QGdMT7bMPkdp0tjL56RHQAyeMBNN+Adxiz
dHhLVYDqUtd6guxwiaJEM93UfRN/Klt+UIUZvALPk8wLlEeftLLYMTcHpNbsIXz9MbJLIEZBI3Pp
o2zbttnCiCIkiPws+URnmS/jy1n3B9uf/HxmMtw3i+RDns2Q9rAHM9jmQ1bvkmMTw70hRrml9Nql
VyFLthRGCZjJjxwdOdMsSVlvyN5HySwbkdg9FW1RrCXoB56stLjwWcnEMZex7VRbVCFBnDfJL3xW
WEvDHjUg0LZc49Pk7yBOBpQayhTEkINH2So6aznVzs8D6YIHuwzi/9Du5pGeeaH29m4M2RGUysT5
KR0FEi5mt6AO5AnzUwgNQXsRjf0CNVTe/urmDSJYDX6i5j0HmrNDocZep237EHRWtgRLWb+6NEcQ
sXFZ4S1Zqn3QnTmCwDU5UCcdOgXCMIC6ztSi2frYfJ+Nm937bL5t+KtWZw0iXo4Vz4gzC/JDh84x
qxO1apbUm8hNqzk16YAgL4g5/frESxcFm5NHDQKxOZ+kRMj2hzkuHtOAn+f406vYJbRfixbck8HA
i3sjNvfEzeBBnXQTA2u17KeLAhp94RSL7m5KiHbf827cM4i/LnFzVPug9oN544z8UMe5/YmBLv1C
W6ezfAcWymLho2rumdy8pOQHk/lrx8pbgOrlK10xdQ3hihIxi3PDWLNv/NZZMD8OX3V6zEvb/dzG
oF0dmzHcsTTJ7qeB1F/FOTR0LJQL2WEst3GCeWRtyTcfAZ8gaLpXZEu7ecvd4DZ2TBNiriNYRu18
hIhy/O4roMiiIceYLUwkT1sw9IL7g7NFT2c2tqpdph2EC3B26Z3O7OCLaHqouDuACU0HkGJqf12j
oHctGo6krMadqMEyAvz+aly7uM+cS4XU+sSXdvljBM2wqCWCrvS3TII2OkNZbtLguhUuE58TcO1C
TLH7bI09m+s46qCl53ebRrbGhiHTedMBEj5HXm58Kfv+QBzabgb2zjDvPrMygRwk8BdGF6UPGaD3
gG7jzK8KyIbilvxgRPrddu2ls4yxetllFZiBOG6UgGikO3rLnkySgyyrL5d3PH0UWYDsizzSQG+g
WBA9umlxyHPDfYhA+LTDHWW6Crvh82RPGJ4WVhDwnVSgSvnZPiKRMcvNutzg9tcfseDvj6OQHfSh
eb6OrSKclayPhhn1qCAcZ00pgnXeDdA1M6CD4LhTUGtqXm0qToYNatuqczsdahDrI3sBGzWp42rL
a1WvSs9q51TlRvVu2AOfFZfelurbrnZDReOaoXZ4lhBN61XZyrWrM3Jr9TLTuHv4hmndZLEwluF0
5svh/Yxsf+pFYSnoc1AruY7w69k5SB2s6lEVj1WVvdmIMr6FZb1CIK77bKZevED91HDSjoPInpnX
qyxRcm5lozHznNQ8OMSIQIFiagtE5LDO8XdkooOaosh0hjQFtFyLEUK0KF5dRUoDrTwB7qiIi2wg
AID+jS2PCOTkJ3e6/WbaerHGhm0iLnBLLow+3nJm4ClRxtBAb2ufQ0zHjN48XBWOJcWXwg2ihSlE
enJj5uyDMa+Xvc40sN7Ai0PN843X6fchb5sHJwibtefl6dZPBZTSpsnIY7ShuB7W4gtC+9HCU2O2
UMwZNqAQpBp1OrhZVi49JawlNTuA9+7kuwO3xVqmKcrFh+Z+zDxA++Mw3SKnAYAhFB7OUAZ5t5Xq
aHjRNgvk8k+aFZ6NR+3UOU6peJUFbIGSxc64R3QN30IX+sWCsP8xUlcb5HotPMKg8gQixeocIBhz
sVGTOlDd3mzsuaFAgNDy1noEDLzdcauYuKkdhA8rSENcmxIEivhe7WNk+6iQdqQ7jyeGcUi1fpJ1
5d8r0SSHdoi9OTF6y7/sOreTQ25P8kyIwC/B5ZtAlLCY4bI1X8G3oVHzbyW3SssBXC/4QyQibO+Z
U4FwaLrVDsG7bxuA0di2dHAXmCCv1h4SWdgbjp85gzJPr4cnyMW826kQAxyZFzv5j1nkLX1jBMag
aeIN78JghSQH8nrOiPsicuVgtwEoJE6SjRmnzTN5BE3I1xHE+WZYbKXzC/V8Y7B+/cc2Ec8jXwaU
jHDcjSVBDRfIGupn9JXq6mOTehHx77b0/Zdh91vvL2Ovzu00VekYej36464bkHSFFHq57xEBWGWV
ad9nKAmDzHE2vuXeTdF33jd7LL/bwnEedWJiZ+n33gFV4NVljE4LY5kNQCrR9cYGXq0jI8gRe5rW
QHpa8HTTIXFHe87Ylytm+oqrLkAmsU1LiPtwIK87mdYQKB70OxL76gdNBqzN2/SRs5rhd9pV4KZJ
7VUiUFwcxmVxBAg+W6LsqfxUKfMrQRsN+RW3rfjtOoaFY7AwPPGiJf6YhFpDhXG5ujbdui9XkEcO
Vony/YMYAL0S/RNVv+d5C2m6wBtODne6g6WxkQlLz/xSxxcHu79nvTlDtqBEhQguiRwrTISFeXEg
GZp0aoqpSb12C2wn9WKvaD1S75/GxjJA5iLNQKBqZCcsE7CuhACtVfbOvtQMS83J3lUShAFD81Jq
J7e/61g5d9CjXYDh1k/PgT8BGHR4AFO34F8zYIgXoNXgN0YB1b/BUPGjn+TVEkpS4xGQr2Qni1iu
xyK3b+2oEPNWyOCltbK7NMn5dwD7Ud/o6reg/Gu4CjTKN9rYApE/nhXgR3ARinHTg2haD9UD/Se6
/Mlu8UyuVVFd1IfcwUpvge3eZxmEka6CRGkRNGuhA5DhjhAkunaYBYfgh3ELBhswURWo2kdwZVaK
sNtTsxny9yZBD/F0+Ng7/Nyk3ogBHvYfx+YjanTKLF2A2vYgapVt3WmBhWpEKLI5ZRocqU2HycXL
x2wbxSo8mFh8Ep9BpLtvnsiDW9n1/I6N8YnIEOyss9coG41W5DWk4zeg9PxbrG0vXmS2BhtefQKv
aeX6Yy7wV1y8srqQK+3U9hIRShQI9xV7Cm1ww+G69s5ZUIOPGzf/IzAyyEF5bYCgS2cfR5SKQxyx
tu+avG7muZn1z5Frf2ldFX+zygbDpzyUSEpslVj8Jl0Irfa+YBBk83FN+zW4UboBaZLWDI+eaXxJ
DI9fFpRtbKaHPAq+0DKNNggOUK4zx27jHS3WXI7fIMDwxZLYvIjXS/decjQqPCom5i+yN70GtGOy
886ZX13JDpnOBA8Gt5yBsHdcAzSTPinIi2emE7ymHmDQClxspygJupMDADVKDZrgNYI0gGDg3rBU
6K1/Hhmb4XibpfZThpXNERRM2RGr3uyIHUi0Eb3xybHDcG9H4cq30vI+SaL2VsYKBS0dlEF7xFzm
lcfYhnqNVjQH33c+X3rZIN9qgD/2WBxh1yK5AclLRMjIlw4grluJLjNuqBWWrlz8+1//93/+39f+
v/xv+S3KSP08+1em09s8zJr6v/8t2b//VVzM27f//jd3HdsRgoPDQrhgH5HSQf/XL3dIgsPb/D9B
A74xqBFZ97zO6/vGWkCAIH2LMs8HNs0vEbp1+cZ2J1YFIOnvmngADFdr9YbUOdLn2dfWWFz2sX4X
xHsgVtYxrbA6IdoNSs1EcpJjkK4d4pWDXCqfBUMZri8qg3HY/NQGjvgUoBDmusyIYhEtkI1JIRAC
ZiI6+LH30UbOZZosGH7jO8gTo3p2Oogs7Y/2dOijplrluOmBkemv3qTSzyDTTzeiZVixi1RWqEdy
2osLjSVnmgBqCmz29189t37/6qXkEr8sIZCDlvznrx70eLnR1UreN104bJAE9lE1ZY7LlBvlSxUj
aTItJ7oROOjS4dUteUhgngDVZigT+7NXlXnGLg2cD/N0bKLZsHsNsWJjJ0QdvCRhZS0iO+6OCpKY
+7IAT8aA3NSnEaTP+Hrl2+QK/mnUeE+uzIPSiJ8MB7rMzGq40UFk7zi3cM8FpEH9w+/StX/9cjhD
1BffDkdpiBRS/PzldE5cOiidz+4vi3RZCODyc/4JGYr8DEXZ9gyo/iPdDsM6M1Z0y6Pm5IVyrew8
FNAqtgL3C2LAeilFmoE1DTemIKsh1iBE82zp6qimNSIeindZxPInYRSQDCo6uA4539fqNjDy6haF
9isk7MV9PrHpl+C2Bd1B7O3JBsqweN0U4H+kXhpQhf1KTLz8iJpBtbYKOXB7djpHcCrajioDa7+X
AfLYe+DMsLu4mtceUIRBcw/tenH/iy83b2tpbR0od/yytCeFOUsLdzd1kvzc2PpAJ3UIemD5yw4m
D79VnZs+NNMBkcKiEhEIwNBIQ9nOWkAPd6lbZA+WNquVYY75knppdNcll9E5yHtvLvFGXlhsafEm
/kAu3zZquiubzYo6SosF//CL4O5PvwjBmGPiv4BitgIMWdnT5fThToU7izWASsa/F3hEQT6O9afO
BL0y4QzD8pPp1tYXWoRxo+0PvvD6kxG4WKIZFaQgo/hIqrIXlVgSj73Iw9Jp5RZFMWsmtbcQRYDQ
3ikjiMvE5Z4GUQc1/6PtMpnPYm9d1w6qbAbbSTaqG8094465pzPex3Y5y8IB1VZIFLENd6Lttfs3
n4uBV3r9D/een2/705cJAijJmXRcC0R0rvz5y4yDiplJyrw71dcDUrGpOzOBX7i1QsNF0XdqLtvE
zV5yJpa01iWPqgqA0ut4B4ZbEM8ijVg4wB63xaZGnmG6z1bT3fXDASCjY6uh5QYHMkPjA0EnM0A4
zR+zeRWboHe1WHo23TicUbCFOlhqvHcgOxMiSgBad4PrbB4VBbhsPDc5S9S5/P234qrffmI2V0wo
0wLlLuP2L98KVlTcz5pE3jHI5R7tSTAD1CYxStgmlVviRPVlFC364hzKMVl8oF7OIWhAdMlkA38e
gLEOqOSJWtlTA+rgetks6ioywMWd1nMqBcwF6DkghezvxVQxGPlrpQv1dPWqJarTFIN0YzeFhgov
AilGaPgbaurJ1jlAKAWD/ZuN/Iop1HRxnvzINtQOltrceKkmeu+Z8kd+j9swdEUsPwJTlyy31BOW
0NjyKshwUe8Hb5fXNQRyuXsItDX9BIbP+DkVq8iqx00mUKgy2VneS9wjEFQEawp2/CDsd1CML5xZ
W7v9vTUBSAoAkZG6xU5pak193QAFpaRBWA4SYYGfgd65M70txL2Lk25C0MyPjbd3UvWcZLq5I1OO
R9ciQQ5jRU3qMBNAqJj55e9/I5b47dJxobfhmhAXcAXHLnzq/3AfGlyGx91gl3dBYE5R5+wpqqvw
NetQdOj1kt0i8xOiPA8FwODXC14LMGIgv++9FEgrraCbCpYMJcOHn0e6VcuwgRkObmqEwLiCi0V2
UYWYFOhqqemE4zIo9HjfBgqsIn62CidFvCI38iNoYlFqOjWxw2g2jppYbqZmWoF8tHREv6EmgEbv
U1ITUsjLEKVmS8fGr5wQQaFn1ctwlM0H6DXQ4lgZVdUFOIRA1bhNOKBuF+i1SEEkASUw8wK9htpc
fuPZ4gP0uvD7eqm7VF9egl5nADAHdd9WrF4sS+mztFz/Jm6Bf+0B4nmxtQWlcMbSAyoU1IPpl1sv
KMwXsIo0K9xTvTW5RRH4zwvkurrGQb1Tix0E2SVvvlyntf0REeBpOE1b6NxHKL441JqPqBuFdONQ
tsEDONc56nMQratUvR1qZAQAK1BzsF+Eb1g+ZbN0LL3HuB2thWf0yU2G2tCNzltrSzOJBhnA60wd
S/07t+gBToZOVuv1cwuicQhOA5vsTAeyi6oZlrWw9dyU47uNOsivxyibMfsyhxOuIWJV3zg+IigZ
1+lnEMDvSBmyiZq96Ef3BUWMch6pIQB+AvKpqqnMTR8iYG9ato134KSfnbDe1V72CDBDfMNwOzwP
2BhB8wIC1yJvH5Dn8iFn5+cPeTrWkAko2jU1ZZnobd2icJyaEGG2b+uarSJt52dE2M1FzhJ1Z5V5
csNKtTaHXt2RqQ+9ZuFZ3riyJ5vFyxrKHRd3r0uyk1VkWwrWQjQI7IaJ3FLAKKAM2WRreoXa6JYB
EI7FkgPqthcjM89hJRDUy+ut7VXl99aKv9jR6ADzWntzbNP5bWna9ZontYF6oBF0DUBxropQ53d/
mieJt31alGsELNpl2UISLwuLu2JCo6AMEirJExAlM3KINtZJhksKNjoICAeQrxxxl3LCEjn5fnh2
8nwxDvnwGMUAaDilNJFrwY4dq1sOgEaOB+lEbiiSYgFgUb/rqqZCBq5ru/hYR3k5r03mnsFPGqxt
pwihOJMPh9hCdB4liepeWkgUyDxwXoGpWiapz7/72t23DTIyNBzlAO6Z+0G4RkHTuPr7O6H969MS
qwbObIYHgzRNE/eUn2+ECEOVjdUbLQTjTYRYOw/pJYIMgG7q1g20uQFVGCIiZGuhHRU07cPYyBKC
N2DJl6owz1GbYT3QlenXHL9KFJfxp6sHavh9JKq9cKMmihXiWdEgWcX+p3WXRKqiJwFbOoOEI4Rx
535dp5d1hI3q47nmQ3zSQWPdUgdDBuT2778G89d16fQ1CIZ1w/RPStphf3geqL5HnbfD9Om9pl25
E5IUlzyD8jFIvBAGsK0RfJnXiz7x7QXv7fLXmwGNKBIU+dPVHxTgs0OmLJr//Vvm5i/rHGU6puPg
L+fg5sF/23kCaWpCaDCMTpcF/eipCkzofvgZMeFkCsqDbSdel67H1n+Z6RlfmSil+t3sg7fxYma2
Dj9DauPqXUeNWoiwzMDRtKQwZ6rc8NES4HLJk+UQ1CAORspjkcVmcGf45fsZhBD4otOAeWS+yRfD
dHb1yyCR9w/bcdo/XCMhAs90bIM5Nha2dDlD++efczeMfViNIt4MHqBeYm5DlKUdIbWtsNBEAEnd
dWMHQd0JcNLp+BZFb9Wnq4dn8BH5Iaufdb4H1UYLUIaw7yHlFIBgOsEzByjQPLgXLC133dRLTTr4
SAQPsvcPAWfQqvoxPutEDJywab6ybv/3vwFrii78/HFx8ToKLCHcUgqYrJ8/LqAW6YBMlr+5YLjs
Yn6JyCC27x4tP0PiEhwq1XSIR78GDzjs7ZAB0waC6lksweLo6xbEfEwhbO1b9noAl3OA/QKgux/a
137ChDnVP/ya8Ueyp2jAhw8jmIVP4rq2hQgPd5xfo1gMqr65CoN6neiY7zTkwueoFEIFWyf85zB1
QYGHwnNHVUBK8j6ckR0VQGoFLkYkoMMseHZZnkDsSMiTiZzDY4q8KLllucj2foCwCzVzAVrqOuoY
SB1DrJb7ptghY/aKYqvoe1qcsGjEEynzbWSkPOdlohqeIzKo77iXNKuUleWhSVq1QxK5WzcVH2+B
zfYXuJVbT9M8beOF38fxfR7LANOjRDKxKE6mH+ABAgbJ9oRC+6Pjx/nOwtVtTuEhDQYqXx9H47EC
78aJvMhMzUGX4wbo5y9kJxN10mFoS29hYtk/v7wCGetpytrs25nOMn9Ntg8v5qhmrYeo3n+wpW2W
HhpWLkRXQm+ShtBLCYC/1lZSpR9t5GOIKp800FoELH5/15Cixp7QYe4aK61y6zOwICZAjkHF0QQ+
00myBdB+ljhEhYVwfWx6oMnTRrundu7k/rzxzRCr22GZeLWEqtoYD3MQKOOJIpv0XulAHUfu3Uge
oDWZdOKZs7phAlohIkX+xud7g6ffrx6dYN9Bgq1wa+cx1osYiUSc2jYKMss0hztNBOJ0kBZocSQP
npTxBrFxBKCnTrLZMV8idBXcXl4pdYdVOgzj4jJHiBVvNEY3qlqHdQymuGmcVTvZ0nRNtbzMkHvl
2Ya+5XVSZY7hAkDPYk2z8rHwTmHi7xzBRD4HHBCKFIU3bBJ2eZ3G9/gB0i1P5E7z9EjrzxoQae6o
6QUOn1A7qOuc3gIdSh98Gom0DjTKd3xjUxX4m9C7IpttAY6AXPeJ/EMegpzDM4MFfTdD73228zo8
OOCGwz2mXVkB53cgeuR39ggqLOhJuMtGiv9P2XktuY1s6fqJEAFvbkHQu/JGNwhJLcF7j6c/H5K1
mzo9HTtmbhBICxRZRCbW+k2Yr0YpcXFsyR5FFzAGGhQ23EgjVS3Waqy3W6dHTbhJv6dDmm7GWY/2
uqSWb+nsswGx0u8gIBvPbAv1iOvo+CT1/Q+l8pPv4KLYSuStcrEDJ7myOzVd0ZCb4+++sqTHyC+S
09y0qScuQGT8aC9wxqKfLkj1IWM/8lWIi6T+S1E6GuqrY7pNy8HZNrpUfmC9vZrk2t+oaQO11CGN
I7XHIa7IPXQEA1c8XeK9klgyHGs+MiKPsluOkVytfB5ivhLkj6JVMaPeM3nz34piKDngmTBevU1V
8z9cEaO52E4nP2OIEW18lUCeKFZ5LV+hNO5ufdsRfjZWAcXGb7SfYjartKQtJrvGirdw5VmVRv0p
046i7VaTw4TIQLzdbtWW2vzAOwtWK8udaynvV4iIQBtqWDSJx37d8xITjUnWbcV9dIWsnzQ9/7rn
wbSvwInz2z0v/w4btA2KtbhqaoBgny2LTPpygeUg7pt483C7r/92z2LQ2Ej/456DpEawn7zbtc3H
zSAlxrarnX1Jbg4OWlcC7JB6thbidEq7GtgqOZEysoydI1psqYCtmKfYut16tpA6YsMOcG1bcCHL
HAOI6o0f2e+JFmIkLepk5EXDkzi91Za9KrtA7fxcSrwwYgHQkue4qeBz1Ki8sQVJn+Fdps9VhiPl
4DyKDoAGtLUMlWotiqWcqE8MFh3FEBzAbG8Ih3wj6hqbZHEXrbBCnfZFn66+hjFvE7bgcroK3W21
T5/lwGivk2Ju7z2yaur4M7tiJ+bq5tY584nk/aoqy6PoJ4bWwYgdmzw2e1GXj/JwmvT4c67mbm9r
VeoR2Y23ejsaBznJs3Mw1uzUR8/Py72dFNhbyXnmpmE5/QrnTZpbze8pnX/yBq2+2QXJhbj2czDh
CN/Njc6LpdoGj6OPjkzeq9k3VbHJFTMIwCxvOq36PTY0hPjbOXsSVx6nwjjE8WjukQbclraJvJA6
W8c2Dn9pg1qRJpUQtzRt4xyxamz0MlBg02GZPSWVs5J9MA9Ss650hDlSUBbf7UC+IKG9pD+J2tgj
H3IMUCCM1OIvqQt+Vji7fpijnKz0YfKfG/QpPWwYZGgf89e1YfGXh39cN+oC+xE+BLS5MBzeQAlD
cFZAFPx/18OiGz5f0ZQbZypRMEf9fFOjAeL5KRY6ea+w4Z565TvEPNfv1ebTaaDah6jG7WRiGW+O
bh6qbJm1dpSVPWN0pI29cs2jhFyOGEks0g+r6dl3lPJgYSa9FgOyfDursf0NakmKQc7Q7IHp2y+z
Yz6I9tmMiekq1XAJS8LzsBvxO1+ulDkBQl+69cLPrt2PcphsKrX2v/n15jZQs/u12s3FQZGJcGHy
93G7EVCzrpTzwSW8EJxV8jerYpkQ4NKhiLr8bbbDaadCBd9kbdd9JuXkig6SBj8P777siPhS9eTY
mE+JSzUG5O2GXcNDAAbiZKKA6YkGyWg2Dk/N987W9K2NVOk2TEbpvdD55pdrInFXeXNop6RwQfzg
kVzdPq4CY3UXvEvwZEo41PiLibAYUccgfggkfbazGWzHuax3uJBMb3OBz8ryQScZugoIYGZnc5Yc
IHix6s4sSa8kq16rCQePCDzBrggSbMNuiW+y3wbaCcSzTFKXixCMaFAC61kaMedcVtNaio2ncjnY
KXu7SoultVg+I6enwf4ZmmNzW1DLLJq3Bbo/KzFI9OpB705sJ8+iZI6dg+vGwDJcFOqWba5ygEHl
WqBiXlNdkh6ToDwqfh+8j1bBhwPZ8xaLrGsFmJOcjWvRamZB6kmk7vYi+AiS9Hda2vJFlJYZVVAU
r/kyI/J0CKsTvzQqrvsfsnga4jcJKeQE9tQ+dUbP7rSvRnU3WN1VXRrgukEi+6NZGssdD31zP5cx
HnbgsuyTb6j/OZ1CE5edefwrUL4NeoDYd9dnBMEcLVmFVtiubNbIbaXJerLCjnGr9rZ2aeCbPM21
HJ61TL5+dc4lEn5jl3m3skq8EIZm1eJ0s0zW5PiQyvFjGjnpE6lxAv6h86szU9rUzs7WatvwbyYu
1OjFz65slTVIdHkN3llDicuM39NAMteZ5BQY21CsBiTZ/TApT6I4auoODBq7qMI3nvO5XBdTnrwH
YU0mYzH1YiOdvOOWYG9r2f9qjdMx8VBsmvaitZet73oR1lcxVArWsybDWEir8oHgy6u4Tpbr1UHc
VLbMD2X8329KtGZEH8VNSSh8sllIqq0/zfJJoDxveM+lmJMAd33eZG5iAaLLTUbgD2RoIPkE2JdO
lhATuE906yTmjJZORpbNXtUGa17pV8CS4mdwIPOrBto9aWEHi5I8FGzRUGMXJVvR9tosJ7dSWk4n
LSiGB9Hmt84VvS77KkpqID9XSEveSqAq37vRUi6iLQ+yH0poRDfVcBmHeXIj+nC+XUKuU5ffhn8S
2uAIrNZu7kwAQpab87sCzQIltY+iNWedd5VMJ08jWvF/5zeVgrTtAvnVtJx0lcnn1qyTPamx4mU2
rXibSLLiiWKQyu3Zrv0PSzYj/ovxKQ0m1MZEo9xyqUJrnEPeSMXLmPTFJo8J0YvWwdeyUzPxRLuN
bdFJsdMX0TXLkSonUM/Gfblo2A39GseHlOw7EzkoMBxA/6f10FxSDWuBNMkUj/x6czEqfH4B5XAa
h2AsJhwbNrfKKnRoqhrlIc56fU/oYcISbplDBgiSadlHPYT7cQajjjhi/qw4Q3apovAiS4pUABad
eWFTNOyEllYjatqjP4E487OqeBZ1GF19MzIVINZSFTkDpvHLi9AkJpgUWAtq0fD0ZfyoAJ3yQ8wd
RVGMUMtNmPTyk6hRQvZ6k5EmG9EWTsnwQBjk1l30GEYMr7uSSJIo2oQ9Ee7vn2Zr/IZUTnsS1a0E
rJF/0P4gikFT6TCNoAuIojgMtfqitWl6FldyZugVEasXlCVuVBxkw8N7w+MfJX0Y9FFea3LXr3nS
VJu8LSxPDOwLRXoaft3+2qZyZm+CbA4sj1nmWFOvSRpv1XDKn0V3Iycxq8qz+nX7dqDzDmS8Owl+
Uyv4ovDxgxXOTih7W5r2kFgLMluyD/cqcZaM1gYk33gWpVsVhhukDcdxC6H2azg6/xrQ8alfoXSw
D8vRWqc6PIcJFOxDH9vZ7eA39mK44B+crkBmJmuQuxvH/Kuf5nTDprMw9nPCMvKGJFDO5LPbM0jA
zEvGNPzp70WY+d4u6/1/bRfjWZozXv7SYkOWy/IqUkTHroWbL9zR70UhonMvQh1CfmbpDE2Rzmy/
X++tYmwDLNOrHXnc22Swro2m/BYpYdMOkWira3MrUsLs2s4TRgRPLbtQ0cuPrddpQK84yAZnc/NQ
UpXXvovaR0d3qsdUS98EEqaMA3tjlaWz6Vg6Scm6kwmtEpJxsb3rbKVSnZ1CXluSJApLUED/6SI0
tpIxrDykcMb1NBTJ5FpO/oDuYbwXAKlbnYBJmWPbeDdzNzy/AYiUIwropmzzoSGkHM46kN0c4gy6
f9qraMViDINjfB3SZAg2Y0CcrpQG1DQVtZDPYeKsFbJjD9pymFC/eAiy8sek1slBlES93alfQ0Wd
OMimNHoTL21XQ0PrOEKc+jhZTf9iJF2zbquw2QxLUZcUa2/GQbQSrYUeO9eq1g+iUVSVfe85mqw8
ihJ+OcjzTllxxIP9z9lkZRMFtfmIU3b7JCXnTs2HR2WxPx8yUuiO38quaBN1ZiBhYxUNBISW/qLO
Sc5t3amnPs4u94HmNMquKP5joJYbpMUZBB9sIEwxf11JDIiz3N8Vqm2nl5x9AqILCiGswNpJUq4e
c38w/8cZO/yNYvmgv1qiR0TSiFIsLATgAUPVGydR6kbJOGKM8V2UxAHI/7SKcTrfatmAUHdvB089
8dRlsJjGj1pp+XVHXt8kqG4vM7ahYZyGQQqfzBCQVJrjATm/qeJPipG19vTQtJFA5eMTh7iuj6mm
SWdRmgZ4tOOgvIlSbQ39qS7seZuSOTtFQYij5HJI/j4zIqfbtkn1KXqkSvXVQxSnNF0ZehljS6i3
SNBCApqxrHUd1LIvQ5U6V3lpyJaGQgfMiiAsNP1icK6Qjb9GwHb9PZcqdB0j3fcLREFTZv1RR/1y
VpunbIEpWDzad01JGEV0EHXDIgYkgYW9DWoKSX+0nE1unU1jXJmJGgGWzvWLOAzOiA0bHrqbHkMl
XuhpCO0F6DwtLTr8xVEjpCb6iVbAhS89rmw7oayVOyaWKKZ9FMJajoLGvisaRHlplfzgJ5hP+Pch
XkK5M6jP97NAmkKvXOqkgFY9cf5svfcbC+OE2c2PcBiqT4KzpEP4+i/kXdWnimykqK/xoCds1pQ7
eYyqz5DXpGwszbe+Y8ODBCev3Ev9fXiOS82xBpr90Koo1sz4OL3zIoEA+nJWL3XiTNSJVtFv6Ovw
n622M3yNLWq/XjlDqG6lWYMk14aIJKHEfwCAshZV93pxVphtcO5svdk6RjK/6Kl/ljDp+Gs5ATI5
iBNM4W81Vo2T782K3Oeb6OIuPEi18pD6vENE4psTp40zY9ZjTwMBEr5TczmIBm1Ww4PznxE2f+nl
RgWyMG4B46HNnlqM7XawK+WFr1LaDmmQe6KYNiCNDcI2rig2Y8JrGjuFoI7UbqVJ6mYY4hjsEEMd
EI5uxS/vKLWa8iImruOKwOpSDE0mdnJi7T4RXnSCJ/sBgbF1GarjxVnIQcmIRahsBF4P64lUtt/q
2juKYUgaJlm5UpxUf5fMnGitlFfw3CrtvS6bz8nQ0oeA+OfLvwySlEn28kI1zzm22pIUJ+yVvCAA
dckvxovEyTB7rFjmztRMY5NJar6dwHgTH2fxFUWt0XmzWhZfUWzxU13NWVg9TlOqH9TUkVbIQE0f
MqJJq74zshMhl/4dTFqu45kgeoWlLkE3c8YPx0a0F8Gn7KT1kuglBv9bL02CC5IrZkg0JOnfdeks
Zijb7uuyoviPy9KrSYdiU0mD4pE/zC73Q6yhB1fK53tNprCOu2CyVnVtlCfRgLtIfoH83p1khH0/
8ozfMuvMKy5h5i6bKmOTkPn86OvGSxfMUmxhYhCUrX2KUYK9jj2W5zcwEyP9Ok5e06r9Gqn42W2k
6JD+PbJSM+02UqCdsJh8nIp2F+FV8b3JtyOCVb9rnCjdquzNVwOVjnXRD9G5rqTkWEujunEMs3gm
0kJuy+r1n93cuWJUUkyfXThH7y3BeA9UWXgJdVKrikH8DhJs8hQ3frgKsrT6EQ02Kg9kzhKfFVUq
m485cio0W5rwilxkv7fr4pNNf+ZVo04sCuMl9J4m+xsbTjC1XfR7MTpJYL195plirfzCiB6U1ld3
tp2Yu0JTSBKBv8emdxg/dbPAxoa1VZH8z44FoVMM5+JXSvHSQyFYlXiE7BSnKF5kUlXQPZ15Veph
+TJMg3xtcUvkd1e8iB7GaO+CeUofRJVZO80qtu1wL/rPQW9sq0xJPdFKEL+9II/2KC4lquxw9LDa
6R5FqQ01B74RPiZi7iiqpY2JpzLSsNyMGWgFINjym+g7Fll9ySIDxnckaZjpRNkLoatLn+bFNy0C
I60j6XOobRts7Qypo1GKb5M/oebZ6fxT4OXxUco/RHdJAZs02mzsRRFdBqtoh89C66odznrNRlTj
Y+q1epzBpcjUfaGG1VpM2kvGoeDH+GLmLZQ8Td+DIUuekkLHt0cH3N1YPf5URe+zFFas1USTn8oW
lFE49ZC88iFZmUHd7VDxkkiQLuX/5eDbVMvV/nUCJcAFNG4L1FcWxYYWZj96Fq+xghhZp5SGK+pz
ZZy9Mhi0W7c6H//o1trpn91MNkt7mX3yeYqEJThJxL+ipHXcxlLwS2hn/V3GeTdHD/pNlp3wappV
6M7LQ5T9Qb914GasRdGsDPLwBApOouhrr31gtm+hVuuXMQsS0phM1psGZOIOicO4d01y/j9hs3uy
mhOcANh0jBXH+aZruMlhnSg/IdbSb8aklY6+U3VHyN32RotK6TGeEHwL4Xh/M/ruoorxc4IM1BDV
f5U5FhWj1Q4otOI9XPpOfrHKqdsjYz3tYr9pr9kkoSqMFckbCaJfWdyHvwN5Z6ga91Ep6qud2iNu
NPz2pIVkFseVsoUZ0B3acMattc+NdYT254u8PCh4ex9/SGaDljUxMfwi+12iyf5ukurAaxtVe82j
1t6VFUEIUZyAlO0SKYlvRUxOtZ3qNMmtOAT8SjOszzy5iPXXVB7Jlmt5zvpKsTXikaJZ3DpbpKt3
FUaKt1azDtqdRUToNjYsLPZ5aYjV4DK2NMmeNJOC/eNyV9B7MmzjpP7WmhkQSTtbRoVyaXWcMtoF
ijTdWlPHl7ZBr8i31jmN/S0pdsgYy8y1RSIES3Dt1mooOD0bKoLjYqowkrWt3KKjKoqsbcp27hpk
C5ax+TjMW9XwMU1Zrqv06rjFvg2q1tTsG7tsd/6Uv+I9NI4uLMvmLA58vV9nsXa1mnk8/bOH6BZC
eXVJ5KVbUWxKTIbz0MA0abGPzHTVPjtzC86o9K8svpqFOIoZbaoA8VNRKfqJQ1DEP6wIZKkoiUZT
Qn+yy4ZNvIy/d41TYlFpTC7sXifOWlV+UXMsTe9zNzizHu3QODSRz4onuvkxnNsKrRxPTKxkPHzc
CPZ4Bsv6eL+YX2A/UknFQ8IL+R/Xh8LRIHKUx2vR934xS032ht2Up3t9F0jZAe3qN3Hl+9xRrtor
AmPKbQ7r2bcUqKKL3Yo4SBFOK6GDS/a0sMr+U52modG6oqxilfH3qUEqDf0WJAc0KfNkABan26no
2pap5IYtfnyi5b9M16bRVvUDUgvLJadlHjPoeCsSZX2SbCRGHHWtxDZ7M3RwnUFx9lXAf7komkZi
8d4UFmfZcIK3Gg83Ua+MtravapltLOCrD6WBCmY2wJ1BOeuvGdEAUZ9kzrifwxFyoJgcWx5yJOAK
iYGwoVVIBYhD2cbOqV4Ooti2RrWRfYjiom6oKpLU5PhLV1ZlnchUbJ1jq7XOSdp4naPNRxZhndjY
0mD6Vr8m8MW6kuTss0VH0aJE2DYuvcNl7L1enDm+8jVMFG9j68A46AWaqz+qtNlOkyqdgDSktp6d
xWHSIwSrloM4E3URCSMPHHS9+kcDUuMQEJexonMs9dtJLovDP+pFDzGUNLm/qdku3674bxcTY5Xa
+UEAcYnMEfpNB3/ayIs94rQcwHV9HUphoJhCK9mbgbyuRfHeZ9ACeSU70rBVGyt2DcWIMJSug71V
Zul2CIP0LfKTR0EpmRs/5t+i/bOHAxj9v/fwpar1prlFHtZBQdTpWoJXbZCfVNla6xpeu/cqK40R
R7iX7yNqNel2WlGdocdkJ1F/62xNsuX1GY52Rte1D2jNw2zRcewYiZ04pPtqa4ctVeFWk9E+3CrL
vNkC6FuEXKkrlkNTp9Gad2zZE9PcGhQL/5gENe1ZXmycFm+nUZrkVZr63epeF9uhZd3KhfBuujcp
CnKqrhgpKv9oF+WmQQvjH9P9a8dxuQPRIg5iRlOxv+ruRX51LOyij51XOMJsEghonkPGZXTLYCrP
I26MZHaKSj5WcFNkLaQoWjq/UTsvaGu4lXzLG1Fp1uZiCjJpsZfUaJ9qQ/NURTLPEjWy9raTEC4Z
6uRRtT9Em6gBcRrvLCKPq3udaeDjEeWw6ZTEqJ9CsAJPxZPoLg6p5rBtl23rdg1Rp4dyjGhI2OzU
wh52SiaDgcmy9EwwLj03xD52ISoQlV8oA/+7NkfRIvqA5WzBY/foOC+9RQPcSWVT9BqSYVmqHgoj
6ZsXP8Pw16iwwnPs4DkzovFTycCs10bWkoeuMKVLAwASeTMdpgpSPRvH4AEhTQwaJRiYCa/O7pDp
018Q7VeQUIbATbsBrJHmgFnSERRIo+5F8kni9VqNdIeF9LacJvFeWvZdcJeKtTZO40vZACaPTJT1
FTvZ32bC6JTgio/gY8fPL83yiz9niKi25VEzVPK41pSWZIf+UxZn4tBETbHTGw2xpyA4m38fCK3B
fR95rGWRrW5lu/kUjff6f/SdxypcsG3/Osd9aJjY/QFPvrWY+14vzu51c2lHpwjZ7OUO/nGle524
mWRGetnGhfDvrnauR9vKzBHaCozmjDAsRvVWoG1GO2vWdTyD388eHQsip1S09kuZqw8l9ktXmUTq
S9MpsztbbXrsh8x5mf2u8Yi7WHwGtOrNYG40tv9rdSk6i5fuLAHBETPFfa3gGxN+F40GUkFPPj8X
9tynOjFKbNgCfup4r3P0FzlbMlBgGURZnCKTPhxAtC68j9F5zXx8vtNxuIgSVM7nLJeH660U6gS2
7PHhVjKtXTYX8qMoOQkREhPdgFyz3sGfQxse2vkqDipA2HXuazIQBerySv9qqEFUYrli2+tWNjoT
hv/SgqiKG/CE2t1nqNAJuMZBuM3TCDP6v2eGHO+scw30pYMJJ3SnTF+jPWY+tIBuHvTCineTbsEs
60ugJctBIypyzrCeV33eRtiVUtdpwVar55HtKSXRN4501a3NCLo69j4PHaZJsTSe5GgavIzI1g9U
eCrF/FGjtOfJSaaeNKm0LlNPWk00VLDN8e2UP/vBgMM5t78gZNnbqWmLQ4ZZAyKA99MYePaBtG4z
r+JALQ6tYuLdNUr+HksHYs4QKk2jLl/CHhg4K3y9J7hXvmRscLY1VtieaM0gF57rIXsjGJ22q26Y
XbuLmqdySaqiMjO7hoWLYx84mALAkMJWpMvlQ6P48+2Q5MOfxR/SbGYI/UrBkagQvJTlzJ+L8I+i
aPhHXbr0K+0cC1oxRJnbNc8WY1cDBxrDkIzHlIVrK5RrWLFR/KgYNUyYqql+NL354oyy9pJ0o75L
LN3fpGXvv0vQCEagND+qGcnRvJ/aSyxn2nkk27mq6jG/jlEoN9sggImWg/JCD2Pw90qT4BXZqP6D
uhx4a6ouw0Jkiwn3r8HAsklvBlxjaBTdWKJ/Eb6OD2IOcQjNCBB4sIGWCi4t1Ge8zZEy1LXpm1aW
KG2SSMcVqou3UQ8i3O+N8BKj43ApqhDN18Y3iURQvDeESzHTW6BPGiZM9wbJNKqzBHDTqnKUc/PG
+tACH63lsLaOJsTi96H7YS7VPh5Q+24JDpIlqFwQzMFOgeuKAtYg4Y5qSifIw/p6CDISP0uDqBOt
hsJrLmLt9AEOW63QIHSlbLauTgtC3Lb06Ic8pU9NVUkvJdCuXTPr6iatcukjN6SV6DDhsO11VaKf
xEg/B6ojrFewGXnKFJn87pcVRGukrHaJdo1NQ70SkRw2QSbhIPJ3nTir47BaLeGMzeRMPRxC3oz6
abT5x2SsOBh1ql6c4kUUtIIHhJsB+tuPhfWXVU9dsmbfna51GHzefVS1jA+0snebybe2okHcig/2
AQufAJH5xRXbgoovdU34NuH5fu1LJXBJ6BNwrudpa1WNtRbdbJ8Ugak7rLtL6/95lNFH1WuH+ZKk
qf0D4kT9A2wEpD40fJLJJJ3u9V2UkyieZ5vXQbqJhiSV5RMh1r0YJOr5exF9aIclxGVpV7LdRNgH
23yXDflDiOrEzhbdAeuXFDTI9yt2+WY1kun1Dvg6LQjbfYNj1A5klnY1yuZrNJ/oB+jh31rQ/WK6
4HzT+RMKgNYiTRMauDhFPoaed2lA0dD24zVPE9lTUwUwcGOfJwVVNaFIFffqNpAj+yxKon6pEr2c
OfS3t8SvmhcA/nQzfC4n1X+UsidAwlBelsOMJZMXV2O0EUXgoouNcjVtq3hG2NLuTo3STldjzhCy
JOu+glI170VjZI3TBhfmfC1a8bsdj1mOD49orTMUvSZwXKJRVMG0AGqrT1dRMnxiDH5z8nm9yVVv
8ZtOFzuNHkCplwJIX4ni3a/6ZnQjyuPSp6mkdiU8rWXLHuFGK9OzbSPbqUoYmbLlnZ8lWD28TIyv
01ISVbKqviETm55F/4Z/2S028aw6Sw8bGNFjH+oE8JnMgUyByAZIMRUbHTW6YI/FFnDk6VOmj5Ns
snvUozN5KdnjhoZHZO1UNrYuz83Hse5LwJVqspqyCb89qccloPsIWsN5SA4mD5tHC253Ok1kW9PM
2upE1ze25ZgbvUg/yriUAOmb0iokPbkjHbtHCDh6dHwe7gocxW82gW69RaFZUXUNjQt9vIgzyQBu
VJUIOKomX2ssDRn27eUieuysiD+xShOKJXLGkjzIPm7Hja97dqESxU0WJPnOGh8nZ9kROUj7Blwf
CYypOGhqPa9e1QiWN/IZB37/owuM7WeBxN5TKWvBPrCzT6cPvodx4Gz9SHF2iS8R2+J1mFUy4r9o
fjWiKd2aC5rBbsZ9XJf8rejn2BE2xbrhTshJPZQwETchsgeJD/q8Ul46TfnmKKrtyiDCPL3ziXZK
lltrJIjkCeDPEHSrfuDXQ5Qgx3OqxbYLzRD5wXFk5M/JE7rqHEIAIhGxBvRsQTwtx8Yj07Eeho51
WU7j4whs0Q2L9twRjg+I2P+VGDkSs5XWroNCqTZlK2XuoAMwVdN+ha4kQKfoUzG7+XtbdVv8C/fN
bFy1spaPTgO2lcWpXztRnbtKNP32u+91jvoy776/kMLms2g+URncxk7+3meASdSyg4pbPKmg1dyh
xlxeld6DPFkZdcWyUrXYj4X69zT/QPdro/HJ5A6meaPV/JLZJniG/gYboDoAOebtBLMXV497QgaS
NKzUOU8BWBnf1EidAXyzp3SiIlzR4RMy6brMWWCnDLOpqkwukQmyeg7I2xkJHgVj0W1Bi36Xhjx/
6fzfFRK6W0horxLRUfYJ86UcCSBl0SI4NaYsHrPlyYp6AY/JXzJXqDIRXgAiOfxK46C+KJOGGVr6
0vW98qpZhx4E5UrywxcFXohXoGzgjTwDiHjqe+zFL/o8HopQxokryS5Di+eTAkVmPSd8GSR6+20E
nvQQBXunateWinmiX9RY5OjDY6dENZvPttpGJqKDfd89AP3w9HoaQCHrB6WwJVeOogykXfdszQUJ
y6mYvc7P60MYD/u6A5uL1BKpWeDrUifvhgGOWaHnAF/BdSFbT7Y/srBQKUkTtR1ucT2uDJFvXmwL
mDOuOWFXmdu2i9DOjOSVCQIyRHphN8/wGHQsgFzFz5UDr+X2augktu5+vSeG7epVO4HikA+xE8IP
r6pIXVdT1Ry6BOH0qzit4L2l7h9tsypTkRdmv23kbl+UBLpARzJKzKKI5tsEAR5Bsa+62TgPW8ge
OWxnvXaxeh/R0ZibQ+hE6sbo5KusltUBIPnMLyyysUvh/dhrJkAmnTr9Yq0yocnMzmMTLmry7Axc
Vr/gYKqIK+TByi8tPKhS+68n/Jw+Y5sXuMmqIjdXf6im9Rz6nauS09sHcFXXVtz/LBu+ntCZH0rd
RMC3RLuZDHyRLyLZvXOt0yRCPxjjVTN8yaO5WqcdQOS6+5VZaJYA1LWQTS3L9SxF9rWv/X0229Kz
j8CvP0VHRetec6MtNiiXfLZ5Kq0tv+HLQ9gR9Z/+LJthTwqfRLXSFM9N1H8Lar1FyTAyt4lJQqUc
uo3f1/mK+02OWTZunYgPJCvRbFEzoz9XBR+WkoYv2UBeX614dfHDbRJnm5mA8s4Mm1OWFUj7JMXr
UMqrcPGGwacSmyg808hoJpu28E91iapEwo9RVvqH0lc+ItUiVNPUR5n3jVU39/0a5qJxkFQpJGaf
6Ps0ROSibqvfoVIULp7Umlz/RqUndkc9xpq8STFMDR7bXFN2KPTWQWd4KCAXVvMsp+FbpcuR62gj
r752doksM9jU2oC+cAA2tXayvaqwSUjs5KOtndntEntaWc2pbFPXNifTDZ0cw/estDcF6Z5LB2Sx
Dpr2khsd0VzkSBBTg4fVhjKalE33Skw/dsPe+NCKAEYWIadrKDu7IUXzxG4OhTT9ciz0rwzn0xgy
7D+1YZ+TeXKjkHQxi/O4mgzgfIXq2CvC0OOON6+U7BpqNmlWHeOh5Rlsj/oG8wzV7RanTy1V3iB0
j2BX65M+2Y4Xlz3eGQnk1HCIj+LQh0Z8JDt6TLPahDpsZsB4+2c7gWBBZMnNTMnt2vp3rBlvxjD9
rNWWHFiknwBjH0tYiNZEHFE37cpDB+G9wWx0beXpC7LixmVkuXfbOq13ZdBkD9kEDk+Kusewm129
y9J1xqbOUyFmIYoV4/ClDGBpM3PVKTgrV2qoIQhkJ7s6s4MTtjQ+aj9adJydzNj77NQOYfT/2Dqv
5VaVNg1fEVXkcApC2bIlh7XWPqFW2jQ5NfHq5wH/M56amhNK3SBZlkSH93tDpp3T0UChmZTLpUqz
8VhignyFGm4cNCHmpyEpYhazyFqhxzT7YSQYkVqTFtZp5rwUMk7CuH1qemQ9prApphIAiXcGS+Ky
Iecwwfw3WFmQgcxU6uYmlHhLCOvNNjziAhfRvHfdcVBs8gbK1H2XFO2D1rF63PYTPIZ7aEDGTCQT
Fvnqt6Vh56Q1Q/VdaaiJepmcTrVlWjskr50vGS6/TxZKnwRdy3dkxRJyMtwHeKqk/vXC+M4ERrIi
Uq3vk933ZPgKlWxNi/wMcJHvMYYoPsP6+B08nQ1b1gzfNS8a/AKW1HfPwgrJWtz2e1wxROBj2HxH
QjZhqo3FW6wYZwIH9Rv+kx6AhBPttmYqFv1WKqiIpuT7IrM6QJdkwumO5b4xJyZZ0zwnNnviKDaH
m8TE9dbxv14mt91DOGOvzAS0q70CqWXuWE+stUGUvBdlaZU3mfGRjWYw2LxLLIYyrLynEY9kTGH6
2FhRUNx8oEZB+41J0LMnUwtsKON7VVU6glO6n+6QU2LGGwSNf/VKTWfeD/iJ7GAK2QFpWIY/aEb+
3Fij488iM8IMCNg3rOGgV5lHJnk67pf6NmTNfOy7NLot/C9Kal/hLL7nSSReAFJ7H08qpqxWUZ+x
QsfRr1xebHNmwq7aOQBIgF2HczeFKXay6pD2AWIGuTfWENS+TAMU8dmzPfbVyVtIWsXakQyWevmn
6ityRqrl0JDKF8619wE5eNe3Y4rwhfs/WmD8zo0r+FdsuCEEDssFtrZjh1GWxH6UA7R2LT44gof7
NEUyJCI8vrQxf7GV7KavQ3ecA1zZRd/uerxDFXzYmLgFwgcAAbxYIyvovcLx1aKiEMn0INPIfoy1
B6huFfuuN2p/rAA1Ki92dxkBcH5HZTnsktrezW47nDHqsJ9SoaX86BZ4Cx1wmWYyoJYsoZ+dKr2W
RgNJ17jOWNOFgzWnF7QdzYGFv8U7e8Y3rTlqOGYIpYsuklsVc6j6t+ksPUFswjoOWNEkSQqEPDta
KGVUHapY5IGZvne21rzE86T7IGr/MHpTYR7FfC4tf5iH2k+6WHm2666/Tfak+CXl+qdOjCLAs5l/
XPXOCdEbZQXMk8n2BbQbckMP8adqcaAsLQK0HU3DmR7PSx9TWlfVshvyxj0/iekmO6qNxCh65zhy
SUwt3CeM3A9DrOT+4KrPJoBOaNjz7GtSOUuvehfCdq6lVP62E1/UZGnGk1k3ZdjN2Z/OgL/TYipO
cs5L1bfpNR/GyVfS2fEnUgYk8z6uEEwrql2cCfKOwjkiPUgMKKX7KCJ0DesO4Sh/zckcL2YEfWuq
kyDpJyvoBL+TvtaLsyIGJKAGwOg8VSd3HkgGcavmiufYTW3ZUhlQRQwiEXUiNyDLsiIThX1pJ49E
l4nFk9YO3QGRbZhMCpK1RizHwso7qJX1m+yqu6JCeMNguzs4XfdDE7keGK1mcofl3Hye+bz0Eyq5
JT65MalFKybaD0kWYgfNCj7W5p3K7qP2EnFGo6RSvVr+6ToDrhzLgh03BRoKctaDZZpIH+q9H3lU
mr50BrAObJqmHG/ozn6mVDrdJkiGeBZ1+9yNPxzMasLJ00kzFXm4TLHNZnjgAxoGsbfjSA2Fk38Q
CDTtGiCzEMtVNcwT2ISVEmO0otfXcsIPq4uYogrbNHwHS7i9kg5OIItUBiJKDmBw+TnDetdWdfvC
Gv9K2KXExjx9MTRNOdTcSH40v+QQOMYiFfeO/WxsUWg2XOomAl2JbDp2rGqrs9JnZ1cb8XQoalvb
pRBsfOFiJ5s+x2KyWN50Q1DAkNxZTnZPPHGxLbcNJRa51K0LdT8gxzsujuqh+MXkhDEcKc2QFfse
4/eltyvsvFKyGPBT30ezGnaO2/rIlfN95FmMJJGIQ1yefmj47oRN342vWgEsVKC+aXSdqC/PI7PU
wPiridJpR/jjK1+VC8bi/gT+zPdCIeliNnZODkcmBpSDre+0JJq0GNrpUQHNZxIfCfgMOtdAgRsI
qV22wcCSYt9YOJg3OEHADq/ko8mRcBkUAj1q/u0Egz6fzNlXWUmbPdFgjD+/sFkYLyLN70rULMGg
atGT6Iwftkkdfhnqc9pn4lTODNemAp2roppROxeHXSbS0wvZuzuNFLqgaTQckaoI6VwETynrzlIv
IXlNOZ6OceNHGKweVIU9y9BY7efBWmBBmFVBNJJt3SMvW/ZoNAnDyBCk9ovCTn0qUogAXnMi8rI/
T6MYztujr0Nsm/25SKFOoalhpnaA2+G3H+Yydw98ufXZyNX6bIN37eVS3WbMfs9YIi3ntGDT5qFL
CrZXcyXFgD6fDg0FRmxoLqAXrg/UfxOa156zpvxo3QIApTTH9rgkBVtkD1Wzm8/YEvfzeTR6vMyd
jixcWysK37JwZ9FL8zQoayBefZjmpTwzi5RsgqYotPrqw05gBcghrnh9oJaOnN3CrAIlqRL2Um50
3g4sX1mHJtnNAnbfR4ranpe+xS9rtA4tw+G5VTO4iwnLUr9pq7c0k787Wfafn9X2aPuYksXC+3yO
Fhfnl14cojWNcttnbI/ctblG8/F979q6nHjTHOwpGs92/I6oqWagCzWs/tldUJX1nPTDKONSCzq1
yU5SLhTcl502ZndN8VLS7PnHKL5Z2FDiBMEKvuuiKGCQWt9A8zxU3S1TGC6w0A2SbI4KP1Gj6LDk
zXHsGowVSlIR0+Q0SnSJCos1aLCTcd7eAWYe1IWd5Z2yXU1eheEuwfaw05Ka7W9k+ImERIlVCPLv
t6r02FqNJngNgVRniA76WaAxD2oHHVvzy13yX+AuLp9shIfcoFsuu2PaZGARg5qI0/Zd1fpUndv1
sDW3g4mZBz/z9av8/05HBNH/r6tHx+v28ygAF8uDVo8BYcs/2Jz0QWfiChfaionBSJkdh6bwKOpw
QVyT/125KWbps996LfxM4TRQ7jgMMP728x9BpgQVwElT5DXK++SUKwV27s89MYH7PhnuZVRfM8aB
My7ZJKTVxU/s5GKA8g6ZVk/G7KI/d3jDA4crbuhkreJDjKacEKfLI2qKkrF7KfbaGN8dqmJR8Uru
+nurusZhWGEC1bKK8xRjE9m2+mXWiLY5IERwXvuWe9gbXPiSRfXmbTJI4gfKGCHlMJ6Uys64ddz5
JmYM2SxH6Vg1gTN6mDc0Q36OVIEvt1RYViHGuvDRnPCCUSx/oersKxMkLdfQ/cyLzVccj8q6zs5e
tfzhyyafBtLqyRxLsjX1VO4SSmT6KL3bKBbjAKhcoxoLUrYQO6vtqme1QNQ4sI0KRF6nfp/H1bOV
UnHGyArT/vKA0H7ZUYXxuArDZ2PC2ZaMG91dsu+w/ttLVKZmQCRyueuUpblmGGcYWqV81Ayze2dq
3VNOLtGd7Exq0tYif0+ZODiLJHtemq+OI6oDt0B5jMDRP6oywjEhVX72kVkH2NMOMEZFflNU9j2d
N4R1noifcZ28gyQFJHCbP4ZY3DFEdf4WAjyNeUEvFfs5j1i+lHHa+K1KbJvZ2b9A5l2wAMYoR5X9
EbDkQWkQjUvfILQCLdlVcZeddBznd05hLkdcTJfDQulgB0vT2C2K7EKWj7uqHtOD2qx4hwciVYK0
StHbN4j+xBWK4VGiJzHSKvkRKbWNEpxigv6a1Wq1ileSUDXs5dGN6g/Zad/LUTa4kyOYpNpPHYas
ltRNPXyAxnKH53J2F2lWIG7NZgapUM5FfmmKerxYK3o3Q/UdjbY5ekOrvBN9HQrPAFJFsbeL+jyc
4jR+hyn4SxA09WS2uvJmqJZCfIY6hm5fwGy0qmSft5P7owW/bj0Xbn0XzReAz3iXm9gpDVSQjzjy
71yc3H923mgETuZoz+wAjFNbJ92hQ3v2mpgS1TuV8L8t9sGWl/5pCSRmPa0Zd6/K6zV7xDx6xiDu
RhMBbSii/J3Xf7EVSKiRJrW/tLb3Cts42seJg2C4WcjYWrLlGYjhz6zL0zIL+Tp20r33GFskJXxm
gqbbA07gDEdb/TvnzZ63mndGLS33v9qfp7crt86tvR22y7+e/dX3/77Edtpeom2cx6xMOcUgn6g/
1lDjz4fVSNzx1t4ebfPNkKhctLX/18Ov81+Xb33b4f/0ba+z9c2aLHeGWk8+e7sc77eyrJlU14eq
wxIGOPW/e43BZEGwns8VKLsheWz/aX8+9fMoZsqAiqXs40w05+1Qr9PsaFaYj21ts5v/u417NavI
Ib1Wsx4/LE3ldnALI4BEFD+2vrqwGd1TczxsfdtBRZuuJmN0/ewq7OwlZhj7epIkufFk4ub/2bed
KLulpb6zeh2vL/7Zlyqdr2mDevrqY8cZYGZvPFdmroWJW8cHq8ZqvFIa66bWpnqLCi9h6pvkz9bV
PgqIyK+6qkznJRJFaBNAdK/mhe1TPPtYvFU/EhgXh5QAyCOFEVTLqBMJ2dtpujfshjYHS4nKJ7sa
uquZ5geXOfZCkidLpCXLTyjHDhlb/kuJZesBc5f3ss2dG/JDNVTYdjGsxPbTKKeUFb76lE3yjBlK
cSG9VxCpA5EbFtUSGp5mE3pS4B9XLT+Fg+0kH7T3CqD/VMpW/YHfWrkTo12G6qK9UG7u2WL22DRW
2RR0uBsezLai0qNiyKTpCOVYeu+yYVDfG2eEMCqzVU0BkpSTD0UEVWx8T+s/Rtd37JQhNPax9bGM
Zr0r0M498gSTgnqqfoHlz5etq431/ublxWlrbQeEwvG+Q/q9267f+mSvv3vW0F631pBUCxWm6UnK
2YOnJsWuKrLxUYqoRAabjKESj+Nj60sqFruQo25byyOV85I0xV9saP5zwTJhVQ0qCQdlfY3tUOj/
JqMl7tvLePWSnFSiC/2vC4aeuAdTafPT1tdw316lEt28jhr+XO3wS4xftKVQCfHM5r3jxis8wbC9
9cVWci9KKqhbl1UNsG7z6vc2rm9dybjMgVpr+mFrpnNXPWZQ8c9XKInA1iEqbZzXjeQKHfQlrVPn
mHaMr1i2/Dfp9vOSbmF9rkXfvvr/73VA/CV0SEPfb6/3deGgJa8T1Th2NsUY4OBUPWEZaJ6MafXP
aZLJ3/q2w1Cp1ZNcD3GqQOfU52X1fEKa8z8nvi7WssU51rr68tW1PZrzqHr66nPT4q/qtax+2sTz
3bZLnyqdkrEgrPfz0VefrUhIBK133q5QqDB9XlbGTX5UdMgwUsd1PK1NwlDUQr7HAEFhxJphvzU1
URWkIfTorh2rexdRtJJ8VqxwvTgZRXFMhYBUvTZH0dckBsMzwaqJvZew3w0vh99WmSDMa9OkqH7U
O5j7cuzt96lsx6NQWLFtZ/Opy46yreddbKKVH6TtnKOWRYmdgc6piiYwScvtN2co2YJ54mNrWYWW
va51gq2VuJH9ZpgWLkmyuG9dVR+zmijq5bo1YUyZARmOPxp8Hnb61HhvVjIoWIIlSmh5nvumsTQ6
qiWLuq1ZYfWC/xqLnO1ig+HiBQXDZTsZweh4+6bzsx6CcTa4r+r6RV1fNJMsd6XnldftQmKJWdPN
PclIBBf6W9/IzBOKDhcqj/29l9QDIhqmvGmb2La5ydWdCLhzLePIAblIYNj6cnTybi+cIYf7GSeH
EreQt3i813Vb7D2FYOh8XH0vR/sVkMCi+Kv1YQUr613JBtCpXP3Wxxmz+1wW75Y2zazzGeUIjclZ
ixvOZUmQO+Mjmr8PykSxxYs+sIMmgmPC/NnrzcPWauqxfXOME6NjEtpkWTqwgs6OrnvItzKsqMtI
vHcTSFbeUJJCRqMftTJ2AkFNYEX5nGCA6RImudnvgbFWbMxlOV+8zr1RBqZexEdP32E+6r7Yax7M
dtDzo2Eqz0bZfut1hSget5mfedPYcFQTeHXO3kUxkEWmFI+D2K6RGup4COKaVf2U5fASRY36RpLh
xrjxW9OLXgtwraxhra4qDZ/PrMEuWg/bI7GuMezKfIrLOP/s0qYoOSvG8Ei7/Hdtu8axI8biJiz8
4WaWuJeiKb6z9u5+u6a4DVOh/SVmY595ncVm6bmbF58FeUkNW0roElbme5grf4tX/rUoWz8mG+Pd
TLtTApH3t1ZgDKe85MSYPHS7uuDMW+4rDZy2VNIydMe0puidfGPR1xwGFyGDkJ7Anz6TL+ZQtQAB
dvK7FT/VeLEPXqet7PzS3c0qGGGZiorgbBfQVoUZay/6fUnH8m3s01VdmIvz1swb/EYhTVxR3tsv
UT9Th+rHBq2GMb0krbnqy9JuDys4PXYNHiGWUh6JeyLEIbfbI6BfG5qrrJydufFg6c+fX6hBUqDY
QYIKU4VCP0Wt3E91mQDe2L6p30kdfMQLI5DBULuPI70i7buE9aVo9bvuSDxri/JusVt7HxZXu8tO
32/nsD71Lj0Z2v5k/+kZnN9N4XivRY09PxEZ74NlzKRoE8K8npswggNrJtV0ban4LT6aAeR+bQ0U
ix8lSbxbCz/g+tF52V5EtfUuq4aw3bI4bOd6z1LvTtQeP1u12dzluJxMNVOxtdCPWZMvt2I9SHW8
LKnUgWto1X037AdXsfEy0u3bpGsOe9658EF08AzYOo31TGoxx8xzcSn01r6po8bZaJZLaCbJgGHt
2t5ObQcKmMQ8Dbet8flSRdNZFFUrYNRiFMdxKIAlO0Fgmmu1AsEQzmFbs1r/AEUAm2evtGeqFtCJ
aE5S5+rFVZdTL+a3z+Z2Rmvr4ZxY2a3Ih+9mlVanAsTrNgzNfw44YDohuXJN8H9OjKo3Pem8la9r
peFoht9NWuNDIMdaZH2VRAIGTXqKYYAZxc9G5k57MSCm1HI1fuZOQiRgD8t8XTOMtr7tOpdooOet
6TbmC4o7UIb1+V/9S9NhX9TaCr6McctSLtJ2Yo4EilMOZSpLCMZILMe8poi89iUmoydGQDF0Dlu+
FVb5XkeNuG0tz5ujlVpJIvl6cpSpclBGO2UjXfZvql3qTza5HzBGJKQXrmigpbI5ft0aoqXGhF/9
ct2amoTKgRgvP2zNei7TUzR6MIfXZ2LjWTwvY/L5h7cu25qDpM3jx9ayihGIdcQTZWsmZL+HtrkC
0evThW3VZ7QYtr81c92xXlokuFtre38y1o+5XbQv23svVp7XZKUKeZrr+16JRbOu1eHWrAmX56dZ
knazvTe7wAYpxQhqbW2vlkTDS14D8VJYprRmaaUaKE3Xnm2KBQDJc8NYbVbdUbWpDMWEf747UzX7
aRw7PyEQX1oekUnH/dRZy7/gFh8zSOiPukcuQlFevJLzzVTP0tAno7O+weDIj3VlR2dpLOISRUpy
pA5ZHitMPJ/1Iv3IsWf7I2fnYc7ktTtu/acsKpvI5Ww6azWhxm4K+wbsJ/lzohDfgeCzMdBiN73l
U5nCxInjCyXSQzotb/ZSGj52nNA36tx+kktfLX7RaPy8uVOHvHjeDopt58+goVhkRz8dHB6DIUOB
7o4N9bS4GSBcQT1HQ6fisdmjYvHkdIEsv5zarvlFbKZysrRifrP6hp/d9KKRB/9B7trvcnEDCvQ4
d9fRXtjib9MX2XOSJvjW5o6yR6avftRWqrFolXvN1e13YR8oieXfjGUZ94aSpKGr5JdY8X6zXFfP
Zpv8NZPqVz8Jk/JO4xw1GKNU2VyCszAam9o0x4EJ8YMnjOyfkSJRPlsuVKSGYqXDjZ01k7fTBeWl
BiLAo6oOIPIpJT9Cz2WZEv6COzFVAu1bs8Te0fKofEJ8z8NGYI9pOpCVRrjwXTdEV+sfF9X3bSy1
h6F2Z4TojU8VKt6rFYiYhd0lwMsE3quyNm8d43ma/tFJPDHulbTd41z02B9OEJTbAJxROWoKdTU0
Tc0e7byOPUhknH9D9VBvOQjYDn8le1fa5Zoju5yYHrHYtOMfTeG2r4vOpE2X/uxQuIfc7QgQUw6K
OYnr5KW/55LQxWnEO5eoxX8XZDC11D3SAOMusAYh7xRvtYPVWOIcWyWofFK7u7hUjQ+Yn79GK63/
NXHBpBb0N+n7BvG3AKyvaswhRtn7KiZ1J5L7xodaaclLA0tla22HxpLaHuE84Nh6xXaIah2my+Rd
IsQqD2xUNGh/6RFuRJiSxfA8aKb6OlNaDT2dWvfWtDBSvBUpXvDryQF24etoIMae7OG6dRmoDw5O
Yje7zs20V28wJCxPCERra+vSDAvDN5ln5+0J6+xzMpiZWbskx0qLVrfPun+dIyitZlLftxaZVHGY
uxEROuvJiZ0N9Wp53lqervWviZLDEHCwpN/6dDJCToNX2qhoeMJ2YFGy59YgXnR9Quwqc5g1mQob
gStYVacvvU71YT2prIdpBPhTEA2ctiuAusdzVOEC9fWSsZufMV/NPt9zkYxVkHjz65wCd8yWpr92
EdFoZSvOeSGY6SqZ/mtLG19p1k4PR9iPfPxTk4n7BqYZzIY1EU1SGm/1VP8WGUYT2zkgWjXAnNI7
whg132yNPENl8MZwu7Y09PjcEFMTbGdHlUoP8evWITJfmO9ryDDtXJw9wQoCKVry2A6Yo1Rhk0VV
mP1Pnz4nhR83Hubdtp485niC5RV5eH+bh1wkxqtb9cZrtigM+nBaTlszVbz+pC3QQ7ZLtNE2XpnA
ZqdIPq8vO8rIEy6tR3t9ehO3e+juEYboaNsapXce2yFLO0a7bpxOTpw6D4k3+m1KFWTmOgS0yoxR
R5NIc9guBhEUd7zk2NNEsgxg/XYhH9AUQmz+z+u1/b9VoUQhyn6IUcSmPNDS6UTcdf1nc+uTZrtr
NeazrUWIaXVYGgh2n0094llLcYggbjxvXZOxUM7rU5VYjyZ+3frmJTprJTfG1mqlMhyl1VZcwR/d
DoM9P9eQQ54+u1BBkmg1er7hlMmL43KbS7yz7Fk3fWq7VIqNMX5sB08VB7UyltvWmiK3uyWte6j0
PMmCpVtR4LZx/O1slTDL55YOdNZl6f6rz/Cyv56qMukNdXfXElRlfx2yRadOfWwHfkc4eAxUq7/6
InN8bxN1uuLooz6GOEqvrWZ//7ogY5+C80bXHb76XOLK5PT5ot0wYliBjVBgTfZ81ZP0RU5ecWMO
LG6U0M8DIojz1iIo01b97aGXi4cmTXn6X33b06yu+tXKKN5pdVNA8imd+3ZwW1BCB0EACnX6alWB
pEstph13GRrV1zaN6tcoq4HXvDQ5bH1FUoJVplDMRVnVwdxEqs9vPzptF5sGGa0VLsWGCf2nVonD
yhlmw7hP2td2qR8SoPAJv9f2tcowuTWFEgUqclCyHsaL05sDHwAnBfSpHYVUmFKa3b6qc5s+d6l7
2k5uXeSMaYD3nXfS5rG+zeZ0sVsx8H2OxntnjvXZm9oeVtAcF09tXIdlHSrqWO+6zml3mhUvEI+i
bm8qhvM0ZEg00iHK1vixkBy3b50RVejhh2tUD0/WEOPYLqhJoUv4FfXp3hIYHmQWO52KFYBXa81x
Suw/i1vCYGtP6hCjnFAEnG510HeSNUjQsfooPfKF9MJfYAkHU6IgJI2YzbdqH/wY1PUmHHRVGc8w
Jt611kkOMRMCALcKJR2S8jDoF3XBa05qikFxAXWSqxzySf9g38VgA3thVxvqrejzE2HUyrXpa+Sx
w+ieigEBnGG8p92Ysv1z2SfD9iwG4b4uhaWdZyra4B0SMNGo/KKcJZopX51I0sWdmPLtTBqAVw+Z
LxfmSDbDT+pw10TnvawmfDMiBntuTHSPsXE1u1TdKwSj+FXysSzLGxWhXSK1el/Z0r0MBWkwAAE8
/DrMIw7wttFcMC37BsNiIoVODvvaEeS46np0G8o/vIw4Y7di+Pg+j4FjGlRuK0W7FqxVC2tS70bO
K49NsVwsDGdjAUmkUIhczHQ0eXN27LSxPbd91IbER467znHia+62y06V+rd4Ij8AxlQfxgsSDXWp
7xb0j3ujm+9KmjTHArfGKzaJ8EqYU8K8c+S1ripQEn1Ev7VEQdzMwxUiwbFvMWSUbRaUbX3wisk7
lcbc7HLWDWytTOEbpGkF7dAfrWZlBMa9Fpqjne0hCP/CqunnGiZ6NKmSB3xaQwAdrg9wZwPB43dj
dwp0vUzKi8YRnwToWnhJsGPvDWZ7w0Zto/5qMn1GV2e2lxGiwUlZAQ+ju28ram1dVrNE4WfUUwfJ
BcYsZYZlRDJK9V0vfg62cstzdL6YowR5eoe9/O/iGs2Z+pvKTJi1eK6p57lqtIeJwsPkZ0+5127H
DP6N0wRGKZJrXzbxOZ5YYRQa9+8syOXJ+xq7vXH99dYFkJUz4EnhJO8E9bLAzMBQ7aZtD8Kef7mm
6l4nN5MBUKAUQKGfZAey1agt2c4pHgSJEDFiGq0ktKxqV6TkG0KAMhjT5E9X1KRkJ+aRuXzIYKxg
b9Xu+UD/bXMiYiZgeKoPhHLIxnoBGNH9FHbZLkq7V8/t0Ji5HelvqlGdRMs4mCpmsIxDF9Q9mEBb
vuBpql6HJNGucj04JoGVDiLMvPSFHkeh2cPUE5rODkVxesZeqwvjLHMDSFn7pIr/KFQecGJIcBQC
yvg9WGP9IbE1Z9I+9iUxdo6LpkmPqYGoE/JUj+XxU9xB5Fnu7EhkQN2zqc0bseaFTxrAe56qgj/v
WCuFejcjLn6ePAD2Vu9nqsLxA2MVpk/ZwFCK1B4evpleJ5iXPrFZrCrYFPaZiobHlIDXSx7vbW91
n22GP7EbFRiUGdAbXT2HxGCWEA+jg1iIatQRzPu9hpRJ/h0RDSbQfsPOg87X2g6os+ObpVQDjKar
UK16GMq9QgCLpirYR+IXE8cRhYXafZ2b+TEJu7sCNRbB0s+YohXyGfXyA6S58y385E/erMMC1SPr
5NjuWYkG76xkkXu2Vp5Ok/Y/O9e71gnDrNkpDGN50xwXHJaIUP1nhIh6aPr+H7IPDDTBdhwqdTY/
jWQVXR3A42oVEMe5/po77gX+w8wqe4r4BMd/JnbtoBsx9KU0DXWjj/yuQkRRpA1AhYxNqm61dWzc
pvKtzJYHqOsVpDjPgnTDZLBHzHx2SopSeoXnFtaxr7XVu6A8lbbL0vRQz9I8DG3jfc+9N7RMvSqj
34vd7tC8M5d6K0VG+Z0YQ1BaRXzWp5h8xEbtduzUveMA8exgwQOFd0JJSonYvPUI7h2rAvRQzR1r
xidvssaXfMSjyKGFmUwWSjN+KwvFvnwdmrFyPps2K/+T3SIRI+brZkWsHb3RgsfoFhA9G8/bR3Hk
BcLDfU1j6AvYMvu6GnMrRqZxWdqUsimrjz95qYdlnM1ndcG+CaOou5bGf601IQqpzhXf4u3HyO6M
iXg9rOY5ZjlpV9Vs5X0c5HyT6Tpy0/LqWN7bhKVu0+aHOnZUEeQOXyOcsJMi2X/0Q87Kw0o+slzH
59CsXixjsvdTmbD/Xg+R+7R4PTo0qaVh199zp8vOgu3BOY+cZGdUCABQYycXyzbvemyg3vAmflHE
PY4wrsD30nBU2vtCQCXAHpuzfjU404rjxgGz14o0UmFoiaa1Zl3BwPyfg9JTLxrwNq084jIMgaVW
VMPUmApPArOQ1+Bge74WApRFD/WIWFcCt9BIEAbqobGOB9hYczzO7Dgjngs0csVQ+sQPtbp05vyi
imVC2hHZuwlXmmBem9gUzMFg8mWZuQvRzBE5upIe68lFg13kmdUFRsZxnFGkQFe69WZ/VyT5T6WZ
ZjudEM0l2DhzYhXwW/DPQmecSzQFi3ubck1jKdgXzx6luXPaNR8LdKN3sjZgG1Y/xZjk72pJSown
/7hVxI97QwmcFSpoF52dTs4PyvFc7Wk7zExhEKw8ZRdtV+MBTrxavR0VyJ4RTIG5Lc3z9jKkVr4l
bVyeirRmyJ56Z0dgN/QQSgqQ4KolqHBMS5zK5r6wA5Mh72nUkPS2EAXIXxv3Wcffw3IkekoBWI/Z
Ij4EVnCYj+5nouV2jjMhcF/5RhC0d5nGt4v/b64E+dD+y75GXuRYHNqpZZqEFZg5RFqrGSIhiY6z
bU+O+FGVtfENC3kcOaeHnsXWMR+VxwIIsMpb1UNjrsED6T9qbxxTbxJU63deungnkfwXY+e1JCmy
pesnwgwtbkNHRsrKLHmDVVd3obXm6edj0XuTk6f72Ny4uQIiwHFc/MJ6jNlK26c6skqtmiP8Z4AY
t2+uqU/3Whq/jSqz1LAKkFEMoQwvJk2Vj65N0nA9oEBfVgWIIKu7k82GN1iu0l6FI9Lpdzc42iuw
XRdpbGViImDST2sLrj5P++ZQpLb3DAvAeVKntxkE37MBGMHOg+ZUxcnXkoEB8pUR0MqSzVRJzqme
MeYrMwCainJOOjdk/GSkwF+sQx50xr4qi/4CO6J468y6uYywRfaS1BOnAW9cW/iFKs0Dw2X+T9vZ
B70M/pxsZToXcTrfEP547mfA3qZrJ08BUi5PQaPV7Awjhen0Tnq0ars6l9DAjQB2hpIgMZfx8xam
hjsgFeyEbDIWwc6Zx+zILPrJYJ2DXvyQZU9dCFjsZ26/YVrWXrMFM1MuuLoQhMXVdJ6iBTdaG5N6
BRgRLkhSCSY9+qIohn+M/5sl+VI9W167+q4MuK9eC51ulxUpoQA9Gx3ktFZXwcE/TThCXqzwLW5A
CvivYxOkpwA6r90acIuG8RWhctQN8bxbdTUEIyS4ocxkwuDGDkrei+CGFHR+Ckly/GNym+AOXJY1
Hxms8kskKm+0VcElu0g0mVlBgoXF3xvqArSv2+ooCJXKeVoghYxls7uiB24dNHg9+LtE0ZZ1BHID
sFhHdlW+O0p+SNQAh9w/zX4AxbzcuGY5o8Q2fKKtJep8FKiiZI5zNmUXqRk5LXcGWcTg7+Pb5SRS
SwvVaWc7WXqQX5mgNc0GLMJni6vfOWjUsyiMON4ekvtwBcP5q1ue32hGziVHjVr2gCVI5P5LNGaK
zJYWxneSzLLqHJaKjv/M8ptycJ8B3hkXuaT8DJyXw6gaECfpq6NXln/KcekYwDFfHuP6hCVT8FK5
z66LtZBGt7yx1LszUit4MgH6WLG/0hqg3bJDPU7peFT1+qfggSUYgFF3Nfw61lORHMmqwcaMqHJS
+ni3Ocqm94rzCtXgRw9z8eg1IU/URkL01CbNqzx7O3GfBtZ9TnNt0K1bQ4TeHkN3treKu9Rh+teG
aLZtDw3ssA6EugkO8rjkaUisxOMz2UlUWoEV6j77yt3OK/r8Dl9HD/SZRJcAIgJtQzlXeL3TtwzJ
DBABmDNWwxiBvovK0Q6OFCCRXSO/W6Nz2oOGsqOLXG9sGtaom0PcJl/nUb+TO7feJailu8JKp4Pc
a7krSVsw/281xFcWDIA8EzlCYpK3NgdJS2CkOIY0XQhEE9HHofskD35tmnJrttYgJTUrn7sKDPtB
boX8SL2vuT9tUOh7VtAZ5VrVH+1iG4Lc5Xp/zdzpZ4BXxiljNECre9WqvIVpG57yGaJzq0+f9KXr
kM92FtvOeQ5mkMDY8e1U6Jwo4TboCVlJXvw/F373GySK7RVkdz3U15rr00NNBofS3tAP0gXI971D
bvxiA8gaP6Vwedebu8Ip3r0170AVH++gwTZeEcGanJuTEebafIzd8IfSZepxu8N0gne640Lp3joX
tX/OMLE8yW/p/eoptWf1hEZjP++bLLxvB10B5rH0Q8trLUdK7F/zvK6cEQ4Ik4O0hD5OTwxhmLos
DUEfkXYy4VhvzWepYFczFUx9PyDBdpEWPHbWcJlyi2lJdcydAeMjdwFX/ut17SK9+iFYYS83gCss
gJSt7c3xg6svAEajsOtF3obubemWpSVJcssrWP1ZeiRLn52j71QDmJX02QkU+kipL8H2tr5romtU
yufKGy5eY+6lJayHYCtwVr60DRsE0hcyYW/OKHRftzd8a8uSJ8lgaYVq358aQHrn0IlOUmZKY5ca
2/Efm6Ck5alJbD1G0mv0Q7kkP+StzbasbPvvrgdbOTb4U/MawJXbpcBjihSQW2+DcF4+HLoH0TTQ
mahO+gkfCvbpGRfIEx9sHWNQ5ymf2xeHsQHzw3udFYtZLfDYTl5yQClD3d2sBas6j+VLPrjdyTRn
hhKNrh7UoGDtpkdgZscG70l4B1O+2EWa81Afgqh8cjAv3h68XFWS6+u0pSVzayYfDimGtL302A9K
Y5SgXrpriekJ9CUzhvMkd19OUoBnnMCs0Ox6H1r9Xt4SWO3kSvRd7uAa33ILESWZt0y4Bh8h1X23
hUsRcsO6WEmvrINDDYkXfMOY6J+jHrg7MiZHuccSyGOPl+EJQrnMkaf0j3zS77zYyE7qPN4Ss0Sg
zOsu0slo9NotnN0S9dxDWATrF8Bo/4SUn13lhPLkJUZP3y5sGDsa/pwH7xmzOHfFLPuJ/erjeXbK
pUVsnYGqqc6V47bfp7ejdugniPfbXSwzh540WT4zmZtZB9+CLiSkEngB38AlG4zEPeRHpQp7a1BO
DHRRRs06rjpmMtgCr1udJ9e5TgBz2M89Q49Eoziy9xmOYevoap1FRVpQsOema2snDJf6sTYS4yTn
l9/l29F4bfWn2cjbk2oaL/JUt0crsbzrfsXGFO3GokDpHwr53xO0reNQ5Nsv6XVgx/S0xJGG6QMY
/6OW2Tns/DYfHhBkNy9A06o7Ye0MUVfd0RZ+l2GWrc9XnsTWx2wPhg/0Xyn0THPy6oMFQRpZDMfA
4aTgJXDpwQ8oBB5Lbpk8GWnWgcraowU82C/wDflvZy4Vth59e5Jrg176++0mbKUSkyr//1MxVhth
Lz1sXb38GEmuY/EtLbE1c46w/WBAizCDDHSVzr6oeCxKFbnsOuSSKA6bvGprlH3tv2H164dSfue7
UcZ6bJm7e2AB92wIYo/Bh17Gr2yOsHQtr8lcIAezDybzB1orrCeHfXIpmjBUj1J9jfrLFzQCDNIF
6TqOk5YqI7ot2PKmOWPLQUMpUgMmtgzC5O9swYqSlPS7sez668t5hInzMBbouvXEG+DpJ5tdqnmP
Xm/BJtQfrvwQs77TXV29yrBMBnUSk2A99TIslCQbQWheBxBAtspSZUtKbAu2x7jlbdf4cGyUf+4Q
6qAPo8+UjrMDCJBfJC1vHnc8YRq/lK8/fi61Yhcpg/puGCmPcG15888Aov1VmmuEki6g6eUZhF2H
5Ia0lH+OytFrVwUop7m4ZXr4SAUJYIpsU7gPnBAheEjpVrDNAaVAgq2eJAf/16DV+XX99UtLXske
2zuzjmfWxiy5np537J/8972T2FpLoh/TctB61ne1Pl7g41GKxsZGa79pM1Kz0q9sowc59p/ytipS
uo6zJboF8jy2pMTkuH8967vpjNSWih8u9U95H8764UrB0uFjNFd3IYy+5RXHw5m9impe56rywkvA
UgrkTGhETN6XZbYt2PLmDE9Q6HfUqVqD6FpJuls5+Vb1XYlEfTMAIcQW/Nqi5WWR92R7WbaX6l/z
tsPkvZN6/5T3fz2VP+cLub+IQfuNBxeHNoa1y1hYPlxbsM5kt/S7tYp/qv4hb51PLKddryDn+VBn
vcKQePeaMvxWOy/cS9cgc1CJbd9o6UO2pMS2AdlW+UPeh6TU83sEA/pfWo0kQlLYEPl4Odl7Z3gr
TXiNSq6kZ5aymVZnVXbSveJ1694BU0Eb39LKvNDIJS09P2OhgBUlK7PcdenID6x23kv3wOo/kqwN
ysB/09XWTsNWWUOQ3qUoZ0iYiL8d/qm73ZqCI5P+rc7WDLa8D81FklI6Bk3KkoUL02tQZ/PQOXo6
72X+mwAwYLkoGd+CdohO6xsvN2UL1m51S8vt+tekFGyvriQDFlL+7r4l/eEMkjdnCdgJLeE12jr7
dWC9lsvz2Y5s8Cph8pZdLRZGjGWF5N3Mcasmx0ogA4MtKbEP9aQT3fLe/XEp+XDI4FXKcTYeQAU+
11ApcA2QGqyUGxpIjuXDVeKI175K1+VnSZZd5M6USZ9nl1l1dk3mWBd52bcnur777xYz3w0VtqoS
k8cbFT0remuldZErdxA9MeIImRQdrexh9kq2Y1Bz0aZHeUXXdUppAeOsx803eZH/XtWq1eCIdTZb
Jw2bg3meXRMkgmGJQ1qToG7Yrdxtad8KFPTPQmtXLrrDzmxhQEaHvK18WLoWnE3dvwln22IDIFLR
rpG7Ks+lzqAy6VXxVsbwTIRPri8PeG4R3WnX9cwPt19u6rtHtE5d17sucxaJrq95xObk7JnTUe6y
XHYL5AdsSbmxH/LWWZ2UfCRzbjWlePtLehjqextrvR02hljFBbn/pSvi8WwgBHjUYcyShHqGAGlx
xWeSUktn78xwkOlZSj0PmKeeJHg31cFrpGVnbTmHmtTZQxnU7U5qzV02XpS5NA9qnwHSG4Zi10S8
6hJ4mWvubQ+Apwam6D5N3JMahVZ+RDIIw2Vm9kdWJUENT8610YPmCU4We82IxkI8zxzci2L1PvXH
twXR/ilABvYT/Jv6gGrciCoHScnLEDzKErYn6hEViNiu0k+x56AsaHYPU4wWggNs4aSzt3/2LH9+
TqvmF3zHS29q5ZcxN3HVSv0fecmQvMYH/s4PVJDiWfPWe7P102O1np1dP2DDQWtRxxmGXdDU9dd6
BtPLlLz8rKupvUdRB3hVhGyXWiy2ACZLyXNuVeg3qeqhQiIYZagSHDdGjNXjuJSwlISZwICjQJho
56awy8d5SqpHiUmQFYWD7lmeIyzMIrxVxMGhrJAf8qfhu8nm2blVFym/TK0M7EhQ4jgsC8A712fm
FhcxqtcqhE/Dx0hURcHw0GYFmCCvHZgPN4V7B1KD7TWPxfYW1a+pn6LnYQkgukTPvpr8QFZTuUpW
mWHSje4iqlwFwmeGxW6NEzw3qGE/q+yEPqeKpu2ncQyYQVAQ2x7QqtTmXuZYiuIhu5uGoXvUks57
mpegzoDt2bQt2NXU2ApCPUv3WungijawO2NOmM2No44ujP/XlETz45oCzYHyr0Ob246vIst7QmUm
2ldhu0P31Dg6mmUepqnJ0XgDTF8YmnlnO0CdgbVqB93Wk3aHFTwyGDiAl15Y3ldQ7e6bJdiStM9z
UrCGOiBtZMNNK/W7fDZTY6+ZhnYnQTEF/8ks+krZTx4sdy9MWWxG1OCt9wGMuvbYf0+G/JvBVjq4
cOj+vFsmfGaQiaAVigqVmH7+i+3Or2Ge6N+nJgGtgCDOWzBmwK7RwXqaNfaSrSmxbpWb93d6H7eX
NI2LRx6BBuW/VT81o0LjylLzQTX6txrVoAc3Sp4Gu2qgvir1p7hn48hB7PEoSSlgK/Qz8uv5sR53
PcYdu2mpHmsppnwxWK7lOHawyXIUaLf0GYd3B1v5DyedzZucqm5M7dHxwgvkMJw6M2TRTnxwqsP2
C9og+R2Gc7Ketzbm9qnp2mOuImuz97FY7oPsFaPCmUX7omGubJs3iBbNJ7jn/SNLx1dJYbTbfsK0
DjJUNiLWtNSQPMcoPx6UuG+qix4XroEAtaH9sGKxRBUYdPfop/X39cCycpmidiIFDkoWV2QwE9Bs
3ArdVNozYpvaXpJye7JUXT5VDpiw5f7Y4wjQpVoGevHZHn+vfydNcv9sFzWcs+X+oToNIi+bPPzp
aTPjYKKcIlEJqmCG4b6lpbWNLRKS7zKlWEo6yB2H4QngDAi8YNiB68JSoazolPT6W10H4aW3hwCN
97D6UZYnKY+HsD6lOqpN1aw4LFgrLm7hrAdemyAK7rslGBJ0T1zDP78r6PsUO5kvgW/HRygM8a0c
MzwMl0Bikmcyy8aywUZRLdaiBr/Bf6koh6y1t6O7EXPA/8shqTuAr1C188fTtF2ByO3L+FiqrAbu
P/w6qS0XmYpSb+7TduFRsO1oWi0MWBQpH6IlyBGYeJDk5PsoFkb+AHldjVlcX4pLFeXy3VZJYjjo
3fjwdewjc3DssqoSlpWHJ8akKHfOFwsoPspSUvrhUEnKhVtURy8OQuDroXK1d0dkunnsSgAaHwuW
XzWVMWTHl7mwv6XYk4Jcmt301k5VenPHCMCJhvJml7HPqLJbcUyKUHtVy3C4d/X6jzzU1NfBLtRX
PawfOzrYR/amYbogOsjXrzfQ/3LqVr/ZQEu+uBmnYjOnfEhRM/gSVcpX+MjBkxSaZfDgF7H9LGUg
hY8phLpP+VJzrL8kg2a+aX5UfNaSq1Thm5O9qk0D/fIxrNPpvg+09GFcAsT99GFnJjVRu5l39Nmg
8Zak1IFoykaO7/6lJgPupS5rlzCX0i+ZV6OjrRntXpJG3wwXA9fUQ2laKOLvbKvrP2FjhXSRNerH
CELll6bHFkGFr3de+JVfgIKVBzvzzcuIZeZzaY9vQGi671b5c3Yb96uluO1dVkZIJ9l6972ZAVKo
jpU/I6KDlm7Y/w4cu/0OZEs/zDEu4nbjv2mAz9CwbQfwnsTisD3OWMPCF/5PFrTIvws/5OmWAyo2
m+/LwauP+LWVKMw5xVumWPZdk3YTmtt98abDmP6E9ftOChVgbG8gML7C5FUfJMv2G/YX3KE8S3JE
TeKqeVOyl2Qdu+bzzC6dpOSM3aA+qGi96TCib8E0g0sorNC41WjFQIuufVTY7PyBRfe4O4DFQ9YT
adlj5Q/OnZT0re8dTW2waHe4ncw+PQ+CMdGXXq36PRyf6E6STqTawBSi/iZJGyMifCB1/16SszL9
dPnmP0pq6rNn+uv82YjB9/hjcAmjQXlJs1Z9iHxoxKGPXdWQV88AfY7ITvQvpdd+TuJWvQFWGF50
veVViVGVrxL3XipIPrqIp1Kps0fJksBE5SiyITDUnY7haoF7bGYHL1I9ho72nJsvTVOc3M6tMCys
j8iYlzd7copb1EGWW8SCy5uiEjRd5SIzq06H2OsRHbej5inUHKzAJ+sNhbD0u2pV3hHdzPIiSTg6
QOr14ktpjkhSGj1YgqWa1k/+Dk0/UDX5iLuy2gIUr9LvoKizM3R856Sz9/Hdtoxb7irWqxlmzkOZ
WAAslmrtpP41gZa88mnTHhjWabgREXOXYNZSf88KXgN+9z95WxWJWUr7V9Xr2vmfjtdbADCdHT/V
49w8jkoFXLpwkb4D1WXyJforV/3P5jjYXxpnRB8o14v7LDRslI2rFETcMH/tK/dFqo5Gel9Hhvet
bnL14Nax9ZCWHgYsdY1aCrqwn6Ej/VIQvzrGxd4FNnSvlrxU7hj/7DQAYpbhNk+e2QV3iu0k5ygN
1VdUVeqdnN6Zv6ml1/zq2DcCRmTG6DBOxoU12xLV3dJ68Ww0x3ndHYQttXyXZHWBMi4aVfclfeq9
XYaH3tfjuxpx8r8L1jpSXG658EgAPyPjf1DnQI0PUh6Ce7yXs8WOS6ZdQSesHPO6JqVY97RkPPFq
R2vNQNNfLDOxzqo9wN3eTmE55s0GXn7nhJZyTLVCx5ZqcC4WeN8rXjfNvWaYzslOsul5wsfl0Ldq
85m3UQX64zo/GDu/oM2j/G68N3dIGJKOhXV6ebXbwvwFJxGxSJN+ntbHS5slDiSVYD7WVVU/xnpb
X0yjGu4it7Vw9/VLbAk6B30swKp0fDAz9RJZLL/3v8fB+DmJTOUvBaTleqEs15CKK6w/p3T4GSqK
802zmwy1Y21+DW20wRmiBE9QqN1ztoiKq4qf3vo0ts4sB6RPLlQgMM6NxfoZHZntz+F3OuAfkA+V
P/UAH2TQSYywGYQngWv+laGMrHf9W4A1R9N+6jswy+gUN29ey5yw6yvtCdxGBzwHhyV4V86BxTXf
v+i6gQfV6CySBmqKW5zWZTeJOU7NFiASCA9dgqwL/jWfNGfw3vLU+6ZNsfJg9p7HPUC+tw7T+k6S
nYHyXO7E3VWPe4SpNMZl164E6lY0rvc5gJC+q4ZQfeir0v8c1fN33Qr0R0nNCwLc0a0nqeppzi3S
LP9ZUmEfnNu0TD+Zhe5/9mf2EgureS0Nx/nsn0c/c77HfCrP7ai2Z6cdgh+Ffq6H2v5RgsjCMqeq
L0MwFN+wudv3VuR+Yh55j8lD8Vj7CuL5AeSNrg+13Zq3FEQFO8446y5MlvGM2NHES4TwmhEZf4nd
oYWYWugE3eetQmPUxqGyO+s0YCn42C0BDWM6NHgjHyQpBWzYFo/NjNsWltU3wE5cOegq0A0Yju5Y
uysejSWwkeK9uYrxkDvV/IlVgG9dGU0/pmgBerTwOdCBQnIv1b/F8zD9GOvI2o9LfrTk/+/6LpJL
W33f9TkP8LR9E7gIvv3n/Fv+v53/f9eX6+rVAHPbM49mbsX7gQn7SzlM9YvumPrZXvKQy6hfpCBn
8rvmSRWEIpuXcsn7cCxfTuSsFO8c63wTJbAWtqVXNeqJlpH9nadiH+3l5mmrJoVj7Hm7uoZvEJRP
StZaECbhfI1aPQRHh3f90KNjc8hGrXiSYDR5XkX/Rd9pTXXUw0S9DyqIeHRSkkChXb1vl0CStqFA
ul/TWXXoma6h9fifUsnfknKE5KFtd8sjAG1b1nqmLZ3S6c2j+1Ryu3722H+gSOZ9T+Az0ajK/Or5
cEn10fk02b3300CAjtVCb3iyXBfD0QS9lSJVI3ZfYRNDPL42pXIydG/+iiLDcO44qwiefoGWdZVr
hBlwvr5qrQecsL1Hv9PY6FrOjXnFk85d+wxuxMJ1wDBOetOOd3odotm9GO6Io85qrmOFBeRcJl9S
IEGPVvfRBWQFE713rmZqlojrtP5L5iTKCwLR3UG/eNiIJfOMpouBdgwi5I65YwgCLyYe67NSZf2Z
yR+y+Mbvymx/IDEyfI1inOCTru2foqbXLmrcZld/TM3HMNDxxFDK+Usapr8BHWa/OTjEDv5OMU3U
sbD+fcFP5myMXfBYFU3zUiyBoTI8DAvkEpcKhr5QkRogG1ZbPmopvHgkk9Xj4BXdo9SXahg8HTGN
nDBAQ5wmWTzZgczjJdsnLwFiHfiqNekzokMYRFgYoxmdOp7wQasfraBLzhXUmockg1RhjOZ877gg
i2HH2zcnG6JrgZTxzTMj68qyR3HnTfNwl1XjeFXUqLxlRoGxj99H90njI/E0OO59Uk54vdYskkRd
4p/itlVxYFDrk+sVI0RXRJcRgOqf2Z8oj2nsdC8+ak/oBoMdpMcBDVT1/evcYfWDufP4FlnII3fm
ru9CFqWCQv3csAe9D0fV+DK6Llre6J5+xXum31XRND74+FAhQZ2nh2oKI5Sw0I/j2wThw0/nP5LG
Pfr4kX1j97pB1yZauPZz9AqW9Hdkq/MfSmL8wcIv9HIrYKE8cPVT1vJx9gfz3C9ncGP8O8CBlVg8
jEyo7AmRTiAmfxTgEvXO/OmBNWAKmA03tFHH5xoj9UWNf0Z0rX7wrKlDCpk3gJlReckaDSEZxPvG
xxi1Fgbl4yU3lejNVzzn0dFg04oRfGj2UO4sf7j06TB9M23mTpoWvLkFb4o25QWyAer4LQIAeAzK
ob/IUXqcXGtj0O5yRxsOrCUWdzCCYqaqCzLY8jDk8NvdmmVOCCJKFYm9y7SXEsn8WLJVHzPRJ+QC
23kkr6pceGhs4O0zHAMfrbLFyrFVui8dBpZ3o69myFdwSzL0tlm3HGB6LEkU7bzj1Bb4XC5J3Zwg
LZlWcZWkn9baDnZivMPkAZKc7TApWAI9D/F7Ks2pvI1eUuFgQUyCrY7EJA+ncWo3OhClIQeN9X84
bkYwqoSg/r/OLcl3l3bwEbgyEtq9y9sOkeuPUTnfZem3ZgrDN/pcf1fEjnXVfbgVfW68qp7jn40h
VPZzzmN2vCJ+tqviIik5yDS817bLvAfLUi5IF82PXtdAKWzz9ms/OtXOGJzgZxsobxCKvD9NTTvl
Lt0BOuD7QMv1iAqI8nZZ/JvFjCfUQeI/qqiO+ew07bfF7n6fWF35wDr3TUXE/QGiQPWQa1V4Qs50
3iWmWj1sBVLKAOvveiaWPEXr7NXuCxAZnJuXM8ghUnFL9vbo7JyhZs/yvxf5cGplTOAL6f6XFIwq
gpnLRbYTSDId1AubX/HdwR0U574bAwyIsA7F8UXpQygkuvNsouT4nNpL76sVIAzM0F3zYPpiqZS6
F4elggdHxbgkVpH6X5NLHk7dw0O0BJIHBFM74ovGLshSuhVIPcmrajU7mQOuAJJsbSM/RsjCHLp4
Ynm/qv+IIC54hVp/14IJ+ltfTl+ckkl7PTX+az7n/QGoWP+idzFqmM6YPbkGoioxIm4Pk9UPlwJU
LQqOEZh9bKuuVuqhCbL04oOjRo95qlanjLnus4rWLisGrF6nVq2wsF5kn/l14Z41b/drYqOAYs2m
+QNP0W9+k9q/Ssu/U1nIDFDCgdeU1AlD6c9F2drI97HIwIZG93ucvHs/z4tfRhP/VExWqektAdCD
GrKsHjcsE6kFC0nPbM6Gz349NGiaM4GQ0tEJy1uYQQWU0hwLz3u/n5udlMZpmOF5iaaclE6tnT7W
ivkjWc7Ejkf+lNbVq5TFpsuaE0JLjMmjp7JVlccYJyHigTVHTxKTQM2C77OuVtctS2K4oYaHGB+f
9aitVHUy5xyzEbWTPKcJkZt0G3iniIPut3rbddQhe2jMwr7zZ526c4wrFUyk1zHxSraIfDZPtFS7
eW6n3VR4VHDWI+2czkjFSIEEo4tq0F5Z6tSKMlWn7RjNV36Vc4my3X9P866K5cRwyOTk29l6bDr2
vTOVh/W8UuynMZd4V3O2FWWPHZZ5MGwPIthyemWooQjCYH13oBSsl5QfGGaqf/JM88uaZ8gv2C4+
eQlN0Hc69dqE7eEf/9NW++/zan9mAboN629Y7oLE3v3Y5cetv0lK1ot2ZfYUI+wKVfxsta56K5Zq
UsE3a5Z5JColEkxy+yVquh3SDcMfHjtCD0o3nBhtYKc2Ng9NElX7GgOLIIJqFjT5T6toJjT0wDT2
6tUO/fnseN1fwHKnQ4qwohr96vUE60jTxo/CQx/MG7prmLZ/1pnvnRgz3VwkTKNKjw6aPS1Stt4v
W8EiO+52Sk1HjtCsiRy+67HG2OBu5dbJF+aZF0h4n82m93Y9rx26HtNb7VeAi7vPWjByMmh+KGIn
j73a3Dsx/MsK1BMLOseU1a3C1H+GxXCvsOs5FVgiTkgwlMuGX6Gw6ZDA973AI2aa6iW3SNFe6jZR
ntWYKW+Jn9Fz5d9MxiLYyy1Zw9hDk0qThzVPw8RlNxdDdt2OCljJO2Q1kkv4pirPUgAH7Wc7w7iq
2h4q5/zaVK9Nag7PAwOh1qnRQs+Zkg8zkBHEy2J+SPBZKTFZwSEH24Oqc1B2aMfdCNXU9MAbWulj
r404gC3BlPov9QCPPytuTjBYoP4JClaL93DMxpNeoDUmeTkKDOcZlzUWTP+T180MJJA01c8VLnqF
a/lP2RIgR+GVTvXc2sg1pS26OCNjmOd5CaLUKC/u5Ew7SdKDGM8xahQQhpo1a8tvbPNrZLXGnWS5
SqWjSzbO2IU2xVHyJDB0X2ebCM1GqfKuAMU8Y2rWC0u2pRfs705FfpULS54fDjvba41DO9XsWC8/
UgqjRM1vlo0A4ZJlsaz+6DjKYQjC+KUojwWE4OdW06IX9sx/j1HlXwfNeECIPL0fMat6lsCd0fpH
1so6bXnp1OeYuKHMn6hKrEBp9A08r7u7xEqsZxb7rfXYLrKPc+HjfhS2DS5aLpM2P8VjaLZK97ym
cUiqTnWRmntwvpSHpaXflsFz3LhPs8fooJ8r9oqqznz2vER5sqJbsCSMKP47GK36e8eq5d1kpsu0
EL4P7n8AM7Z6Y4LKUTrT9cqJHLWw8a6InjG86x7LYjqsLWouowCscbtDFbl5KuoseDFZJHvR4+K1
9IPxJtUkYEim77AFKi+SlLoaKusHqwI5LkdJHoyKFEpC8sAcbtx7auA9p7nhPaPLPd8ZRvcj8GtU
QpZ83cl6nKTinR+7MP+lGgqYV3buwwepwcjvWY004xbNtL9iitqLEnj2M2RR5xkHseqohS5eBuPs
PEuB1iLuqZZszkhSChBMMR+rlAEjzhsKyrFhy1ayYez7iP436a37rW7I2ilmZo1zTvUqPrkTiAnk
LMOXEjbEAXuW5Gg4KKPtnbbyT4ZnoByOfssLUs/Ri9k2cEONhPWDkfVQ10gxFVq8TCRg7DLjloWb
pz6PjDbKADs8BbMQf1Hq8xEe/ju2JNHX+5q3ePnhreGBv1usVXzMoe8khl1zxv71XbuwhLoFwigx
CQYBSi4Bk1qAk5KJdG139nR2vMcYwZdiegtX4NWC81YZdtffVH1mmaVlFrsQH7aAMTJUB0lnwnro
zeyruRCPuoVJUy8/AW8imEe28I+sCmE31CBZFEB3904CvWrHGYOjetHf+G9UT71fUaKjgdHkyD5K
cd/PMEQlGiM7g+R/ErPNgXA+m3ao7K13zJ2wIEnQGYldmy1EuYtrMWIvt2VV5oz2CXYHMMygL5hH
ZTIUKHbdX1Nn/umjFpEW1XnE/utgaa8Bvo53Rdd/c7ittwg7sFOrmT/CyfSO44KqTThN4d3ocbKj
/N/tbktMngB7WOHRDLhXCi5pN7XTD3USmJcWo7Y72yjKq80kIanieqeo3Xkw7c8p/9qyRhj6kDpU
njBNQKsZk7sI0s+KdYhrSMwLKS1fENfO8rAkliHacKyQBeG722t3DcoWQWWz0WWUKPEl6Xj/7sZA
Uea+2V6DhKKj7RUl81nvZ8GtCq1fZhYqR8O6L4Z6vGtCe1gDw4zGO19f7lw2/cg0vbqD8lvdeXmF
6LhEc9frtaNExXpVYhIkjl+BdvJQw1iw88Vix1IaFQQdBh3/2LBKz8mvUYYQwMIRXf6mBPKHt2SX
GSjLaPhm+guHaV4winI7CuGcSrSdWfDKM2c6bE9G2umWlJinDdhbQeCl8y7QCSQwFtjfFlidGZ47
07olC/Ze2oEE0ZIc2OI4zVFzL1mlb2HuELiMRsTWoBdHA1vpeb59UXxKtabGfdTI4YAtrLE16nT6
cE0Q+YIkzz1d9CEqExsDCSQZR6gQa5Hyu2ZIOdwwhmx3c+P0uKIo8Xhz3OJgYNPVFuO0CzKsdUP8
qQ+qWzGL0VX/zNrPn146vmnlIqzLeATf2ALDOaj0E1vnRz3r4Y0mD1lRhTs0ytgoncvw3gYL8xD4
3Z799mY3TNljpvGJyL3KOniorN7Uqt3TZZRsobOyWFbdFbmBZWo7qy+w7/XLPOAgZLt40jpf27rN
TyabMKDYux4vliY4RS1GlGa+U/qM/RFgggc+uHQa8ZOpa/Z+0ibl6CsttjC9fkL7H3m6+bNhpte8
LFm/w5Ioaszv1VDhWTilJ+SX/oerM1tuFNiy6BcRwZAk8CrQZEue5xfC5YF5TiDh63vJtztuRL9U
lG1ZtiXIPLnPPmtnW5dBv0aNpzTpzQ2bI5PJadNEAwMZ6XgC/IqfJKela5i0XpMcUYVZqhAoW7ab
u0tGtHJw4SJR0JwO19aeyTf2h6gFUTH4aI2T/h08Xhh/CohK4fvXKTglS5GHGQFbcZ2bcE2JKM0s
5OrJBHzr5NDxCc3spt88ZiLbxEkV6tX19zGsG6NVB2WnvAhw6DIheaVFyqz4MAt8MfNL4F+kS4Ig
qceGb4+t+7K2WBbsGE8e62LvGAuDwAZ+/3E29lQUa0j/8YPiOd36C/P7rSEL2ETYdPyV2lMwm+OD
R8O+yR+e1MFyKPx7DQLpQMfTPGGmJT3DJ4HBrHmjW6Z0mZkfE4DBfuKbZG2NAuYUU0+p8atismV6
fb5cQXYu1blM1x+XL4b1wEbZccg2vPimscevroKOZHOLhtY8Eda0zPQbU4/EHDMXEYLoqSkGEnAl
c2JMcEclcoIjGApfC7MMpbogRWAtb7StXmP2iwjK64ZcZvJBK1o4Pj9LdkEGE2KdQlw5C0Qv9zx2
xq5Khvh+gbi+dv6/tiRVLzGTz2UydsrnIDhbU3QpACfppNd45XZukH4bcFg3jSab2NLrW9AhWCBA
WsaPR0QiXCMnOzoWSl6Qm/cQF/zQWcooTqenxfJ3BOFiH0mxYhnCpNvKCckovorOGndrp8doSct2
Z/gvqVHXGzev4m1f1ugzU71zpdGc1pQnnBXKYGZZt4nOFWjK5Tian5z80zBYvGk79o9DQVRrT14X
ev5WBu27pSbwLACSfIfQYzW94Mh1gB3laUiKZ7WhGrTCFf7qJiAwdaMWXW1yLz24wjA3E8gumYsX
QGKdwCQJ5qukPurMqM5JX/EhhprWeLCcxOVry2sSTJ9x0vVAnZrvfH1b7QL4Wpl+Yc6tosF+JkLx
ecIvSdcFWup8HYBMvfQ2lB79CK1NL6OHZIYJWMb2L/INCBP5ns/uTaNp2pfBSdg8rLLms2NS/bOm
59uJ1GHVDqd4HQmQrZc98bySdNk6PSz/SM5Gr34q6vHDGgmUN9VyJ3Iq/3G94HobhECi0Wn0CVbo
GsjkiGcYsGHCNRH2zQgQLP+ceJE2fUsosOEYx1ZTZKXC6kK157U3o9JD8CdS4Nppd33lxvdkG6ot
rZ081J33LHUVOfXIQmCAoS3LNzLuy8gKaHgPvco2w1C94hdlyFFxhtZFRl4S7k3ZEyR8yYnFGa23
g1G+APO/B53mb4bXSUKg67KCufv56Gf2d2MU31Vmfw2dQ1hgD5nf5AyFwr2v53HZ+RXNgszCy+6X
+IjSJXmzUEF1BexvXppHM+9uuotQVS+XRuyPM3hEL8z8wilW2WESG7h3/VYb8jLu3N5Oab7JGola
cjHqdok+NhabQoVHSALvg/XCqimTMLeOfZXdehgxNm3Z3FRF81s53rHr5OeQcfDS4i71yyoSZnnA
qIIeFCvyWuaYuXp/vlKkmSWgqqMOB/p2dHKIPPNURNIgjd421LIx3FpHsWN8+ZCN0njCiJ45W0Go
lK08uV90/0TMG23oSuxRAfbuipKZ1s+1NneCVO+dn0r8w3hWMpfLzGjeArPJr6YwSf0LQ+xhclJo
4+XLsqoygj/zlPbrV6Plq90s95MM7Up2O5no8wqas5CQ5wbyJy0pzw0Ya78Z4Aw2Nh01MRyLOMam
LfdzZkR+Rtb9+5K1H0FSPsl2PGmJp9GcX1JVHgY8OIXmmsjVsAPJBppmOqWAAzG0AUbrSzcqWk7g
Rh85PfcnVHm3PHRDMyPiLjDj4EMDDSC7InE/FqU/yKauNl5pPA8+IBuV2e9DVXzN4PScTr8zX/aD
bRdfrLNfp+w4iuppYYw8LM3moR2Bl2dwmKYCRzWvx6MgRGzf0AbA8+egHQ3rngYkMLXhmIzjPZlG
ZAj66OOz8n4GMYCmYIclY5uo91qA/AWgvDHETOSlWYNtKk+2qu8L0Dwba53drQiCvZbB8b0aAPRB
Gzo22lXw9gvM8gv2iJQcTdLYrwnFaG6YG8bC54FNt7kj2xhlB1VYuV9mpU6FOb+N/FIc/V4zTBiQ
PsuXoDeuWfkeMZe1m3H0eOmTG4tk+sa19yqfD7qJd8NhmOvdwMvCIsHJn96h3tDby6j/Z1DAXnuT
oVIdFHlq5kCwmA5ORQPrc3QK+in1bs64e2c//ilLIpQL/Gm17l/lqE52oO5GvwzJc7hvVfLhVpwb
GSEjumEu3z1m6uGTNlNIa4aUB0H058q1QUcAbHxN2dBbMxWN3vqOicF43AvOGceA03JT3RA92lMH
ZCZaFbfL+CoVovJa+noDh+e2zPWw6TyIgKbAcORUyVMjy59W6X5TqXKOumAkMZKhwz41j5MZPHgO
ReSSQs6uk+naGaiy2zH+GBX33TraOwnM2xums4N6BzmliEDcSaOkG9rFoETxToHcfYVBiNEpQUJz
0A77yeFF9ngZiTxZWdCtKhptL2Dg3/c3Uz5XUfU4VDCipsIwd7YDs2HoswcC4FUM254NjkryPvg2
9TieLEBknMbcgx+rJ0MsYDeD8UMoSOOLkeF7GT/6IdglE0jRISOjOCiCqEQi6GlwlBjjo9o0uHko
wjqRh12CIjCaZoViXRyqdfKPhEy+ehnwHnbwcWq/LUVtvMzcng18nTw7CaMhYW6GoZhzuXTZg8Xy
EzGdhKuJ/J41605J1vwSMppuhDXSVnKe48EnqKT+Z0Gu89eeKQmLRLA488nnrM9j0l1LisVE1TdT
QNOQfBFQV2cGiF6otV98mhahm1yyImz9tbicAAp/0jd+wFYjl6jwx0vCILu5JEAqH+Codq+F3XF3
zKHsV/PWnSpNMV4WG+FTg8kS30aS/U7o2erabS6ELFfDe9Pzs9vMW8t2NYUVoRmZB9tBjnfGrNtj
ZhR3TkJBTiZtbbv13kGZ6rp1pqBNpz1D2s4gqwhB6FmmyT/4VrBTCzx7qdVxB3DRGL+Ifp9ZUxxj
6WiSgRXdypuqBWMG4l5sSty2h9VN+miAiBnMeZiv7rkfA7yp449rXBG1fMoIZq0RoQE+4r0r2i2j
jHf5JMTOrLt3IAtXY71CfG4uiOaPThBcrQOLYf0mfW6FRyWEB8pHJNh0ZkLd2WRgJrGg1/4e05JL
NKQ3h7lkuEcuTIW4n/kIAnKaFzLbpb0TzvJkm/LU5dyBKa9wIQiVoCv543rxFJUK4nC1TS25z6T+
WPUVzpnnEkfqhlyQbltZvE5Eid8wiYFtZOW8LplVUstFgndfDch8F29bCD3kzR6uDWsnCTzaBK7x
KBqxmwDcXhapZgMHlVGoBQP1/kKXI/2jYGEznGvQge9T6vyzpbHsYnsClswIKURDjqdlCd6OitAN
uPobg9kBChNiE1PmV6jxVZbCSCqcX0eqeiM1cr8LNYl1EwnRBS9om/eZb9pQ5byoIOV0YwRcJZ5r
fyK4/JCh3F5PBV1rm8b9QlRRYVsPAPuqCKsMA5SOFZlF416+YZuhEUe2TWPfL/bChUtraX3wrMmn
DsjbENTcAD1FveVWB45aXRsZV1vTi81Qts95WTOOJK8AY0ZrQ/08q4BUX0SKjSzT/UziONTO9UZi
YW/F92IFX2215hFGtpbLdLz36vndG+YvSKKHdVlCaVsfjc5caMkziF6GL2Ldu/BJ5jqkD2K24nEq
vPtx8BnLyKvz5I80UDqTRnbwnruKRPvKeYrVwyhMUN0wREkQI3HH9OJIp/W5dMVJWJJbN1HkOdHH
6E3vtuXUMTX1HKWZeUfgyLM9kYoZjPUuSZeHNHYnvIDePQ0VAlzyGGbz+uYHD740MInYFxZfpXSo
VE6BTYEJvi6JcruJFii2xJxvpn6k35DujbY+1+Uz2LyAZmd84JoM+zZ1tjq3OIlNFg+1s3pr2NIJ
/ashAdiJ6Id3gWzwYMRzUnvbuTPfjLKk1TLa+1jD3NMxYXglGLTOG8NkUl9ph/XedY7UF0NdUmDM
3salquT0Nd+axZFK2oU6XJJSlQWh1UySH0MeQhkYYYw3t+4cK/T9/Hvx0reUPuWyjFVoTLAB88Be
jt7y2ois3Mb2vhQ0pGvmUJlBTbaSHJhGjG9FnVwUak7+cc67Fsg+ZEOgV9JbKK3k1Rn7nCHSRRbP
WrN7u6R679qZkmOSijbhQHs4JSQ68AIYyt9tTEZGkbY3Kkl3DkEiu2DR121h/ysNBnbTHPL7hTfU
qS8cSc80xJudgUdl03HHbwPD42wYcCvN83BTL7sACvCyILfj5+qiuEigszWMBXZMIpR0tfKB2b8y
RgvJsu8mLk+mZwA1z1uShWKX1lM2HFIAGxtMS96mb+zv2QE7VT5b0qv3SWN9eJZx8FaNfhLg5nHa
76YBdQqv+xvezCcV9bzr7PRmBTkM2bcoQtJgoRCst31KhOudZjflVmTgsP7EEoP1e/ol3/ImDohY
zlijLILOq8l7CSx9vfTASODMkSXv9LdTLz5r3iyQKPdZEdh74xK5nLbLqXRNqO9ZPe6yjHOaSe3f
tvML9yg2EEz1l+VQbvtk2fN9dMHHBPBteiRW6LmwbCMiAWv/wiBpvJm7GPfQd6BfO995Rdt+8qqR
ahNjqrviOCO6mtGJ67IIOKayRMUOBS/3JiZbtN6ux17zbkr7o7PwUlV4JhBsHxpevE09O/dGWSAZ
Cudtom9pJfMUkf5z4akEySl1xVOyyoNVUqCLhFA+VicqAEh7nGF9G3ZrNzoYjSEJI1jdBWly3/6w
8MZ0fmYmK3U63ZeCk5rsmafJZ2JRhPmW9gQ1LHZDHtT8BIC03OHhusu96URbgUE/o7wRZaIiDoGn
+UJuXZxH6zOp/U9vHF4GkwuzcF/Ivni0ZR2JhJxCIoChgBMku1wNPXcLY104xA+DY76Nyv1neBO6
Mk63wSG7LjcRY3L2f2/NHCYmpmM33hQdHHAWAGxwF3iz9R5fDq++kZxWSIUgtU+FLVeEu+Gr7fSu
84yXkkjijZc6czg3FN6mi5sh5mqhihnrJmBUXJgbV5RXTaz+1YIRinRcgVJif+rHR68U104lh9A2
RmqqGvu9CaBa54YRiUs+7xhYW0bBiaLPm6+0Sg+AK676LN2Zhfud+j06VU8XkCRVohSzvb20N4Uk
ULTvymM7EZk6mu0WV/hnYQ3YRW0Sut1smxc0nnOF/y2uAQe7W36F6zG99bIak/B8qg0LvpO00g1D
j/HsPMSKEYo4/l1r48kmSkjLJn0yig+YibW72qGRmLixZvtmgT0WOcr68kZ1tIPssZnprDMB+K3i
y4udlh+LNb0WNXPVpC1Av2r4m7P5Zinmc5Njz4uTT0qIT4JV043XTDu3XT7G9jKXZ7KRG1WAI3Bt
YI/buO2ozS9Kpd7TxUsjZ0GaNTObAHgbNSH9CFwSKYqhPlUlcUqN+1D5s6CDbryvyXwyOxDSQX22
WcKF5+9V0/hhNQO5q9U2m7O3rOxF+Nu57ZfrlP/itsVraTf3FbRG5VUsLrInbclV4PGu13rexuTH
43JiVttqr5kzerSNCXM6k79MWRyWGSxhSjZonpuIemM9cTXiOV+FE5n0VGFwJcyC1HNohmrVOUmJ
WbFbE++aCcpPKbqPcl1vJzhftNXkmTvkVRbQ2owxCuoGD6af7O0+D715xHBskBaVrzcML11BrV33
netsXfAG7D8WeZRl6NvcXdNqTgcyHaDoYwPX/ghknT+qdYIH7SHeeOgpG4eKjqu4PjvlyyiKiADV
uz5Vb+lEC/xyCa4LEVMYS8xdIrlQmJ+4Wct4jyL+FnvqBuX2NgaUzymBObSys7akEF2XonpUqf1e
aSk46KWUtcxT+QGUJ6HYGOvs8c8qkJiIMojH7YHT2COh2m+tyr84/T4xBaqOYPPJVF7jiLmXN7c9
9W38TnmAHyOlRIkR6k8GjZzeImxlXNxi61f2AZcRsl6+OJQMXUI+pHFqvNa44az5qiu03XX0duRl
11HjypkzvQ521QqKZhVlcaj7c90YNAh4gq1fGF+cezcLsxAii/2DXg3mJiuQlYRkJdpPrqZs5tAI
OYHevhG2uUts8eLul6GyroySDlbHJAKdCI+Dmp+ajGdY+2UJuiPjcdmmX8hg0pZTPRjLADTeK4b9
34f/+RwY+pz7cijjyGOEAxB/a7NXKcLGvaohy+CS/qTffJEB4ybAQnp6CbtgOTYeI+kMOX1IdGRL
4D/1nNE48PfsVotCdRQxSh8Qe442L2vZD/uJCr2f2cOmHgEyU4/kC3+OqrxMdrH7rMZ8FNYU7L34
1yOzM1xK6xMfGXvNgN0tN0VCznH5bowAVRuH0l7O1k9c+9w0VNhVHP9zcjGGSER+BDZABA4QZ7Pm
b5IsS353lc2Xki01rlMPD1/sfaWB/TUN2LcXFuF4jI+QmAGko1ipwH4NCqDf7q5djHN3+XHZpQPj
SOxTM+T7wH+Bnwf2sCZZYq3DaclPqykfqva2zcW0ycv5sU7oPpe+f+xbgaTp3RY20+Se/91rF4h/
0t0tbnmfX1oHgVEhG+r+WpjJHA69wx0RkALPVNkV+Rh11CWdpoevIorrmdvaOdaTIFDH5fR2cJJU
AJvA2WFKiASW18JELRwPQmPSb3O3ve3z6U1Xl6BFnU/72Kl+52wdzgrSRoK8bbqclJ0kYINdHPoD
jrMNUvMtW7xzkPzag0NPticPzefA2WZ+zfKYP1bzS+xk0IV8zmhp4iQbRqw3WsFy0I0O/SDn7Oy5
84ae6j7PTOu1CFitYcdyukVi0RX5UFZ2LUbUFzmJG87YT9KsXofKL7dGLzKMFskbjBFG2H17zzST
GWL0YBm8mA49YodQDhGpxvAie24nm2F1m/fYvnRbV4NgSLco9gSZ8l32tUMvbGf68nNlkr+akSrj
ieYKCBVG3Om4z0pzhjPIXfLr0g8LKS0mmqYnqwQIaDogX6amxVaFYOW230XewX6p50O5oDNbpRsc
bXFUlRo3S0JjalgRnzyv+BwR+dhtGmNTY3oYyiY9Jvl0KaDtd5cRlw1qZQLuRPd3ZlXRWLHdf82l
9RR/dCgsoVUY1K7qNKBZYpPtrxJGA0eKkftYclXWDWLnaDJ3Mt1MzNeFeFTabVC7UNIX2h7yklgz
dih+2TrO9Mu4YCAjFPs+hVJBebfRfTHed2SmRwPxRhcg/zW6/Dlxu7Ac0W00RA1rRtaklmqP+dRB
/GBHSDsRh92YmWc1m7uKmnKzeExOZyuJ5cK8DVrh7IU5djsIkce1y72NLOptahPYsiZsDkkihusZ
vb3wMbjnhX6RNSZTUz3TNeP9r1esPyiycTbkV2WDrM65FU5tLolemXawGKBIdHV2Uh79065HtG8d
bTAUCw+yDKrtqhw243l4A9Gzrd1L/dkwGrdOR7dgJS2z5qWWq3Pw7AY3s2iWKzFcekI9dhriN/Dw
eUVPXVuSJ87sxlakXBbGLBjAHhACudE4Zkn3pSr7KvSsOg5BrtR4OZl6bfOQyLYaANTllrwtNT+i
WLiFnbJ3QyHEJU+hO7kif1WS1za2lDzkWYGBidueMZ+XXvIXdy4/knkilJhEsqzRkpH+9OoGLsbi
ojqB+tTXSXNvIqFwRdWbmHdlmxYDuO+h57jHz7baZUfQyETXmSrLo9ezlX7bhHkyHQQHd+KFKyJW
R1HvaRY7MGJ2wXRuUsJbmJX9NKVQD5Udb6d8eXVmpi4nb3oeYmY9sQH1+5ogGpZodauzlQcZv4KU
IGSd5F/ryDHy/PEqoYeKcBjYgFGSBdlctt/wm3mJlvxuMkeD8GmfCZjJJ3ajZjCha/HT2ih0NmEj
IwmbNVeyG4Nb40Zi6r89i0Wx3OjaPgIqaVbKCpdrTrTWt07cT9P+nfT6DXqGcAtA4W53tw7ShIwT
o0PHn8C3+G5hy51ZMkFByxB6zcCQCbqHMU83Mz1mSYpPnk7bITXeg17429HqCVzLiuZM58/blqtP
Op6gp0PbKzQtKh3OOQz3UrFyrt0D9hEhTIwiYts+5k68XMnYpLfB0UfUWHK8pNE7AxY8PuRHZZTm
rvfvYFxQGJrLy6StwzqYqMK6f1YTHRE5q9BO6iHUc2BRKJYrv31yTgf1XkpaZM6vPWV3Pqd9DsHs
itOksRpxHBg1Deg0MKjZDz1z47cJeSRGQ5g14U7RPBjffTO9Owm5XmV8Lka8lWL8nn0E/TZHgsdd
+aQQBch7C+D+1hLxw3meYo6HOfSGLQM6n8Zlei31lmvtEV1Q5fm9IVro+e7CJbe2zabBihJZE2c+
78LEH9r6x3Tmf2oyqVjkfLBYe/YX6PbclP/wbpBeCf2Ufi8nY9vrH/iLcq6qNEd+cct9CgIXs2FU
GPmhMgl07mPnrhuC/KoZuLadLkp4kTdLG2APpAludYG7TdU837T+1sE9G/lakLYxfi5Lc8sOm1MF
OxvRMj7XNzU+kHa35JeBXcW5g9A2DPJr+50zZMVRIX+0zSAO0w7pNW3cjP8hnJRJM97Wkslc4wut
ff4wkgPdVxO0k7iZBtpsq66/PO/CZhEcjfoBY93Eu2KZ6z4J1uE2u/zjor5VOGmv/j4ly44oI5SH
tpD8tcMlgibWhwr7I55cm7WUYHXfCKD499MStR3rcNxaT/mY5VwH5usAXiKybNsLE+fgS+lGYg1e
kywVTLmhaTdDNW/7mINMNTMHkW963XTHTg9Pk9euezt3su3Ulzcayxi9Y7pzTl92e24ego39sYAj
rOnV0omjhGONZUofTAXq8Nbph/Fmav2HsuYFrddyU7VWf6MC1ZLhvfPZ9P0WJouivQF17LaPF0R+
ZEaV6n/zaEER92jL56P14kiche3w0XaQXJjoohSqtkHv3VZ0xKJ2FUNI0bqNGR2caLHCzLkEbcw/
eb9EsZwU8YVXRT/qHeBvnIvxTbAm50RyVuFYtivsNg1no0CPseYri/wBihz9w5ILPMrz7yynv+/G
AhlGJi/lQv9TsC8lEKR7Y/nV5AfnsWPdZK4zRaqukp1RkozQWf6v5+LRrNSLVlO8EWCQQ28xQ29Y
WJ+d9Vto/9A7xGTnv57kAl2r8qvTzNaanqL2Mwgxqpfkenba577ATKG4uOzhiTmO66DH4ZPE6TbO
eigeo73xAvF1mTihEIdOMgS2E8a2d7JxXpf0X7ZTIo8Blp8rBhWfrUvMeNIadNsbXgBPfA8lw5bM
ETWIrzsd+0Bt8vIpkPSpbY+MIlggV7JZbieH7oEr4vf0DgcKq0oYz+t2tLHuT/15GYtyjy3juEzx
LXEhjL6gRRSWxqrj8ZzJsrxWtfvTr/osxHhLlQq2OL0uYh7B1WlgCBp2hRi5ui/VGX2UW5mngnJ2
qFBOnEPnqqOlyUGv9KOxrNZ5xAtk4wPeNdmh6ilxVeD82IUzbmo5vBqNWtG5CjYDXjebycwO01Pv
p9eKXhqa26ctlDpZhMXmqb/sDKWCaFibMBApV0t2X0JmCBPW+qbfg1U64plkKy9Mm/n+9qOUxInF
2iFx2vhJ3PGzEMU/1acrV7+9nzveF5ERXkje+k6uw0fiIELm+WWcPqeD5pDxZDd+EgoQZSgMdGxd
Xuapn3YYn1hhr3KVP/P+P3j/+rYPogS9AJkW0X8IzI0xc6xykx896IfB9n7aUr36y/BIFyIO7dyA
k+8RnBVAlOpijgPCurh36KMapAZLgSWbyAN/M1Zrx5HfpOvsxc41oLR/Vjz7YVfjE7t0s2rFeD4n
tTIiduc4aQn84Wpxlr3HHVQnzb5i4Y6l8eaM2S9wsxrludP7xsTWxvh72v/U3vBKzhRqdN3cdmJn
xeycrOnQlYNDJSbox/U/u/Dxpuvt6GdY6kzRksvA3Gl7iZ8xFgx2sfXt2T80NP1tugZnjSUtqi3Q
CFivs87E0xukV9pdrU2epee2MUitdKqTZFqtqLtqrxbX3GKbc6ku5nCs5d6adQJtrO2IYOkebJ4Y
whq3fyGueg6lCROdpDumDF4HnWKF3y9t/pM23QU6pY5ObfB3k8opJCoO5S2HsEsG2jK/WGsaXKNs
hHoge9x3M2urvfopbfs7ZyQIAkw1v0YWzRVeVx+1nHlv9ywLjkId7fIwW0yCq5ziBFPvHvs30D/d
0rHSNDE04U44p/adMtrt3N6q1bSu62razbWRRF1BUdYOh6a2qFvRhLM6493T9dZP13NWsQDFaVdv
zVZdJT7B7YlJ7AKOIyswhm1QGowrT2+l7rf9NFACqOTOsCj657r5TmjodTlhlEFiZJGx2J9SdbfC
VIcqKJetsqh3S1VI9CCHYaESIks836nE+deK68Rh1SQn0KMd9hvgcWiEy5j7FPyQkfKJ+CU6/4UO
yl4TA8dMy7XDoTRNKCN0Yt8ysHKbzuZtNo+4Paxjm5TVzkIekJW803ZwsfJQjrYdQYoLXte2t18H
nT3hsKQchUPlqolBjVre1KvzGDv5g2BN2fneuC/6dR+01lXMTs6waDg2NMiIptzmOWokiZ151m/s
TjsRNko+8hOKnRZfzFChmjPLnTXpfpmsnacUVQliY0BmwaY1ypPQ/XecT9/FQK8iXzdW91B248hN
w8hf3LzZqfzOtPszTg28fjtyzLLdA7+nX7YAVug4tcv0H5IsDfu27hHPjFunWZ9S13vJPX0wbefY
pZSqhrJP4HcY9xB4dEY2RHfwx83p1xLGtjNbNgzQEFMgdm7HDmvO//oabGDxTziCHLbiiKh7Lz2U
uFI1r2scRP2yin2qrOeAHNauC97T8eKIz9KTMWOkwGhHCkSlT25F7mljI3BX/rMJxW2Mm1uARxPO
q+mxm9BiVMIwbOPJM4NjBNrF7UPFIMMmWJdTPQZRtrqkKPEQOiYnB04KbVZ/5/r9g+NWn/1AVplh
erD2MaSZ01MgkJedgLEC13+clUXB5kYsuXSgYSRgwxXPBQGdjJuAF3Od/rM2x8jApdqRGqoz+1Za
HpmhcANzNPexjQ+XLY++wOtaF+5GpDWz6Yz6xJ173znDjdtrP6TXyLGb0LqN0Tl35SiHbY2nZ/Zx
Pmp1bY90gxPaKb3xBcmBqEe01c3cQ5DEl2p7vLUz/fKytDiXekckeNbGzGrZ19b9aI0vlYkEBhXp
MpG+NxjsHgJJUUKhODOtcmkDwpPKwE6YyYI4QPUbDx+db+3GXpxGz4OH0pIMWbBmA7TwGgTNUZ3n
Vqiz1WTjGQFipa03GwfsI/NmMFp9rAbRPuTCKB44Vl/+//eJZmD+EU4R26aMYUHGaWKFvWsO+//9
Mg809LQl1rC7/fsUdgD6EK54/++T5HOSs477euuuQ/uADtM9YBd7bE3gHX+fcoh3vekC8/CfB1we
VRJguuO3TaP/PhFCOlP6s20c/x6H2Vrf6474+suz/v3DbMkhZaCStjW/2d/nBjmoEIedC8bl/z5X
Zn5oAfW5/XsE7K4Ft0uOoO0W863Q0//+w9nu3hf1fPX/Pi+oDUDpzDS0/u/xViehWIgTfVL75r+f
LolWu0lwGP096d/ny2Yheip17ziL7Fq7i+9yMj2fuhjjVNPO6urvQxk0xSUDbt1mOh+fgj4pr+0O
LbFO5pGdQ/n3ZCCEJeM3Kqw9fZ5NFt+/b136YAgTzHrHvw/zMsj3DDaI6D9PnMTziaxCRLPLj+1L
qHOF9Z+H/v0oP2hf6bqI899PmjMiG9fYTxAkePg8dtWB47QR/n2YMXl6ngP7ueoMfg/TvHU6a3j8
ex6L70TK6LvT3xO5Naa+rg7i3d9XVe6GC55epmrK5v7vH7fs+l3Rc2uBykrTcJQNrIu5GsK/L+No
bu75gdmhJ4OZVfzymCpbU1xXNLX++zzFsGjOA/UekcLeKeVkt0js6a6ZdXlHC/7iHGjbexB1XtQk
2fRQgNSMBqgKj0vfyTBm+uaJ2qsPk1mWLwr1jfvOnV/TFZ6dV7reW63delMaY/Mh+vaHUFnGJfv6
1Z/y6ku3NWODufNdrxjZS7/5VZqKoqKnQoejCSfzfxg7r+W4kS1dv0pHXx/MwJuJ6X1R3rDIohd1
g2BLFLxN+Kc/H7LUKrV2nx0ngoFA2iqAKCCx1m9KbhyTevYHVjSL+oZoFZDcDBUa046BH2BNzHKn
o/dUbENyIR8kIo5GM1Vf09q5d0D4/xn18Zubh/W7yjsBqzfhvenkbhdJnI6bqAywRvG06h4zeXQ1
U4db0Gy4LOuCpIRSOSksfrqqupcNWqA53CT8ci2LsqGOCA7FQaqw3GGqS78yGNY2ELOVLDbzBIWj
u+tucFHU+/EZeD0XwKfJo1l9VYTLqXbUjWJoqBDPfeT8HjnB7VBZ3eWryoZc+O02F+S0ZBc5/6Co
4Py7kHx/UYFng5G+m7oEu0hSoHe4BWW7trJiLEHL8MTPTFk3yhA/ImIQLWvNaj5nqXKrW2UfkCO+
n1w//FZl1jsAb++1t3UXC+QG2mzvpERVvOqo5IVxdPTe3fDy2vH7z3Ty4kb3qfe7T1aBlEtorWEP
8A+akuk+d0r7bbD1YhkE/fTgaVGx8ewMuZ1MdAfQ/e4W12b/DltTsTKqRH0BURgjmBSeKzV5yCdd
vzXKDKEFw+5JTZALbJOwuuXCIVEUFMltwqvT1kBr4ZQkZrptK1RS0pwEV5b04ymxjGZr5KAKcpPk
f2tq2UlrR32Lsk1w0jzd3vJDcW6SBCJAwQ2XX9khB3SyLaH27wwrDu9ZjbCk0xz7S5Ae0JWwvza8
hy9EE4wPsmtkTQpRmb+6Dp34pasBzflBxeN72zUWd982eQQ9Fd/gfbbtfbRNUVsmnCHrCHhuu6rs
w3WPXeiqrFWyfn5/n+kCZ+XYn9Z6NPX3coO9rLM0kJPYyKI299M6mLiBUVrbklsbxt0xsWxUfYK9
HlXDZVwYE1R2db8+kAT/OuHmh1AVkX6w/uem9JC9gafE26C7K3BRAWPZQwaGl3BvoCq8ArQzrGVd
X7j+Pat7MPoobpITop+sc3pj1Y/IM8lSH/rZLRJlO1mSE8FP83Yx7nnAmZlDbizT8jFu5jd0rQPP
WZPKtfV9+6Mf+Y+VjrTdnawqPTdH0q3eFTUW6kOaNitV70FXEEBpNkps8r/DDjJcw0aEj6lMCbEs
Xdw5PBYAAsyVxCaT5aUsqhoBPuK4l56yiHA+oaZ5c51CNhRW0NzZpNTRnHaRgenFneaP6k4G7nMl
5UtwYf4/KgPLVneKRohfDpQd5UY2wEMlHTwPnqYS+Hji2ftgfgGtwtq47Yj/3AVZBawF1cDPRA0F
SR6rOOslQhXWBB+naEk4Gk7+keuFdx8FEG+8ini6rM8c7xG5D/XRm5e7VQUtRglb+ufFsShRhbJG
3Kb9Ma/Wsr4NeSPq2/KVLI6DONGAvWpM6jKzsJzVwl45CoeraSF3mxHn0nzokDK3lKOsquOEVlm+
7Mraa3vnQVxLM+XbL/Wy+EudpbvaPquSde8SQ8X3ajyG+vh9o6riPmo51skEL56FjvVJiyEfqGVS
fiZp99UyS/tdcfKXRtOavWkb5tbV4nDtZQaqH2jAv5iFRvoMhkeuu9xPAw1dpjqNXnG8xNSYGyao
DGUtjPHoorLlj7GxAhXO/S8fbseqyj7GElHPVuifAkuoIEgLlzf2Xjn0rztd65AVVUndL9TeCHZ+
lvNq3UDtcvXsvfS0N/zJlQcEs4tjriMzGDkTgISh3VRZmb52Kkm0UUm1jQKF67PtL5kgW7evXR2U
B62q040KQWxftEH24o7jnmBk/q71RgHryfePWdjFD74ZfJMfN+ku/8FqKO6cIutu/YAswzAPmL8H
CEpyWjHYwNwOzC1ykn/GSJKe5MbIh/ZUmS3wWstF4kDhLb0CIHky9MgcFrIPXM55F5g2HDjz+L34
YwrZPSvL1yxLi9116tQAFmwqXbNuK6gBwzDt0W3xbmUpTyCgOR2y97IY16BYgKfue1fcOiQEm70g
AgI6TI2WRaXUr2NHXjXOzerNmchbR0Mq3os0ewXm0X/BovnUsh79EJ0NJSsPcLAvpkXhQhNYKLzI
z+FoL4Dfkg0gZNzAnOn2GTzxBp7yLC5XOBUKc7pWLiKspbeyeG1IUiXDBxmcZUe4+y56UTpsxA0E
qW9cO6y8jSiB+PaDLfah0R5kSW5kF2vuJ4vVzC4y+4B4WePcR4Oq7HMXXlcGS5239A4RBR3y1Sqa
m2WfWvHVZZoSE60tiz48Vr/wSq8cLkN0LV3WemDdXTrzf7rVcJawasu5hzDEJD8+4zK+97OaK4vP
EEAKjkPZ9JtlAw77IUiy/MGfXzkitQar86POFW2zSgiBAd1BEg7min6uVde9qfS4voHL8so7sfWk
QqtCb8w+l8JBUjYGT+5wId7IRgtV+xU4kHKnluAEm84ot7kD3jVtjOA58gtnXXaII+jxAI8Keifm
OR1UtyGzn6YUlI1XBMrHhvya/5F3LEmNurGeMuZaA5BNbgbLCFdlnEIgAinwSDRzPTDX2bAM63Gq
fQKnjs4bJiQ73s0RdTfMJl7IVscg0zk2jn9Deh6B0ShKb0th17cOiDVS6HX0Z+VkhzqPrZfaKB04
FQFyIFMWvZYKAYS5g/P3keRSBUF1N/wTvMhlpM0da1mOQj+TWyLi7lTpU5/CUELAM7qPfR/dKK0p
SJGkzrYfbf0Y84wADpO1ZLTj4ob7W7MdM9W5NTk/aydJjPsixf4uUhXnaZgli9DjXVSV6W5F60/j
Ips9GFpn1E6kOlMCl6huzVU5CP5TOW8u/ZraLPC2UL6PkC3NOOKQ3Js+FoSQ28lxr0Ektg+20YaP
pY1mRYTQ21oW5YYOpmO3D6zsZxYQwkPXDrKODppJOJAISL/3vdbEmbYLjnae1qc+7LN1kqXNix7F
X+S/WjO+RVYffo25VgmmjxhdzGNcpIqO5jwmdYgp1LEpXiZjTh/0/oeZX8bkXqotdDf7PqaywaUk
aX6EUuUdtWb0jqQ8yW/1OgmJKs6DTcKzocYNm6ZcNv26yyLYWClttEmHKmsxKTDh8eGquxAcPSrP
+KiPASIMC0t12eZzxXXTpBEGwKBenyaItOt2wHFdRINxU+R6so6sWHmFJH/XcxV+taLubIreeIW3
kJMWF//W1c/aO7l0NcPhXHrR966/zGpOKh7rRZUQRnzX69x4Vv26fAq6nwpR9651tn5p0byfWn4d
U3plvxW1DwhlqjqcxYU68IyF8U9CVDXXcjfREASI5k3pxShMuncqul3HOpnf1+Rujgatgqfq32tl
GWX4+jAZhKy9UTnkVnCEMmJuU1LFB7LyykHWQ3wneCortWxw0UWee5P08/KF7NXaWmvtZAcha+Wu
3FSuRa7MaeNFiXLG9/6yZdSCz61Xh8eR+/w54KexSwcCc1pW5Wc/1/Kz3GMV+tKQTD1c6wc/0Hau
QeJeDv17X9Cm3/s2aPcu0DhokR12g5PcWAh9ch1l5tqpMrRLmhbut9y99hEj6Y5f+8hmW7UQa+kw
lomAGQZPCuLvxzxvVOLT866ugPiSe3IjAp5dwJPCxbWu092xOl3LiT0lmzhDx0wOhuKIUtMv8xCu
JEkjhM3tyiVH9tMcLJycZT4OKviaEq4Wcn2dF50RMsjPgRrm5yodHTjivrHyRj37uWHXdAj4XWtL
w3BWZFqNlRwoN0gr52exq+eeskL04MNslhxbeBoZTjOvE+nGE2YI1UIWoTIVW2GgtCSLugllVIGr
eSOLkR2teEDqT6Wn6+ckM59kdR+h3dqYeMjFYz6+Co1UL68Qzl62KpZ6h5PmdI9Rtvko8ukytZea
7bGP2xI9JQaR8RjX6ArxPjp/LS1FTbCwFOO2x1fpVfdxJvn3b2vO35ZlWLghkzS8Xr+tnDLh22YC
geYKlv5WKqFnPC42TRGAi57F0i/q6LOe+rVYiRAmmgeERrbKhmlIubPLcqrmb6mW5jtZGrPqyK0S
ik+qrb2YtS60wCg6o+02rATx7PUgnBEoU5gtfYQKbguWQlgn+Rbphxr5LNn7MtAxQrDTlTv7ekRn
SxHRGbxZwKtFf5/gf3GDgPyxVQb3VdX5+NEbYB153rnqkmcxV+cePJs6IZ3etIn7OjRGvCQQH93I
1saO8cQYk5dAAz3dmFjsDL3ivtaQxjZ5HQ8bOUrXe8KRbRzfekrqvUzxjfxIV+nUG5ReyQDOH+XH
MYncOle2sjgm49uE7ywaVqJ8EoG/lh/pNeTGtAnn67ZL9RcT1lgSuacmNch4qCrkYoysTjhlO6e+
ssi9xJrtgws1H8cxNZEb+tE8KGAYrkOmaRq5iSKxb/FoNSxYJ2H3GIRt94jREqHDFHCoH1BE8gYD
mX58v/bQWv+5j430JPvjeiK2RgfRUhbrecI5izvPJcf0dWYt0RTxtp5hbZt2rO+GHL49CwCg9rXC
r1VFJLM17OBreN+GXfEVD6cMnGAwew2YsG2nxoXo38fPli3+9Awl/5r4OvAXu/pk6Fa1blAmvCEa
aZ/KSavwQPKcz7FSrWTXyiXPp/eq+zCleMONasSTxKr7h6n0uoX8PBuSYtrZ1btfAlVUqoHFmJJY
RwGpcl1EtvsKcOAkuzax/ta5KhxE3db4UkR05DEUfl8tHd6j/jqGhHeoyzEUGWsqeQw1rKHnKK/+
BL7bbfwqMTepmkw7wAHZSkfY41kWuzrJV3qo6s9mI763Tl5g/FRUE73akTTKNrCdyZMYSvyi4pO+
Uke1vgUM3+8rLRE7ZJPREVWidOWgm/dpHLtXINDmN1ccRapMH03FbQIR8hhCOaMnz69vBfHMokVw
oTfy9z6rwi16WRnyd2lf3hCZwzJq3vul2CLyjM2w2Sx5D6B3VfUj7AhsoP0ms29TzVj7gxLdkDZy
lylx17Wsr1wdLBBE5/zGsIp10fRYRgQtIwwvwvjFG9zLBP3ecExctbTZXs9x1BvTBAs6l6o4AMVT
1OOlsatDbV3XHYoEc4PsIlu9Ti+OJBBQ0Y9JUKEEtknrwDqZxDdP9ryRxTDt7eOEuaQsyXrZQ8vI
H5H0cVCmzmOo7/PYvsDjKLSyTYjrzVIKsMN0fS4R+n+MAgCTQgNnIYXQnUk8256bPJJODy/1Zeos
W00Xn1HbgG3efUVtnGcY8Jf7oDT9XYB00NYN0/wx6UlyNIrafTV6dYkAdPuuotq0QsZRu0U6FQe0
No02Q6WIl1rVnoM66ZHUwShrzL1XK8ZDJdac5KYtqx4PEGNEtX8MzrxjQMbOg3to5f2NoTf2vTVv
TB3colXcj3Fkz4pi7QkI5hH+H1jL2kzqvT6xrLj2b4WINmrDK5usk8O6EBT+GLXZVhZlgxrVH8jW
W4drNwcklSOK7A7ypn2fVr64cztlee2AsgxLs3j8cp1GGE61bSZIfXKQbGjbaFglaehDuWAiWac1
+YDZdZTtZbErfHuTRyVoCBVvHC+wXl1e6Y69BwhAFsU4hmuUatSdLDpJ8dyQ7jpDpvIfYahvRNNa
r+UYQGDzHrQhNk+kLpDgD9RvwLDUbVyXvNLIOrmJolzcwLmCtkxfdSqMjT/V5b7p8jewwFDPPV9f
aaobP/Rjbp1N/c+W2ALEGewq9siYQXmdG4u6SB5UM1JXKtmhtay7NPjlmzHq2lGWkFK0zl7+p+wu
ayJLU/csWn+eJ04LFVREo6xrp+sgkjbiLYBDdZmDlwvg2tX0BvnFXdYememY1L8234Ai9F4fryXf
v5TkvWpA5eLa1v2t9GOcvMn96CnHkXPqH/WeXPV8A/zR8/J5c9ssuPMP47whAP0Y9PugH5MTzMbk
ZCX+Q5uN3Q45luR0rZd7l7pqIGHWg2yg+7U6r7nTL2RZTN2XNACYjz/Dyc+s4iT35EZUI5oqetpi
IPZXg6+p0fBT2XSiXaEG2SHu8aG8THOdoRPKuNbiWbtvnl9u5FwsCrrF77/997/+98vwP8FHcS7S
MSjy32Arngv0tMQfv9va77+Vl+r91z9+d0A3erZnurqhqpBILc2m/cv7Q5QH9Nb+T642oR8PpfdF
jXXL/jz4A3yF+dWrW9VVoz5b4LqfRwho7MuXNeJi3nCn2wlMcaAXb/68ZA7nZXQ2L6ihmT15hP4O
iVxr53rX8YABXiu7yI2bVe4yr8H7Vgsl6j0WKpgEpJsgTszberKMyyabtFuTW+uB3DDnGrUk8xZU
frlVtKBdXPvJBnJuGGgWEZLJZURQ1Mp3Ve72JyvPhpPcM37szT1QTslZxoE7DXk1Ofm6tm+itrgv
I6C0vjn+VPJydW+F3rj5z2fe8n49845p2LbpepbhOrrhun8/85E1guMLIudrjY3rydaz4rZv1fQW
d4t5H/a2IL8x11Rra8SZDNjGgHTIvPleHdcesoGV8E8Kyc1VZqoWgjeDuPcip0ZCgbrBty3gpGoX
wur7q1y29ZcqrVvcZ8KXCrj+XUQ2/EXVX9KkaZ8NSFMPCVhuWeu2TXzSfCiGsphqJFUGQ0E8fx5j
wT1YB6moIe+31gtYi3Q5OXl6lK15kfw0/1D+NL9iqPu+rSFa+hqup77fINYhuhPR5/98oj3j3060
ralc547palC+TPPvJ7p1c5cFa5B/EBHp0Yvh/MkzHGQeJ9VCygJiH2p58hxfm/sCWVSR54dLv1C0
MIXRET2E5lTfENaBD5twwWX22GKaOVd27owflru+b867jv69V2nZH13FuqsKSm+PZpWx7txmem+a
xSiIh08YxGzUTG/3bWa6T5avnWV7xlsOEXO9hMnp27c18sZL0bnTuy+Sp4EY8xP3gF8mTIEfPKie
AdBwOaTolk7WcO4cJ7xp+/IkS4gEjufv9d0Zn2cU+Loy9xedgfIjMBdj5ZvXLgxtzPwyVFfMejWx
PtkVMSiPEOkQJOyj4UH1q6dx0DQM3jpiSW4zH0ugfHKc9dha6puK+v8OsJB9KdpjdJvDYX00XEyC
osLKMExl9D/NOg+vDbQQ5KXx33+7/Ql5O/xSlGMdBWHzS/FfT0XG3//OY370+fuIf52iL3UhAAn8
x17bj+L2PfsQv3b628x8+vdvt3pv3v9WWOdN1Iz37Uc9PnyINm3+uo3PPf9/G3/7kLM8jeXHH7+/
o59FmBVz1uhL8/v3pvm2z93esH76Fc2f8L15PoQ/fr/96N6/vv/DkI930fzxO86p5n+phmE7tmY6
pq16/Kb6j0uTrv7+W47gWfjH76b+X6rqGjxgTMtVVcfl6SPg5tBkWDRZNrWuqZME4sHz1/F+f2xd
/lH//BjTLNP526/cUgGJOY6t655heDZ3zl8eZGED7iCvS+MUQkuJu9paOzVBOzh03YIXTfRCFBQw
4kxdlOF72+JX3CShdVNXKDtMev3sY8S3ALw7bGzF3+azdhiQEHzviGXYGj7zdQVHRUfzRtGGdy3s
NqHfi3XbCsQgTSRtVFHsO2XapbiibYrBeUY+fCReQZrEI1DnC3xGNPfAilycutFe6IXlrFjnjYh0
oIa8UKeDMEIA6HHzaLQsQaCGPblGoG2r1m82sF2C5RzKWsew21XW+Ug0WsVGawfx0gT1k2W0LzXi
V6+G12/Int16QNL2Xtujt9X1wxKxZ9TFzeqOm5KPIyt0JLR4vjgKzxDfhy0FElQ7+rp5SFUWFIqL
+BZp0ZUHCvfY2sjMqHEKjQS8EH5uK0Q5X3nHIjkwHT2EvJB/KN8wtzlH6niayjBc9YjxYaXRH9wQ
O+2oRiQCgYb7pH+zcEJbcEmINaI7aEVO2oMXdBD55hF2AJXItb1pqbvgiR0LRKIdplC6BHG9ZkB0
A/Zkt/STM2YBJTzvTKyNjdZHWy1LgZ1XJie7/Na22qEuVIi9DWIY6I1uJiOfle+/2krJTRRKThoa
9rFH3BWzrqWtgQ8W1h0ormydJ3eI+0L4Im6I9m+PDFL/NlhZRWI6WAdxRMAQtZOoHZxVDLh5VWN/
sIjyVOwnH0wnGvogkmvMKBxeCC2EscJeN5eE47xloTZAv5tNLpK13rgdzmFZvI2cAO8PHlSreEKg
rFO0c1n3yckYEYR30RyyYTYCCE+MdRp4REvQUD4HMbYSKdqMq/ncFFMMM8jHsRcJHAw7y03ad/wO
3LFFUyNPypWjp+m5rNSjbxXNjfPo6kmARn6RoY30zaqJUqKK8GcemckWBBDZ9dizYcyGPbwM9RWC
IJlWOPecHv84qV6xx4OrQJ0al5+uM24NIZZ9humrAeGnmMgVANwkgwMLsbaS4wBXN3U84xgbcbbM
faJPmpmPIPKDZ8/uYaRB7L31Gpy7/Uy91cNBbEOhZyBxh+5U81/so9bbhpEOclZJhpVdGelONdK9
3VuwwwWELb41rBpEPoI+tdZjB7wLu+HXIorFjVsUaOAYT0Yatm9Vmz+mQf6sqkq3QvzF2pE0EKtp
OII9DI61ppSIrdYOmmjoWI5aP73YEdhHRJ2Ud8WAf92DaEhVT6xLjXuI63coayr7xDTU2zpqe4RR
FWfjRtkr0uDFKdNRuC0LREMdB5e+1A+NWzdDhdHUgfNxu8rhQhj1OggmhUeldmpUt/2o2rK4cVT/
ZnIRTwBaZs2aA+FRQKMHtk04RVUa1AIUV92GfoEdHjg1nsjAW/BqB3OcVAffbYyFPSJ9OClYA/oo
gu9sJ/L3UWmmqAAAckW9wF0GtehWVqN0a0sIfUWQrUWXOdRXfo1ojtIN3ULVLG0LQtzHd75HN9z3
yTuY8VObFSTDXXuJ+A6mwZntHgpV2YpATGeOsxkNzgQACvxSdLLfcXbDC7592aQx5sKWvxdgaysy
hVvFhjOs9U1z5xnDB7rc1mMSgJ3M4gaPpLE7tmQnyTmXh0q1P+PZCbwiyI7c+yFRmj4MJpDzKy3P
BOKYbFj5i0Mbih6pvh9luQfeC8Vt30Vd+9JOVBAK0lyW7dfipaesJJTLTLLpp13ZNFjgScWgneUU
sous/2VG1PZQaE4QF33XXWTFWw1RaQ+33FlmBiuWy65SsCvLck92kpvrmMThikBogo6uID1MbvGv
6a5jrnVytGxw0EWFYW/5S6yB22kpK//5Gyjye8kOl4+Ts/y0exkmP+Wya2Bvzc8dUuB8ML9OLcty
jn881ssUvxynHDPUfrEcHFzDr/Ne+4m6exytAK7s9TzKYZcDlB2vH309J792lx1/Ojo55qdvev3E
y8ifppeTOoEgLHj9hmXZ6SsLmjkOwApnWo6XGxOjWBXZpB//cDlINl2/aOmZ+xK45ZZb4Ftgdfpl
wKXXYNqLxEcIuzHIBSVNPvEhvnWKoZosC/jcSzeMgPUMwE5nDzGYnsUhLlOBIEDucrnI2mtTQ9hi
a/tAOObe13q5Z82D5QzX1sssIqiZ66cZobMs4tIQh6HCbwtDBUAuuAB0LtLgclcB+f+9PEbI2s0I
W0LqPypzP+n2SfF6GSIb5Dg8NLXNoPZ3fhJ53AcUu5rfzgptjbo+t37c6lPXOwJFKQ+8VSE/Pu9B
Fkb6tzUEvIo0BtV3SIrpNvLQmbn+RCFHcyso9Vu90XV+kUSBvYnHVcL/jDVwvneFtxSi+3DEB3dy
c5Hn42dytHBnNQePgWne4NPyfWO3iMX/U/HaTw7jvwH5ssuXpeO02GrjfyaEszdL9AHUAQtyr94Q
H8hQpJhCVJCN/s3P7EfUh/wV7t8135h7B/6Ks0ggHymLFb66MKByNGq2Bkucgws/4qCicHfwnFgs
ifEg0QBW9iA3Yt5ziyTIFlnWBehnQKtCAIXOaXdQ5z1ZLDEx3nZusVfgwBzlpi8SbxkgI7cs0KEp
UAd2c5IGqI+wdHPRMUKFXm6cySC/4juo6WHmMPzYINL6rdQwACiLsigWHgIWW3uwz3UvouNooEU0
KgOkrdJd2amv7BAbRj93wjWZ9/1pmSuYDAJST5C+YelIMq5eVbpmHBxHGAclUOAK97G6Cg1E/+Na
R7GhB09hd9WbVtqnmhUJjzPOWzw8ZBphn7AMU31tJLCh7ArSXh/a/l5Fawdm48FTQkgq5tExe1jU
msvSb9baj2cRfbnXw+atDaPYwTJAZl8H0ZVqarHOeW85ZEGr88RSvu9BJ2GRVVinrjS6g/wfcGVX
zS4AXbxkAYDM4Hz+nXnTN+ARq/TBnfgRqrypH8AAIchPunOngqzcyu8wwnI+JI4Vpot+3pVlMEos
DVjmtbO5BWZr+cGqfBTVNexZABUZASgrvC+8bMh+2gQj7MulkZm3vZLDpLJMyEbKfH1boxtNS1Un
hBqH3tKcr73rBSj3fqkbG9Sjw2FOCM93Q89BfEEJNqiYcF0bHSYC+nxIP5XR/4vWvJ9F6BDNNxd7
Pu7L4cwnO5VnfN6A/gC3DyQYRTEuLHl48oLLwDMni8v/YW7B8NkMHXWvzkYL8oDl3nUj65pE0cF8
Gp/82bcBO0lOyXzMsLnwBHF/VBKG7BZdI6qV/NXJS0juXTfyHMgiTxOWq7G5szyezqSsykNQcdeX
m2txTNW3PggQnR/Vc4Oj4rTE7qM8XHYNc0A60bXMOV1SYaGKpEosr+p580sRls0Gfwl/21RWzc2s
/3kzKiHLnbku0HFn57I4uL0xpIuk1z8adazXueE3B7kJQ1GuB5//F8Yw/s5EkyIQ7beSWCzZZ64n
ef5QqP2+J+uuxSbND0Kvtb1vmfa2texNl+RcRpOhIw/l1Ee7tfXFUELri3sdG83A0sR25JknD8jk
Jw3kRax6tROLXPASiJwdjjw6TEd+WeB5CEZtYuJR8E/uYG2C2e4c+xCNJmJio96uklBNjwMo+CCK
n/q+ifBnKdO1Vps1nKvZcCZxg2npzzd0V7d38nguPwUYFl2OlmGKmMaqr4Lg2CIJjrqfspNXR2Nk
yWYIUWqfPWYu/+l573oxOJURH8zHfMhnPQSI8cP8bmSm7+A6DfxRcuvozBuFl0GlasCMF7jlNPKp
5vXRATgekkUeNO/K3UVquCEv+tKWnrJBMRliaQp5r+rCOltghXkTtcj6TGEfHwnVtVtHlPdVotRL
c3JgcUepglyDiaImdEckO3EjUNzZ0sMpUA+a9GSHEdpOK8XeiPWWF4Ie0dP5ZtGY3MpMX4UnJMua
j+6pl/Co9ezWP+S52i1NzcVY2WXZrM4LbNzO6gMhb95UW+XFiCEF691tCq147Qjv7OIEAw2nfupt
lM9h2l5mNwuq08R3ydDxuT15sGWl3mS5swqcGTqDi67WNKx07ALIiRpgT8rTXfQY8YRaoWDEod2U
mqpOS1knW6c4RD1PNE9hy71mmoJnHxYH5rZBcRTmn5OpjAddBNoxQ6CN1OVhAP97iKruGWyIDp+S
kCihuhhJ+0ms5RfL3Vhs20S/KbziriYusFYnh1X4txCx6mMIRVQTwQiUHUxX0OubDiAuwr2zbyB3
SrnJldnpQqgfJowUqLVIxwn10fUriFUH/Dcb9HXYyL12TBrckrTmYJutvXe6O8cd4nUchu0St7py
ndeE5i8d+PXuE/sdiEG7QRN8NrzzV10TuTvVF/3l2EL0YpbqgKkJmBpO37zpMlxgO4IsK3yuPBSQ
XouxfgkwJ+Vle8JtwdE4PXby0oR2uh4THzU6JxpPcZO7+L46S7fh6SDPTjbO910z0rFSREB0mfWz
2c9scSP3XBfFM57Jf1V6c4sixmOmqOFW1uvzXVbuXTeym30dK8ty1iTKw22p8Q+c5/ypn9xVyVOt
Ldv+dhkr67K430e5SkrT+pKoWbsu0rSCDQph1BxNZSWs+DHPkolot5Y8jLU/7eL+gVQL3kJ6juSi
M4fQkCQ2/FnCGO0LYEJ/Bn32MpWjvibj7K5w7rAxVusQS5ugsw12+QrObZu52pqQBfp1YQvtbJZ4
rYzOx0N5OPbIFn3xB4ECfel9LtAFRF6MmJLfVc7SFPBrCKTWa0VNhkPfTcrDpIdfNFCwrmF+FgaS
Mk3Q+3cI59YnX1M0HECj8R0M7w0GXfazTuxrR4ip3UAP6D4nylG290bar22tT0H61P4j5h6YP0wI
rIYiRDjFd+Z8BZKvIMxlyOU91IuHHCj4TZAiFF4KDKabWf9+jse8C5Ucdpu8Cy9JN+1kI08VOPkz
XOBbOStnjUs9ssyTFxVwNWdygGzAwuQtjJEQ7KGJH1CzSNbZiLi9ikr8uYAPHw3e9FZpg7PJQRrs
UJaZXvoyxDqGgxybHp0MERk3pai0M28/sybDfKexEUCDuA0JUq39e7RBtSNm3BjGzd92IqYweXby
KVMgnDtDo23x6g4/WZCt5bfCw2BYhTGQZ5hpLtA6F2qgPDvkGRZRExnnLhi1m9wYg8uUo2NCzbT0
lzGPm10xwh9LRNO/ZchRy5Fh4eJ0KgzjICwneWy74bOsV1OEnyBhk1kdM+M02U2/NOeP0sLi1sUU
9pnIYLEXQw3JXrGDd6u//INNqGjrqBb2vuvV9gnFqgc5YV+ST+kst7kNx9LGddwNL/9AC1VzXcUM
vhqSdC3aNjnAKhsu/0AVIZNQ7z/jbtogw2L4O111rGcU8W7krNNsuiUvsXaWspKXnTyXZqV+IRqt
P5jqGB1DF7V6+fVxY5ttdooXrDeWWoYL0FiV5j504AvFAQFWbzTyL3lrHlDc0F8HNIRInsMLCuJ6
uA9IZl56tEG+x1Um/qREZrwxIYkeSm5I9wJ9Dn6DWfElGswtggHjpzbKvXVoVBPrN6KjWmHvPIML
TX5SNrabAaPBN1ZbOtRKwz1oni/OY+MS2pznsaJiHfdK95ZaRMIUx8pYP/xf9s5jyXFla6+vohfA
jUwgYXJKgr5YhmW7JohqB+89nl4LdY4Uv6SJNNfgdtyOw6qmAZGZe397rSJ6bJoQMdn6iDAviX8O
wY9Wu9UurRCGczCQD5SJUemsr6eZ2m3L0NdnOJt83Dja8Fvl9YMAvfHP73BcJoc62/tcalf7UyWZ
00P+fo95iEGs9V/pGW4clqX98lobsGWmOsCWsbi3A7CR3//KxD1AJ95XViKnKibDuiP9Wt27LRNY
379CryP/Vnb3/QBR9a3v0iq6dpBWriwRwT+PcsdNlczuz6GHea8dt72mNCa5BGm3jUOb/cr+fUKl
hImiRutqqbG8ZvxbftqM8id1zX+eT00WhNGi6D4wmuAujrveh8iU/cyNy/fzkUtlrRCK7r4aGgGX
IBL4GDLza1Dv3w9gapiogahp9Mu5ulMtZMAuxEPPQNkKDqdMbVTNb7bklCLHTtzcMGJwI1hanAfF
cFs8A5kI7BjoORrmOlL32oLhl8X8jprr81LwHCGnxcab0YW3f36bZnDAK+23wMjw6llOegE+re65
mDTXuhd8eXxY3w9NLfQteR/XN4ZQh2OZBtnRKgHRlg4Nje+HMKu5LSjOfil3ZLAyrZt7U6rxktqt
tTOHqn4XWf34/VC+PS+9aLo3SivpvuMrATrUixhn1Kh9RNH+tHDWqPUVWxxqN07nGE9yns0jmyeM
Uo6VPLshJemCXf7vnKtS6MEg1KgKH/qV0Yb3kTupSxcy9h/DPXhXC+Cr9e1h5vZtEE38puB376dw
kmczLghdtoYAjlOtO6P370cufaDwR0j5BFdJH5kESHfd0Fymvu6fR2aT/nm/IfLvSqXnTyOpWn8A
0Mw0fBjdTb2gRxYAQV/6VT67fnqV/hCA0F/diIDjQnP+nBJOeZCuQVaLss0vOVy/36CakxwQt6V5
GtoxPcXRMB+6NLSf4wF41fdDAqySHu2qz0Bwr/ZMPV5dE/kUOJtiZ8dt9yFzefl+KJW6rzgqWCdz
kIpukOUHaUzliWFv78lZ4AtGlaV+9XmzA4xn/Eh7KwBCCXOssGV0bydojthEdj9z72nuc/vXZGQs
iih2H6xcmOcKs9I+KIf+vWEm+Pt3RZ34ayRh8kJ/wT20Uz8dQXwbXLZ9ydrG74Aef5zmQH5oexl2
ixNNl4SsHRyHUlBF5Pl8//H91z7UMG0FF5Ncb03fP7b+/PcjrPD8/3vj/3e9cUfSpv6fIar/sze+
9rb/2/YLCV1c/G898u8f/bdH7tr/wfbgkDpxbNc0nbUj/W+P3FP/sUzpKCGkIgGkLLI//7bMLec/
tudJFiRPWCY/xk/9j5a59R8eKiEGWtoWktzQ/0vL3JKm+b+2zJWWikOYplfOOKuw3DU481+yX8yG
1XmTtQlnS1tRdqtebW8ODiIZdmCH+6fEcqOnMBnPRS6zg2AUic2+sG7kzShawrc/29gL07FwbhBe
9W5ZFULxYhR341ytVmhlP8JZ88JqeKQgCj2qSJ4hJ8Mkisf8ru0rMBfNVct0m8Zi+Qx6wHSFHmuK
sAg4UvAvDHYirehi6T7VetHb2Q7yZzflYB/i6kL8aN08qgH7zpQmAphYX6DLscdFIEo6ugYXDJyJ
jXQ7/eq0cY08afDMnYxRLSc7LlOQHwY5jx+iafyAyacfsVdBlOlseEVZh0neKd+5406MRLvDycqo
6lHHe51mtBgRw1/Xvlu6VwC5iJiqDumGVwFbEjJ6LcLMR8J1yDDeX+Bm3M/L0xxE6jR4NUF5RkQS
YLiSHPke7q4HV2qJDk1v7Me1GEpi17JiEF0R1FonAhaRD3c6J2GUzpeWOGjAm/UmusbPKsc6JXp5
KR0yRYZNL5jU2R9j9HZlyT8nWoTKKduMFfuLvophW4qcx2IZb5Al9c41uY2b2zgkJ14I2TL2C/mR
W2jS9vpNXJInAXf9Meynj2DMx30+ZcNu5hC1nZu+POpDOoYM3owto5CyoIQ9yEeiGLeiGeR93hNv
ZBQmOmhegukA76aDyapIVs8oyFQIwvYdacHWjfWmV03yFuDVU/FSEEBoIMTSjz7iPeF7hCQ3ydXR
nR2gUzogf1paL21qBA1Vhd3kRYSCTUARrh1UJ0KTMKFsczpUZjftYYh1e2BkAHDnYe9o0ZyYlzO2
RA7hAOdYD8G/9ccuLZlDquzoIkfjL+Cdn5Uh5iMDdNaTMM7hEFgnaRb6jkxCdZr4pdsswN3WCSck
rtwjF4jrzB+s2NgbQaIPnYOuKRm09Wih5dnoAZJKYGWfjSXSu2r9w126C92O+BgVfXURacZ1H23p
KltnBHh0XDQjCa559WANXS34S36bQVdlF/ycxtU+5sqitjl70AFn0h1B8hhD+nLoxT5NFg1XGRX8
dZXqNjmBP55GttMC7ipDgWz81Dw9Jsxy+rnhumfmT/j4855+IAGHaDF6vyvntwKYnk/TF/dRvNSH
JFg/07HfJBC0DmZuof6ZnWHvAjqWVdJvXsap6C9TE/2kkJidmho5kI2VhMoJxDrReFuvZv9CK+84
L7cx7qADVO6jK/Jim8v15dPZ3qAgaY6TUWNiU17Hws/FWgVdDPOOVnYrK8zkQ+pd4jF9F5FqHnVp
Pjtheo4Dy7qa4WqmDMpLNkZ+2y5MhDlh+ZEzeO82APEK7sBXvjvvdhfG3LkkpKNseQIWMZ848nBx
x+TlA6hiDMhEu6goM9/m0HPACEe1MoncTS8GEE5z5vlBlvJFU9wmGsgG/phNAEXiuL4mVkTcu/hk
DoFAhIelDzh1O70aOtt1CgxUaSbM2jWNR1An4XBvdefIi2ff5nxL3bB6cFUJy5jNQDtONGMW/eHp
Lj4shYv10s5/yCDwsRoG+9ozyh+kV1GEuPu+tqprmOPhcvQ03aoY8HvmosN1ZyjOtRfRIPIkAq1i
pd/COn/o3MZ8Uql4MOuueADF8rQsqYFPEnquFzorGirY5F7t/hyHaFVQnMIqeQvHcNkxz+rtYOsP
SXKa28AG1pzGJ/KGLUQfV++yJo4PcUQxPzbBwyaV8RMJGTnwwHxgUHivmEy/OsLR2yRryh3rUAki
0Hoq5v5dzNz55R/hRiaOIRsfleAM1GobK7CHmS2cBrItmj5RyKSUHw8qODetCbrO/QrjQL/B+Q3u
VUMUKLVGDlrBeOwTEvNjAirNyQ1zPzOwCAsy2eeumB6XyCs/E3tUD65lvM7CuuSN078yBt6agbJo
9nm+KZNhnWT4m8S63xuCemnaltGdXYByM8QC9zJV86X20o8sRskdQ8GGeePTsUlfmvlXBYuzj0zv
FS/IB3KDS1W5ib+kTnRO4XtszKg3t6bNW5vnLivtsh4iovwcAvpLl3H+XETxOTs8coDABHGsZh7b
hlkUhjPj3RQmjpor3u8C3Txp42Qp63dYRvoNaL2NwiR8jNdRb0rf0XMyp0C55/g2ibQ+FA3/KxLj
mkeWn09sgCUDUBfVmtExrouPIILYMKY5jcY0GrbkUPMDswbJYQgqZARNQng5Mo/tYpcvfYbsqGjz
6eDIUj941nAUksCY27jM/wz2ygqpUAegRj54izPu3ClfTmEhRt+LFPbSuQhpPml1TUvn05QCXDG5
9FGW0zlO5OMS50AalWPfFNdQOI57p5Qr7kcChrNN+8BKXflmZmiq9+Zf0idfeZ/Kt1lexFDotzkb
b2yMvrCuQl6eW71TafsaYhxeeXx9e7eAmK9S7ytiTOFcGuNH1Z4NaVEcqkEat7pKr6aSl38WEndO
ThEkt+2cuHKn6kYcm5Y1se87FE95Jzkr1xUyjDZ/1BmDOov5ZdbCJg4n5IkCj3UHIzXeJzUrdaTI
Gqq2IAzY9WLTUAR6IcGEwYoR211vNtYmp0J7zCwUro1pQePIQ7np0/ksgoxeAQTzIoA+kd2yYAku
9cS4fCdh6DV1Km8pzQO3G/TFqlEAjo2mGEU7yLUewl6JW9fdT23FNLuMz81cEvJKCRD1pXEZpmAB
xeJA22yr9qnVAbquILgrA4uYXZrT0KQSdYcy/OzUotsmFWYvsiZ/UGKwKzAKiGLjU51zZVdhO91C
0T93lHBeGip2WeeIbSFrsfe68GDA2LrLk8/MEvTeu/l3Ixj9gl3WgY0G8s0Q/3VaOHV3bQOYxk7D
4gA9v6dHhquEzxkNY5h/ImTy9iYtAdhT3hYIoLiPsxVzUDXFMWImeM8nbe288Ienw5ZbY9kTJuwA
GY1LQuHb0/5Qev3D4PRsHpPxLphreQzGYDXh2spXXu1tmsGM7hy7/NM3q0hsQnUXIS5qaZed2tFr
Hi3DeB/LiN5P/dy5RvmcHL63EamgKkb4MclpsYq6Tv0x7YuPoWYSn1ubsTxKO/3lQjM+KbP1kam7
V499oV+FVXNg4B2njv5R2DcjUvDyAvVlq6g/5MsRb3q7FTJpnyQJ9ImSz8XLsn2NL+OOzgkQ/eKS
DfNfQBNEu4MQcVS4sCi4sbXVMQHMhBL4pZOV38ekWAsJkbkjmfpI1nKiCLRmIPtH9qw5ValJbB13
ghOkQpS4FjIuYUQzUfJQ7jPXeYMqRWo2XcQxL+lqmi5Ux2kQHUURaOZWCeWTYvJx9uZXCt3xwTKD
F9do4mNXi/hgJ+NDxN5tUzTLqYAEt106vvMdz8gxDcDaZzPwmg+3rvgNfjUk9UMFy8AKxycNjeqU
Qq3pk/IoUhX4+BPF2TZRrbPDrhNH+mxkkH83BC4AU5MCUNVbpPSGuavq5A05a2e13FIJ3ieO5mtJ
uYVyyfRYhlB1gFZSkkUsYEx6xzTzwDQtm/CGib/d0KZiz1je72IVJwQkBu/SYs428Qx9Pepcalze
0LPaOcuBU1eOl8pi4jAiM9hCnYPvwYrSpsN7Dkvi9L0Z4vluqnKigNVVz23cE5MMevNhCauV+azv
3HQkyge+/sC8wLMLAmAbyzjZ11H2xBx5cuW/nzPHk4SFSvp/KXkIsGLNDpe5tSmwkNLpYVM2uuN0
l0QhknmHGR0EPfoixvyTflS+aYwiu6v7pD4NqwnXNeL0zh4ROnAmwjY3g9B0anLPBLWP/ZSgIhpS
ZlQYdIWMYz831kqpKxE2ClZLchXBDv9wOd4sPcv7xuX0tP5Hkj8RTwtTXF7NhyIwADnY+Y0KCN9d
bseRI7pTSbh7Ow/0CaCn6X1vE4CKaSOzq9QnAxjwto/ZUxsNKsA4L49TzlVZGyo+kAc5up13LTQD
KPzm1pdiWEXzxa7sPweTHZbNOWDjwCdO1PTX9Qig0HMgX9Slv5Qp+EJaRADcquKrkoLpLpDeb8PW
AuC/NPFBa6+hj5miZzXyc6aHk0lMZktByrwvqfYSgqyj4GgZJpdAZNagjJOPhF70DsVqxhLLbYCP
jpH3t8Splwc6tLYPK605daB/lwiaJ0T78eg0kp63Gd7rsSheZFV86IYdcEmpLmTD6JsT9/pgnqKL
mqbnXCAXLwmWEj+1sAqs5NmJA4vIKvdIXfNladN5Cwm/3NsMTm+Y9MIQDVYF7rBZQVOtUkinbgN+
YXCC5gBLfDhkeCh0Usv7oHOxL7cBkfH1slz1cGChhnOeptdqrt7jSDtcfmgAvMKK8ZTOP1qmh7aD
mstLss5dei2erHEdG0UU/tFrj1yxXnEI/dKufdSrbRoEUFY1Ww2ZZ585SXhWUwrHStUnWdu/Jc1U
Aguk2Usk3KRHMuM4gdtkXWWaah4wuYQo79YDd+zN6Zb5YubgU97xQf4t2b9QHI6SHTMEv2abeXXE
JRt09d5dx+FzG7WKF8f42rF3Yn0nRr5qcS76zQjKbN/ULuz7tFhx5IPnl1G+Ysg9hOSNd2zbqjgq
CWwodmHnYsJmYyedawqs8Goo6+y47FZQTom9hOMTbVr7V2xN20DU5c4cAfvMQdccnYOmu7zmeUg7
cd/eB6r+cuz5V7swL2rFOComfa0GpoTKotDXOljt7wR+GxwRPkTmCc3v5PAZohufq5ZjecdNuGqz
TcG87pUi7ycnVx6QDcF58bp3zx2cU8Vs5WNTPhbxeGAV7x4C1qODopTj1xXvC0WrA3wua8F3v6y4
jc7hu0hGF1hYkyJLDSewwu3yxwNi4081zMGp4hCWzN5dZhryxQkdi09kycjBVzVEK8C7oSwwhzYn
i3HjhwwYI4mbMDo4HtED+FmnprifSlPdmXTn6OgGAAJcgHhs0VsIETP9+hW9uEGoECPhSuKDoVDn
wK3HjGMX8l501d7Qk9/lUfAWETzpIbgxhah7X1rsdsoCeL1e7hadI3Ss0ntOBN2h15mJGD4UO2JQ
1babvWbrWCZioHUJZFJL3KHreXWabiKNwDo3p3hZm8c57+hyM468JEH7gpE3b8G1upG2r5w7Dmsr
/bGbxK3KjLWe85aClsBV4zmnPgzgdnc5N9VIZr5O0vq9DEAPBui2+xgZXGDTxW6xDMeNORyJV53z
IhpPxuI9SZiqj6X3CTqcA+tYPlaSDmILhqpccts3WA5O0rK2Ta8uCh/gEU7IuM1NZ9qnFUUqVxma
r3F8miH7cxy+xun4kXWMkMNMoGBQ/OygIz+rLP6Aq51fUCB8fq9YCWGdoCU4LmXNPMxivA4UYhbp
NM9Ryv3Faqxrai6YUPpuOHCTM0/cVtiyP1lhl71FFtwssCyjpXltzYyjIswPOflxBjTUSLs3CA+E
zmEHjCKqyci0R09L+bKATuIgIo7Q01dNz3Rvrq+W9pjg1KxipOMjtM7IrU8xwPyJ/V44yvk4Bh2s
6ZDtXJ3ATUhl+NdZ3Pkxy0gFWUZ7m9gCmvMtt/vqRwJn3usSakdWSgNiyqhNqfJiF8lf0kjiasMn
BaNTb5h9Mk+JLNRGT6jeu1ZE985O6d6DB7ZCmhJcnzV40NE4tfGSXoAvFSuJsduHU+1ipivRfHv9
c6lHnj+ZltOQN0ebdv5hiNYcfpqU5BYixkBG2wTHSaYnXNtoelLq59pErEkQ21iXJMMbSq5hEe7k
D4BkomOWBGzxW9f3SkNfRfnbm7rDNNU04drO8yMBZNzg3fKoz2zZ7CGJYnV7bHN5E0sab6ye0ww7
m/Gx/vTUUu5HC41xQwhKBUF5By3PvkVMAiWteGdY3fpkGhBccX+JLfus4ZCcmOQKL4DHzryY8cFp
SX5JszmoxBNHhFBMxJCV8Q3sDFCrxJOR2CBKYhclkBxOSTZSzbXAJRR9fdBLQQDVrqbdEHDNlmux
1hrbmx03FDM90r1JEbm7JTGLbamYtnBF8damT5MzA0WxnV+mxZzLALfxQamSauT4EmPxewCTEVJD
v9Osy6YcAxBTE9QOB8kVio9iszhQ3vGSJ7vc80C6mkQlCC3xjyRZf57QGQExxuFphBABYtqOm6Kf
wz0jNHBvkfBtzK4N93Y10MheKxbDggk2R/d3MGJiaQxzdzuUP/m+bpp0X8UlSj6+6siifYpA0SP2
61tpcRrPHHXfT/3wRvxqObE+34/K+zXYpX5OE6mfK0WFAFVN6qnHEac2ZAw0ZZScExglzsnoGTAz
CCE9R3a3MdjcXccwfUdS3Z65XcbbnDrDE/WRbTmVkDGXKT9N7PUo6zMYV87WkeiUb9AgOM8SIrJh
ISeIsTx4o4nDkZntpHd2hKnid8etINA0bzUNsGFBSLcA9MA89NdJIdnLtfzhheyco0mf6PLX57Kq
7x2HCS9Kdxj6pvLZWTr3wO5rOmUzGdVpCE+hSKOjjuiZMrrS3gUZtI2sNKm41ibxCAON9zoTZodl
Qy0Y/3YAK/FoDBu0OwX7I9aKxKQXgUn451DFznasiDQPs3xkWhfAu1F8eQbK8CUNDzHZU1acme0w
t+Tv2Gk3ufMxa0xic6xHjkNRIXTXZK5775LRPQ8M4/bC2rQJZeM0u5GC3FiwS85y/UP8nmJKg3k6
H7/DsF1sPwtKKPsuCD6hzRg7VXKbJJhOxh9ohtNQcTV4kFEk4uz10XHOPcGcPnnYdhAP7ECs/aia
/uy2QFC8niRg2xrl0e7rndOxfLktUhdN9WoTJ5qdv9M/9CG76imC9Z/ombJRvJus8t+U+LSqc3nb
qN2S03Mb2MnkxZraNg5rSlgwk7YXiXPf9k56GJf6SQXmGnYsicbBUN59P890cBZer80ZO+tIOVu8
/7p8dfvymiiw9lPt+NngTUe21NxcUT5vZWyvcQsr2v7quGmfnZYxgWRexkM+4+Gul/b8/UfIdj0t
SfjOkKg3I9PzO3TaQ9UFe3tI38sm+03CPOZehCG0dQi4xhwdLTv765Y9nKUQ+ymFZnTwTdH5UZdC
8p4hHk71r4loTkvjqDTQfzT6xxJ8fEeDzYW4T6kwvRlue3bXP8KUeTiU55gjCjJ1wvDaDSWw/r9E
4Sn5dggpFr4reh7Oyi7TQ9APuIgZkpgnE5pQhIhrTf6HZvrssg/ast1rGTla+xKqPClyFmGRM30W
rjEzKfmki/RWkFXbOIxL+W0sNkRrz1QHSwbeV35dnt/N3mQd2OpaE4H3FQTGIWszmem4wxSH7rsg
xVZnv0u1HLrKfVmS7A+xz70oB7KmC40MVkmHa+X0nSCWSC73wDneAvLoZ1M1GA+G+dOOKFJWUILG
IaPjbTy2E9H1uRo3i2dKCje5cZ4xxmyCkJBMPfNB1AzhWYvysSu2uEdVf/amR65clkDi8d+xdUcl
+V61waUce1KgCSIs6hNcPGH4NqjBfAWdJDdR6h5tbgInFwDPPqzKYE8k71VnloXSheLA0pbMJiKk
8Pv7O4nS5R6fWfrDKzs/Mdh92G5rnBlHeImMydyDr7QItM5vJvzUHURWYzOtAewCM29qjNyz+1B9
QMSMOD2eQxQ6vrVG1qlY4XSpaJ9wlnG8rYo0YKS8CnfSniDpltAsaur0a46bgcaaYHvV7Dlq3v65
Ls2p4w5qaTRlzqsCKtXM7kuuf9vdG54KvLFRgCm5/nK1HKlcaBQbhfPg5cLeErL4O4nZV7qbfYeU
6cbQglHjFZC1Pv+27RyC3kFHX0dZx6pwsSvzw5FZrAVHPmOn6Nx1McasV7Ip4qLMoEQswR4Sh+/8
YpuiHWunWzjhsaHuxkzdqDhipmTaxlD6yzOrTxETfCyKy5CyAXaep/ZxCadP2tHcCtyKA844fBhF
9d7+8qL7XDr9zgjuRJsQeOrXQ7X5Cqb0GWrnmZHtTTAPt8qDbmESxmNJ2AbUghxCzEKCFUGU+ZqC
LAgM7zXioWcXstNoJek/afspqMbjiCshn+7DurZOdDf6M1kY3mKnUBTpejpCPTvehQpZXQP7p6JN
k3nrdDE65LsRu9yuljPjvHP55KWT3Jp0knLfNnPtc2AVG2Lg0RKG1O6AopdxeIO7RTWikP02b9N7
ZWzMhSV8jp9Dyk9sXxjM0iw7oTUuTKYMtI4XLdaShji7EGSr2ckJ5k2/k3WKpDhWUeeT+KFkYBS8
+ij0q9nKT82ijlFj60PIgUgSGDziINr2UaiOcr33fA9JiESd+7qaqKKZ8IgMa0t+fu9ApTwy5UqA
Ey73jmvtdx4hGzJDzMOb3Bw55FP6oj6wNfAhHBetr7HjfrAhDiGK1A/fcyh9tc6QTbY8hk0oDrFk
4isL5h90JjhiJF68tVGv+jIQzAPS/9+RacE2nI+KsY06hzgv7gbSRRP7SWp4vThg4zovdhScQW8j
QHcx3DnT9J5LPewtb36r1h8LwpYFr+bTaY0ndgg9FebgQXD/+V7uvv8A49KfVQwINrG9R0xUl8mM
eH1B2W4aVdVnYnHPtW1ziw0sNsTQVfxhlUiXQ81ZxeRcyNQN08JkhdQZW+uE+AiGGqOkD6QWmNQN
2PSBwL4XWLIxeZwr5GkMSKUHJ+WLnpbzlzdWuxDQ8dIVDYfmdZVen/n3/xuzL6x3OOLayUTOa3zQ
wCy3hOffpieryLYOb2xFmHU/s/Gt2M5QnmVe3SzaA+6AbbUKjXP3xnqFK7Crb7pM1J5D6XK2icye
hZToLXL3qieJUTcZ1hHkrz50ELjhw9wSXOIlmKbihGz91OvuxN5pNHVbq6Cp5intG2xPmZMDWBC4
Q3FqGAdQDFbhxhnfbJQrO27neEaDlHq8TptNgwAcn2CtdgiWEzR2CRE0HbB0ZWR+SXrpcybNv7Wy
T8qmjjkt1uF73aaA1Z+M9ssSxouKp4dovVI8iynm0DnWUt1acjhMM7jBtupwsTjcA4DozQ99y7xD
kOwn4dCcrJyDsuo3YNyINpLmPkXEalERuiiBFdZq1M1qcA0mVcCt2Jnu+CRRhOkR7uz4wM72idOa
53t20+xyDY5NxcVfW3KD4Kzsa6EwNS/Zu8c3iZFsVFHDfB1VdezeU9Gbp6WdQYwSpt46IewTJf60
Y83uqYzbLXe64BAPFPPGIHhuOAJi2G0b0PoMhcQcWVrvGJhFvtFZRbS7nw7k0bkLroU5yy1hAL/U
CX7yIoqeuE8ElBUpY5BlzBgOkpXkzijD9gRKByJkijGycz2oLCVMqBxfseEYh8aqgwOS3ewYooQB
uT6rrWkYexJoTER57R7yDuWC3PsRZ156EpJNjDs/DLRELk3sUU0gcdPH4wPeuWzLxgR20FeQFD8F
H/HG8eZ5a0vipeQ3rA0Qh08G3kgCbjMLv6+oLEj0yc9CEmEhFEtagJjmaYJUSmJEttChHV5dBqBo
uJXmeOLEI1klN4kWw17FlrljfSx8nU4Gi4E7wJG13vSo5qPsfwtpHFtp4gqvyMIwOVdoaT8mCW9e
hy74IHMXCEidvLg0bI/t3B/TIZDn0f4TlIFBpy082Zwlt42TdVtd/m3KIPvQTH1UbX4y2yj91Ida
Z+E2YQd5HFWhwEjYfzQg7l3CqOaGRCjV++ASw5BjTg011RBXJ6uVxIi1CPfCoUCm7HRDcRmKGzyI
baexBajVmhko542LgBkdCkLMWpmcjwgGhIlvr535QIO8G7PwaHY3MRDdMSBKzOQQ2xj7+lp1FuGX
xYZ1baf8cjSpa8FfRtzOS4yJJOs8brhBT6lRNM7eQGXOdX/StjPSIZIBb+cYUml6bpokhK6+zFuS
DO19nwyPodvuq9TEtSp/U763H73eha9aX5kC7fwhRJQ7xpTreiYWaKk9SA7Ydu44PqOMB25QydEr
K3vLUfoDUniVid/wtalNWBOsC63JJImyIrFdIJbpJu5W7FJE4mfL1UPdG2iXYaEFDjy2gI1yZ0zZ
DapdRWrLUsTGTEaZkHEUvu2hK+1stzualvtnuC67Kab+B3wFlbfCalg6Cc3yxZ92ggbaPkjUp9m8
WK7VnPqRjAIuJJw47jeBeDJ3Arz8RlLkKjEPoBB8Ilzh7d00a2goE2HIvWOqDJajdEfxkROUvSDl
KyeO8T1Nx24e6Tci9obDe5nQeSMZRXMSHxIXzKwjyg93QoLi9HrDXdCtBxokMbLJlDYuNQtuGgbR
1U2b5j/12MwbsT4xIPU5trT5zgSacYzbut7Gkfnbox4My8MAGbsLo/Qlq2p5mUt7a9Wohdwhhbpu
sElmmXOJzBAHazYzFrMkaXq/COsbpzwWaQLJ+FWXHfOvfhb380ll5ICaVu5s4tRRDjYH4t5TTqHA
h3H6020g13cMLVHm96sKY+EDmgNswhZtI+qO20z3J9Hg48O2dy5bOJGzSI9dX2iSMuY+CUa6hzaT
dcpq91PKewcu92Y0gOgjrg5cZ2caoxmGvuqADk0y/E76fxLVlpwlDFkXvHnYyl+0fq2tU7kW9JOc
Qow5PQpcnv5044TTnG3GVMmYxHvlLZ91TGa8DJivzZLpwymvIToQ+jfqZzYCK/FG7Eh9zPc8x71M
+Cdfe3TBBnPXhUYwUugm33nfBhFvujW4KdjpTcSQ1t8yOkLt67Ki1EbKqSszl1LQKbHQLDl58YiU
WZ/p3zi+Cua/JUHlo1U4V8sD9c0RgvHGFC2RGbHwpqXam2H0kI71BiKaOvbE8/JsuAsLT24sNSCY
52qt6moE/FHSaKZvgeeO9ZdCyqaCVh8a4Y/GfCqgAbyugkquKDWytR5NU+7jBJlm67IW2bmg1uuO
YjMJjYyM7gA98WmXL+ZmKJyPAqDe1mt7gi7Tc5gnHO6xHm+nNqa7m69XQ+vShc8QMwUk7cZu2QkB
CMSR7xi29rnqqK8QE/VkSSo6AVrbLnsiGhzTuT4IkVntE7Sj6EKb6joSPNzUuFv3Gkql5wTvkS4D
v+/AC4VTfHFUc05zOzquVXz8DwRj+tVdyv5/MYCRSTpGwBnBQ6go3ZHLeqwrQCfu1O6l5LLxVBMQ
7quNfZ3HZwxE0T3cpR/J/dSrX1bG13Wuiteq++/kndly20iXrZ8IHUACyARuSXAWRWqWfIOwLRvz
POPp+4OqTrdLf4V9zvW5UXiQZRIEMnfuvda3IEDpvfslslyxDXHsZWE6IYMDW8OyeUpnjhZ53/JM
oAbrVy2Ht2NgxpuyOrWM4iPBvuwyCqOej559W8YUHiJYpwF9Tt1uj0O+PIkjNTRrHybtaHEwV3rX
t6dSPjlKtQd9qdzV4nb++PLXbxUHJzlZ0rMjHITaVCU0OfB4Z5CFCbDHLPnxhaCzv3/1f/tnGQbn
VcvBcwYU7oUOjVsE7Pmxj/XFI8g5c5KdsXVq54Fg2nVS+BNqo3bnQ449xnELFmj5Vfg/v/r47b/9
2ce3/O+/+LdvsayRw0Jkdx6xvgkrTSVWZFiElxCTyyYwZhBWRYsyb/JnT2toz4RzvCGA7ckarPeg
C+pLFEfDxpfkLhJdeiKSm+6I1POthRx5LfkuC708lIBoRa2Ehqg8OqKnITgxdu1auoVDH99w5+1Y
YsV2xH4H7DIcL4NG7EiYWV5uw2BCUcqkkjYHiZ7sTV10Cvh7Ylu6LTqWdTdjta/9L1+MxHDPVvqT
NXNcFzrLHCGi9gauwM7GK7QSxlcy6jpv8pvAywe6SEbMKkku8MCZkOa7cSx88eawdBx8icPH/EKs
yHUKfLVTHOGXIbbWDd9ECbrKj1rPaBmCSkVfaIKrnISX2o1NeoYm4sceRZGQzgovFgWyrz132U+9
cXHcGW+YbX7QXCUHRfefgqqFKkKWsNm05bFIkpjAenQ1cw2/qnZ2SUnahT9wsh/G4n2eYpxCxIy7
evOMHpq+9MxSMDkpAGZWTE5EAIsUWRJGd5/5a7C996iITI839TTUcocnnvAbQ6/XQkTfGxoUq3iK
xu3o9tle1M5jroUmj9oweUYXtWvOyxdzzt6cbngYMwoH3Y6oeDKwk0Vp0WzBp+2EnbmL5hmEsFnZ
x75z7KNVOI+pZnTUvJzoxmwEzpgoUk7GydmOdX2bdp12rFzVrf1ODgyG3yubB7ddjN9FY5L1MMY0
su4COrAVPqpTgVePWfWKRbOrNykbjRdlSbjC9AeLfszu5ql7IE2rYbwuoKn2uIhAx6mjzHDNOFDt
Nw1BEoeYcUsS0U4d3HSXsAry6uilZ9m0c2udBcUVByd009PkAp1PsmFvLWe8vigT5gcwKgLSszdu
wbUwgkycLDW/cFAkNMQl1MQdwn3p18eyTNB8j8b+4/0b9cWUQKr1Ub9lWn4U8yQ5eWcvpLdc7dG8
xgO6t/DZ8lEBOXqpI0ugsUxT+r6LqXcE7aePH+TaN6bkPWkDLedQEmdNzwBLutyj25jwztOLdZWB
V3tyfKztYpeN7rCvQrCw/WTvTFufGFoBhciKU4IH0kxv4zw+FlnH/9vT0yfuMVByrdn+UVUaNw71
MBpXTv8J4Xx+/1aHnAUt1aBOBSGG2THDRU4iU3R2bOOlJSZybbr+16Y0bsxY7tpUvc15+jrWPZrG
sdgTif1m+qHPFDvuHnpotPpMdHUXZpxqGJlZxHfFflrRKvJfjarTt8qMae5H01tSlhMTf/pRfawl
Gz/2+WD1UH8o7OqHnqldHSbxfYeQYaVjA46HdDckVnSfk1hNCHr6rByseFpKvc7xYQOxPGc07cSX
LIn3ugYRVCusEJu1dA9jHuk7Nzt25WDdFKOr7buoZuJYu0t8tI3GO7wYncFx5qsUaXKTz19z9EVT
pe5HWjkBE8cSUce2mcI78i56b1AAV8SMbsFh8sDcMcZlODw6KX2OtIvVulmmDkXpfotxH6Dm6vKN
4aT45Zfbr7Vp1bsNlz3I52bNeJmENPg+QUJ3S6ciXfvUGTs/b27DQDK3KuOXuCxhJg9x7uGmqEDm
tOxi2RTMrH6C9c+Q2ToO0AFDdBlohW9SzCvrmfwFjjQ29EM0M8x2hjfiO8aj2Y3DX1/ccqbjL+gb
lFF9zo2+3xlMIhwTUVBaHfJ0JpqyFTpjBIIvDRzLC/Hm40u3wFdsHZB97/jPYzLKFb4D6C521G3M
fnzPdNIPHRepM7nVJ0omiDfsIEnrWSJ4zDMKRZwTuA5pWB9lp9N2Wr7MRU+LsGWy2C1wDENEz3PJ
9xJIya4mRXcSYMfnrH4XUZLTXOXfoADgYLWsaVInkNtx2vUQWc9WPa4ibo09dDxmnn19dtA3vZVA
xDl3EHvsjzjO6M0XTpJ4+pC8I5cikdUp9Qu+udBTuGvTAMsjesVs9qMrIuN2PWrWwOmCeIGhAcTo
y5E5gB4X69LJodf7XXiatZ8T/XpOEtZJNpG8uC0j7Xw26h8O3IF1avfAGwZw9MJ8HToGxTou05U9
ONElsaob+ufpDkVGTl3WnTNePbGMxb2v7G9jYz4EVji/aUVxctUw/shA6rlXqCfhW50x0541G7Zu
UKJOBrjgMbV7FuEEJt+G4RvTwZ+wDMwhQ1RXlNGr6Nw3c8AHOTUvKizWaa5fg9aSnJYG27Ny86ev
EKPGpHWt4tqJN34vOBvmCLZMvCieEQYhPW//RzJb6KgXhteEDDAo5vw8ARPa1MbsPqhFAk7+tvPF
GA5t2Vxb3b6XVdR5dh0kh8Zxtvh8n+hRMbhKF7dANm9Rxn2146s1RuFjXpM9ISPbixjq82Swsqkq
/ioICjjZPmpKsnJxKDe0EOwAUUlSFA8FGjmCgUhwcxq4/rK6H5CNWq7Zf3dasqMd5r2PZVgeYypb
qJP3C5D4xjfmTTUZOVnGBpGgIcIurNcBDhgDUxSfowxVeQgcerBi+uFiE86DePcR/CCq8ODUSL45
vMttNHCh3M60L51jkFLsp93OQmHxgOeLcy6eph92sDdmrdzPVLieCubuFIQ2jpnOuNY2Uu2xZqyo
pLwRXbGbiqE6k0I6XzvZhbtEhLSAabedHanfEQ8gkC83+TmoEqarMc3Unkw31vTOeGvEHG2jRKij
WsYUH18yzoTH5GUI2/KcJ3F5zmpCwJyS7upfv6WRv2taC5gRtcpkzcPVacPXcMLjlTlMeLpS3MeO
b3um26OnqkBqpFq12ERcbZ2E7drXbMV6N0KSGNt6TTZre2hVA9d4Tm4Ce7nmJZ0bKzGsG4grT3Yn
3A19gHzThj8NJZctcnpmHNRzRsVJ3FuopW3GwZ3PuImStVw1JSHWYQoBNrT9WyJttnAZjlE4JVfn
YZAJEiIbiIxDkPxBuCME1NzYNANyTMwblMTCopdUYpopWIz3WpY7Gwc78/oXn+O/wOJtSL6/wOIp
Sg3Lxs8osA0KhXnwE7K8C/00Ktso3kvRYOKZG3EmgoBQ0ta943JtYZVERwCYebuib7OR1tSwizP5
h0GlKA0CxOzpFKUoWuLnvnEocCG2HqMkguw1ECe9dmSWAMAw/7ZCQeoU66JWqReUQCvHKD5OlPAo
BlL52KZug/ejM05mgg6/MIROI0GfN/STwr0o/bc0N4dz41bxQXTmpfTn4Py/X5wsb/Zp0D0GRsVc
y6JO6lHA6RNxsMzXAB+VunHfKdf/w2W0QC1/voyOaSxXUzkml/ITkBymmMGMoQ327aDeSZk23jqI
tuvEjEktSjRJh6OPXudXUvnQ/KjU9Gjjm/eoHYknT9Pi0Fmpec/8tbkoa96iWcDAYmXYX2h2P/Dg
Ysbp1KM+NeBIXTJBaMldxySWHte+2RRSfgee1JCIFoV3AhsikovwS0os564f5+zZiMbcswrwxyzR
ao38079VRndwxqk6IQm9tgKfntVUh5a5M/VZYzw7FvPz399uJrbbz9cJMgMlIIla0lJq8a/+4k/N
zc4voIKALhPwvfKs30i/2ZX442nxi4lS0o7XKI7aU68jZQXJHHMP7Aaziw60h2/93NVvQiYUakrr
/YeBLbbbam8HtrshgDNYv9tlFlycTTXO01M2RrejTsCWj/Xb0/zsTYvj/kEbrBMant+/N/7ff31z
kjcokQsb1vL3v765CRdr3s/I3mWaHpCX0j7dwpyPvoRlgwUyKCoeJT4IplfW1qyacVVqkfbNqQz2
LiKuGLmUeyu2082S1Hlifkoy/dTpT7VrD56qM1rd3FarZi4QrzCxvQSmSn/5VWKHt1Ca2tupi/OV
JpL2e88SKfUpf5GtX2/Ja1xGErhyjdu5aKAKBLp688vsAKIeW+CoP+tt/BaJPnqiuul2KQ6YvaU6
cZ8iBF+hRUKIOUwSibr2QtdHPmCVSFZdHIHA4cyxhNQY64q5yX5K5UGa8IAd4yTCa+3Aia0Cw3lg
0wMoxYRgqNLwpgSbd8thlgXBx0tZx6N/aqr8hTTs/kfPsMu32i9FN01o3JGCCvu+7dExAMWrVobd
Wg8lvfxdmY0Q4ThQexrBBl5WIedTXS9fl6Bao57tHyyte7qf/knKEUMt+SOrtnOCx9i30k1n2PIW
mx2OCy3bY7qM2CfoQYZb9u16S/ZKSHhpM5fNG7Y3hOPNgWcX/y4hMjcixuVi9WxHQ12+5orgEheR
Alos6xiHdrZvzXra2S1SzD4WCmVVC0eLMgO8r/H2+7twgb5/esJspQxbma4Az258fsIY8ETEQjnp
3qVhuteRLptL7K7qX9JeXCO1oJyCWhKeNYtTaiQFLT9QgkjoOfE7EK7gkM3HSBffMps+L3EdwU7p
zMl1Yql7WFAAdrB3iAanQLeo6knpWqm2ydbZRA8SXOTGLCB9t374hrAN0Qbd0TWxyme95TtTZ7D3
GbPKP7ztZZ9iagTjeqHfL/sYagpcbyQvK9PQjU8Li2ZX2twJFe5nRWZuMgmoO1GwlqkW3QZ2d8py
mMx5kD8Wgvgvqwesw4nmog0dB8y66a6NhceyV4Lpjx2cNT+VS7OSgOIZz3LZo/4Osh7l4CKEXCA+
uP9WpoYDMIjjJx6i0nOZiSV1cyvN8AgJfk87OiHD02c+rSrbSwUh9JW9a5h/eTPjrD9cAt7wv1wD
admuxO9B9/Fz8AsJxyWO4Crc96LsL1MaOOeuNpmXiVep2vZuDmR4rILou7LQblhR+TJEvlerBZCv
dBpymVu+pcml7Y2HlDDps8qE+ZgpWOBVntL3jcaTXdX9ixu9+cgUrv3Qf6tGXd+LasLnpln6sxkr
D0UKT1oDymSciktr+sj3GWOHRfqcM3i7zFH9ogVttI78JD42Wt09uOoIsL587OgIeVU2lvuuK65p
CRi2ZoR8MwbTF0dvemSm2bYpJ9Thtnxupti+tMKyLqyXr+mSkyTh5jGyidp79EPmDayBW1F1NkfD
DHvIoBFSSztjDixCY4e5vDSMarx2Eme6VoAZk/jQpBz5e30kkWuq5vvSNu4dkN2nrqrvTbN1yP8N
0QxzGCzByR4i9JIQFAEGkU5Mvy6PdqSm4KaYnV03u6dWrxgVDHrEkgdwioxHaNgtJJCWYOhBQ5CK
TTEooRuWqnRuhN1A9UOLt4FpxNFj6N8VwZxk4ABZwwKWr4cu9a9pZlzoOKS7uE/rDblj+q7Jg3oT
cXzf6EZWeaMD12k0tGQbiSS/LvF3SE6R70Wcy0H00Os0IKl/0AXRdDfAV2ia26Hjb4zKEDsLKkyd
PlNcUf+ldPS0EONz8802Sjpf84SUa+7fdGU2EAoRoeCMpPbrMDiWRH/TPeHcUM/hzyoVV3SbZwPJ
1mXIaI5aOEwdhDmrimPXtU47dyOVbW7GiYZLNBkJo/UcLaBCbTFF+iM+8+IuDcdoPUj+ZehLavXZ
eUYptjIV5z4UpvIm6yYGPKWvPf1+ZTHEP1N9PpYWJYjEMBzLsJZkpX9u66Gh0RjqlbZjmjquFxPh
JQWTvkbRLQDrWe89h+j7vIx9bzKadFMqC9ZhaHzpcxVAT6BxpxFTei5cd7w2mggPncu2Rjzgo+06
8AFBFmx7NRh74jle2lyHjTtlhGzazaWdNKR7Vd+szDBtb11fW7u2U3DAu45hEl6Xcd8dBSneCkOo
TZSj+vUZzju6iHdOTxRN1vb8u4B2ClGhKbuQmZxlgfiht4fOG7BKn20rY2xeGAaT4eIrY3M61U5B
8GFYou7nfiRNTN2KtK3WpoyabTjU8WoysG5nU/uSDUJdic3ZmLjNFp/eNguPmdY139XUHCIX9a2h
XYX4Rvui32sF0/Ii3s4UEQRQgwcQzTDsgYegP5HgqViQN0PP/xIISeh9BquPiMhrm8dIbjiCMZqD
iJiOtvfhg7fVyZS09VK/nPcZHRsYUYP7jI32nEwVdArrLp/RXFF4m8fQdrEDtqraY58PcSa45sbC
hr2aq9y8JFB1Z4RJN+gw1wZZwIvM9VgD00fmUSjiowN9i4x9EbUtSgjE1ehd7McY5w2dLyfzeh8t
ZgyKek/gX3UboQeZwVZsrAAzHipJuEHZdzdBGODGYmXUpFkKhVfx4479O2Tm+teu9ynz5tNv/7+M
wMH645i/PNz/gfm5Kbqoib7+k/Dz97/6m/DjOP/F3ilcF4APakQwOv9D+HHJx1kOyo5wqS/4G7bf
/0P4Mf9LF44gbY3KX+GDJMnmb8KP4AeyZOguPQtX103X+H8h/Bj6Usf8UucQW2lyVLco8JAqKfvz
QTOa6qEjeLc+5HaP0CEk19Kpp8eKOOUEijP+WakxQUvc3VSPa8SpaBdQFa1RmuCpmc9hAh4BQeUK
SuKNY9g4Mavz2Hb2Xe1nTwY0D0JQDK+wHG3jpm3jUbQ5O79E3ZqP4QGWB/Oxdld1Bb1RUb+lFvq9
Bo/SOqJ55HWcUdb1i3Npwiqh39JwWMkWNd4ro2D6ZrHZr/OOllOvuevRBoGp+Qo71kCHjC6dU2ao
SCp4MQ7aQQd+3spFXkVF8BUoYrdnavxYVwyU6oD3SuqKi9UQvI/FhhX09sqvsK8Zudb9aKmGsFmV
+zSMgo3qzFVKd5XIacWUKE+/lhk/gIkxQPspg2C42E4xsZ1wG2JXPZaUwpd6avb6AuoYSZTFvzrs
Yzm+N85baNSUe0qjVRojLHMKYW7RPDBdjmI8BuiovQBQuEtPbZsZeOdy9uBVoDnMEaWPNZ3tNnas
L9RY5v6XO/rvZ//X9L+PQvefN4hlSWHZ3CXcc+aCqPr1EIr9jtjqviwPpek+6i06qI8vqQMhhRxd
PFcTgTVz2l1QuXEWSHWERervi/n71/Jp4+RetWhZUpVbmNqUoX/aODEB6mOQJOVhwK+7Iuz6zTTW
Vr0vtO4aiAxkSv4jstI/XYGl1/LpCihYXERTObZrCPPTFZgRLMwNVNtDQ+6svvQcubFpFK3DuN60
pEDtkGDiGhgwP5V1Bbi8GZAsDe2RtyEPVTE///46iE9dj+VCLGF1OiU764euL4X7L42BWGePozWV
wivnQhCkaa2bj+KB/vpYFOZKo1u0klYqNzJOTgPjja2WJkzhGcyNpgSFMrg/+rF011JC7HeLdPfx
oyRU1RHmGI6z+OH3L/rzQfLjRdtEt1H1OJZUn8MMA54AyomYF433CCrRtG9jZ4IUqCmauNjsYepE
njlUb9IAGF0FPId4XeXKcuHj1+K9klO+M1006p1WIJvxV2FUPWFTpjeD3KcIPV+QNZBW8be2KEnZ
Fk0Cs7ZqvFGbvrldc1vZy4UQ0TvQUAKF7WIpUMU9jPMWVZ37+Id3vNwYn24cXF+8U2USf0Zf4p8f
05gEaZglenTIW2KHNfJU6irKdsHwFDKxvzFdZ+PmtNB0QSS3Yc0oMWk2MBElxr4ciE8u0Zeh2kFq
LRlr6bW9jWg7gXlCGTC6j30lI+RLtx10qA0ip4Y2AY7/PPW/uog+UQ5VydFODH0LEPdrVYzzvtbQ
yhV6vql8tQC9Nlbv/+l5+RSzxgdt6zpSFEtXLl/Vp+clNYhazzqII23tPnJiH7jk86X2029a53e7
6mc+FeC+DY1Q9qnxcHDUmwXQFcxbpFKox+WJdqSE82Rbt3/4SP7ttfH6BNhgx7Gsj5bbL08O9jQE
p7WMD9W0x3asjnNavBZOzZbQyMeScRRyIdIwl+1A9Dr2/hLseyCpl1NO9gO413Z5zDvxpVHhNwsr
6aYN5B23ZeN1Paml6E/itTHXP208ODimH2d3whx3chz7SrcKrR0h4psirjPPSbMrLTnL0+DGlkaZ
Aa2JkBb58vz7t2385xJm60oaBl0N6Sq0Zv+8ExMIfVEg0eHN0i88lNdXqwGVp0tKcJDHd3llMgBr
d0Nrnlyf32BHjlZGFcIdsehzRF28+sNL+lR4WChIdcul9KGUITz4c+SmRdaegYkkOoR4oVepPl/0
UFq7OsuZxir4v62T7INePwnXgWug6ttIwXDGCPCnV7I8hr88ph+vxDYEt4OjUGl/bnPEWSu1WuMx
bSN/bVvvTThqh4y2P1q4YVgL1qFkCgP0eeE6KPVFJImqO6PtOQ2pXJutekod4W/CbpZbW9h0z8Uf
XqP5H61grpZtSmfpxSyryXI1f7lvO0l8qixGlpLGJv7McI+1luDhKZ418AFfkCfOgZ6dVEQEQxl+
U/1cMmQFZWNH2S0F5XsSN5jzyvfEduOH0ZBrnaFUHzvZVWgL/yFChQZUNt/Aa+pPOEGeui6sAGmI
5gy+qMdeEntYc/549f+jyWRLwwVAzs6gBFPrT03unvN5VNltdNCtSVtVLaKlqp9OkeMEXouVc2Uy
7c4FsJzWAFFXoDvY+OaUHe2mwDajBjRze0KutD88M/anamO5LTilc8GZL1CLO5+emR6iWTH7ijkB
lD7VTpgm4yJmr58ebR137RgnwGiBaTu+aSwXEOEBX7dWvR1Fl1GEgsyp1eK1w+F7oB+EfNIkuEdM
xn5OG7i2BqLiIb3ofVbhppGB10doOB2NkTQq20dzRPNIDKX2laC+g232zRqn7/uYWOXGmvEO+VZ3
M9DpGUhGvesqZJRTEQ2rtgDLVi2jcLcY6pvQad/9PptPSdfd5iIxLmRWwIZI9pVdtl+dGUwSeEWo
f0Ub0udNU6gegbsDx0Mrq2DU5S8Ifp8Xcvf7ReCjefzp0bO5mV1gli7buPz04VOuQqUBEcIYOQQq
00fs3liC55k3nna2vJpZf+e7ElWY3+fbqnLS7ZxV5VYuXkuCPnZNnTJuT0b7oAiktcMsvk6OvmA8
ykNd5D8K06qYfAUvPqNAKP0Dvki3tj0GLtZqIEIDchRCeT/x3W2ll5eyr623EriQ7zWcnG4KGyZS
DVMvDkLpkQ+0OHx8/zABJTrODebrkJliitCC2mlZH8D0J1j7uuHn0KjWswec0gHlnCd1V18NFepd
nuWvYTNd5nTARo/Ma4uJA7myy7gvMatVpDFSDvw63JuIkQ2nQLYriSAcUveLHWgod4uJfCu/XVXo
aGcNmIM1j0entN0/9YA/7Zc8BDBmSUTm5EatKj9/QLqbQzdOuUoaqO51mzcXkh2ItR8Rp2Ph3jEs
2xQDwR8VrIOVPuaPMmVYqJziLrQNphJwKRMNkhDz1yWfpWk3v7+FPlbnf95CDtjEpd4QDl8/Hwoi
TXATaU30Vy1cDf1D5gfBptDZ2x0iDwYes1UUTVt6LjOuFOqfoCq+TBFlspqIZyjKYE8ACiKymQPY
H14d/YJPe4ujK4Vt1bHpvbnOpxt8chq7scaYuwxt5C6KdPz13fAFOVey9UUZrMtxmJZ0lwl4AWAt
OwZTTi/nr00vrALv9y8I8MmnWmD5SE1TVyBZOUrx0j5VpWldaqKvhE9CN6I622yS+2yk7DKcQ97n
2it/tW3DKCcPJyJvo/wBzaT8ahZvRowUvDDN+nuHjRyIe4ZtEnm2VfygnOlOvhqYL/sy3YaRefWz
mYRJHFNb3Ho81z1PRW/M5rpPnwOmtjhIcTwmY3CtyQkhVqwqD3yU53hs3ouyYMiIEH1PUt7VFwXP
OWTVo+JKbsMATNvs9uZO1tG3mpQTOugIgZMCro8bUwUz0TgyN7h2VBjH0OV1QrydGkgHSAUFEgur
Lo+WObr7KieyJ+VHxW7RbG1LkUqnB/eunHHDhmz+WYC/S/hIwmnHYo0p5nEX9s1PPm6syXFvbsXk
vJuwwTYQ+3hTGaHBjk4oFZR+oCCg0jPHPhVBZHgqJAZTOG9c7PBs5sO9rwPlVEM4e0ELEU1ygGaT
c4wbWaI88dNgePYZx3YNzAs3rz1yzwLhOaKsT0uih6aG+c7EeQ6SLdjYM9bObAhthFx0LkBJEXZb
pG8KgvkpIrSCZNSMejZDyzn31luWWza1HuQkVyFQ1OQZY9J4AlOcglZiSOsCMEIksAjWQz/c4aSR
r7PYJZZAs9hPhzYTP6c5EfddGn/FhzPQB5q0ndNY02qk59vR3drJwbS8VxZBTLzwQ4zYPqBJIcRg
JiyrZbi9jseBT9IhSJYe5t7EEODVIQi/UrnDZmzHCueTFl5LwQzCtHJ8cJax43Qjdq3gqZ7zTjvM
FvFQpuaT4laoZwQeyBjK/BYeKpE/0oxB5eMk1235htqYjmqQExUGmNOTg/M9tNJym6sBoQ4IMIpe
yItZPNaPHJszZHcJOnd7yleE1zlbv+deRtvfQqIZ3gfVd7uAMFJiuPCWEVQbeE1RXmhenC0byXak
mpM5JtnenYYna2ZGQVEVeHImvbcCaNhwmNr0QjHNK+XJchvaQmjtPIArO/zyZ+KUw3OCa2uFBmPb
yRwVmkEKVGBLzsXMqHHbW3fC7Nutykfq1A5izFx0mhePKGVTPwuQClfXuVv+C6luVFrodzoeoLDn
2NjiZfooumtSj4EazV7FcI9kZQUKOjd2HHEEXrsyI98VobA203mrbWpE5vebWpkjIvOE9F4rfcF/
A/+08eF0I70EiQMqZ27YvkznGcdsdFcbGjlJSWoAwNd7iN6TAXmVBzIUT6R5jM+iEbQCm2xeCQom
j/EQuV99QFqzbHaJH/g3nYZ9rnTkNjUrzrXjQ59P8kwNVMaZD8zHnndytC6EGAZnPfve64NczRay
rTFxgzPpiYJ5lnsxUuWsGU/g7Fb4WXGt0+s0Z8JPCKr33NAqWZV3lRkGt2L6LjODQKzKOCck6qys
mCDk2qoYXzGQutHzIuMwaED7mPtHKxP7sIjjm340rY2+wPpcPdy3CKHSXKKiM8azLxmJizzU7zSQ
D8byxos6G3ZG79SkiXfjs4OHFZ3w/JQY4ob6UduHGbkLjuDFEXKL8aWdn7VZd1fkchvn2akAa6KD
7kRk77IB4yOoWJySRdifepNTLrthFDJI4LHalujJb6RZE8wbJdZLLgLpmWiVT5PALVNojf5WoY8A
WCevwOysHUd3rpNDf8Kwmn2UoAM1DME8Y3S+F6DbMInhXtdiJpA0fe7rAIqM1CxaHVMsSCGIv5Qp
rE4qtZZS8nZS0YZCg6N/Nb9aNUtP1fUg1AxaE/6PrKdrwKnxXRRVw2zb7HBJav0lmgFCp5l7h18N
4d7id+OYzQknR/iDgdnLJ6visdzbKnzMhrG+6GgiPAbjIHZaswRAflZY0GDUH0i1+6bc0abba5SH
tGMd6jWCqWmTvDLdXGV22zBti8JzlqenNBK7Oa3ubBzMq6I2NSSANqrjtMEPirnzmA74vNC1mPXw
NS+s53YAioPGUHg9U/ptaZFiij+ipDN++/FTx0bFaz1iLJqMQ73RHTPcWsYXfHCsVQNK9DDVdwIJ
AR4rvTwjoDuY0FO81hQIcGR2LAU+aYsbWu9H8APGkG9LhLg49u6qCQKaw2AKu5Oxa7v+oc5kvE0D
Ey+3i71zMuLRmwt5X071MvDlHuocTFzCSklTa7FpmrV+MNxC3wcBQ0JGuBttSCm/JRq3FCj+FEEF
tmm6koeHCjuvpvNQ1E+Qo6mhzf417b62Gc0bTiwm1JzkdoRajpyWDxgM3nrI8KzSg6q3rBcD+qQ4
oqqML0Vt3+RSxjdDmNWUa4PY+qbFj0lCdjU2wSorzIfw54eMDygKgPKqPsDY2gx55tw0/T43TLW3
Kqhn3LEHRIGvM66CmxCtCdIbEjHbamNklICmyx5dYobgGNm1ezdPTqXz6EIztt2pZdLYGISTsd3q
urRXcQy3nyOoghPTi7WZdfVJB9wjo1rb+CGZK/lUmnummvjnEmUQLuw8JaP7rrowP7tWCFeFJlcX
l+SpEocVJP50ItGe4WMfbyCRgKONbck5BrugDMZLauXuzh2addb/bFo9viakgaQWA3wiBDSS1UJI
kCh1S8ybgLls7LfjHK9VPGPKdIudYoYDibfDW5kVyPYgEMIzq5+daPgyaC8jzvYAhAot4mldoWl9
SJaBB+v4gafAWUUulaFd+0/lsK4NT8uV2jcm3ysCy7ghaJ14toeoo83II4cnkSW5mGBdMNaZd+ZQ
Ajdov+oRIQjsxOOUXTT63ytOfrSd6m2hpQALnJy8M5K4p0aCB5+LTQUSnJ4Z8VtoGxYX30qCjCOE
FnHRNAbbri1vTdUxpqF2wkFlEeJtP1BSeyKSw02XQ/nGdbudAGPRhkm/TRs/776VQa3WPc0YZrVv
gcJ5NJLG41jJY01rZIX4+LUbUHD3bAOHIXWYw+LvoyQGr9BMwDo1n7JNJKdaLyN08WqXLDw/fca/
B3raXY1Jh6EexNIeul8EhH2jjzNOD7330ML0wCEruhtembI14+R7HGZE6G22SQJUKZZZ9LiILZPE
6qzdDNX0Xg4mMU2pfDdAzMZD/d/sndly68i2XX/Fcd9ho28cth8IsG9E9dr7BSFK2ujbTLRf7wFW
3TjHZX+CH0pR2qIoiQQyV64155gxAzcRAi5JN1CC6NIAvJmyCn6CimzM2DRAEGGni22aQGikw1qv
BoTtsT6eVG9U/HlQPkzc9Ik9fXK2hx7WuNtYcNzOxz1e8x6DU5YHXam3K5LqXmMOcJQVDuR/d9P3
SN4IT7pptnF07AK6EJscDZj4DBs7xaKwTQ1T+qKJi3WbeofSs49txeBujqCljQoD8LU3E/0HCGfl
OAUSOKfhZe8yyx+L8DrgCkVMkPqpzAfyJ5igp3T+V+xeD0a0HR28520GfsjcdrFzypdmkFfrn1Bt
z82EdJkshlOr5F96OR296ER8PThPRJNc9OS5UbldZNRKtusWeUx4y9z8yXYKWKWYovv6VdJvAE9B
k6PxOKSb5aXNsKcAkUPrxsKHvQyLbc7tMjTpVyb1AJ8zvYnuNZZVsqKXSNhJCNA6Ury9DX8p+C2q
onwsXAJ3WAoWhC5L39INVHu937Z1/Fy3GOGm0GrPjAC5JfDPBNPc/qY4WuAGFtGVsfdqJypbp1Zu
72Sjewhpv3hE3DKEvQq4ETMNn96/cH/I/dO/PixJtgngWra1+/8OYb+WrvX5FySpGNjH7g/0GB/+
/Zj751MDSJlV6Hj/jPAGHqh5qrfxRhUK/vLpv/2o5akHWLSzD6M23GmwarpqwJjdFLwV/+cz67LW
UVwvv/HfTzsJ3Fy5Uf71m9x/z3/7nf560L89S+TpzyWsqU2FjJR89L9SZROVQh6B7r++/R+/3789
5T8e848X7p8vzV/Ps/yJJDK+eoJm1BSdI4vjuinVYm8R8v3AVBj1JeqAwRk/vbzbUat221HB21S7
MdzL1um2U09nf1YrbGKsaJtUmCSlaf1wNVwK/LQYPoq428RZ8knq7TlvaYOK2lJ9wCOtmRkBMUNv
gxxtLvXOXasyI1OwieRaG/v3KAbe6hQ56t8h3AsZl2xtpg1+oAHtntVipRn9FQhjS2mlAAMK44Nw
6/JUMXu3nfpku0VxNbCN2YAKCLuApOGJeI0gCiSTrv4RsRc9peqtHSzOwBkRoWVrAnz2zHHj7mHi
U5CM8yfhy4/ZGIPI7H1NrbEmJZXf0O0L4DgTYZOP5xxA9z7XKtwaA3ExBDe0RMUHFqwd3x1PMl6I
jbm6q/rZ8RuU2AFxHt3WdiCYm/ZLyLWC6H4ktyWt1sLs462rXDschgF/dVAacCWG2mFAbuwiS1Ge
onXLic2PAK/5DaklTLt40USIHmzsAG+Z+TVXn2HJFkjKnC+3hyYoDYBWgtBGe9jbXDowpr5zajbd
WGLV4mGjWXWzXhANjNzkGeGEAWtASbYEmbRnGhPUPeR0VoVyKcbGe1DcfVMMZ/oan6oGUlntgihz
R+xdnIPiwZoQub6mRuieYq/YJC2vHnzrX7XmXS2mSds21ejkFsqmHwjJo1RsMSCnCT3a7LE2kBQ6
ICd3YzhdzZwF1QQdQfDmprdhOpZWvgfuzxzLeNd7dEcYSlBqOlnFb0s73UjFqeVE/eBWwyZqgA+G
ycmcDGulcdWvxorQ57Awx0MksgDde8r3enudBXST1GOITUZ9zXRUUu6sgH4qqk1cNkxyFjAbMJ+V
Ru8h1AaXsAi0kfbU7t2OlkfMJHNagLElXIuiYw+clK5HW6aQv7TUi7Zi99iFNIG4FXO/NUfJrtaS
74x45E2hGt/hlMbbcULapknbvQCS97We3xidyRzoToIbvauv/GniXDBNKJkrX5RUpaHh/IgcgYsS
AhjRk07zU8vqdh2WStJNy9ojLkmBqG80+KORpZYeF5bbRIvm9NtUhbrnm+KVHIssKLpqPZE3gcZ8
OLbOLZ2f23nGsTJDqEwQik0LtTNp13Mk2U71+ZNoawvQ9PCQl+EL7sdvpkhmSzh97KA9s5RDSAwc
nLI83PWOq/ixucCdIsCAXmiRkIHoC1tv9TF2JNm6RuJSM5NeFcnmYYliXjpHQDiyDEdXtY5bJgKq
5bARtx4rV9MeIaFo63S+YbRxyU9YGzAkVy0yzo2aO++6QGw9ooBj3zRfBLzTZTwwdcPIrg1wwUjE
SwYS0bJuMBZDuqbKtZ3RtcQFhjjHKMF0TOBrVXWU6yTqHwgMQ0Cnw9tw1VrboWn7XXYOi4aJwlKz
omLlJGhG9IFkXaMmfy+Lj9LRxm1nzN8qcVCUzM96PWyTP124IB9HG4e2J5B1an+4AAd/gBPPAMZ8
05xhAwgG/oc04eYpzrTxDJ3Ih3nahYbOBYgUJc5h/hg0+Dkmxyscb7Tn9LxY5zdqjJFwn2OVm4cZ
bbefSKI2l+FzpLdPXplWOBSmt9xCJZwlb55qYO0HvyBU0jKgA5wrZ9z2sw7c0KOLavZ7a0pe8GAA
fAZWEjjAtZnnmMW2/bYAD9hkuy4yJeysqV75JAE4667oX1LaFkaT/ikU99GVKhdaaI745MltfRJF
0+BRFUtGWf5YZMV5snR1zbDAcLRvaSzwI0kQRtS8e1MBEylCDdANxUuNV3+bFqkbKAM9cHIx7PU4
15vBUfKNg70oKIwc1hnNBE2ubY0fk02iuqJYQ7BOCoaavkEYYzphDJ8hsomVjr7fnxDGBu4cvaWZ
+aM3U7gRS+tpnu1DWlJSiFx3ngwZ44EGEDE0a6txDHJHrVXcKjeRsj4MzgeYIg4sAOCxh0nIedYb
9iGij35PqoosVAfNI4tpHwnlqjZJsyWd7jBnIa252Wn80GF2Bvi7g5pGiNMCAGnU4pdNoddIVd/o
HZx5EdIuG0b7ZZ6HHTFwNj4XksPnBtULessKdK4PUpjzbMGctErHHbF2AZCnnAN9SKZLDIbLkP2u
y6tz0lm/Oxq4G0/i7oX6SVP0o9dkcsw8/cceeWwHgBRTL0FpoeeLGkH+PNAXdhOuTBje09rVSywm
mlHvCn1jw4gkC2xSN0MnSvS6xNKgxp7DuMIosGncmnYexoPTEIK/1YYKAEUjn3Sbngaply+CWCFb
gQ/L6slRNelosRNZBp722MbLEU8I/SAr+VJ7nOvdDrxwV1v92rB7QHwmFT9b1QG+w+KDnzgPtmiy
U5LUFbXPd0Re4Yad8ZNy6qEUYVkemGzPouUQIc3OV+kmrpYO1QAAYONVbJxqDIspLXZV1O/rElPE
WKxYOO28g0yRIcSzsuQ1pJHplzoMLD0Zr7o5vZRlT1MYQvSmUunmsXwPdu8rTZ/5TmSQ/A0GpceE
39qehEljwnDtsUksN6lK4NianziFKRgbnCr02/A7uhGs7bjghcWE32kKNc2kJ8jYI/ycFh0QmhUt
Y5gVUSHDqYl+yAAg57l13HWKUXhNT+gpRXkOyQ7zvjM+kzNfftMXz5uYHBMNKMjMgPYdI/t7Z8LC
SFMAbeTSHGGCRn5Z70PSjfymRR4devNDLll1bMU5chN9W1XkMhfJQCCX4L0aQ78oQwGdEgKZP/b6
B/y1jXuI5sLccdqhUSfq34UYx7Ve1ZeEWKtL49h7aFw9CGgPExFIgL3dGBsXNAjZJoeAg5sdAPt0
jp6OnzUuvN2kTk9juEU9p6xF227h3/UcZ0BCJ7/1BMJ0sU5qyCOF1tULxBZVs4cs3+hqP6/Nt8Yb
nqZKvDW4lnHm2+9dDf1UmR86MwRBr8uzivdoZRbyjITvqEbGVREtr8AAqUTGULvRXjNwv6RWX3Cz
N2HgLv1OId5BaYysbE5gjpC4WEnUoOE8xjWCpl2OMxYgRGuOVvYHLYJqIF+YE6S+q3hFQN//adau
soUiZGoonhrpASmdSLRfOAsdkRWz0p7QB5rrfuwpuTwcZZbdXEIVTr1VEHCo9fQ+K/qRTN415WGU
3nMh/pP9S+uWpnSZ2NE6remm3IHA9NUYrxM2tJBSGCwtmYmFotRssbXxGunMqLpIWUiqqc5EBs6K
XEjcnVkBOkZxjzcWyPgd6Hn/4ETKiPyO0mmB5Nw/2OFcBbFjEJCw2P6d5YOABOTMqrETpVICluw+
UPoBoVsArUMOhkvKWgvkIJLjYL/KBD4xFMf5F+rcdWZ0zg4P6HioxxYFmkH8raK2h/sHRfX+/j+2
K5ujA4yU+79lyOPGJiVxDOzwnaycLP8XyoEhqjZEcltBSjAX2nJEW+oAeJi/8F+fG13hBFMEAScq
HKM7Wl0arvpaGnR+ZHWwF4ZRmXB+WBmDxNwo3ehdz/JwTUtoAsO4v//M0oghjv7rxyd030QReru0
sJfQLcBeCyu5JU1eeTYX4oP4xaC5PcTL1+8PGkcUb6OuoCwwMPX7UiguuvqhWJFuBx6M80fkqJi6
tZYxOmFf7Ip0I9oePokSA+YzEpIoGpACZcLFWKq99KeSsoIroAfhvHzIRJEf5ssde1oAy8pX+NoQ
qYbECYTOtKUdtPvri8v5nTeSQeF4m10DUved4tpIA1aTLPhLGHY/jsv58/4hZavAfmMyBGoVUMAJ
POAiTQPUvpfUJotY1jINqOJgy0VAze5ks0wRSGYYl8tdm84ByRKYqCeq7UFx9V+ZNcu9m2Q7tNzW
wcmiz8YmyswouX6lLBaXtjzcP9DPhqrjUCoPjeNPeejS0ZB/f/H+f4R1y0Pr1kxSpBejxmboSe4p
m/jSW3P68Q2LKKOcBuf10sHR45ri8rWyjYlWmvzFHveLFfALvBECqIXeQf4n037kApmzIm/yT0Qy
/Wruh8fcPWah+mbmQPXoa9DlVd9mzrUrJKtXfTTeNV17szB74BaEPVfYT2HSb6Z5JLJT7/bUxD9V
RN38GwffR1MwDgWDBTuvLB8cZXhEgfkm+mGFXOd1tKlAnP4T2Bc/W2tkoDQ3xzQ/EV8+jq3NYbNW
8SFOSMXc8kjEEWvSQMtc143iaEgE7JRmBF4JRn0FJSOrEpA/ZzrBpOJQt/zTvz4I+lEMHbp4X04S
VyRfzB1Qw0rKmX352j8emuTLxXd/yvuX1U4663Y03//xuN4jUPCv57s/bhaWu1Eb81xlkM+R45a7
aAJJyqjhT2MNoKiWBDCPoA6GeEFLtwlGj/LqUAGsnMKTEOrVwFWOUMHcY9sRMW3nKokwhe0zF3xU
hPsQtvYKkYW+Eg3Y3CHiDSkGoIh9+ATLjzGOpWwIr+AMq7K6GXxJuIw2+qRhbAxU/JlbTlP/dH0l
H2pgtCXQEatqzwR0hSfbOZggJQMXM+3k9emTUVQpFT3FTVnh/bPH9AgreLxYMbdVu/TuonzxS9Xy
1iDzBF7hHBqcmzQSdLxDzQvHfoeartlaFrATS6obHY0y8T8lHNlOe9bSZtyRtkPRTVaW41JjTGzX
W8O+GC3B3HEjriOZNI1QyeUM9X1rxQ7ESa/dpkDqY44slIoormPTMbZ0IjnrS+2P48A9JAEyEBmT
pNRIP2pyxtvQnNcOe/40vKuaC6m6yj61JJcbQqC/RO6eHVs8gsS52jL6Nq1SPaqxguf6VLOVv4Li
3qqZsPapa/iDSvE7ia203H7Pcfa1wDDNbJhBnVZM35Vw3xrdiDaNQnNfVM6Fu+M18WL0BlqEzctw
CZSJb6kYPljt+ROByhs6Z4k4fjExnhGAWnfM++d8nP0CUPxGDvWmr5qBmcvcbZF8/SjfnLMGkjXs
F82OsD0lkRPgnSCpUJMHy5zgDEsIanbk/KmrIdyK+QwOCNlaaxyYYxYeZBnRhhsrm59NDiuFpWv4
T98N2/xySoDk5HmlPnO1ab1ooSXT2JGMHd8Ik0VLVSd+xxCpI3pym7TFlVYvVS6Hc+JaB0XfdaI7
lSOhJJZSskSYvW+qCWkl2m/HiK9D1ANmBPmec6AcQLSTpRaBcvQaWtdZYAHQVMzlpLluMpukJDzs
BsOrDCWJTg4sDaQRcARD4LKNvxVj1ukuKMcSkvLsdmf4Yr/MjHI1NoYrqQSPrU2vQlpP6tC/x3n/
Acz37FjjLqVnb6U1MNCp+O066M/mvl4ZCreFOVQnMpw+efcz3CHRo53HX9Ras2+V8V6fshML/cKD
+bZFdYJZ9jNq5k/HSJ4F+nPEkpwS68jspLvOZdH6mhQSS55+corpVgj3T43QvEZI4LUtFEipXQ3x
jQbm1mvEbb7ITgBzWxbKuam+JhWs1hj/jC6xL05okWkyphcSrn5l89IK0JlZiJ7kEX3kTERumXAJ
5yRrZmrg2SFw/8V1mazhCtJkr4zLFKlv0iXYOkUnTB9e3cCYKhksDGBRtAjH4JgdDbd91lxcD4Jp
Iq2TAtYk9GS0OosM0KHWU31PLXVmt/gFcn0+QXVlSM8vngm1DlRzeEkbWW/LuWTU3xzjTv6SuVoy
+n9PoCWtO7bVQito9vWhd2yBcWfAn6RiPcSj0Wy1UqcN2tCjQEOulQNJotp4MXo8eQgM0gl7bt82
J3tksMHh+iGOdHb1h3qxDZnNa0uT146sk5zoXTnLmoVhd0VC0h6kw8pmJkVrzfwaVGQ4etoEE+Tb
QI86al8c565InwZysBo6ryNx6mlXMQFRaP3i5GG14gIEd0H7r2h2BHHtuEsXnfA+HcRjZyifoec+
8QpPVCLs7T3cQJaeol4rE2Z1GOtKJx+6LDxUkbWrwKoWg76uiuGNBpPhqH8QP5edx4TAyZ5Id3nu
5fxeDzXlmEZaT1Kc2pwBiMLb08OVgmjyMWrJF8KQLDceYRKntEC9G24C4Sc9oQ3xYGzIpUBRY/V+
XSZiS6YhKleBlOQzQktHOnb4ex7I4dP4PXLuyli5WiGcR3VGUMO8sjNutCaOs4VPyQzrLynHd5O+
TgqMmVPGT90hQ2ttsEupY+H/FG9xYr8ytaCJ1tFBTvLhR+KDXvWa+6gm0bZrfoVqOEJEVS9qoZxT
bf5yE+9tjBiFMilEELcOpUWsV1i+KS27beXVX1Gc0goEJK5gCNrADdM2gsa+P3kcT03xwTDJ9IfU
rYlp0rF59T26Nl2lehinva7336Hk/EKm3bUlxXAVxoVKlrlKs7z8o9IWZXPtH6M25KZETTClzYZj
MtF8X0qC7ajL4IHpUh61hZ3P5J7+UfFctKQ5lw2iNsCisDJ6SuCi/5wiJzknXvselQSI2EL1HiK6
qStmyTeNocAO91OyToqq2MesJabCIAJhQhEoON2CWeH1TAFJoQalBTrrxqma6bOqztQEfaziFEZG
r9bhIXKtizva5nMzPRvkPXpphbxCQ41nhTJlTmGv+SvR/Sztpc6xv0KKmmMzE5BbDXhFunDYzl3U
7AwOYmsHHOIqJ/cEphHydXg1eHtVVWP8LP5k2rDLPWRPSVawvup6HThoGeFTIq0qu0IeEumam9Gt
G6Dk3ktI1PGzTDNaKKbot5SbydrrOhrQMkuOAD0fG+Z5J8+UzslOwH7iLYkRilnVSQNxEESafvb0
/BbBbzyF+Cj2IzOxwXOaU7d8cAnWWI8aby/ePfugL76TaczBQ9IiV+u5hELAATHLls7Skm2weNhB
qk4vE778Hf2zBztFPXf/4HYwInXS2BvL22aWMx0SYaAJoq0f2YNFac0mqpldgRxB0B9jK7ncP2gT
yj3FQ2luzleXwb0NaG9xJSL6XGnSIw0JVH5ujzgL0wLoA6pfvanM08hm6NchJF2zGicSioT6TK3a
Pzv7OlbnZ3fBtIMf0Y92V+mrUDL96ouhfZHaWGxwRVAlpqm+dVMuuUhayqNRvUZd5UBf4xM70qaN
tszwqyVLybQGk9sASYGpo+jOCGa/xHPMvmpTzdQqpFJP8vLYemme4r78ESbQEENv7VM+46zSCIW1
mdARcC9mX40R/zihcfGcEdlcR0roPeE3pxPsm85grudBl1vAx/Rc09leDX1rUloqDNcLybP1DIbn
iin/pNJzkd5ldLeDUU/PGbBAPZW7iU39IUsbLTB7rUKGB8nVHmyecxsmiXaKJrY4sUTocACteZNH
BWdex5EhnvfwP9Vd2JMO62Exiikn8lRLj90IiLq1d4QuPckZ3GSWaJt48VliomOIMSvnsbU6QrCX
OIEO5R3yGBlwm5ksqeFOGdOZi7SZEIyuZcPOlAi+2YA1b/OSbWubRrxS01cUghC3oUd9gXgAE6V5
CBMElcIQ1IrOIcrNa9Wne43GHxWUAjhMf3NVzh53Q29Xm4mvRgKIASc/oEr489hA1yYQBc2Mpj32
g3O0hNTF6ZhDdmkf6tk8zaIoie5of2W98u2Zg4mWtFh10SJvIckBhy8vBHodjq5hdsxLzMcUgcVq
CdFj/H4zp+ky9+VzVfYZM88xXFUiIouOGs6o2DZLTC2Jo6ytNkrWLvTIVd6bf7JwaHeSbh4Sp/FC
YvJx+W+G9HRKHWiujde8x4jEGGvGYOiJY9df6imZSLpXOH2y/hs1YUhT/EvJq6cKjMGoRSFCFsJU
s4nInIQyxWR2FiQJS7VZmXqAAMpXpnJmbtyZQe9GtzyF0uQZpCckUzWf0+QrLy1vz2GfBqotYLK2
U701S2SYSYgJTbGtc1Y2nIhbLNmRRxOM9FYar+QgGalces0aK6jKjMx+xyWTXmU0fDQh5UfcdRBq
OLDNA8jiVBTrvjCPE8ilZdseMRwPK1uT1S7KjIhqRsY7Azr2Ki1U7JBFtNGbITwYdr7gS3L5BBFi
l5rfITBTanAU1yOj1WOYxtfO6pV9yExaAkrzGfTjU4q1o0hHMk7dCAFW3gN3oEe4XOPqujNoDc9e
1hwnqW2akg1jGt193NXtXsV8lVomw55+fsy1/Bo3hb0rPbHAObTkVFo1iX6j88B++KqO9S9uIXUf
K2g93bklDA6SLOJO5UHXwUEyhdranbyVaUpImZU8oSpe3CbjaUrNs90lLqdg6gtRDm8tGSWzDcxk
YuYx2jRnQZHzXLL37ZQJyQwivm/JyKytk1CxD5g1JyqduLoVU+QQK2V64PpK6OXVV6udiSrrMP9A
YQlcIL7djJQmeizr3sQ/bh3dWvEtRMtMJaz3HEWEYQEFoi+Lobs0b9qsKSQAuvTQmUisk5EoZ0/e
7tb4+ytWlLInoOuBMDsRCmyhwNytnarStatd5yh4aYOyrURQmZSIuUYMcUZlhcIc9ycKEfrANClc
Mz0Jz3rsOzJY7h7gu9lPHYjlsLnA/dAiicuxrHlnoei/1ObT/VGtbFFoenhawRQg9i6pQfqYQACo
AB5vephwmEaIoLtEEdoecW8lVUHqXjRDVIHXgAAyy/TsqMxNGnsh+rsgJBHHgTURBt8LXkAStLNY
M9VIuUVT8cJZn5nZvCT4hcdMyyg2cdNU2S0eInWn2TSDxaytMyu5lSYiViQt4OgXr73WwzAlF4yl
AQkTUWo+GFjOnQTvbOM1q0PsFwtKAAM4Jk1keopp4Vn4bdQDNm9ko+tqApcTMuB0S8xzkfMrpxnn
c8J8SU2eMjfq3o+acJ8bvOLoog4FRquVwAHb2Whmk/zFbEZ+dIbVmJ7Jzqz7a2dQceWCb49Dpt9h
W68FgQmQyXmkk3GgvS+pmdUUfmSGv9I+fIlIkw1iZkjI1zjtdlMeDJ7yx+h7zy+asvD7mQlNhoG6
xRqCzsqfkRgpjf7NerpY2LKrVtOL04fSWGkuPyNr0iCOkUIMehUkMMgSy/h0NNajTG0vVUxFrUIi
inTW+Zj5MXJG7gUL1JXJm6RbTw0XycRv5QrlZczxlNfp9Et2nMXINWG3SnizTfjQ8ZRSGCmozIQI
lleGYSRByC7FHSlwiT+i8KDBuXUQFxpF7gadFt/u+8ncOPs8KvdTeu116yuuOTrUHt9yb9+1Bpog
HjpSS45l/xHPvHdaRShoVZXYoRGhEFSWXfT0wdQIRbXrsTimXqrtWgwEoiNztog55Lo65bxLYOir
HUtidjRz16jqZRa2OLdNJ88VM/eCmeneycpxv9TAdj4019xg0Uwm81cXDea1p4xUR73F8JevFUPv
r5lcJjxzwKythEczpruys3+JqM2P9w9K3/2OYyU6TOSJr/MqOSlRpwLtnpBXaxxCjuXsvMeDgnzW
giw1jWqyC2ec4KyjTwzb++2sq4ClJOjm2bKOQBGPiFGoh0YR1BzxgWk2vz3ClfxGaI9xxyUKCGg9
2GySy0WlLliHuDM/FIdhYiqX14/22sGacKaZhDybNEH5K0+EbTLs8bbLmX8apUOeH8dJ6e6cJvcg
LDFjRYvA4K5Rg3xQ2/2U4Xi6y261rjd8TYeO0PHuURj0K48yYVhOanqrE/3FAEZWjP64EaN9pSYf
aY8SNHNwM1A/PlpZfXHGCEvZHLS4e0ThoDZtE66lQblUVDJIHCiacjt7NqVVIsP5wWHnBraBAFvj
tL4i55Ibq6kngKHNuhnsN1mTzcyMfN5EqHtK0by1VMZ+M7IG3Rci2isVcAWi9kAuJj7kKcIpjNtc
LqfRDrybkiQPEM15XuYSzO4pbiFRgSFdoYzYFw5TfzprJNUUD4UKsmQIp2anQomgUkQvQj7Mlikw
9Z7HatyJ/l0DGFiGlGUmXBhKfUbGkhDpHEA7MLNV1bOp3l8n2/6AqY5YWcMzr+MYuv/C9UzGdES1
pQ7R60whGFC6stfDQNEKAiUYom9iLgGEKdoPeZEjaW0sEJWJG6tDLOEOIUXrSCMTVx0dBe7VRLWw
J5YpPQMWLF1jqcmQ+0hJBgG9nh6RKDNTZ1+RhhkkdXxonfi2mP+lyG9FydWEkBaxt6YEOlxqX3X7
50iTb9CTqSQqSCp/X4Jqy9A7xfMdmd0LcWsZK1Y2sT6Wm7ZsLpk3sT+6e1hLH7joBUxwjGhQIShL
eFBF3OtUWBx9Q4jn9NZ+VAzsdMtcIo9Y8sNLMU+syfZwpnU9kQReeX6C8tOKEJmgDxBkdnm8Alhd
tOKJc/xFiTAIOhqCuWW96kmYRxSBZp/1WUwc+DIeTqwlEecNq5ijpzdPTOd7Sx0bCYwmTvHIJAih
ttMpIKzx5Cx9Spb2eRPWC+UiK661050TFhnoUDepdQ02Yv6aWi3WhFEz64dDFYo4sGifE47I+/jX
mtgNB4UQog209BuxHrHfGJhlckIX9d445mA9pTV4fj5yt7vTA2eS+NIwhSKCrZve+z4mUxpVwSZ3
oum9wHOoDu7Szuh+Eho6u2a01KtbqT/jSChhpf+mUYHiuZznU2La6c4y5taPMKsHCg2qSlXzQ9VU
YPT07myM/b7oOfzBt9XPPTVOkc/orMFUbz3b4z4JIaSUyDfR9nM51yAPSEzIecIhD5JWkEarlDer
1AB4QFxkBh2+tFr3Jb3pVdfLM0yBy1CBAwlb0pEwvRMmZO7pfXPI6TTGevSZh+XqsdSGRYoqUV1W
gtHL2GZZVAwS1LmluOPMyP09d9PByfE522b2vqyH3CeoDpx1HSe32AlfqqyB+mV+yCn+XsK+46Fk
VUutbkVXw0c0A5nXdp4bymtjoENoJEtnP6fcBf9JwtLIDxLg11aztVghi/ohIm0Eqy+XN3R5ICw0
eeaJ5pvKiuzlbRLkzu6+YYecbVX9iGkO1G5k5UHKwKNLj/1Rb91brbr7zPRwB+r7WEuwZ8n6KyTb
CnoOoJ7Oehld5uRm4eNnLr1iWpUNS/SEmHcGMLdyey5tk0EKm196szFTr6LZ2y33rp6SxlPw64yK
+zJKlrtWTbOVoshLp1Irdks5MRrhxmxwK7vVQ1hzM6glbmlBq9uKzEuFDg+4K49re1zaqT09NK7y
3PWmwjge+xtVRD17F33xBk8zG4HhYN+UJHP3RB2Zo3NpMi7/O4jqfrtEqUckVHlW0E7TW+T9jTAh
dF1KnGDNshQijsew8WYv/8z9MK761ggwlrA64K8NCsAfleYREGNelCbnVTAd0IqRGv5JiLbfLv8O
E5kYi6ZwiRlGKoRkqA0b3kmTiel0NgcSre4/a3msYIEDj7SqFgj9/bhTO6ru6wZ3UpeccUQtXXo2
nbgU2co1CEjWaYeUCtMSm8W27rgoXDxNud3y5hXsYV2R3/TCOLSZi31s4WSlSbnLHTqK5OEisLP5
s2cvndZTcbTI3Qni5WxfKPM5q6wvq+akQtgc0n5a0E5ce9tcUe01lc9b74VrpeVwx9W/ynMsA3dr
ritDBuj60ikkJSzMyIMXHMWLnBLBcb3AAX7EcAdDhjIYz41uJSvkbTa7eLu0K2IEbhwFlm2Ti4Pk
k3beYtFQ1nOD+yzDtVE2vyveuXWaea8CY42WKI+JAKCUFB5TU7PjyAh5K2xNdas18DNDIZ7NoXuT
yykrb52j7I0JBwXbtKsyLo+Ha4q3myS45Dbo3PStCUffmzmxZZS1DS4ODEjtLkLij8ZyRlIyk3Ry
vx6HOx+p6k1+2z/3tRsvHY0GDQX7WO16WU7Ujbxlo2E8u02dXpzJ/MmLGxiz8YMxKPTvEy46hPg5
ml6czHsjS6ZDo7UZ7mdyMS0nrX1kDdlDSu+BKEUA9bzboIsK0gK0yn1mnOOXQ6wHPAXBsIsoEfed
xh20N9N8PXjja9ZNceC1GSKcSTDiV8Gb0jwcAiQ9a3XQwrMys2LpzvTiGmiiuPlxa/SMVhpv3vVC
XDV+x2PqIGSbrHZvJkOzaacHQceLdPJ3Nw3fvFJrSfxoN+hw7C3gWfRrNTwNmBFakpAYq5HjKI2O
PTaiAMLcUPluXM6bsZFXsEeYWiZSyjUD5U3F8o2RpkfUp3fpWXCC9w2aeKWilgvcv32aEXB26En+
Qvr8fzrhy1T//M//+Pxm1Ex7TrZMRv7jv/yUoGanBVGs8+pDVvpv/+t/fI3/Pfqp/i864Tn5AkX3
Wf4/vuk/4YT6fzU1ikgNyonF/G2hqw//m7Iz241bSbvsu/Q9CwwGGUFe9E3Os1KDJ90QtmVznmc+
/b+o0/hRpVM4RqMAwVZVWSlmMhixv73X/tW0//f/UPn8L/BEwoNWupBnwJT+L5zQdv8lXM+0eFBL
Zcp3Xs7/gxPa4l/KA5usYXxp4t3a+f+CEy4/5N/pCeAXhZS21ArImW2b8gNJqlowXVXaiLPhi+e2
roorOyPnVEhnVwzej1EwRDc7wF86bWEqWRGYqYoKdG8Wt/e/ddxtpyz1HskU2PS3Zl9Jow3n9785
YyqwGuATRBr5aWfmr9xqHjk2IivnmPtnUaabJPejkzWoLbdjdg4SXKxNxQbfAHCFVo86L6u8ehrH
/luZMgXWqn9q6iZ4sGq8NKR4JRkJszlZ2h1RQ7MHrvW9aY3xCax3tFPgmDhH0IS4qjsaQltMqBDJ
mgfbahUmtX1mBcGjcMjIThM5ysiBVYjMHX6H3HTIxn7Y4aoHdzKK/LnC9Ei2yCXlPKI3tQRzVp6W
9iOjQsJpvrr3vmU8U9T3XTqN+Tj2dn2OHIMXXf1URTA868xmyBKn3SbGSFxU1vQamJTjeV3Ewod3
D4cfCELbGs+txROaGKzCqWX2z7SwHAiNeRe3w2yThkl29HtjZg+DVowRRt/cqad+jFne2hZxeHHt
HrarQ0sFH3fRGv2t6EbiskH+a8JvdOmGxnt2Z4b36Hj7vscK1CSx+VBY9JyRjMsYGTKdDRgpX1Sr
nhXiIpH5JdqpRP5A+x5ps0xdxpbWmyaipbsZT3koHdKrvYvVNPRvoKV7I6jvkfWbxhqeXx6xwo1l
yGbNb3c03UDd1czbEjrBI0jk5Jrp/mn2Tf3kQNqj1r292VUwcsxHrTAGx3nkkM2wM46vYWu8phPt
c23rVWea5RPco5+DrC2Yys04/83yacBWuXZ0gVLVJ+55TPBUWKO2KOYJmgNQka0bWwkeI1Pc8eli
ewfYtNf5koqUD5hTh9O/LRD3v6gp/wF7/IArgYHFfQaQFF+Y5TjWxxvObTrCvvVc4yBk59f7+EjZ
SlxkOxYrDp/XxsSi5MjouQ0DcWRC+w2nW7PBF41FOcj8P8BdLGF9YOgtVC5TCG1jvyFjzErwn+Ar
I0JZMwjOkioLyRAlWbxzUIA5EeDdTDI2/X2CRFo1ydrt1GsmTOPRL51z3VMX6cn6SxFXtOTSiNCm
GT3fKSj5CELM62APF0WJb2ZnwzfN+7ZqZBy8eD9Lz5k2Nhnjc9/F2Vo4LvKVSBTnFULbqCmrrsUA
2rf8P0CBXRU2iqrwph3Q02kTKHDWgUelRgCk8ShLDgm2NpA2cP0/aMoT+i47UHymj1XPyTQv4RHY
Ch6DXBzKeM/jOhhvNqoKLIwfRj87G9M39F4Z4bW25/gloLlnEqE+ax+OgYsXcZskQh4BbIHaEcEV
fGKyptuEpnd64Sm7yZ+tyXgdvGB6cmvJWMT8jKWTijDZwFw17Dseuj2pL+KmlLrtPJy/LQn2F3x8
RZLDJB3JhAfD01ha8SHE5MeAMLUB7oxHYWjoKsPvjI70fRV3nwTWuItLPQ/HUZBFjRfe8DlzG5PD
pq87viDleFuZfcuyFgcaUaUtseV202biO0V44HjyWe0hVX3RilqFCTAKdoVqgxcoPRptT5K0bNFk
23BjZA01gnN2tnHErhkzEHQjgv6Y627bWDncamYb4VTUWzeZtni0kaSrYbyMgP23JAiALHZVd4i1
WDSNNyYDxZr2U2PNAHMtBHBEK9N4FA19CfGLnXvanV3dNOcwobCBrOYRvEG27tr6myaeAIYdITwN
lGIAsETT2hmB30iGTdnxj8bLPVI7xmE22bM3PkfwEFGEOo1dy4EooifAK87k5iinbSwfiyxUPK+k
JqhR1coObftMHcYLv9MDw4ZnW/VsqO2ovzZCgVOhmTztRnEDWs9LwoargREd2pBtY+zZ0Q5NJNoL
63NfTc6aZl6xNidf7zSJCY4e8doqvPYcgt4vXOldHF8/hqBDd/HAvBVOoV5VmEWoMooeakExQet+
AqZpH1MPLhpV7N/Jzkc07eDoKQWizsB0OfGfjc4AG0CTG75+jq2ZlzwthAMA7JxGC3LuY49AK2ux
7jq33492xSa9eWmYHD+5tHJrNrn4P4zpOgUUedJ1ckRE6VZj6TxLvEwPc7crgQoxsLR+InKX63Hm
90wi/0Xa+nPh0JluIPnW1FFsq7goLlO9KTGWi6Ya76ntNnRl57cyrg3goaZHbDz6bIkcShGuYI5H
mF7imJo5HdJSSaEn+Z+63BWt8LZhk2Fu6aN8b1vsBUhWQv7xkx1N6CHZExYFZrTPqLz1oTIag+D0
I3sSythIWW08YpzbaRq9rdswDO+nH3bZ1QdbBve4hhPWVqRxoxrTPsO0fWWnr95iT3tfeSrywgtQ
fcshmW5dp/5MHvtT0zmM8UtY+CM82M2wXAeoCmczNsZNUqCRpbNFHuFFd19rTvw4H+6taXhsgUa9
Cjo8f6NEdfQUOqqy8Pua0aUIiX6GaJ77obR/ktG0b/JnNlvFEgjfdNWwsx3xG7AQn8UGeGITvkHM
VoSTuBnBpN1DstYip/ZcYifYd1G4fl/jygSzZW2zyWjIBpVj3zIJjA6ABo0F+1nh8qxfi2GID+9T
hCbac2x9LbOiYqRKBhW+Oj7kHhrRFEOwnxx5jJc717Kn02RR/lsufcaITDsne3J8SRWH2dB4Pjq3
dsj17v2OpE6OBrewuGmNttqwoaobTQlQ3d2KuSgf+xoN3p7rSzmVE4fKqdry4FA1f/yVWW5zI8K4
E8jTMInKG4Qc906bu3d33alel8HQrOwBdbOX3WXqNhWvjZ4ETvaqUq8ovpA6fJk8qck429Dkz2nA
FraIwmPrIVDrDA5eZWBWFwqHSiqZgZZEsdJZX6oCvTGyNjpGraeDxLqSi7SZI+IFxREVnhM3xpU8
m+c8GZzd1Onfw8D9RyJgJllLuLzP5S88APEhGd0KbWCk3twL9M4Z+F+wK/Hx9Dg5JCnkLdkFb4lH
y3mFC2HlF8U304dXSzbkEfZ+e85ZTG51iv0jwoG/WG3FhdPDMbWB8rWkJETTets8aMsdQ9pbkd9A
4lKLQZElU54TcTF/SxVTcW5t294pmX6neWXa2QrnZDfr4E7Q9TpFJhuyVDUXtKqBWVzLw+ghD0fK
lxtcqRMhMSDiHIRnybg9z6ZiW4jyNjCOvLqgYNdNMHzvWmbyVctNSOjM2qJRTYAm24tiTdu5PfWl
DldsbfbArBofomtGTyzi8kg4U2p+N4Ob0TYqYINYnNdGjDpDt2J/MeLh0SgivXn/24D5HnNJGe15
1OSblkfsc0pXngPXEOZiH+1zjPB99i5P4SQ1Gd5tRTAeY1qsHhmzOaa5l67rf0GqJSzRg0RvR/MB
g9Owgg7nMX5zv4NcSbf9FHTbeuJY0oNKWwPj+TTVryWTYqYBLLDRstR2QVxu1Uyu3CsB5Ylu+iqz
ObxYQBV3dil2Q4OJkWoT6ANVxyOevtR1GD7B9PiVpDy3E9DbL00vTh1ujUvKlpZ9S/0mkDGAH4tb
KcULL4fBVhL9GgOzvffKQRYJeQdHOjaCoPrUlEKRO2uRXEcf0izunE2/vO2wXqLbPIyfk4HBH0uR
ycgkyBzv1lbGsaADwpbJ78gkNheG097ks2qTXXkcQ2qemoSHwSx+BqBpHBQz/CfWlljliZtwwwsd
t9NycacYZxMopSceXbaaxC2vzbvJsgv5r8HtPRrzqkbxZWiXfdMpkdkqUo9zWOVPZQ3P0B1JEFE4
W7HvRPVYah9oNAKFBPfuBhnYWwFQA5wV1DvLC+SnRltbrx42EZiZezbWaIxqQdcVVX5+/9Ll5huk
KP7nRsgBrA6mc9gSEO+ZTHaknyb+hTVS4bHDvrM2RttnHeY3OcCUd/ZwUYkXKPxnfx0g60jPTyiv
Eer7Oul4LpfRnK0qzDKbiN3gxsxpDSKxboOsARoWUvEJMN4KDr3fPqQ16IBygLyqy6TE8Dsiy0+q
Jdid/vJ95QGmgFVPGUWPsB7aR8wD+B2tduWB4vj2/qnMgmCivie8JKbzgGpZYtugraIZnXJnOeMP
jErYDVtwlUVNPnPw2HmXdG7vSl0RUYexNkQx46bGoXA7KgSJBGV/55Xx8lqa7AP29JtOJdk+7ieL
tPIU7mY5nPSy9CNO59ugK3FaW8mx8AbFMbTchCOO8qGUxfm9w1PnJbXkIQ41dERoYdkP3/SaW8xn
VCtWMPc4mUm1lQyxjk2vnhA0461rpFR3ez/HzjJPdh39sqPiB0dcm5hBRaTK4tzQu+QGywpSSU1y
YEgGtfNIpr/S7AKv1cHzZpmahxy3Mt9X+7qFf638DnQQUPBV5VBYE0B56ntxgUTwQ0zscgLoSnKy
rG1HjHcV5cNM+MyTGBn9xVhpu7CZ2Fs5bgikT+FaIXiabqvQffRtTQZu8LI9mAr/4ry6rGwwAcST
RIgwBLJy6ufBzizcY+oUxWeniChFy03cL7WWD+P4io9oKx+LVrkHSN7zvhitm1ez1ciMgzDsGrMn
xFr8YNaaZ4U8/dRiNG8pg8CN7VH6myvWdqubjxGNYitfBd+Q0+vnpLWeW3fad12V4osb9EVysbYc
8AH5EFvmjclruAYx5Dnb/s27Ep2qMhGbrJDhJkDEnAUp0Q6J12qa4gjt9bGr6BmMKDu1eorfiUpx
F4BvRGRgAcAD+sNPGnlxuqleNbY+iySebu2hz3P3mg5pBr4VaIRZG80Favi1AKV+5oV998dZPzo+
7qFuRh7PLMe8muy5d0nF3jqw7zB2vVVE9zzxZm5vmUWkJK+s8xMqKNN/OAs39gB0YjgDXQXNwyQA
fZElm+4mQo5gYH7CgyKZDMSCUWTJ+T8lkViX58HxsFp749mpbOcqEqf5azeXWzDbwzi4pr42d47i
5GDUiActe3fMVTLa66nxLibwX6zF4vz+Be9ubdvJgx8Kc1vHgFi6FhVXQ/hSOYfa2BreEos7CeNj
hIBC4N0Jjach74rzUGMtaBbZLSoX4WvG0fAu3nhwlThQiKNRTD3MHwKDvkvzmzGq8BzBwiAIy58q
ATiwj9ITzlm1KQuMW6FbVBd2aO5BCvEQMU19Qp/MH5wu44TGQrAOYjAhFt/b6LH7Ln0MK9wryX00
w3ojOw6PpZXsdGCVD1Uy+BffagXxITGyF8Xnemarn5xzl4cdFb4NRJJ58dMy88HnSfyodeOf9ALZ
5crIsycEUFASUye2Vgv8tQDoXGV6Z+f+N1hLVO2Gy52VK29jd7GLgYxjRK8rcl+1ZbwMSf6FnW63
x/+HPTGrjgUfyTXOaX9blTgHBWG+bZAy8+tnwDgJ2kMADvKJRuMJF0FCQN7Dqp17gkJ6cBzDInoZ
o7z1I7Hsjt6rfdQF0Usw5s4pb3ktRmSGL6zS82UqgjfC15F+ZsSpn8OqZkkQuToucv+61u2C6Zzi
R5wv6whC5NlcSh4Wm6w7xXjNBEOZxVoaOYvZHtb13ogy6965/nPPiX0nHS+m7KQz6DEpKAlN3CWu
b7zEMtkVATPcqbauxC/E9f2z0gpx5DT8OLAXvpclBvJ3EbK0VHKmOM3f2L715iuIS+yTYWX4/cPs
byczH+6cvpg6Js0JOB3st8Gd2C/rmKkwEYasMa9h9WnG/nipUQOutUGqT7NLqxysD4Vh7kTl0ap7
bdtf8RwWl4hkz1rbJkXZhsWDt87ifc3Wa+NEkT4Xjl9jwz92jhdce0nCX2fJhcn9uE7cBDtnh9Eu
cFuLHTy/EiwQ7JoF71TjNi85G4pDPSbtoannm9KkZcLUB/Iyd/7atqroZjQ0nadLp6w0YZKajVtt
8nnIbJh2zXomBJfhObwkNgS9lAWdp60JUXYWv3Kc5Ix503QT4lUnzC+MvY/HJ4+97JyOLYNWayL2
mLb6/P7FLjAuz8Pw7PSWPveDKdlSjt3hfQPiGvVpDugYaJpRnCTBHmgS4lhYdKQ3uQk0SBWsFxZK
TCw28zz8Kr38adQVZSGMxllRv2N9wA+GNr4lzUTIowUUSLFjg+hB36F0j4aD9gOuA8baTH7Blk51
8ONbR6Tts5eSbSnNaycG71OeXS18xxTExcEty4W4Oka0w+ipDzwysNBMrKCwzNz7jIGV/a77SKfu
jGmF9mQPoJrjRvJc1eVDHTrFeayar5K4ae16w1VFkB78MbCPjj2fbKd48bOlJZGDZNFknBu77Gvr
Iui8O52NrID/1oIGSvj1mwkltVDFd4aRv4rQremf+ALSCBeo0lAXo6sfmAuvju1OtsTc4ljN+7kw
FEHYjmrI4vTetsebbKwXz0NpmOQfjP6xzcPo6gT515CaA3ae3ndnOeJl6TpdttK41ByuccZEId6S
RgHsVs6n/EwYC00hXvwslYXe5POhXWCKHHkR8xjVAOjwmx2QB24vuw0o32OIS6tTteccZ+3cMuUE
mBKWYKf8KWZCGwuSqqqQ5ksAvooSadJ1dVnQ/7e8/2zdJrg3WHKUXX4xmH3uKVXlKJT28U6omn2z
/DxlbMKmLL31qKAXD0iCFwTWZU4ZL0wTNa1l2sjrlLuY+AeAoV5uc6hAyKwTktONaEpK06gp51n5
EE7bIaEliOsoj+wEx3uTc6MbdYmTQ7WbTE2/B0tV14aVqencYidQOhlNGsEmNAfnRCsr7vIsPqAl
YVscWAjrTrNUgi7sambLhkNYunZ7tSautWCl5IsaOM6MpYZFRXiREAAAkYDChpWF9cqdiE/VGUpd
EteHaOLF4c3uTNxv8EO4CgEqJjud6LSVwgyOQy+/usSNboycn/IMuNZsBp+d0MEWZnmgIslZYc+i
udlufFoXIAEuYhFunvowYlSBglBRxJ0jc60Q27GQxprnrkJeAkOV/dZgJC40Miw2iWGnisn7S0zp
/OorY4+ncoTuMvdpDyccyl5WW+tJ5fEp+6xC1PCAq7SCRaovtireZB2dpsnqd6BJWkaxhj45VZtt
RFgevNnkNKCBuYeBH7PFEndaq8KNykDUsJvZp2Mzr5g4R3tlo++gv3fbrAqxW5T0lhvqNRkgjTYF
685g6fyxZ8AclM6JnZe9I0rSb+k1GNbvUlAsaJYYKjJuxfew7YdXr3VeClYOXMHmY+xf5dTnj+Yc
bDqXmKdMKo9jpii/uRZpEE2F2DZPRbTp+4DNFMlDMFnHgODHmTQKkL4B+Ayf068jclaECvqu3Es+
19quqhu2i6cGPP/Gm7N70XLMxc9E3Azv/Ofec8H+zZwdFgtuXw/GGXvkvH5XJCix4UQas9tyY8IS
ZFkpKWD+FQRfYhxbBw2feeXaI4r3XEK51F506G3pn4hdX1yWLzQuFT7ngXDJfi4tXj6OciW78LmZ
cIUNg1dsHVGWZ718cSJ9TU2wCu+bFiiOj5qYwc7DoXW2+Oi0wp3BZfkE9APRxLxutzrHAEsWTQBD
HxVsR4e/Gp6VXbzlS66Mz6oo9Kqtw2AtvMG8FRUl7CFLdduKR0zUtBLL367RykOu+1cZ1C5qhs3p
qdLzdmgpVkqbQJ+RSe/+QBHlmJTVpbHUypxKOlFi9WoaQbUvaFxCPRj9x2aIvvD8/1EA4wAuynaZ
Myx4D3aUh2TGFoBqk76ouSL7G/frOaY6uk49a18yN12Vkhda655I09z+TBoO3+yKxMmKqcew62zc
A92EzQioElS5u8pa0fAcV9nWromcxWORvcxmRsjbzY4t3mOUoo75L20KeK0K5xNbICBbVLcPPU77
OTX9a9zV6DMWvaTdINed584vjcumnzLMbezp/jA4mkbzOHuty2EXuqb1UlET44IZ14E2iRVXFDdH
JOetCE5UAdrUHlDB5Nx+Ug5obVmXiB1ikGdhFZ9Ml4+zJ2cmmh04hWCcv6YVHnHpfJVFonikDiXj
2szZisVMlk1sUGBR7vHoJQB7ynWMrimJHymiCU8zU1q6Rux7oLjUaWqOX4bK/+0nM8dBVLeL2487
k6X0a15aTwERJobaZUjuiQcLbxE1pGXU3Hu7Z4tCELVJBKkUoyPs3CaET9nVzhEM3BRGXpCH7tMY
eGrt9WSJ5sQtd/EIJCOOcWS2U7DXPXhzkabJumykgXlP14hxrJJeyw5T5ZG7G/2q/FZ2sBw8yEab
9/+WZyZzUZMkow2e2iiSTcHwcV3OnCJsYp6unB46yLwXEq77ypnufhf2x8AIcRemJFbUNNy5D/HK
Me9gLEb8xnW6T374vTKmdm0J3z76LqIJZ6J6wwirvNrOhE7tsZcHqobJ02/iL07xRtFPzKwNOjA9
3gNrRBWeg6UJJ46z8TyCDCmMyn3k+IYIywiQuE63VdlsX3PV7tLBjyfseQTZbG3qDbCVC0XjCSOb
iYVrhotXE8d6GLCRX0zx2/JwGi5j7QSa+MlLuhe/jepnl/i/su7EUxhtsoxspsj92dOXSnx9dokn
yfZ5VJV3Rsy5G9P8NnR5+xTILQI+/iO7AgYzk/vtRfx7ZKHa1JX8nlvmiwroEqeRJdltRhsOG0G3
aj0FuJTaUT7YTbQjjg8eKg4ecDc+21Z/jDl84AyGvOXxMVfKePODxt6EeE8ZCXOUgBsB17e5tpxt
uZbNThikUCA1jA23T2gKYHoQ1zBWsBGxk52bZw2ZECxX/SO9PfBZ85hX0mdvwhRwdtjuMEohdQpy
MXdHXMvma2uwNWf47gJ9m7jp6U5cQX7FKF3CK+JAEqXlq1FGFrcMWxc7WceUoYByrC5mlvjXMFQe
SHj+FATGBWqud2zV2IGoTGV/wN/xdQjcT0OASkCbCCOxCvg7xsbg9v6n9y/G3Jin3jIOORDiW5AT
kRzb8K2SMjHJ6FThrfSHY1P0EwaV5Xvd8r2h6dt9i6sLZy2hc6WU2A6FLs2VZAd2e/9iLhyGDj/O
X9/zcSnv6pYJiaY65AazLyaNTlowCLI7KEQcaf/7/fc/CbNQ7AkAb7h6Z0YGckpXgmx3VHGxPZcT
WlH94kHOElsByGMPmaxbAzha3I/mjn9fr4O+S4EYu/6m8mWPxpKYJyp7Xq0JTp8QSbXG4HvojSRm
+5UXG2uu6q3wqJo2o2neGi6AQdPyh+cEafJC9JnggvdEuSCeVjuK4cwka79F70OLv2dc2bXBIti4
6S3KUcikr14HTl4Ue0afCrP8nQ/RZzmEB07+J/TklqEEsIigQsppJ7mvZYT8XttnMTJayQCNuEUL
LSNjPD285fk3HJ/fBcO/LqjFYaj2lsDmD+swFQ5jtbDZ1YG6eBNiMWc7dm2KdGuYB08Nc9TE0Rh7
PXBcM8rZimLCRnvgbRU+DYOy99AJ4ZKb3/PRI7P52okfwPQKTlL2qRgAhecVFlDRExD34uQmrdxd
270yV3mXUlgVOxk+E7jhY08OrRgf7FqYiNLfZkLzkybvNQtSM6GrH+GtM+It65sz9zuOrXAsMOGi
rYFcYxztkbnzSf13ixIdOt2jjyROBAH0DQHvm3GA6Rh+kU6p8a2wP4jZNBqtjY7XphcNPW/xMHxb
MHTmlDcsu9WWh8Ya6ZgsTMO/aabLqbA5JAbxxrz4kfbAImJHFhuYmwBxfLWO4aJ7hrORIoEWOd1H
7wfw82wVFBAppqIgYyyox4AejGxDfxMAghKc+8bqCBIwz+OQI9/mwf/EPg83Y+88eyUZgjl6G8Gu
6uW+qAlxxVEYkSHSP+clTFSkSboP3eEpLZNbkfmPzI6rtdVawKWTkbqn2j9bUnMXBN6W2pdpjf0G
SkflvLiMiTzdIvGEYljr0PnlJW9Jp5maNsEi6C0RoA7at1OoQxbIaSP9JTGUA3wammJrdsTrdfY8
9BV48K46W/GEMzJvas5d9nNoRfQwE6LflvjveUbbyGn1FzJq+9EZaC8zql+ONg9s23dWAvxjaJMj
KzxifLiz8px3ICeel83Vk1U71S6bnZ3rM0iShn4kr8lEAY45+i+dUn0AFDQP38Qo7x0Ux8r2843M
w3ZrOi3Gq+iXtikTa6Juw7DS3ekx3nTEKDetb7Y8JOu95eQPDQKPVKNiSg9AvU3MV4aS37iuUfkg
R8zroeJDVbQu23kwG3ZHRndcnjEFMkpJ/xUtNezqDd4fH0sEMX1CWFbSHMO2AcYL/5CALUMY/NGc
XAgV58OBnHe6G6b43qjlTJo4Yl1WnrdBQeOBYxUDwK2mfla0Kq2anpLfJZsSFcwNbTIfTVds5gxj
UsrjcAhqBvSKOBjlNZtAV5cA4+22op48ARa9MmkPqOgWxVO3jbA34Q4v19Q8PALitMk2pvN6Nryt
jhjrTB09qkGfMyvL0bc8IW+MQ3OOsHO1GlQZgX4xf7S4xiNRsbVP6pSBsJmvjfJtigsJKwnRflae
WGf+J/I8hzRDS6kFIFAG7s+dqACL7bLC/pkFJJmz6TvOpu8JKxoBy4rYKoaapeePjJD5Wk1IPigY
pAfkZ5qMwpV+yTrR0nhDcxRoIa1JpGWMan2FEGdPGWRXmMrLftMenPYYwdK1ZjbxpjsAISlf6RIh
UdiGLpeneZ6A8axkjpOyoCTGiXhTlamwAidHDnZf4jj5IcKhWDksxnk9bb1oCPem671M47mS/jeL
lWhDPc+4c0f7yUSuhxW57Rb4oh0lX4u5AgldWj/LIvjccdfFnkWbQjKyUS/m18zLfum+KfdlcfZ7
9xiU9bdMdcFmlj2jhvkCAQjpNLQWDsK4gdng7Hqjv4smAwhDnIgIiPkj8+N2kxIo5vAB3yZXb7gD
XoOiB+Hcur/72fvlOzxwq9TYDTVlYH+wy/3dnKa15D/Co79Oeh8rbasCSlJMNgXiBt7vyf1SqrJd
4xlNYZkEcm9JUHJdjbU+pyiAkvmBOeE14aAP4QJl3qZOBbOkCkGeGH96cR+q2yzX1sRy8fUqTL7a
9j5URtr+HOqQWcIJOKU81g3eDuVFFAWF9haJHj0/9aDQd9GiaIEAc0O9m6N1phjMGoJ92UD7IVl8
cWk7nKjW9PSHq/ehxfj9BS6dj+hWFkvhx1LSPixUR+edf7I55gUAD9hN5OEumSNjX/HC12EDgnj0
mTi+p3eWrk1LFn+ohP2bx5jLpCGD8D4KuVSr/6fBEFIG1R1YD0+4aRhSzAlgWAXG23ktFJtOiM08
EkPMJEWa/sHe+KF4lAvgmp7LO+NKaF76Y7V2BcC7xB1MWdkykm4YF8YRgXRn8FIKtckrAfQYcMiQ
L/vnS28t7/2/leYtP1lQbyn45JrKpuPvwy/tkqSm3cphBBVVD9i+TuQ7Np7fiAM45P00UHIkmvEl
n93fhZ7rjWvfp/fdXkb+zDei39mYJguCDf0tJ1mJ0YHIWd1fHaf4TueMQm42/2RPlR+6QpeXLc2l
5c+SeKqsj/bUiTa2lv52+yS7Gn3FmEFO4iCAHGZtEmn3d/rAmRTUBwx69kzpjU8XzAUDbo0DtIcy
0nB2topLkDBzN1py+x011IlVP5Kbas8dCMgODNdeS2PP3BgT+fyWDW63H5qYgQOjiRWJDvqmrBCv
nKbFBCwz7gngJoymr2y8xcs/v1N//3S6juJABqtKWwwZP7xRRW5XJldanTp0Y6KLHo80SXS17742
kp1gVCMACx1/qVVi7v75Z/99deNna0FbnmL2iSX4Pz8kqU9G3Of0eBLkh3KyxDtMmt22JEqmF9n0
n3/a35cr19GecB1HeR7L1oefpug3qnBLqlNkGb+GovyEx5sqAdT9RGS/x9L/9c8/z1qcwx/uAcez
pSldrMVEFj5c2qTKKpSPwjklvq+3EURotsR70VAiAlwVsWMZEUSUZq8D46ks66V6TvK0BUlweB95
VbW2jzIon95No1lJlimXC3IaiFHh2LuEBWtuA+chaKoTe2jvD8vHxxr45XZQdBJqLpgt+dOHS5bD
VFwaiG163Q1aVgrk+7ip76JzaX2j4+oghPFVMghTHtNcDFXdystAIpaLHXFwcYiU+b7xCRWn9uQx
zlBX1yg/W1EZvMz5J9+p5v0/X/T/8nGm7ZXRLped5/3Ha+5ZQ2TOpWOdkBoQ+B2mHWBq8gMOwKPw
C4AVS9ABKTzIzPM//2jxX9Y8PslaSQRobauPz0ONeMvPzsCvLemBKp9BpLg4d/o6OQvJNJ8s6XQV
LbEmO26ZdS2e2noEA4LHr//Dp10sn64Pnz4CMizDtukAp5LLq/23QufejODaekqcUlWxXi3uoXnx
/Nz5/IX7ufzEqZwbjv0hmfziD3e2/vutDapekzy0NQObvy8rzLpckxK6U2ma39AES5wjcvrquHvw
Bk9zxAhaOgDzMn8Z4ZgEddnnMyQJ1auOrAMpePGjFtCVu8J56OUJ5X4diZrqxhk3Q6DifhcxuHwY
bXGfQ7YYkIlOgdeJc9JXcAXgpXUWHHJi+gq0LyO3Ek/tLaDHUqKzrAiMOLsMfDSeW+VtoyL1NrGd
PfWyPXSVBzBr/740gEMoCfR6Cp4GrlkxUUgAwAfrV8M23asFzzKRv8Z0elqz29BxyKCQ8BzJwDWx
ObLSOhgvQWyp/TBW5SoojQutKdPrOMiDEeNKMrLkqTbYuLGpvQCHnZmLeQw7G05UcQfC1HZ795Lr
9LkNknvXhMTWQ2j7//zh/S8PbM8kCGV5PPY4QLwvZv/2cckjTo+T4TsnEBPueU6cPU6DH3HYuI99
a57dABtGMuEZiAUHmYZQex7nL93oO0dzrhkuI8EGlC+14Gr23v+wdya7bXPbtn6X2+cGycWycTuS
qNqSXMSJ3SGcinW1WCyST38+Khvn/icBdnD6FwEM2UksieKq5hzjG4aiToCWkWYJxJ2+sT/ZM/wt
HAp/Cy7/PUWbOcrXSV7W2R6T8u3d78R/vPAoH5CtsAc83mWiNhqTWZt+9liZvxaFfPe06YgT1X3I
5pncsTinJ132t863sDvXLKdIaAr2X8xZiQ6hLCG92RGoB+W4ptkpDllUUVdMXyO6VZiKa3dnhbiY
u5peQ0tby/C/iFQhrwergDs7p5PvIFM/wku83XdWHef+c3HDMcXE6I9mkJsgQkN6yyerEI+jRi8k
l98kKbSnzZgndAqZMvcNFTypJn+rvXuixpRCeu8GHRbvj9294Apfi3AsVhI32L7q0HnZpnr7z3eF
8addx9dZo5lFDMEgNn9bwvSmxTzqsYTlxLVS7LmQON0EyNnwF/k4riMiFCjE0RLMKqs65o1LmEaM
KCLz62gns7/M7sYfS6ojuPqWgYWIuc36/fU0SUvjUk7zkY9XHdwWSQXhO2Oly0tiUUnoHrMOnIZb
o3sc9RrrK0r10qXxloDkPPeAHf6y0/1z1ucl4WoSuuP4rJa/b6C8GTxRRPHwaBJKjMzUWVGjp2FI
vyGLDcozJvI619GnB+r9E2EF3brQB/MkDOIr/vJx/bHfX14LWmNDJ5SDBfu3Ob/AnVO3RJ4e7cjA
F4g74dBCHk5oA65Uz4cWmibSV/qem87RCAzueW2aghaQ5SU0o+JGX3+JeoIl1nDa5TCZpCd4H+9/
eaF/rk4OG4rlUIK5iQPC70ezXMTJ6NQuhAlp4rjHmH0oIv2MOhZvPm3HPQVY4hPQ/F9DSOyav2sq
hrafFPFZS2BuYEJRrv0pjqQ8yCHpQUJ7xTmf1EO8HRH6PtXNWKyZ7i6d39XPzBDkhvlQkitVB2bP
NFxl7ZIxmBGjU/lvYdn9IMqq2FUTyAFNBxiHFLf0gb4hCLdTi+LiIqyOG9IoBs9GWUhqrECpb7Wu
fbAbMRLZV7hBZzYtfKyoOhHpyQuwuq0Fu2TXtyCrB8Mt9xQLBPIgx99C7U82fTqT1D6g405mdaQ2
CkjBAR9fWXZ5GgVt4fuXupu67TBV1u5+AKlo6KF+Fd15xi2JO6SEDjwhQRiCAmrMJ2NiO59m0afC
rN/yliNulIALsjrjgIPzJ4GDMBTFTFpPCUEvtru10/f+9T6JphQNTwtDZWr6N73Cba/D8kFpdU4M
7ak1wSECCtgUrkVoWf2Zhj9gbOprR0dO+/tJOgnlz7FEwZ76A1eDlYCMoci4GHnCGkeWbmvZ41/2
HH/e/LbBSR+/sW8L/Y/DblLikEHN1QLLE5zW5Pq+h65V4OEB3pISSV9k+t+Pfttg2FsuMBsG7O/7
zS6CVjSMsTxC8u22QG4e8n7wT6lW5od0IN969sSu65KF1uCdC8w8v/QKdu945/88qMzfDjgW23QX
hBRoEs7e+h9jqsT6YTTStmhNay+N65VnBhFLsE3BFtkv7GvuAifG2G/102bxa8wud6JduT5RO9o2
liRylp56SJLyKxsRCsemtq4ROo5awd7Jp5U/x4+C9t+mQplNFo0EnN0G1Tiaf5vpPeOPt8McLxxH
8F5MwRl1WZv+sbBbOZ1KWOzpMR6bBCZ8bJB0auvHok2pa9+/x7JoHO+PsiVRE5jiQbnhfEw7nNCr
+0MCSHmYe0W+nYT2Oo7ZfLx/SdjFI3Ef2XhKApyXn9taRfGQ0gUxlt18NMeMhkJHwjRCOJogDbDQ
DAPFtZ8OsplppqSOOCZ2qsGArcf/fkjIT6BFFJ5xjotjGntTYDvtz8KftGNCvjvre9uvZbFkkhZj
BSwmHJAt5aLYW3a2T7WavnYKFStHrh16ZMEUI7iPbnk4YRaiIXEkFjo83h/5bcKBUi91vuJOZrMq
9MfS7jDLyPSZmCfc0mET7TmL5nvwuDvT05HZjPFzA5XGZBZDMde8FKSG2g25H7Ss5p0bf4qLyN65
DXY2egnoxTUHtIiMX+7OzF/2K/SCWO6ifm2P+IH6hT1c51Zz05IPoyPGQxTNZbZiNuAyGbcCm9ZK
b6sI2hBh0SNaEpPmxlNqDMZLGfebFi1LQCIrrYKcBis4WXny8QTtcmZpsNGeBzZcbKg9EzNtGdv7
9mxS9c1KybWoCb/b5haMyQ6j2P1V0gN/KOm9H3pgGWvdLe3nLjOTjZ9xN3B8oTOPRAjGmtadNUDQ
5xTxE4cLwskG0wKV3VFrIkP+FoaN/pJGug+6l1wzyw+f8fzDqGIM6VojWJfaWtvEJIOi9rMeojLK
rw0kqVWVocCCjOQc7nYdli2SZBeYugaxZpV3Jfb2Cbs8bq0992AE/yhGvCo0sIGj5LzQcpz27aja
tu03vLP7TijjRVlghrIm0vCAUpKfKrs4o3JZ1E722c5QnkX4KHYdItcdzi1jlXScn3yoK5ssdF4Q
jJlBirpmVxX4ITNYXZ0HMsV3o1dqRFesVpShoNN5eWwcTHKCIg77aNRnM+hCSUCIWtP6gBpqfCkL
+xWY6BevjRCWwvReT7jiD2Yvt9rgklsbGVj5ourg6Fj86xhXnxzMzwhn2TuXuRUoaSV7UiEVT5r2
crzxMledgz3+V4VSz5AdevKJwO6Nwkj2dDemTosslxTEFxN9F00Yapk2Wz9g+/21MpYIFeLTA08h
rxoIUkIJ2+wGEk7w9SLaC1HY3qyBDhOQ4uSbjD/0aHZ2fmvkOxWj75v03FyXaVxha+W4jsuA+3U2
H2eUMS+kPmHHISEDcRLf5k3/gJHHYLbVHXQjVBfcXiFqicV4SyS7fjGk7bZIvHTfNvrZJwtgD6C6
pF+MeXHE8BdYGjAWPQzFE3oBnn6Wz5OZuxvd1oNUyzB7OYTcpKy8ay+j5VkdrMmpnyEzRGsA4D3N
E4I/xUyHtYQbuR+w3m46Rr6O5RQBQb63IlhkloqWpXeKENvqSCBlfKZYEsOEYRZqdQZEKXptK0UG
vw/VyGaggfXgmPB3PZf9k/JY8F061D55VYGGs+CkdlP2o86QiqLtq886aFqUKRhOcoSVZ7985KTS
nSn15gEFSH/duClBUpXlrnOtig7eADY9g6b0wr52XcElfWTHhGXFbx/KrjcuwDVTPBFPGHeKFWYo
5hiAzflm6HwKKtaoTrz/+OiUpKKBTbulQGluKKjIicFyNSgi0m0r9m5a1BrEfYAe4ji7jhBjHhN8
8EsBVx2HRiNDAj9xRJOs179U5IJE6AdeMtMPWSmnadPV0RUBsfecZd9YGOiwtsI7dgWnHk6STWRi
20TMa+06TBZDOCCEuvmj0b5Qlje2ejMJQsLL/DgSo1mMxylLXKwl3QfBhoCPC2D6UZ31G+KNw1NV
eU+tPtpc0o+4jw4+Pplj5iOCmxC/bxPa2pD7wdDacig+FdmnviXjGbfVKUFNvh+Ic6HLmJ40myVO
+naIB6RG1+habCtrppQnLYu2NYlOrlH5VxI73O0odbkLs/TRKin1dTUDv6pLi7A2PGk9CvMDscD6
IZqKTyz5TFRoVLnaOoU+v+0xJKFvW7MnhiAdjwN0sTHdRb2zGqNK3bupaY2KyPLaE3BQTsu9v9Oa
mtGs2xc/FT+zyNlMIqYfa9KlgQlrB0vOeBnR70Y4W52mgu0ysV5Oab2HzWSuoCGYW4KH2Tfn2RXV
PR9DSrhXC+mBDrDC+aXtohyjAG6x+UJLkkKbPvvQoQqfpMYU+BSO1104N3glfGNJ4X4we11clmQU
RKC+c1WS8MMQWSvaJFMEHjX73djJTeWa3hkBXR9UdhVvkW4RKtBy6bt82lZNNh5s0eA5X341TWFo
lwutBemOx+AYgZtjWHWZQj3mIIBXYOpE1I+IJ26WLeznhqmycNvyNk9VuVNDp9azJGhCDhkWn7D3
1k2oGwFXMoX9aOOlnNrFMpKcu0ShyoPK+KH7r052sZLefXPgbbR2k+PXqqwl32J4RqW2vmt/KyIA
N1NsfxSug6owzeODr3Xk2WrWQ1FaUyAHeeNI+d1Mmr03+PPBIFqUrRQHo/E7cg7ch0X76LqAG3XS
uvZW717yLLqY1LivZju9TVYdbvIoP5ut7u9NWejrWSC1jbAnriGaEq1pq6BPZmcPwo6QCkqX1OI4
dZBSunYmygxdC0y90J1DkYFBrxrr+d6W6TuRHRxNOrzu8l3oKDi6wTl3ZXOyFrH1GKHbybNzlVqS
cFlSArswwmg9dBbCPDXuBc9iFLU6OWW1S6LYONuDc5q9/HvTpf4lRBYkKPDsulnemlFkvA0SiyrQ
qMfECDfxfConII7oy5AUW7V2oPMM5EWXfpBxORIgDZSCIAhM6VPlewTCYZ8wJsM7N5IAvVnYoN/U
x91ZDpZp5TXk9Mm5PTde561sH4KM33WEAtEM6WqhrfqBxPfGMDYj0tZgTKgRVRSiA/r5aFp1dcjS
OiaZz3isqY6k/Tfd3jaIESwZ+ocETQnoxzpDoIfh3iLEd+XUWN/VYmHEIYpPWAoadfFXpMXjvu7E
DUVruZlSUnZDpw+PHPLQyWONXhuNJ8+g3Mm9Me2PJBTiwZ7bxaiUHkw9/xKOoJPphxqruMC84OL1
SfSyI87Wefbzep1ZKam0JI+i2eMEmtXquRStfuqtaEMTlcSQySopFrd7A9uvydb8idreSzGZ+gkq
206QkHPIE5K8cmyrweSK+IKcZKtm7M0AStyz0cOnnolgP1J/NAJMGfmRsmDBgdm+OVryyjQuj4ri
0XVmMRbIWw/Ci5lAuuzSz7YPdZUiMALKhI4gAkvafk07vFP9qx+dxzvgJMrc8XbfhyKa3ua+iM/s
94nVrpB0a00nA42Rv9EkwRaFG6Ep7Lk5Z2sD7K8/IPIAe0wExqPmK7jkkf4A1bhFCW9DGbKdbFfG
7jXVLbnTihzTzIzwDmYBQpU2+eoO2XwYVY9j1S+eJCTLBJvBsx5Z9S4VLcloVor4xFaYwZPw4I9N
/VTOgBIMzVlWzmgf1jzXOGSfB9E+N8X46hgqfKJahB6qzszrgMma8hCAmSltEfPBCt+3GacWvE1Y
84b5lLT6fDV7wAOyUNo7SV9XnEg9UZQ/Q7DhEm3VB+dhbSPN7gx2c502ZIvUXWYcZEYUqG5xb+SL
qQoHWFvjPBqcVp0F/tC903hfoQOYOMdODTmNJJdOxTGrmjqwbF9g3IDu9EsE3AInQDxKOxVz0cpp
JlIOi/RTY5vkotblI2pswKEx4dhd3D96onA/FAPMn7EF9Xm7xLBb+lMN7k4ymxySyMN+PPYpBvVw
WTM4ao1FfEytL06jsR8sWyTJdbukISJZO7b1kk1dTLeoIerJsubwixOjthlJe6jS4RYNpJvZaSsu
7syqLJF+T0ls3kJhXX17xAOiRH6e8FL7Se6D28PjiLzvoW+sU60m+Wi3dfs4kD8TDPVMrgvnh/t9
q9CEr5WE4dKS3L3rXXDNo5LGJe2F/8rq4wf2hB4eo892qgESDOhjN9Lt5cZX02HWOOdxwn61fGWd
tELHYKmb5Y5P5vMoS5seHbNtmOrr2kcdWsoielyQMrVEHD9lowWgSYzPRQe0QGUEueQYuykbes+5
90ZCKQAUw3+GA46ysINoxLCW63ZOWNaXdkFvYnvibsO8WIW0EUvALa1VB2kJJ5/CGZorKNgFYMKV
Jy0QNQPJF3iNg6pnP5A3AsBFns07P1fQDXKCRFhqJvgQJgKkuvxJKcMP6KoAzpTE72gm0Te6gSsi
HG2xTRHpPYhKbBHzZKclu+bQud3ZJHDtONJk8Wx549ch/k2JGpyyrN51pMGuR73TdnKayKYM9eeS
HsBpoiB9L2/NbfytHOjh+jhfCSAP0zMWa6Zm03mhBf+iyukiNVxdFju4qWxTHI82RtE2lvtK4vU0
dlpOWFG3sIza1H5NEjw4TZu3UDMxDi1JG9e6Gcgtinx8VoZ3YiIh+z0Zva1J8WuT9O2H2fUCJNkw
001AuQN9dJnDSmL2dOTLkc3JwIHYnHvmhWbZ+JbbWFCmbQF4lq3tGDihQt4e1bDErbK9qK7LjkYX
Hosur05ek32Nukbb5dGIo4NoeHTH9MPuiKQO/WyAbIuokwzyMSWoC0ycbWm38lGkbCTDVH6dYn9i
q40uy0sGkgUKvJ8mfRcnGfMNgJTuNESdOBaJTcGssvsj2+HkbBenOpyjh7GJ1RYTgL+StEqQgIM5
cWiy2jHXsERFtaZugd1sVIfeBdadhOMlQnC5H03zpysn+6HQvfPk4YtoLTwpzZSqfYwsc6Nr4t1C
cRw4nCg4NA3zeuD67V35qryFhClY1nulnu4gKPZGOgPfJ4QLyPYiEkFqblzCCVx1E8sHze5fGlSL
a8CLRVB7TsiBPemDITLyB0rIoarGs7LHo8cZ4liDAOtR1gUofjOoWo48ual5NZTXPnE+5/ZcDLJF
chm84uhlvnXFl3uqekK7AGVFN+r3m4Ewl8CNIn3TucgqJy1uzrKpyRySzdVYkMz9Fk35qtYjeW0R
olu41uBpthe3t0/REPPJg4fYhnb1riT/8G49tMlV2BALf82wCm3IIykBNVGTzrzutenFy4ANGZvR
BOzEWpN3AiYMBtGamf9rocV40HKzeVA858FX9qtW+e/sVVaN5eWQWH22uRQ1drksMdDk6UPTku21
nDIl+NN7kSmvHXEoXeKtDFqvs83apS9VS3/IL40Zs+Ht8+dQ/CB+u8MeTmKUNxNS0VTmZy/8gKL4
NRrxzFiuCoPYJKc9Nzj2jwB0A2yWBiTYbsmsKfYR7phsFu2SsnFoYz9+wDn43erZyLkUBggyISMl
7HAEIZjGrWa+ZIKSmGH0zvd57ZTv2iyihyouOe14xoufkwYeOW9isIermeQHqbv5KW2Kp0hy8LKE
BfclHB/VZGkosLQs6DLHg1Nbgx/vzFPbR1PQKmF/DEZiE5hmHxb07JWz6HnhATvteEAPYG60BI/x
fQdXMbsaCd2LBNUxb8nf5A4QRnco0ZR00W7W3Z+xQT0KVyZG7x5ZgJoYqy2K1djl/Fopph2/FV9a
7vVVHE3dQczDiLNKKwNfnwKmiYR0SXUyJ1qgg9FcfoEgFwEZ8Kdxk4Y60RqCqsSYWvnGtam8hyRI
DEOPzrissLMQ5aQX6bPvLPbKFuEgat+d11iEKeTsC8krIacmAdfthukDrjHSA0PAyU2PRWiexx+u
A5yPcFsYy8UYL17BZUJvv9dpIvewRLCeD/NXbQeXB8ePf1EmHHNHmQrebjxs7vguqAKwk0Zk+5HZ
kYtqLtEli2iSRnF2dCherjIboIsdkZvsSqqwHOu8sm53lmLb7eccp1iCnAE9b4mxfNWRN2ZGVXkc
uuyj75zkga18s5KOYO1i33SIq+5Rdb44COJaQM7r96IplbzlZ7qcyPkCsi/scthGanhTluy2qsvL
dZY51D5dVwYkM3HQGxeLSqcQ2sStvr+v+H0HSaKqBrjY01sj8IVxT2JDBWo35oX64rTmIbFwPbv6
BROtbo/1oRxpmU0Ah4CurIGbjjckni4ZQHRKdRmMvSkOIZNs7zntadb1x9nLjIuSAEJ6qeHYVoqx
w0HUWw47eRd+lQpqggf3ftU2QDY8u61Wuq/SowX6az17zi5fmok63jyOUQo5fdXs6J+IQ409iPyj
Ev3TjLHKCJt3/g7zi9kHXZIY51Y1F1ONzoHQ3z162/bmH6vrGmKLQ7WopjqF0+WQZjpJDQZhOKbT
Pte52T7lMrUOBVztOdeKm7wQX2YR8xCdpVd9073cC+rBanYe4gQKFV6/peJrvDQsVYeSrkclq1tu
w3JTCW6+kAUBg/kBSfP0BFd574ANX/QbyUP6lDcecTY9cHymj5vrTOACFLklZsoUPceTc2YnOkxX
asgbIWF4pNBOH9Gs0qRr4GjbjmoZjdl0FbjcMA7X5D3B5n7UPCZby2y9fQhkBp43jkbOyjatiOXO
baDCYPXtd8BPAXTZZUQjvLXWsOBhNNQqDorRdLeZ0bOuaSblaj9x3tT03YtxZ2l1yBHTHPOLLgvC
Gsv33qZoMuUvbWGan8wB0POytIH1qE+mPXznzB8TQomHRKD+vbJabSxy0s4toJKtwLW9gNhhKkTW
k7TtACKz8VwxGU2xd7TZNG3j0fpaN1Pyit7gi2fUAZhf+cOm3hlln7zSE+e+1+MHiwnZQFN2Nnva
Bx7llj1BrD9UUsVYG3I6V2KwXsPwjRPRS0HF6KkiY2qTxNm163OdTgbBK3McYzBVhFCzoT+rknK6
lobTs6x1hk832Xi8m34VhspeNzM1qdiJ2kc8Xq8mW6AHUZ81k7BIowSMe5zirKcb1Lxmdg/5PZPN
m7dYEUJVj9emqfRHZZRf8NPVN3Lsf5Y9NDJTpfkuU5r7eZ7MhVA3EyMy4f3I1EyuEEevfdv7ZJUI
rb1E462HglTt3DzcCDdFFEyJbQ2BhLnKWUAFdtdkZ4l6mgg1ogTyyTzOWGTw8yCTPaDkpNDl5zp5
hOWzSsfPYaWNW2Kc23NoqJNYSiPONAzstjnMFZWcLujopovJVLbRRhLh/H4CCx5Zt2HiF68sXlrT
KHa7eUcTum+G5xjL5t4ZdAbH8u1EaN+zDlOcwKFrXsW7yq2MT1GsAtfUizdJd2WXg6nYysroPrlN
cWDjvxkc3O6rIMSrzP0IoQZUpPZh1NObgv/xGvvYwD3fI0xsY+dddi5mZGR+YR/cDvoUp3jP6U5V
TACuz3PjACG3nJZ0it8BfF3vBLsn/vz4cRtWwwr/O39YrwO0lju4VSf7Yt68l/yz851qsFmTH7BS
AoM/JBfaRpuOHUSyIXUDi07gMwtDB5j24I3lWXnXRD2jY69hFcsNqtmdtQmCS3B5u+AsW314K2I+
VmMwBkQ4HptDcktuw6v3RfwEe8Out3YAC1LOWeMR5dv0iaym3qb1EWTF1vs60q7a64f8NN3UzXxp
3ySidXwmeKJc2E9rCtdhu8EJpnXbXu2o5eNeRQmCg0S/xFMxre06fon7etsCRMMtRaOyr716Dwhx
2IVpb2HFJ7kkFYSKe6q8YLurLl4fv6mqGBmoTkDfWnzN2Ais2M5qoEEzdx+V1TnPBvVR1cAA+lGr
HiYkd7deEY4eldtWDflnHqQok4j7KIsk/0wleW1LJAiZHTd4yy3rM5G1VMxStptpeRIYPkpexPNn
GTgrPDbT9tapDY7M4y0DXBU+39xH3JRNrZyN3U7N8f6lserm2ID7/PUtmQXUEWtcP6mZyqMLte0Y
Nq083r+9P8pabo2+KM4G7bQjna+zFp8JZmcwm2N19Gunol/Oo9++lXRH9rM9bFJPlMeqcCF5xORv
4UmlX7Ydc+/p/jdz6NhkvEgqxEZRHsNUnF0ahNv7X4bVUB6bIaqOyytQytT+8fO6JCDWwoMD9784
3r9EaVgwuPny/352fwTWZpn2WbNzXMvG8pxtyXodzmEzr+8v3U5qzpX0dNeRQSw1qLtj2EbVbiLY
pz3ptdnvKvBuxDf9+7e3xOj9ep7ffpY2AJwMSVgKfdJPc9nEW+maGJnaOOk2LGgQobSmPHLyKY8t
ts68TOcdOkZyDU2THBmbRrWZ6//8cv9Z5Mqckl510parfv9CP5baaeJnfB2dEdyNhkRC6Mz6g51A
2ZJddcyWJ1K093+JHv8/2f9vZH/d8lBb/Aey/4ec8o/y+/8g+//6T/8m+7v2v3QLW4vjIDTRBSaP
/yb7u/6/kGTaAo29jhLFxGNRVrKL/+//Ef6/MFagk/EwpCAytTDs/BvsL9x/eUT5GK5ju4txXRf/
K7D/79oRH/+3p+PkYAXwEX8uOsJ/aEdKvU85wWbzvp57tekH9lC91eJ+ZUGdIL7Cm8s2WU4ps2mA
IQ6A/I555npU4GmrTc53Py7O5OyKFSvxX1T1xm+2JC6OjqXLI6+Wt+nRuf2fL67LfdjtszPttbaH
229Z7AyMEtOsuk4dpnqrkCRXoTNl0jYKMqM5Ard/0/vyKfxTHr68CIr42Fwse7Fv/a6k7OxWHxo7
HvcTRs6dPkwcymuVr1jSbdgQLzXNAeypUGedH1/x8tSBPQiy1T7rFGuYhdiU+uztSNMho9Za6x6C
vFrP3/Pu3WJbSVOQ16zFXv4XjSOU+D9fuuHAd0U+7Zm8j9919n0/UTia3G5vC5fIyv7z4OZo+oTY
5yFIyHRkdvSK5MTqoG8iHXWP3qwGZ35LdN4lStmbogW2vl/rORuQD8AHMx2AQjzfPrM5zApVfBoM
/WU0kXbdcX9D+MZFEvu06E5uydN0cfLY+WArayaq1dhku4hWKUU/c1qbjZfsE867q3lvsByswGaZ
gS5AN0xVCuKZsiUspSfTEuY6hHq0degJUDFXNDK0jspHvhE6WwWKvV6ZPYyJDEK9IJslxEhnYDRq
iVNayykEBY/I0+rrZ7gDN23Esns32+W47FZoI4I8s721m5j7TPLm89AjYRaUgVuj+RjtZuPC/aB7
iaB5trON7XNWBkbBSXS5ksu/lmwwnfTGBgzIy4zSPtUgOWe1ZAmy6IYZWXSqXREYGkebuHW8QORf
otJN9jF003UeWiDSzOgn1Zz0oIoBy7xnxzsz7N+Rmn+pENCumuUGx3PKjZWUKFJ9Iqv8tH5nv8+1
yxCQ1N9yndK1SD26lRpG6hjXC03AVWxBl2vMRm1c9j/jzOrhiHreLlVtwrzR30NP9rGXWxUrM4AT
KIP1rXFiQD4tZA8vhbvvz/kq9Ot03b4bLeln3tWiKtM07bTrqF0tJSm2VgZHso5TU1ubPxxX87iV
gKainV5PVEx/jVJt0H9qpFhRU7k1DAf4xqBcoHV4rvrcOum7XYJxQGGi+dm7JEJLwP1dhwUpnkv0
XRPT0nAJq5JsGKdI35MwypiU0UkNzjZpU+yKIv082tn7/W8oGhDIqdR2tC3Umnzmfg+dfaaQ0mao
dTKKJkM8gL+jTboqVfvJ0ltFQ8961SJczE6Yb4dy2GcWyAWPLlhHq3zr1gzrZo5/unV0HtP8kwkN
1NGgEhDrR8/Qo55cyWSbeYCCTZMCGRBVpdEEcpk8ZKJBwombS2hws5Kgt1KGA63eIoEoR0Ig0nKk
L2IwLXNWv7+DCJcEFMSJTKaRlFOfOzWVNgNzSG54srPNTLyycuAZSJpDqXpRkGPXmoFrOuKjg2mz
JsZ9Z8DHoIPTZgRf4LUieFCL3UOpFKwZUkXQtuig5Otb26DCd11Q5Hb4MCT8hsmzyo0FnJWsF26M
wY0Cf7YADkQFyWuyyjfUQYlHndTapEOCxh26YOJTQx7591HQTzMICNeut2GDTdzXpusw56+pbdhH
U4mvpsH5r8F4tI2K6pOkY83M8SPqCWS9dw9TpV7LyW7XNZqNdQwfQegVnZCQzKNKcPcmfgnJJik+
dYXKCYbiPxbltJdaB2mv9flIvSbnenHlKt0mFI102K0O1HfdqeqMUahdJWQsUyvYuDF9yPvkh2p9
IDnRvEbaK3CQb9AnGYGWR9kYwoOEGtrlW9vvX3uDmc1LAWfdP5u65/6o/Px9mnWsaN6uEumuaTlL
1T2DhI4Sku6IZSJe7PdGbTzQdvkqC5aIjFMrzFtYalMNMGNkOKfXwVUd7F6WXytjaN8/ERpGlDWp
X5Au+8Me4yc5MkdMJVO7xasec4IRkj0VBOrbEe+uDIFTg2hlduO3xxjSi4IOfclnVJnpz3syl4uO
ZuV0i9+2ok3pys1YfSLr5ruFZmtW2bshaC7en4hdCiN6PNo9ApC79DzXk1c4fFeRsrzcbxPWBjOI
VPQ0m+2ib2ZoDIR3GP5HqmKyCqMv91tkVsxmULd+thXZttBvwPREW89AVu4mT7HiFbp1SXqqzLbK
yH6acHM3dcvi0aewIQ0Tf8pg5FfaAxWyOztoI4J/x2WnAJWK1wt837/CTgZ8zUFmVRDGuawVGtaM
zjC/RULXV3OCJW2598n8YCKw8or3wAX1dNDjc9dzBrY+t7lBh3QMD/cbk0gZ7rQo+6mFNMURewUT
aNFtNbdfuySsV74pN9hEn+93kfCZVqxo/hCUYJDiB27IKqGbfJx3uTsMhnxtzcCKTFL4+oYOJvIT
SBgYEOh8KQJXmck0p3o3c8zJY5Rt5eC8lXx0vsmkUixTdCXnTVE4xgqcyJHIcjq4y9/VRX3MouYb
zXL0ZSnVISNpQ2pjRLMzFc/0lnSfa6p1yy8acGGRweAszzxViCH67FqI8r1mWV3hd1wt+YwD3boV
MOJ6VdViYG1gStaxlDLJM979oQFjRGeOU7bapMQbG9p8hUBHKltKzyDk3ww1RHKubejR/XT7DAOc
zbedGZ0rlj4nxsqGinOtj62+Jg9zc1+xDYvJrvfjHxivtijeFCGECSfpQmyt0P408O43tIDe7/sA
beS+x+XyrvhMVjMVO+AelwleLPANBJFi/Nw1LCppRhF9arOfWd2/1ZZ7K2w8RhUhLxVZuAazy5xm
P8vxxayqBsdx+K6N3FyTCxa7h7VTjdXCz2cZdHYg5UPyyZnIzJlqjr5g3FOuAdeMqv/HQA3+/ka0
OsggYyHyYxWadTbSjfS+Vesx8dGNLzPnrLimiWnuXGYbmulc3F9bEAPxE0B68juYx+qW26KjXDLV
2PTc9FqLcOeYgoRZhjll5Oehm1995zgyoDMiIUVWBgkoxpWFRWDtjmATB7/ZQ8nb3AGdUnIj9aEW
VJxvMR8+SHGZGu07h5KB0clQ6alx7WiOnoBtMAat8XOUg1ysl2nViFlis5qrI6v63aeXt2oE/9G8
OG0FVIQQj/u1aHuY6HVBk7EywnSt/RdhZ7LcNrKt61e5ceaIQN8M7oQgwVYSZVGyxQnCki30fZ9P
f7+Ezz5VUTvu2YNyyTQFgiSQuda//sZhilFQXxkWJgnpDKXdkVHd3LI6YqEotRq/z7iXlYiDmc7y
K3LBKG2ThRS+aoFaDCZEbym/PZMwogyq2CoeHSUQ4PqII3MSZvJ5F5nKWzXlX47L1oqYZtpWiVJQ
bHzRbwQWY/xtyxa8lPqPvj04ZNswTYueu5ipI5Xysheyjp9N6Kp9fquVXATGwpssYW3HoEmdzqqM
Lau9zdQqgKJz8Ao+zyxmAR2XJJKKk6fKJnlBL7hgyq747Ibhm96QN9sk3OYoEM91an0nXtNFfvKo
D++IWLhGU42ghMrxzXlY9sP0lg0Gia3jV5hz6whCsDbGPBBHyZoU6/1TT6G3CfP4y5WvX4wZjFxn
Y6vTRNIlMqY2v6dpea2VjxxTTLykoTmm6z5aXXs8LA/MpvFEyu45PnHbsmIfUtr+VKQxQToVc/Ji
MM9L4vgq2QyYIXKtdkaBDVdFiZhVMk6b1Wc0q+2KpY6kHzQ/CxHtuCkfHLmorvVcNRfXtQxK9Pcc
WSjuzFxhqebe1hpkXcTTjs1VS9VnJpj8WoZZk5q1dz0Kd/KrHIbu1UMssCk1bhGjdG91kaAm7O5p
TVej70dnfpzjVwM2SiQoM4jZ6NgEEF+GXfa51r6ODfcjVNjDDeVcjNTgtdlglljjbeYm+ZeKShcC
TX3Pu+zdo73ZaCMlpK2Gp2RIvhItuyNdZ720i+cmhICC73VlnrSlvboixMxrYf9z6bTJQKo3kKul
K1F2F3L5F1mGMJToavYjqg233cyO9k4OMq1FOx7izrpnKAx2EJpfci97LlM+azy9706HQZnd+gbg
rNmBEU/ubUg8vG0h4jFjO4Pg39fdUSg0rro9PBYTfu6U4DQUEqmyria5NklHVYPHxC8KFAIIuJrz
IrzpEW9ZvveZTAEvGq+jrBu8ggyciAg5RCBfVIm0Iex7lpmRe8cbIqqL52TVBeSDIoD5OvF0syz+
o8T6qZe/h4RFApn7GRb2NdvXSvZ7vfYdqdtMQuyY12fkCU6TTuivLqLl0L2gRH5wSrm/EI8Sl8kP
WS9YpnfLXZruMeGaMWw82+Vn407iIYHMsrHm8aPq71iZYlAsWxzEOaR6Qg9PIxG0VnzFFvSgmPll
whZeCvruJIahKtXTfWIgZO1Ijwjq7lOF5LQkGot1+iVbpC2YCgvaC6aneMjKvkTuw2C4B3XhtKRD
R0Gs9DgxVdGeF3WWQ07UeYs+/KbUvJu2PQTdaASFlX/1BqZiIwKXBYpagFUuJBXIBpiUotQiphAy
E4rp/lKrDNLqOgMc5IswKzdobKEcFKV5NxLrtVfdn7HnPTo5Mzmb+6vSAO4xMPtVWs64T7lyg6cM
t29qkhtcUoas8TQC+JOzRmEsu5SkgooTQqWdtjqaqFngdYGvLNSx0McBIWNaSlEpMQCto12vrHnw
ZfT52nQCbNsFgr5SUBACsDIHCn841XIZDPLYXJTTMNXCV1tmrniOMtN/sUkKJkSEmiYELBm+jDvc
18wzh9obYPujzCHU2wOTN57K3PsaQwdiDPnUKb7GgffBEJQ8iZG7ZojCYIYWy9SlvLBZXyKXSgwa
/FGPsMrFzoibHTM+WD7zwiez/CSPnJE817njjMdmZH6g2pBV3KJ/4WasTpaX1KfeqQlPnPMqJJBW
YRZTosjAacWpQL2ZUXpOPp4yA2R9upZ5XKmMZFwt8BT70ZZo819/1BJBVxkOUv3rQkOMUyHZEiEP
TpFvFghBqgTrHbMZXw350utJhDrFyqGVv7s+OIR6zJ2qJTtdgvX5mDwBntuBugzjaaQQOzkWniqR
4QzbTEhv7UHi0OsfKpKWJHfjw18P/XmKW+ANh7MuEPL6T5Ct+EVVT+iAwwZSzvz3w6xP+evJfx2M
kRjWtPKP9bH1r+tPfz3mrUf+68G/nvP/fewfR4ViD1IFUvPfb484ec51RGFG9sf/vPZ6ep2DSwrM
LCKy/+fMQiLS43SpQA0VMP/14BlK9+LvH4r3C+3efDSqZsF3pdoQGCIFJmphpjutNcg2auXAwhin
sCPnieHH+vfIsZ+ZJTVBKMccGPno+ymf903PbFTFoxDuHDKNeTqFQ0RIWhfOGL7l2Mo4ZlUCGfQ2
IwEXIbl8cP2jafJ4a0QptgARTq6gYBFdXCZ2OMo7pygnDmH9ieXUOcF09vW51w6W1l17zB6Caol0
1MO1fooBZE7hMj7jJTkGik2H2bXNZ8a6VYc0HMeI4O5uhqxQOMXOJlkEtiAEvElN99y3vEGVVqRQ
0AmGdnmovPEQxobATDYj2cCsSwhA5muu2N6vAcPRxTi10gk4Sgl3i/BC1PQa7ZxdkIGdJg9jRSt/
9CwYv64aZnsc58hMDWUNotSBRxp6Hz+i8AdMwQifPVo/ca8a3PQJBQRiJvDEW5qNz/WIrbLWlY+K
m8PhbOGjq9XOSV4jNTph0I+tXjikLGguJvwa5gaGqwSwvh4ye7oQkgZb3bE/uzC71oZpY0WiDX4/
ClqaHLgzi0povHi9ijB6mtXkmRSuq1DqDmuZAdsN/WVA0nqe8iRio3PxAzbc3/pifrqlQ7J1g0hk
nIpfaD/g8DX9Z1Psx5l06LnJTSrEGk5if7XS4bGrMdljvHiJECkw42HhxdB1Ww+me2RMgMpn2o5d
RVNqTPN2Gn7l2jJ+67oOs1nC7enuHLxDOGWbC8Iltb4KtfyI2aHh9yl2d7lRPc2F07BUUwEukQNB
ICENs9ayAwbL+97uSjxgHJwDK+TRSBi/zYVtSwdS86xaaPSWvEhIXBmGTdylpT+5LxZjKWqB5Yce
j7jejUbNnCDa4O9X+8IzUn+KTDDfYnkcCwWGYLqgTWu0gGyr1Dd7h9cjkaYhF8rsRmTnzNOq0ViO
Y95uu3raqKC3G2xQ7xrEfBCYcTt5L3oCDD1RH+vTqIHbTpe6h6XW1y6+I2VzqA1oF4VNk1mH/S/O
gH5FC719ZjDTziKcbWy6kSQkXWCKiepY9qYaIxtSsfmK257TSHdFkh1FlPQ3zPJgkRP1RmZuGUI2
KbPqJ3ic6qcmk3e1t44entrG2If+0NWftIaHqNYhSHYDlAb3VjaTihdjhjAgA0NMW16qSciTtVGo
oPkjP9B9HMGuuYDijdaqDR8hKZHqeLBssXWmygwszAmgPWp318qjTRuZT+rEOLRTeq57rSDWd3qz
+/gKjPBqh+5+MFgs7Li5onl4KDTnFmJzT0pDSL2aPHXKtNyUTv2gcQVSsdPzoFTfNTSJvucM17qb
wbLw5MzNesSCDU/A0ms+ciIAtQlNoFhwLwJCfXR6fJayaeRuaSdrS2oancoH0NAH0+uHUTPOSm5z
MZSP9qMZp5CGIuYkcITYjOu924W466Mjhs66KWfluSuyn9pQA8h2EZdtCGhDOtgcjYgcgasiWwYv
wcdzqcsPbeN8X2Ynf9ItYlLZ+UtbdEfyoH/jZyjjGLlf9eWSlaAIhZh3ITGPm1TM7ZY59LU1aiQK
gxEsenzr6+LBS5E3L4PEHj3tCT/yB9iuw0mwcBsJCnmAb27UPISc7h5RcO5EWOubYcI5cCCdsiPD
XoAtHGOrQxumqpcyT+MHHep4OivJsS+yK1YBNWsntl2VHbfnZ3g51ouCghzPbDxl4/Cq9h5gE0Ks
Xb/Yb5Zpvc6l74Z0L3CUd8pQ+70+vS2Ld6WSw8fStmVkzLIp3T1U8Z+hILQohUtr7lnqbvDF/VGA
/VXhd4fhnu9Y+vced9a4sQ49emxvrE6FPvvGqEhWMM0p1CBUFs1LXUBdZxQULoc+qRBkosAM6RFJ
7b7ECWlo9XjDEGsrdOeqkjrsZ2xirjU/Y5/wifnbLgmrR0IAQK2WjQqzVTpMNBoZ3lriNxBap4Za
xRw+03gGm4CC6veFdxka6wPfAqZhIIxA60xK0O1mO6Zkj6LTH4gtuvW2di8L/YnZFrTRnmjr4sNj
QmjJS1qL0uAyInO/9JWxUzoUiVHILk16UF2xW75rYb6bHeWK186TaxrE2WS3RWHZ8KrqgYAIc9Q/
8CyiR4LyWara2xTpz45NmgLyBstAElXbFvx6jbKcGf/j3DXnLI2YAwwHc+xP8jMv2uqQCP2HtLXR
8uiiJ9MToRLFxnIA2qFhnSqzR4lXPDtqfmkjarWeLTaFUpM1GyG131kMTIUmZdvlzjeDnosgq+Ga
ixlzlnmXtu2bohpnZDLPpWm+ya9GHipxpkPDyoZ4l8X7IXV/mNCi6NiR5bbje+jan3Pj3CCiefiM
zbPzSo4DLJX6nWQ05EAC/4dXK4w/LPIUPDfahrnFxAs7WY04PmS/p1opTp42bLUMhw7bnOBuE/yD
wJzsIQ7UH5X5PiPQRgvWbnLiLLOYpIA5InLF+7Z8W6KcnlFNzS2Ipxmi9yWnjMQd7xuuCc2GZanf
53lDq3oWSim2Ex/8krOyoQDt3OInyoFTX13JNT/gzUrGUXNX0kEAJik/O1ayPgVZMt3C3ApNQ1Oz
5A8G8q32oZ/1y6TAp21Ttd5oTfZttpbfYGLfKVW2TV1/tsnZTbkMSW2kQdcIoKu0bGcW57koDpg3
g4vC7hRNGNga2Xte5j5DXrs7kwWxtp8OuP4auzJLSSXUnKu5QIocaCUBRYtL6OBfrZqwHoHXNK89
KdzMyEj61MWhGnI2avbtIr0+rSS8N3Pzu55RZvWdh24BsSf6xaZQrPO8qIe0LlkNSiQ5toI1jTt/
dFnzYXfs+qXJRahmjFgtQOX6UmjzTgPldmOCOSvnMnfTVzwi4yw1dB4W0vewhCiSWdH7pHCtTQKe
KoQhf/am3aSMEZGbltiqQ48oxYk7fHebo+Kkr8ZCf9QU+r6YTdoLFLOQ4mipoBu+mZPhnG0N5DhV
voFwP9uKYUi7b3ibMxitnvHNIzrSUu3bQpEkkZdsC/8BQJl2MHb8ahkmnB3Uczpn5p7V71PTwjcr
UpJ9X4/vxMtEAfgSHjLzcK8YoMYzX2lyrSrxrs4l8j+SETb1Ml7MqdhbCju2SRROVX0fda6RKS2+
Dx7AKZx0KyiTKcHZkN8arAd9IRYknIb3JY6DQYWO6kCu9QXEB79MlNcI/YC0On5VxoWwo/gVwc3W
0R08ZaQ8CqrxOdWJ57VlUIT+lIXgJo4a1Yzwkh3TMkSXYvzyPHCVrcWsa1O58Q399nUq3FcTTM7I
PkxBfU2tZ8tM7KWgF0bL8JzOzX4KzYOp1+/j8KT1vuVqH41g8sp/C7wI6nV/mEicbEmqscYXlen7
xiUiQ+vJYQ0SULGmBOyyTGBYc6NO2U7+GkxuX//vf0sIuDAp7yGNEj7O3MklNJILROUlbA4vjwar
FPKDth/jn+2obP/1q5BwWY0gi8ineMyuZhIvebnK8g7yEMQ6oGORhgcDKeHwnnXp9OjrBi7ZyasQ
V3ncqCFsjv/LJ4e8xoDv+ibU4IzLs5qN8k1kg59kN7dCNQgwB3aGeijQ2JBwS9jCbgyQwO/Wn+W/
8V/tkZXAlWPUg3RU2NYUqRomAG0KYKF+kHyAZZlhxOv/a8a7dBXQcQip5mJU8JPg9+VTas0J5M/y
dvQ4Tlp6D+3Y4XeC/dxZN59Yh3wNxA7J/Jc8sbIn663mCGkyPdcpgm+s/Ht+Q0vPCKT9sfCAcNA7
zvuapFz5DPl6dVyfYnSk8lytrsl3ogjvRuId5IvXLY6f8g0wuDYQTjNLnptyKw8nz0u+rCLfDl77
63vnGI21j+i25G+j9H9qmWRrZHLJf26xq5Yfj3x78iP811tFBbjVZ6o5cLNG0EwYVHAM1qrZ3LF+
Bw0KQkT4m44JGAYWOP5H63Mq5v2q/aHStpgVaAZP7bI/T08idY9QAVWmtDsLN67e+xo4FggFDMVA
PhTxz5WkbvOUuscMaKBDIQbT1PJPeSgV17ZC42wA3Yko+5iq8ioPKZ/jVYSuP8lnyHMqq9/x479O
KpKhnpxwVFlH+VK8xAOpFKzUgpRsbX05eTh7Gg4cxmhxpMBoxROHKcY5Z0jxH68uRfsDbyexccvy
OusAi20kTr3BVK9MU/ykW2JAdSYdkZF8ORTbBncVRndIOBS73seRqrDdL9d1gF/36Rfb7U2ZuVwL
fOVFXOAUo3tntUClwMRcn2AH2qnKtQQWrZZcim7c44kWznvoCF+112GAwjRbVGoSlFm4gazfHKwW
AVuTXproZwqgx2ajP9MtfBTjXDBwd55WGoTZcKGOxSObJGCZHIqYzc2sEPzryOgRlS0VjXxXHktx
iPUixlS1fIGbeUNwAFun1+ibpgm4gbToanyW/xVeoyOwl2Ao5WEHaUhPOxGMgeZg3iPYRJBhxl9q
OFZB4nwqXt/4rbV8xx+F5FwLiBq/kwzLU2NnGdANjNZ5NUT6bpTQf238gnMahilmh6jvi9W/ZBH1
kLAA2W2daZOxsGeY2AUo6tEhnPG4yA2rTXFpjxpQSrum9nQj9bbC3Xgk8kwZD43SFqapIueVmpzA
ANiRk4Y1kJ4Yh4WQ+oPXVmRjkJRpG4DCkIav/ZDhLZJXD1FOYWvLkZmKeAGGafaJpwD+ThHdoz5x
/uXvysXPoTXyd/gTO1XpqZgY7h8RnR5IIFv2MOYzXyWesq+/l7VWXvCqSbckDGxawwyExqCFnD+c
BgYVjQaYNsO0e4iS7U/kuhxSVFGYHLDAIYBdDiepnRH2gR2UMUA3/gExVkjGXoQ9k1hU0SnO6Ztl
WvZEnZTY/o2QXWVAcaueWw8wAh96A684hpkWzswrhJ8fi4rTXJlXFVSxjVpP8P/wFJ0JcVdDsGxN
jqGh9Ne7vHpBgYT9jeTauE48b5G47lqSPXcETQ9BQSezYOawx4kmI20IUTU+TICK8pKvFQfO94SY
yCLbZiFLeFH4VgdUPFNG3ai47gE9yfTgUC0xVrGeVOfkVcqbCOfPxBXaLvHSYH1pDAjg3uDIt5v1
MvZHMyqPKvW1VTY+dAYC6me8y3/RCsq+0oHHyM0KzU16r5flQyqSadtF7rlIuC4m1X7LZ5cY+Qng
dMgxv/eoW0TyRP76sk8WfhOFCkHhVFQwwm6GZGYgNsdBPOhnhQQCmeNTWs2tKIGa44n0cn0JT/hq
E1E8HuHh41j/3Qord9OAbthzK4JSi7GzmD+pOCui/xZ9D6fh3BMDF876D1VjOBFP+YU+kIDqWWTB
MJVXI64+mXfHG5g33i426xNRddII9aLZ6ZebP3gepVGDh6C/KKDO8l4IB65tpZjxB5wGv7ZZAzQU
uTpCbOwq+wvydS0CJ5xj2FtFaW1sSen7M06VA8WVJVVUnA9FnpQs3+3JeNCo98nuJhVjojzqCT+E
QnYsgG2QC6obksxlzsrEqGuk0MsxHiDpTo6L1qFBmzOXo/y4ZxRM+M4wMZB/U83qagnrWwGDkGEP
gxtu4KHGt3Aw3qyUBq5EzMbIMRury2g3O7aDQE1tZj7TkAUE7F0EicWbvgqy8DqrAwCuO5K4CS+u
NKjK5ItMTKLLUPue19W9y62XLIYHJFlebB1UjwzLRE8qSMINXNhcZrmbB2Gh/pbzs5WYI0bWYV70
bBnwJsCKH6IlZE5Lj2bGGYqJC70HKJLsc+cI/M0Y3XOTZnddK65GzbVQevG7grnSpmOorQ+pQ5YV
3tv6vIt7cpKskA2/F95wgbD/OBMyFkfdeyxhIAvDQKQ9FqIyyZGBhHLTBBhRyTtsZ6x6BsKw/TSO
2LIjiJVelPyCIGYwVNVK1IM4zUQ2N8IAJ8Jup8M0EMtsNjmurIob1JZ+MTNizhh9Ax1ygdgjbyKR
XxKBJ5QRRburmqrbuZXxUnceVtvY5yXVMKMJhelRpVZ+9Gzzyaise2oTSDF0H2rKDJl8wBBsp/eT
ka/AM+kvyMiDtr+OGfH6OMWh3kKqG8kfz6h/owzFx+hKnpYcMw0t3QPmkYHDTKpgONdG3RvpN/vU
4pNrHWbaTv9Vpu7tD3lq6n6W9ZcyPSfVsTSHc4agcreO/PLEfhC6dlIlrbOTTM8sRgZOzIgf1yOE
mq6FNBKVdzmxs+WQfWZ4gzVZ8iWHgrZbv3X69JKRctzLfgN/KcsHCE78pLafuW6+la2yURXSt9bZ
2QBLpK68H+0kfkwzC1CVMvvEIYpFmMBXPLnS/2AYuFrz/83vGiKwZmukPUCtdvABXn1a/0b5bnVu
NDiwPa4WcCiWYR2KMvl13RQBM9Zv2JjyBXfAiCbiplTgVCRv9XTgQyoVpu6SHqX2LHwzG7vkKjUJ
V4MUASqSyUhsOKCt5xzXv1nhLC/3/M5n0pziyN7rcW8/LAYdDsqHNB/o30bGkaj+4D4MmAp40zcR
8bn9jZl//fMO/085kBuZlH33f//L+nc6+Z+3jWM1GROOJ624//bGoXFVRY1m40CbdshZOGahPWDl
ph4Utmby4zBX+aqWGV2kZlmbxtWQ6GqSc1Gl3BB0crACKFcq+HeLpPnEMAFQI6dfFCE/m04WYML7
cJsRobsbDBaf3rqLArD5GYSCMWdb0+PiBZsJbgQoyDK/QZZNsbxOM0lFng2+jz9ce0lwKPFN2ODi
hNmbjuqLFVuucIWNoSDUyqOrNskhi8/17yYRT+Swmf/hQzP+4RO/Xi28Ud2wXcy7vX9+aK7jZs6o
4C6zyqdFHd4EM0pHlkTrLHduX3pChvyVTLnSI5i6HCsTOE5uLTQsF6fybNYg5XUslceIcNyVHLPS
moRg8UAESrpskp+zHt+90eYSitX4GZj0/Q+bzTReRzxoAkGLJMkN0ZQcRNY+YyjKphof2yqIYkBp
eQf+79eM8+/XjGGxaKDCcGEy/psEIRoanM3Q9x9UtdODJN8qoUsWdsw2USgR860xgbnNWqHqqRSI
J+eVpKcYfJUJAdP7VLLJwyV8sgjINRpnx+J3EDZLXTEeuxqK5VowzM3yPMM0qOSmEpnFfXH5ZErP
uxEOwgtqwC0D4Xxqp5zDYmJG5GG0IAtXK42hzNFW5LUabYqp201OdUKkC5MqnWF45AQUqQQZi2Xl
IaWTKUVh9dF2kcTacm8jgcvbW4l5xCvTxfF/xLUoZwxkAB8ltOB7r4X9md3VEO5RhPQRaoJw8KNb
d1fGVTUFOcF0a6Gsp94WHjcAmHlsYGL9ByNZXf2nZT6XpGPoiFYMhBmG7fwzDcMaFKPGv7g9pOQl
bUeK1T1Z8vNWN+HslNOjLWycsHqHrbQZTrbd6Dgpxl/syTWaWSSQ0esiOXW15FmVTXmOveLBtSKb
4AZ+CV3V91an+S+ZX/1ZlDoN5eaw6UZsxBRN/6lO4peTRHe4Z8HUJTfCI7/cjIUDWyGADzZUUsVW
VlnW4kbWVc5Dag53UdT1bmlCvg/7vZE8TjMEG1LGONnFCxFWjvIa9jER1/UwPXnOvOtFf8YdSQ0I
7Nq6OM2cS22yzhZ01yzDBrVlTBJz6MuIVV7ojS2PlNoxnPRtUjRPHVjdwSC1hMKr0wgH61TY5HBn
t/UE3JirxY6lDfFGdZccfKexATtZ8CQzbKWzGT0MdMv4JVf8NqdGkkWa3eZfuRdhKcfaRNY3j0om
1frvOoWc0SrP6hh9lUWOjtiAE9P9WgvKCM2vrTDBbMsBHwF5Z0jiVutgoBO2F9kXR3XyA8no0asI
oouLu2xN6aINf5HYUJz3PybP+hGq9RZ5MZReskk3wmv3wJCXhqAbYBtqBFGN5NhX75IYRMXvm0pM
mWZlX+Y4PzeEfetqbNMkwqFPDKpw4f1ayugtavPDylTt459VNHwoujxWTA/hYdlRIomwimKm3VR2
Y8aVImImdnjX7pSMTjRp8BG2nVumwOCVrC5ZceJIg5mQ7C0hlV9cTOPcCHcMBLQGNfAg+44S61qc
HjB9YRh/SOCQYgF8c2KgDkmgM8m132TSsq3kdPWuEAGzJ7j3Zn0bNPj8WG3BxeEEqGR3JCipQTcY
z25Y/QjlKuQIXlztm7ek0X+sN3jcYn1mlfNznI4wAPA5ZN6hX+t0Dk/o0wi3AXiImOglbvvdjaar
RRIELQFCXGtK9xY9uau0lHIF5Z9GRALadPXb3FTfCHG5LlI30TNK7mmPPewsaRNz0vLM8IaNSLYN
NfLiDRwT1ra7VwBORg0oQFDe4/PFxFHhF9P5iIHSZYh+gvQrynrZxvFZ01p2D2ZGmH+eaxuGf9ob
ybnlQzZFDUmiLH9Mhdg1rnRemRhcMxl/HbJKOw/Q0zBHw4IlS66pPh2XxSUAT8cnE8tODKjEGAYI
0oAshuxbVY7sJ6qH8FTEV4ve8kgiTr6tQ5UBoDtdpkV8WNmiv2QCLDkbUcuiBROIWHrn1Y0blqMW
Az+nB3FK4HuqMX6uTt0Db5UAsjg2B2Xc6f6kG+OODh3DWYQVA5kQdq9YjP+HAu/oWaKk2CgKk8Ed
xnbjCZJmeXA6a7cSg3pkPRjppHwTu9mKwxOsspOBH0KQKeVJCPKz2lk1NrMiHnRQ8308KhBZyvJY
9FIV74mHuDQz0ib1qzJoNYerhV+IbC9MQSZr+qNemobNu4mCyeq+pEf/1lLAGAhYMk5Q0oyT4xA+
vv7E2FDL0OQqOjYYmq0H0NcOtYrJeGwbN9urxMnr3wgft8GXoKJMS4NX6fpjzzBoQIBMWOUMX7FR
zrrTnqE8zAdcdJRz4qTOqRVf6186+cj6E4o6hqCtCc22XGQgqkGyneE+CMjrB5PIlXM4iHTvlsb3
BBOdyxzNuEiLYosG2WI0tajnqKseyOqAzjKJx8hx0kOe5hrKkQG6ed4U55x8Vr8ak9oHRrTO8ahf
IdFZ+/Us17MwHNx4MOX7qkI4LNhPtJAfEkYq7oLMnTbUr/Cn2RfuuNejJSbaIGe+g0cB2eyebyW8
nFol51JV+0OdA5xrDA93hgaPt4MheHaLt4ZAPkO3omOGVxMGTxQhoVbBp5u7eY/Y7NmM8N+eiI1x
NCCVjLqTQcv85qUqUXLLFlOnX8aUZrt00NuzieHeGe+uzwZyelDM1XDGl1umOxdRUNnLLptH7eiY
JcMcUMLzpGNDm0aMDVmLX8LIfcuSEXvoUIXOEiI6KmzszOghDQOj2+XZ6pfHsuN2iT3tqiu0FiAm
8AeVLj3ML1EpMCNPToITGKQuvkhDbQ/JadzjK4zFHJZhaoGfJcIy0Z0sxelAMoiEFwxR/HTRriUM
pxME+/SYViHcY5QLYIRa1p9oCzNEJieXlVqSMZ3teowIKi+uIcbs6w4uaXkSPyYwxLe61KjQjCWb
ktKs7LTTygDOOpQoVdXDzFJKnzB0YHUnPqwSrqrv2euy8Suy4etAWLusq1YptRnQq38RIvhqFuJ1
rS4Kcgi2zMn2E9YbftR3P8YItqPLuA8md36XfpWZICJAlXoGqwJoJ2ITlGe3UqPzmSDtGEHVYlXB
1GYfSxSdV3p2qRNp5VBIM67Dj0hHtDbZyiP8qGA9y5UwLSEiEZKogmWyXZ+0mFwBAn+5STtfDB7j
r+621kntwvYxRcU+TqFb5aGH3/NAd8YWpQF4+1iKPMvtc+WQI36B1d+y9vMuUlCKbyIE/S267D5J
arAK7Zwyvb2JprhLPqxkn9sGDHSETYwS522HJCBBBBkS1rui5sQ946yG9Xhuc6R6gppT5ZcuBLvp
ESEaGXO4usFGPD+l4IqbYeB1eqjPGIuX0qCJ1opHVpGMiGp1c1+5/WNM5+4kgZODERTZtNeG6Sb6
ZJTuGmSHGvFDm09VoHbBqtlaCcJrJlWr0ouO8Ox3ToOyDCLll1FHcEo6cM7CoL9tZuFuErvA8A3l
a0rIJve8fpiV5rFVvVtkCWaV+pXuFm2IPd0smLtFnnyJJudeZQQ1KLdsBjezbbQD7XIfXRgqvdrs
9KW5No55KBcboYl1WBtoR7KNh855gi3xNBWdEYw4Tmx6pz0SNA+aJvWAxBC3YXtdTb6LaEESYYOu
VqfOq7ciN15yCWjWUl2jpOAxauOdp3igaDEulg5vik5/7FC+8P9kAqskJSPEMnz2U7XJgoYEaFDj
k0EsLQMZJBlR+HuMcVharwhcvMEiKSOxmKgfKaIx45BKNVIj652D8YXj9Xusp34gTTtGzFfQFWfT
Vk0nlEScdHcsBugq5kz1VEbURTaCAWMQws+L4t4pStDlyvf1BSIrhNDD+mCUWCykVneToh2T9YHV
tvkua88VPwhNKpHGirayPu+a9iVjdI1Ihtq3ALRJU9r6WKnw21Rq352cb/liPDZK/5A4sKDDFqZz
13o3NUog1TK/tT0+Ok8lSTdJHy2CdyDIg0sO1m2ycnyk5u+qBh9ad7hB+omvJ7IwZW4XnoibYOmr
i/MLcAs+/yRFYEUlvyH7N2bB1Y4IDO/SSylqIqVI2INxaiZzurVFVDiE58QP7hj9UjBPQ3MOWv2q
GuFXrQjyneFPYlqBjxXmc1Rp4jqVnCuW9vhPx07v4+H+lDNvZfVB6oLHeKJEHxj2IOelSmXD3tmL
cxdTcz9Ui/euFsWXpiMWkPdtr8XPtlvg2Vz/zjCT1SQAUoD8outVj9nS/hpBTg15jjP1b+0M6Tb1
RM8pejCHpEllIarwJNr6WBg6dDFybmg0DpPCreOFprVVlGkbEynm431oEqgFW9eY068VEXFhOkRK
2PkOQODWZOi+PqzECznH2oubuT/d2XsEg8KjFQfvcdipI86hcK34BKR0qIruJd7mOzFkI6DeGfty
BhQS0+oivmisR+/enP10o/h3GdsNaHSNkpqcmdAJy2DWAunisockznLYoZvA2Xg2Jopqg9DcgQZH
au46BUrj2DiBFK3Ifly2JNZCY0RNxotksd/An1mqhVZB6utT4ycmwAgGpcJj7Y/qmF07inHaqfp8
44zebRVOrQoMTV5UDdaUJa71JKFuVgBuxa11WTXj3IqlwIT6BkMFeKXY2kwUfoXEmc2pzHyDGzUD
iDwM5HkXMxEl6wBg1eeo6BwxZQfyd0aotLLrMHXXT7pgUo+tbVH3UtmPGhlRLpwOD9fffl9U+Olo
cE+OSadBxrJdpjhJfkqWuGRreR1Mmy/DOqdmdNRM3fJxdMuD1LbpxyD+I9JVHkdhf+vrMvSJ4mbG
04+g3sbnIlfZjB506tuQAAiI5/Rr6MlI//aBMsw5qGMorWry/9g7j93alWi7/ov7fGAusuHOzlFb
OXUI6UpijsX89R7Fa+PZBgzDfXcEHOgcnS2GqlVrzTmmK7a2tTFb7uLiiNXjiZ2o8LfYaceMkFGj
4KCfD5z2lo9gJ6y4Q1B/2BHRKOrl1kb7JseC3ZUVKck5LNZg9blQrHGS4iAdbBjf0z0wagQYuC66
2S+OVqWLVTlhJMKscVoMogNpy07H0ajdYPXUitsy4FwOuWaPb88Sl04DsOTTfW/y8sNqtV1Yzndy
4EVdXLeBYF7p1GO3s747f3z2NTluWhuD2gIPTPQB36L7U2KDIP9TXIhCZ0ouaORXE3S4Mvi2y4je
A5n34LcPC6aDJO3patqvWUg6TT70GEtUx8cJQQILSfINvemT8PEejCyhzTT8lSkwLOh+vHRlQsDI
fRKjEvKomkplMVw8y4vzJJrrIyvas2/XH8vIbZrY67x2+ph945Lo80Ofz6BpPSoO6QOXNcJiU/vJ
x9K2winKvhp13yKYbyO67aEUz209vtpZsRWp+wxG7tqUzt5T51dQZTmqMTxbiusQhFq5zZXLS42b
3RqzLB9+OU9qOryGQYOXFZUpLZ+4RHBer3Ac+P/ufEnV3MuO6THTzJ1yYy5vV2pNO7uWZ68wkS6l
L0BdWSaT+uh3aOgALQLexDDTsjwvr1yuJjLLUEMNirr+W7jEi5SId8lgec1szu4tD5eV3MeO/lN0
vJeaFu16l5XTz6EdqM6xJ9C66j6yD7Ule2n4rSUlUmWu8r8jaYPURSRRrvJEdbN2CTTnaZn0LvcQ
qQWz+oSmc8Mwv1HxgYLZhBTPDJrYWVSNVOqsTJ2HXQ799XEcib1Rw3hN1357u39vg+GBdhgDhxSg
V3SIXV6PigbG8jRojaL5qfdi6SEQhkQXHLe+6k/uJ108qpoZ0Wa6WSYXywCrdb4Cr31avEQ+1uaV
hqjRAWa1Gb1wopE4v0ajhqQhiHYF9TC9Rz6rTdNwRfjgmlEjPz6lBVWDKeatD3APcHFoJIIxUO2M
cb6E6oGsyIWlbGTyacFT4Ax61Jri3veUt5eF18hYfCU1UxxqKB5Qe1MIwbFXO56H5BMrN0B+6jGr
HDc56BrlF4QNoXpfqtIyKD2Xq5xE9ttA3emNNHwWi5fxImZi7sNUZy4pNXaxdBVS7RhBd57s8E/N
+uIIfcpc31V9sl9+lqOmunPFJDVp6mcO/n+FhiV61MTJ486vF2NxrtZxVn3advsM3PzSAxpRnSz9
5pFYsFEyk1BTF/Rn7lqn2mOCWxF/Gf/VQzvv1AgTqRkzL4/bkjf32JvfJYdbCNcvWB8YXNDLQFFv
XtMsel/eodowAAWPDYYVUW7J7dl6LQ4TxahRljh3LHn8vfB+MdJ6yoCv3LxC+8loUuBi8vd4Sygz
1Jvp9dknjSN95hy8rBQdA21jGsG25Z8j4cxcjNdlxDHnQAkq92mKXrpfZyoJwLDZewJxhy/ns+BI
TWgod14y5K2L7M8SxWecD/exP2G3DKHlc7ixxa620B4v/knNY1M1K3bOXBaXScEEcpEWuwo0KX6A
0ubcoB7WKaa2b1V3SpUtzMjizSQJY1euQlXPxQqFYOXYX5VHcZGNOFZOYlJCy7hmqI18CremdrBE
ScSpRSJzHNA2Tnhq1YvF2OfkjPaDGTIv07Vp2NmYnYfKJuKn/FsEA0jsmZkW7Wawwnbz2cB/Q1Ge
38dzR4ESup94YQ7qkrHSves+SRm0SWPlrbVlfh8JqmM1/FarXlJ1W9T+8E/r0FoNY/ajepBDRw25
OLjZP15DWDqQHHiuPRDJjo7XR9XpFa3fDp/oTDTp4HrxevkVoh42uV9A0y5hiznR0zLBKNSzOXrB
88K1SLFZs0ei/m3DAwk3nymkyHXqmJ/+xHEp472KS/rpXjg/jiR8rWroRXxf0W8ZDZv4VUOpuYiB
8bTYEjmrzOpVaNSPEyG8nHg5/HXcFr/CH9s5q17DSMxjsRQrOKHui4I8Pi/6U1dU/W+R1XAiU44O
aTISUT3p3DY3TM+qleOkl4IO8uwU2W5p8+scTAk4bvKfLouvqnKaU0o0attdlsS4igueHcYqrzrc
TSvAI5obw7Ay57e6w4AraHS4qpBwTNuA3zGflzVDKl96kiBoSvFPrvCxnINm3NEW3/JxOegxTP/X
Fk9lM3aCo7NHL9eAsNS4tEnJtwYQbW9TLBWcdsN8o8gXtIkY7yiHQ960vzoDDw2MydrsWUjyP6Sj
NHcDcewMn34KJzBbGW6dtt+gJUvwgKQzaoz+HzdJiHXKP5c1MU1i/rsu2S3zEFfH9Z8JRkqUYEuZ
qUceUn7nH6/EAtGRmGVHETz5Ijgx01wPteZuVA98QRZ4sUOqi3e3oAoMZYqPJrq8pYNZKqeGXN6f
yBIYOGjzrvIsB3w+hxdVe9mCeWgVznfjkAYQnRtUfOJlqiW5z97L0kxY+hiahPTa9ebTAsdosgm1
bSpRe+IH6lOWUQ/q/q6xxCnKygcSM8mFYrNxTS/cyefZZutOU5xZuddh1/ibbABIqYb1tHacp4gJ
+IoIpMPY8gwU5Acj9u6NXZkeOoV5yUV51ToY+4wpv7zhd3GpB3WKvIQgxxks6tbjkOpU8SXCqQt2
n61gxtflDyY4fIQBLSci2vDVOut5icqANmTEOmQFNds1YSZwBiOjW4cQsdX0XRd0H0l3WI1D9dqy
JKvOSl7SjzGqQ83JSPiI/hAP/y0H6HaWT5bVvfbDaK+J/wCEnMX7hYQWMC7RLAreztqMwxhxPEd8
O3DAEG76S2LJccp0SkCY7bZQUl/VqJ/r4mOK8y8zYolgOtevh1lnrUOyZQrEGQBIu7je2hVCLiLP
zzGZN0jq7IdcKT6yob+rG3NmXhPf2R4arGZGB5cr8VQVUrw7vJU0Z7c9W0s4ufYqm+m+1XRJNzoR
UovkonU9Tp5OeHEpUtZEqaBTmn8FhS3aHFwvhSgKCF3USfqcv+c1bgzQrEyDBD9vTKD0GwXCrtTd
LuKhyEVLN4UcT2XAomRn2Tu5BouKQRr9V9JKiJF8ZNF8WiYDWQdJ7lrt5GomtpB3YpcBSO3wQzVb
+9Nsfbs0ULjVNVXJ2wJXidP6qpX9k9o3azToNO67M4QqbOTqCJ8wHRIGrznxb/+U3duyhC7rWZF8
xi6HAqtCS2m/ZX68D2L6A24/1quxaa6C2euOY/6nFjlbUngeovq397qvqmau7iXcs8ykZCNiJF2P
AgOmlV6krcRJLDQLKoRivFpB86P/+qlOd4QiHLx4WPUIdawC4r4e7uv5YvaRwgNI+jXol3cEeZ81
LdjnBkkGCsqRa6xwuWpN4yFYNUr0EQbes99SgQUWFZjHcq66XwIowKLpGOboNHjxO4pDmnvjamlz
Vox6YJ56e78X8WEBQy1Kr6FeWSH7wCIcUMO/lOhdxtHpL5InKqMAkK1dp78LWIgcTMZLJUnPkfXW
JfZvIrMXBTBS26ZOmAi64ObHK+UVEeXPMq5D7befZPU2q0wDqDsVbBfFbaB9pjRDPRHva8lkN1Iv
HzjNZyya4PNZeg3BxI4GDRJL/x4W4C1A7rfFlMFSG6J5b4MndXwaR8r7EiATI0maeb1QBCuqw1xJ
/Do7v7qpbxI9qP0uzWHTVXZiMsBMUC9MSBCyOtx3Q6KELxoPjbWC6/QhOhnmc5iKul2P+G29PKQM
Rvu107vrXBrwwxP3sYtQz6qrz8ONrocBZN5WF9qEF6VVwr1wWGq/5exWandxHmxnj5lm5sYOnhGB
/6tB+Igw2wLQhEQ33o92um8T980wWZJRm35HSlIbGTDWpcmIlDrEarxHjzPtKe6rt9bw6g3jnbXv
tndozRDCK5SYOqWNComE389e2fGHUkr3eQY6QKP5qdrrpXyWsKz/FbK2ijS2jFG7zvxx7KLYdM4P
gHEchQonoU42qjtKjM9fIeExWKPAlsiRLePbQtlnlRTERhqS9N5t6vRrVM5IBSzOZ7ZTn6B1sowW
4ku9EEmONM3EV6Oq6EUAl0oqLTHHH/UtaThQ5OoXjVQF0HY37eA2ebENRg9KiCEfFn5XOrNdx94O
3TwhDZMJu49x69ZFGi5LK+JdDrRdMWGcNhlZrasO46bpPqvu+FyKn0JrvhTRSp0ZGXy84Gk51Fl9
r5giZexcZpoeNJGpGUeb6an/BLaU5JwGHyYrOcsd68o99OfnhX2YqY/va5dR1/RtneIhlopGB0mE
DDcLma4808T8WrosxsjKEUmQtXrzQgz2jPE0RgZIhLq6hNOcVnzk/tFTYp6yDCwGKIhgOGpZWfGa
6ctUfZFQqoPn8ubOiq6nzmBL74kexYnQTsyk+T+W6p+qq+xV8zWvvJOoGNfN7j/5UGOTQaKr53+T
Yh4Jmxi18UHdHstx013EeJPlnmGAy3PI3SAGsmBmU4N77rindv2IhY8NnTGe+rZJiTbi0ljVqrJS
l3mpiFU7fTlfj4KXfqEVqb89QYdDLU7JvJwAW/AKOI/T8xJ+onZwPEdpC3mvGxNEEmSZdhMBsDh4
WQq1rZNzHubU8Ikv+cORLLxkI1Fww6nhSsyq1PZU+x7W5c0d8asplefcobhuau9x2Ul6VD7gjnRK
eeb7SUUlwiP64QIszOf8ZAchzDaWqO6aFt2HWmuWvd8J5jsL4dEWnag97RSKrUOOszLD+C+Ag0F+
WXw2KtiGcVG9t+XTZDnPC0FKFb2uNX9mhX/GgafwgyQwzGH41t7pMvqoNOunerB3qV0SvVZxQ1VV
sWw2mocbFEI9kkiP9Hbyt7ir5p0ElqCSh45JMRyxSd2Q6L/KgThU3PXPxfBIvBn+Rs19rk3TYpCY
sHSln0t9qxW2ts6DVSydl7Kph3+7cYZBM8BxcDaaofWvCvL/E43/L0Rjy7FcGL//Z6LxK2GecRF/
/c9E4//+j/6TaGzaLj/HdGwPQLESkA6/sv2v/0XzrP9whSDj2xdwqskWg9j7n0hj23FsQ0e35bqm
oSM0/B9IY/c/+GlEggvaX6Zpuu7/C9LYXP6X/wXZS+NaiVv5mXwMXff+N6ix17sl2vzQOLRzTbca
b6mdFslWEAwQM7QIYRf4XbEXNd26WZwJjUzt3ti72OOo962gJbAa9/dgTMg1xV2JF9Iwx+GwkNFh
u6eHPjXJeRH9Ka+0F9nE26nXXmaja1ZORzgZLvnMYm7W6RPRMj2al/FRkPcadt6p1uWTa77MnoQH
UeQhLsNrZrjdVkR36d88N29VML4HotJ3lvIKTuH4Ocj7+JWJq8Hk6DzHaDiEWX0mMvwmnaQ+KdxO
WLmPselePEkl7bnWtteO018sm40t3GAX4lGhaSMg9AuP8V5qitOgh+U6NIFYBYV7KwthYuqxrYOn
qDEOw1eacyOybvgTs43OwhUxpppqnkDyzxutKP5ETg8s5x/XjQ+FDWjAZurqr2REstSnySMrQOb/
WA6d0Li/omx+GQ3LJx+Z8X0m3fbE7XuMg77ZhZZZn2L1JXdUNWatdGfMt01ehaSYhR0wENadMsI9
aOrFBOMkxZiswQbajP7JtQW8tqaw3xNtCHdzgll0Br+Vxnx+06JF0/DYvwRR/c5y1tFiPjOY+Rt9
fLJV7BKRxq+dU1ecTHRDTmnH92ZHLogDNuHcO8zCjagH2O+HB2sK4xvOz58K8ME+GnHORnHgvyII
Nl6n2ThWTAXMWseFMeTGYRqCBHUN1YGdusbBSx6sVBAa7Q+72ovsWz8hBYauJSmkOsAw/v00RD3o
HJpJswXruCpeqokr5YfKFMw5kfsRnnvcmgYnIyiuo0dE4Kjx7/psX6K9jCY4KqHx2QXEVQdNOhAE
b746iirEUR+W1Nj4x9E9gJIt1x78LIy+Iday7NcZ/GecVvshLH9mTwPjECA7MNNhq8O4XDX2NqHd
fYLtwQzX2heMDxpjaE7stni7SC7x6HvEs3Q2Ob/WCqjFY2kY1i4Ne5fjB5A9JJ3gyezyOE7ROW2o
U3r6I+vSzZ8qmsQ7iEzf42gO2yWXwO/6C4aEdA8HvVc9NeSa1E8rSzGKli8NvOjNrLFdmkVRnTT6
xxs28hJJGWKQVn2xO40BUOIcltiBMfuIG//D1vFlN44GNBCKePtP6nn7sKVVnTR05STlFc3TkXZA
o89bk/I5j5Pu30c2liAlSqhNdlT+ZCJ/a3I92AEWQCtMlVI7uF0ItTwOAWYZJV1ZvtAcPcbTPOyX
dAaJz/pEtPlsReuRUfRGaIyaQOppq7T3xoNfQRRRF0bL62uSNy9pgmq9GWlNpCi9Ehjdp6BIdHJB
Q5CTRUM7B5HyudTlQ8NhYz8n7p3nJu6uTZ27una0vetTtlXJvagxOUonYuDCOKUNw+E0WOVwMu2Y
dKJsPralvyNtqD1ObneLiEpb068jG69COUUBq2+zodk2UisPotPIxpV2jcWq6U6U2hYsUv1GFEqC
NCIEi9tFh38/Z+w8gTcZdn2J7abAyrOySpI26lHbRkP05UUSEBp/iQFkdWrydDoM0AjnHz31x5Op
vgQzR/bhMSVlbz10jDaxgRRKHwRB/q4KBZcWdl5aJvkRDSsYIzEdluCFWoM8kQcSHzJRD/7QhHuh
mTSwi68hp7HbIShCUV6tOpaCdVPI70mY8a4qxUThbNJ9NOoHx2ClwaIGBz9OxUlYabk2Tbyimedd
QKQiqMy1ed8eaXsSh2h61p3HhDHLxHw2sJHy8O68sRGnuQqfm2gs9pmPSDUYBsGKAOpymIxTjVPd
jSQ3w0l/zGkIt67LzAy2hfJ+wcKrXX0HQfK4bERjY19lSG77xPThMo7pE2bQYI+j/oGTXHM3Aq16
bHx/HxoNnPymZN2q5cfypxCAz05YaNSs9m0oTONqGtK+m524WYOhDfelkRqHjhTYdRGEXPUALGjo
42Q1U8NG8WT+tn10gnXRPKTA7WwMLr3XznSNyruo4dCQ5zSeuNhyQzqW9calRZ4ztedJr8ZLkbck
y6XttYtia1fMZrdq/Kqq2DUpIt3ACM0VAWI1hGt/400mtJikB1uatjx1YwDCxya2Ws+04CAttGcL
+YoHX+58qdNXnUuS/qJvm2jNMyHI2W5qKmMbjd19g3uJJR8ATzRM6Fl5p67lGH5XQeJxukqHQwr9
wXFKcTLBt53cKL40SDaArw7lphjTN9na+gW3ngNAq7AuZUuroZslvXWPJBwc2PY2yEhlk0y38BQl
rwjZ8IFbzHIHJ+gAaGT1Jo8y7+TX0Zvr5MUl7Dh/VHHQbkn3RYI9eSagC7riY++3T860AU8tb+Aa
bhGnHMZ8urtPW1oigEIQGBpg4nLwfha7SKt0h3XqnYfYJjcXXHo8GPphoCJjnehKMpuJns40kvGM
IsyuOj9rs3wDeBiDVwKyWJQGMg3Te1Av9wkTiaeCHtGe6e9jpzLn4gR1n+vjlKwa/hTrhHp1WJED
JXsKLdS61mvQpsEnkImBTmZaXRtj3fdJ+tRb88kQds80jQxXYzTakyfi9gs3XaYP2gnuSb61ZBbs
gSulMdbJbj8imN/pTXJue5s0pL5yQSHSbBJCu0+G0n+wBw+5f18T3X32GQ6su14y/Rd4VsqJuzp3
DWWc4R8Gr30uvQ48UE6AvEewh9b5j+hW8lsKPrNz+hpeoJiYFlw6n0Fb7AQmXLbxKloVydP4wNRg
L2F9oOeT3rrRCo+e3YfI0PlLuEkhBQTDRzczLTPaYl+YKle2ZVSBk6sIepptmaRN716oTttHbQIh
7xraex/nNPv9goj60L5mtOpDUrkvgdKMsAvNZ715iuZGA+g6ZHdQk3XsyEZ5NqX95OgKsZQ32i3S
p+iquSyt3idq9vCeIoIUD9g8h86O9qidwNekYamstt1Lr2bUXZOUJ0PG3QsMM2IKRhASUE5oB/O2
TV5Zv+TG+9wZzSEcuD00b/KoEVcDHeyKcRu3wxT2yEwncQ+JMz8tIXQtQen7VidXMjb3ntW5Z7+d
CY0CMXzB23/WfJPNt2uZKyTzNSh67VRJs1r3WFp2Hb4eXgw+gkUoJnCE2LoMfeQcgtG/QIu1FRnY
eql5vpBSONOWKLKvhsPILU4WwGPlHJKQiaW0Bhy0JQY/Og/ew9g3Nz+ZHnrMAs9zhJmyFhanaYGJ
h1h6nFPQdqdkZ1aJeGks85Olj4N63L7EY7uD/MMEMeKJowrLIa2jrgGMk11Enf+zhJJbGma/OemI
xtzBGPs006K/wdUEeCF1ItkbmD/Gv80o69GfsESz4IutVspkUzmRu3Piqt1TNzd7TYoapEhoo3B1
iOq0ARAbIeKcObVgL8mJNJGKH5cWMnhgOPvWyogOYCiqF92kZZz3dvTj4OGhI+e9NDO+6jwl8VM0
L0ViNOt8HFnV67n6kOBkoOVq4ZkOIfAb4ZobbPrfIm/6UzjB88YoDiVF1i8IiLzKiL6Tobk5Jb2u
iYXeLk13E0xVtjGI00Vn4Ap2j4pI6JaDTuJ2r1Ge6sfAKogFcCo4urO+d1ntWKYaE42bnK9x9ytz
PDLTICieIrbzNqUgJoJtua6oJtCp5hTJQfM2BUZzscOQo1yn9bteI/HUyWEra2SR0QZx8bEzag2B
c3LAE957lAfnOHOdh2kCnGERxJ7i410RA07cnKjHu9JPvvgpwbmoyRQVoiRF1A/NmxX1chsji9lz
7mM0OxrvLWdDMrkfw5E56xLCWOaREuqhXESvTekY2tuqFdN9VqAG0AoZrn3oDhsd2f4uY2i7J6Tt
D+t59JQSCb22CLooGhwmuUVxqAfWxub1P86zdfWMqN3lSogkHUbNQxxA3Q0eQAo5vDnaH+PM5Ohq
ZJaVxzDp/O0SEy3bkimY3WJqwVZBvO9gHzwMQFUgtaupTZeE7VOy2N+In6XdqchABR3YM1YT+pRc
0Vh3tSvV1y1MI05GJg3cxpNHNon6pHVERxaO840emZDZxMX/71eoS0Ip9nFPOLXW5eV1zNyHuGuf
B79KD5S/3nZEO8kpOLxUNVKm1oQtUDFtyRuGEHLmJ4va+nMC0UGA1Il7s4vkxnJDvVEZ8hGTDtSA
KGL+mbT+llWSUK0gCU5IBKAUh8ROaFQYGzcI70YGfHfEz6jU1tSXzSGnibECLo+DQfn+20k8xEDz
DuNYIM7sYa8Jl5BUu0+zi5ldZ6cGjDUj4aRhGh2hIb1PVrTPG5G9FIF+0+yeZ1HZNecanAE+dBuB
U+Rz1xKG6ZsW0PCGZPV66zBLXolGN6Hvk+IV9rzqA1v+kKcXf7ajc5fOXORAoMRNuwdN8GAmIAwK
ZYau2t+5s+tzb6Z8+sL9gtuC8AoLyEYUrX7SEIyvBm/wjwyIwYaBzgWv3D2koLwM8GXrrIpDqj7L
XBmlne21JBy2jDGiQ57Rb00TABeBY228qh8PDoFE6ArRHkQ9KZ9lae4M12tP1ez9005+eXYmBDRI
mc8BmZ5qHD1cRDDcUC9gNJz9Bz9LOlie6bOWPzpWFz25Xhhfa9u41zU4KcA5H7UGpStDAhyDjWZf
x7y/5AmFXmSLCyID/xY5dbki0dXPiViaWpuMdfGjl+10Br/JJC8Bx0ZL8aSXT0OH2yTt+VZgEifi
ZuEx17L46JnAimszPDNNcHeTtAIQdYAqBdraca4+21zyBGEdaET00aNUbNJ6N0b0LRV5iqjj4s4s
oURYepPvfCdtoPKy44rAYMQy5uOhnUh9z8KOnGDa5Zwo9UPoxXtpu5LhjQAQ0QCtKWzz3Jdee07o
oBulQYHoIU9mfr8NScFBBEASqN5HqIR1JwZEk1e71soOUvjIpZ3kk62agQPK3JMLJlyPwu4YSRte
eN4cDdslM7KAKwmrAvxJgaVI18yTC3N1PY4llUudZbvRJ/A9lYIxTBq94tajrMl4n0yu944tYFV9
D2k4Poyzk6/nvv8xxv45Kjt7D0/5YA21s51i+7fW/V8nGzGeGvk/NOGbYzS3O8J/3CuHYdKtXaaw
deOar5Z9xEHqv5h+8UUMp3fAV0Txin9953W0VFwyXgsUGjbCnHMHKmSFzLz6igz5xJV4R9MyHPG/
UApGD4BnSsn2Qyshe49aoquL6Q0JhnPknbM2U23nj7nlYRAMJ4Uju/R994qGItsaNgnBTlTeHF5x
BpcDI8rGKLZz63kPBIwjQoRwC0rzH75s5oq4y7oST1FibQSIIYVc2ApBWrHTD+Ryk883Ui7d4lia
G7snzzmk7eRqcp/aXNFpoG1IWM6HK3CagOYOtxFkrVAk82OhxU9jT+nJYAH2w/skk57jO17RxiDN
QqMlRKNNrrWiQki/YwA37ELUMStmkqxujL9wFJYAePp2ndNc2QTwjQFqg2XgNhE7QLYGSSdf9ZyX
23sIZG/EobLejCVbIf6eQwdTl1s+3UFysDHgTM49YRM9ID82SrdjMkHEytnVBfgvzaMic8ZN3VTx
h4mnnANV9plP4dYWjF+ZY0XX3Lew1AiyD+QImWGukZk2DZ0YOXbyZuj0Xzx+LWaxwY+Tltl6blyk
/M1EJ1XLk2OftA+FN1v3UuHgao+khdGi7QFVD4Ruwi/txpq+gYwhKWsMeFw8coTJkLlgrwar+s1x
N6EfrUHFyR4RqR/dY6IYECA0Lbs/sR3E9TpX30WwQ5qn2Lae+ZXNPhOW8JoVYDwnNvTOYVX2lCzG
zMs7Mw0ucUaQd+IVe2l1+bODPMPS3XjXdfZTPHglukPz3Kgwet95Lus52OSnkSG7W0ePvfoSEWde
izZ/cEhdhSwKV6MC10E8I6J+9kZp3HxtI7qTTJCekxgyoXlN1/0UXk2JRB01PhYAdOpMCaGhIMo2
XT9fN03FMFjjCSur+BtH69rx6zejs+/qbvoaY/OzCbt9E6BPG5vi1gxWt6lmViy/3URZb71wlfuG
NsnNMauPMSCsDYQc9N6HWTHlhKLLESF8dWakk2DnHMZoQOgaYHQVUDrXHKwVBAe6z6Er/+yY+Pay
jLaeotllimtXALgbAd2lAO86wHe0rYGOKBYeFI8N7/FLOEzXAlhepKh5ZGu8FBlwaQzZEa3bagTB
H/HKdR/WBHWvd65CGUZKxePLLMh8vWL0jcD6BpPCOqzKN4feiKL5OWD9avB+cOKwVSjiXwX6z4zv
I0UCrLJ3nslPG68j/UfmdiBtPtrIjvcmGEEfnGCquIIpgMEKzgn8arEe2ACUkkuTsAihxtpMPI1H
WEPgUeEVuopcmGZkfquHF73qQ6o9CsU4dAZohzTfENjBP8wUCbFQTMQmN/e2oiSGXvICXetoki2s
GtocMktt3thcSJJwxi3yUZBE9CzLhtunF8lHR39wldpIMuYebvPAL9vm8x/upksazpDZ2CcBO3rV
hfw4Q9EeS8V9FIoASf/yu/PGb4FhAm04Cj1Fi5zARjaKH2kYW6lAcUKRJWu6yc1Y/7ogJwkvmLGJ
wlUqs7sugUoZjvaZmsEEVikUtNJ2gNzlEJsJV+5C5YNWhEvAwvelYl72in7Zg8H0FA9zBowZAMgU
ipSJCDbYGcAzJ8YhhkgPtn+qB0LgS9osHKZj4uvgbko8vFX1Tygo5OY43jV1X1wNcfaH+VvPcg0e
U+sD80G9OMTfoT3IY+oNa/p394k+wSiq0S/UcYKDljXKE9bF5VuWSyhBEJVQFCv5G9TOcJubRPGp
/sHR2L9TqcDyF8XViQWAxeFVUHNjFg8jGt5UdqXFpW2q0VkNVVd/QnScMfwJorMnWg61NnukU/nM
2nGvtg4d7wnPvrpxSDqQY49zaYJnsFX4mkeAkW3ehdjGLwXzDg3FFhGaJ7c/irpDsWJpCfoaIvHM
7tTNipWpuguOhaZTI7tXb/OJhWoMdjNOQ8b+Rr9y+u4l8kfY8pW894WgaWNmlxYeGAR5LAdlT2WW
tTwIjDfqZ4eSdiRGYd0XnGZL/g2mIGOdSnB1ccTps7DxTsm5+UhcRKXT2BMI6MwWfl8p12NQc+Vo
eYFdH7uDls4gFvP26lnOxS+qB6o7GLD32hz4G1Mb6j34N6VgAUJW+x60tKg+yoiD59gXd4BHH92x
ZTKgJHKcPTeFtB/cgWy7Mn/W54bTto8gFdEKluTB07YmCYLEi2n3kLsMycJrovPvuvI2D9njrLco
Lwcg9Mld3uQIzonzxHPsRWeZRFjmQvco+/kzMPXvzqwGnnwOSZxjvllujDYo9xqeuZUlv8PBgNEd
XeO+U5s6+ZEidFAFyQG8maxDrCBWs/PdiEwQnr8kC4Fw6Rm8POoDr5P+zh7eIlIONxmQ6B7v8dEa
yHxp0fMQPN6vzCb4I5T8b0pt+8HBLkYGyUgYCSfJOGVTUF0rGx4KiWdKloVpduM02rOoP0eCJdfO
HL5HTkjXnfSYenwwSLPbStP8cpvQAVim3RepPLZjmZwy3Wg3tsIyBbV155vVN09EjsahD6rqamsQ
iT3dSK+FCkJksESmwNy+DATKAMKe24uVVaSN+Juh9WDLxzWeubJ5Tfz20a1LpL01Q7m8xWTrWFTo
Lim5GeEvdOZfEXPTAphrUBPxZO56DHAXnO+Qs8SLrCHtpEHZbl29lIcmNs8W6QLsdcXe0vxvv8yH
90xHxN73O4t+wGGqCyKoJ+jxsGIiliYZHOojahiOOcPOTMWbVefPgp4znkA5vg3oSEblYAziPVFf
ZH5BEqrm6MXoMaIkhpYeGuwCuxhVwadBAJsL4/cm8vDAWHLFjcD32EQHomV6ysprAuN80ujBzvBD
6MGriKnmMuf6sTKo8Hxkk3lgdVswfMo/DS/JMB811kjOh8Yz1Eb2o6o4hYF7miLI92hgGiTp9BJs
/qcKjPW6Gstf/GkdzuufgYw28B92tMGHU9IipfSv81tXc8XaCX2cyfxuoixklnToSjNcq/AVvZ/B
7gWVxvSme2xN/XPiw+0C8l5Rdg4/OVqhk5br04Pbiodesm7VY72zG4dNzO3UMGRo7jJDrL3pjH+3
ewC3gW6qIaabv9ekR5fR68EuvCMt9Xnj/jf2zmtJbhxLw0/ECTrQ3KZPVmVZqVTdN4ySo/eeT78f
UBqlWj2zHXu/NwyAZFqSwME5v5nMY0TtDQZGsZxFVx/qdIQKOw2f/DaFeW6+dN24YJHnfhjX6iO4
qWcndfdJ3Z2izDlFxVRgNqHjuDBq2UNKWBgI3X+O6lG/8WzycrEz3gmG1QrTjXtqX059Af+MrlvP
JKu7ydmNEUBcTJbS4BHK1xI8Tm0weGed9zAXzQOhdrObYuvsafAmtEzPjgniT9tCGtJY5m1B1gT1
FB0uf0QA3DBvMdHg1FoTXYCWshzkXHqxoPvd9gznxbCbdHLlor7zyul+Wll1M7Eu9Qydv3kEWkZc
aDevw5ekQLq/XJ0/hS/QOtQBG+tD/ryYgv8NdLnNOh3NF0SiBtKQXkWKwnAoY6/7bAIr0ODNEXhr
UW6KFOqRWMzH1oCqVCYRElkZVQrcjj2Ny9OdnND/kNnzcPEpMRTtoB+mMCTvkNeBl8EpGCzmhNSP
g86l7J82OzSCoC7H9scIJj2TGmNGZt2kLqGXvtyuGhXRJoVBSiS3owiZH3uDoS4WctHhZ+1lORQM
6499L8f2JF6P+txc4D23O2MxGZ2oAlA+IIbnxoz7z2ltGDsXOmAlmc6rwQgt3YjuJv/ziOzIHk2i
D07FjRJZoOtGFpV2Zn7LF8LYDJ72JtYclP2+D6n1bVrb2xp8737OYSV5URnxY0jqeYAAYc/Mm2Yy
3Ec3cs/IjMM3JUPrNy/k1wqkWvsXtzbQzhDiPmFVSq2lsO59dEKsKfyaufDVbfSpzo3mSqB09jYU
WbVvxBMy4hR9p/Cjt3pPc9jiShzp5m3tzWfTmWxWxiO5z7b6sg4pS4c1i04jTt9gtfpjPVlcDcLd
ztfjfTLMb6PhAOmvi13tvs3uQL49f/ON5QSSEMXIGPKzW+nzbhysBkAyiF13MCyUgxOxw3TobizQ
oTG7lWrDPYYpj/yDBycMH0RsNscx60/jEO7QkevBtuKSzf2LscnSP2iRrFwJbyGorrcDTDzKYdPZ
WPHzWyr36HrDNy371ADPRnK1PkAHv1uzGWeDtdqB+aDmYj2S+30F8NWFLotLHEe8OdF2fu7wqeKh
9Pr4dV7bae+MKC33eUuhmlU9uht6tC3EfOiT+i6d169aJWmby/SVHyQ2ujVox7h9qvTyyX9c12j6
SMHrIByvvji9uBOUEJdMIG9js6AVYfiUFYiplqx6ZWkP5SOw/2bWHLl9Lk7T3lOtbXYoKD0ZSXTx
Gg0lDWuut0h8BX0MEqZI072Z+Pl5SLpPcFj21DmmIwhguMHEJFRasUEZSWDHJfX5GM3fKlwRenRJ
ZOQgihc3YuE/OwiuMLpWebc3nMbbkwPapC748r5BNVHDp2JZzOZ+rOJXSn7OPkn+rDJfA2bj3mOl
/tgY5i0K/k+DRPOTobuICBiDYZILGorogz9/KYoo2cIWA5cBdtzIWQE6Og4klu+gDm1I6WGmI4jI
Q2/Vr7gKihuJbSJ2zQmLumncV2OICfnSHgbuiGOr68POaoZ6F7uTcZy9nHVN7IQ7153w14DoE8bo
85I0gWzqJNltGC+vnddfqnLKb5piQFAMYlWOORGalSfkUrA1n2cgKHl1Y6BVfxgSyIqGYd8NhU/d
gPrTdk7xs4jx3xtiFk+IbCERRXEldM5zCC4pW5hZPMxkphktgrp8k0eTab7YrXvfaP4NC689qT14
QS8p39yxZuwXyEhMzsG2AefE0+Pcdy86pc011j5U/Tjd5rX5QT9BxWEmby8Gin+7LoOwO+BSkXbO
k58U84cw1/YGHHNErsv00DTxIfIKFKOiqtnVEaQbZ4zIzPYGJOWUL+gu9WUdKATIENh0VS0v2bE0
X+5HJ6YoFr01LK631jJg15bs8gFDhX4en2eDICny4QvYOsB2Q3dyiH2iRdgphaNsA2nqsqhF6b2T
l02397ijaHuSKutDFg0XdyIpGiYQWkzzWQD72JMTb3ZVWF7CuIupF5nGOSHsgsi3MYFqlCMAqSmr
EMfNfKaUhaVHDrA/nG8yrgm68dMBmntxa5XT27RQdhY2yZjOm6vz6FVnct+7DC8dy/Lrg601CJdD
Huzw2EHO6KShBbhLsELZR3+E2fxpwHMSxCrYTTif/tZp8asaHGa5m6j0LvEC9lOHuniUTy1mnXho
jLNewpEK7/tSvOkdl0Ek2maVi4alIZndikM1Iiqy6KNzbqFCtcOdY9zGrV6cUaN6m41M8rfRL8js
rEXGK7pHFa8DiJp/s5c1Pdj6/BVUrj2yVLPS0T9CfE4o5I0DVgSnGpAUkk9LuE+N/JRShBkr9Dz7
qtwmbh5CCrKmvevooI6WLZVJ90m3xTEh4tqhAAC9v8LCTvewzVhFfw+YMTmbYULw7eEg3N6XFnkx
nvxnNJtI3cTlyer7m8Hyjl1OUWGc8apl/WHvKuxh9mnFN3NNLQPFsz6nKFccnebjsJbLDlr1hpk3
JdHbXfRu+YjU1scUjPphSfsjgILd6JI0yscF2wz3za/M+DR+xjXmdaH6gCQr8J0pMZ7yInX2YiEv
4ifO59jLjV2SNNV+qJrvgIlmTRZvyxmsN1ZDeOxxq1cFbrxMsunF9JDRMqjVRR3K5P56Rht1X1Je
JtIqV/GWpfOy15gk0PAsS8RpZ5v0V3lBkZHlJc9TCET8NcP4qC7TryUsp3aK3BvLoerkEwTOTFcd
edA9a+IzDjfLy9JcunYZ/xSxQF0h04FZYsSR+7THdTuL6tLoGaTPkLWA/1z6cL0Gs7s1+yoIW0li
iioI9pHF4tOfkaeB23mqBm4nwq52gxZe9dZqEDMqSHxI6BlnLfHxSvqeeql9o38pWZ/u9EETZ1ED
3HQKM94mQBAYBMByZeaKyqRob2NkEzEY+Z7MYSILnx8MCHjYPrivgz0cE2yXHwy0tB7IziFaHpEY
tigLU9pbIa4TNJBfb/czvmTbeRSveoJIPuVbHU0YMO1MUpP4ozAwjcnNR2Qtkr40PzFP8LtTZ0az
JoLCCxPEgOq8j1zQVFlSTXsbg6hcX45ZxXWFwR1CIxlYLaHMtwF3tm7y1Hrpxz9hC4MB0dv8uMzD
I3cRbmTo7buYMeVaS3DqymQthaaufkhQZ9h7LXSWhvXdJmuTTzDWDa0vPrZzcd+TJz6U0oeKaWYf
U87bRqj/JwuSx1bTPIOMeljCpdn6eUx0mj+hg3IZYZehCgO5Go0hCKMgVrK53DswwjTToRy1gIjt
kXekgG+hhg7gqghhXrvtly7NqU5DkdT1QHRCMDAg7o2fxOM4Z4SQtU+xG4nlubIOoi+mrQ39f2tW
cmVgd/mxzHwCrGLed2HjMqfu8oYqD6GQj0/YelkL4Jq6nSOabjTc2FAuukWc8DhYz0UcEqyaguTy
wJg6Ajjcwsz7PDLhBytc2FxDHmYAFs/Sp4TblSMT64f3oFGke168nMgadG1xymMYCo60e0RMbt84
vkdgn6KoAvbF7+/1jmcC8XjpryUorYUFUtXO5yIem2NmWi7CESPjMn+31ZJuMlmob1dX66RhRAyA
OHXv8FA7oMuIXyN4qt3iIZu0xDyCi29fyrQ+V64PSWV0GAmEdumaAnJVOh5YSc/6H228Up1bZ7C0
T2JYxpvWbXH1yQ0MMkbi+2J1oLVxja18BZvl2accYMxCAjfF9acSo4Gu4LodnVTcxf0IiJE8GlMq
C7gSWB633SafuS3xTN5TAmI1hjXtzUrdbJnTp1oKRlodwo/dm9FqP/DAeS7lRZPO3XUJFdDYJlhZ
anQva3x1drXE/JWofyV2ju5LanxblyLbQzACqpyiRbeQp2oWZzprNVZtRRvfgW9zDgC4U0hOevsh
9838kKPquW117hdVUBsBECIvlgU6On7ZiPslRdnkgDlRfBZ+j0RI3UD9HCv8/UjOzfGLnTy7hrFS
kQ+frCFvDgriWTaQPjEuPAlvxljHRsNagS2ZCe7tFQiZ72WBY5njkXz3HPCEXUg9k1zp6w+dNJcc
F5wcY70DPjHdozGBu1hIAnzT9ZMeQNEijR5GZ/V1QsclJ0l3l6XPU4u0MjUce1e4C9wWhf5e57aG
ptU/kexuDlrtVIFmtvVGH0N9N47rtG4tcnqAEVbJZxfD4xDWy1EQBCwpyI7Gq6DGykez4Ko6S5xs
HcMnJa58SktTHDytubcBBBywpvhSe9Vpmng4HE1A/othuvpL1+BG8nXsRqydUFh0DOc0pQmJyS7d
rhk3Inz/p4F5GAUlCSrF1H0INLd8q/QCZ2YvRvlotP3d6mHjEYVojYyyCtm7H1Z9QJWoAM25NdrI
PrqiOg1xUey7VcNSqh8or5SPvRGK3TSULtw37wIOPaUsav5Zrr4eUC9i00zVGe4WXiwVVlkRMYxv
rsYmtDMCL4EChvmU6bW3T+2Wkhi+r2rTZHHAA4cWH36wARKTrw5c3sTQ75wec8iFvPYQzUGaGIdZ
lNTqwJxE7NoDeLxvvfjj6r5ZKO+C6gAynPv20RKpw8Alzplhfo8QCWKahUeFW4oBhTXlMiPYTQ6s
QZ8GiBNhJjpL6ED1e+CD1cYWwLZ7Y3qxTMM6YiyAt99YopdneEEI+TSAxLEzSxdxPksqch5qiaWN
F+dzbpoSwliieL5wS/SRg2peX7+xxP3kzYgZLoV7YQJMEP8flqCCAB/gAm0fmr55Ajo97ZPCffJZ
DghWJAWmXkXkhdu8JKu5LPkNmecGuBNPH4IRxnM3Vy9rDCN0qrRXp8OFaEjgX435m0IOu0Qf71jn
hSTq0U79RxYOBE/Lm8gkOaBHrLKy4eWhrBOs+gFp2TvQ2iWgTJxGUmLhKML1tw5LrIaLyQ7KEhNo
rhuw04MueBIGpmjKW8ZO80ll1kK0cMnzZ/VUGSHZkMmEf1br8Y1mhw8W771Xt6VCPavN2lZU9sP7
aIYG0WuPbgPPhIy4HlR1UxxMD00YA8tVgo5PkyuNzxBcOSxSsFMzQeCFg36cugIloRDc3aLfMmwD
TJbftq1ArzTyTtFDPb2xlwgxv5Tc+OxMcnZY/oiRKA+0BpOdSUB5qWETQF5kikHn6F6sLFeaKnwt
Le0SOmlyshiTnLF4yuEnHIxo7RiTY43fN0bf/BL56LRFNGwB4AxqtDiMUq4pNbVT38i7O7WDLOIr
6xJu38eRfcIub6s7FH8mOydhFoUwiW2Ql1Zx9omnSMzhnoYKJ9I9/c4/JdSH8XGdv5IgZ94X+A44
TOjqAYwshgTNRJ7N00hWJ5G9jUY5yJnZ84BxoqVtcK++GwwxbLtllgKG0dOYUVD1xxyVt+bgAvbZ
+HgP7MBBgr1yM9aov9Ch/oOMvNLH/6t+viU8qDcWWTkD3gscp19l5CN/GliYzy0I9fTbKuwQ/3Qv
25QOxaQlFvYGVSFzY3rCDgCemKRQqJotzptPGu8ftPx5ER/21y9jW4aH0AQEfFuYAi7Wr18GzczF
EXpXoU8OfNoVdnvIlwLIUaZfzLp5ZkWyw5F+3Wigr0gFxZhY9ejAdQb64kjiRC9VhSxeDzk9yUr0
UT/XpJqf6jjL7hwyZeXY7VJ7ick+zeF+ir1y55qxdm8TTqZuRlo8Saygz4t+B7Gguw1tFxBlT6XT
SPDhQZd7CbySwGnK4EgadvaEq5ENMO6uDkOkEazpsz7q3skw6xhcLlAjppyBB556rF4gDNajvfBx
EQcoAdEWTLD+qNUJo/s0inOeUTUQlfSJEsQ/Uc60GdmtdHkzDtyO2h/olwurOVcyi4JuxZ05Uyws
4hn3k1pPPq0+oaWD4BTQERgqcXROHW88DzbGknrt3NtJ/Wq2U4E2hlbdoBdZMMKWT1rdegFpCGgF
7YhHqcd9XrcJw6SYu/1oyRlz9ax7XdYXyzm89VMteiGJkkfUzFl1W+iQpHeTiyqG01GVAHJrYX0Y
AmhDj/usi2qlqp37mARh6kvipz8CfkCTQtNfc7EWT5rwnjDmWC8VyehdX9vmvknqEWuEtDsCz5K5
6PZzFpbRDRJDAxwJXMGgU2q3ZA6/MlUYQbbwNbOUJOJkFB46ydYRB8n51i0ZBKulny8gBWFl2jjt
TE31eY4RBfIemSXKN4AG2AzG8YmqpXjzAT3uPLN+ScI5u9WoUoJqs7nvUbqI7ZWJntRiVZjmB1OD
55Sv6R/QTk54qnt7UG34HI/2+qmAr49JBko/tWke9YKbCT7KAn46a198t//TyI2J3CepsGnJ9YsN
DftsI5ozyF7qjOhIqgMlN9TFMnvEXuoKBUAPJjX3i7uSEaTar88DhLzINbEnkq9Ur8FRgozRUsbv
J+qu5sLZXpZT6JCVAH6WBXaPNdMAlw2jCJOQVCQDVR0ETGLhz08dQg0n2wDmNnekfLwXOwU/UFKI
xsbORoHQXcHM5s/VUjUX/BD0nZ6l6PTV5FJXIilQIPhT8kyWz910A3aoeNAx+DzVjrWlJL/c+v6E
RBb+PHrcO2fHaNqDqbXfGi3Gu83tmAEqshiwvXCwqlr7iXgTVHV4nzfc+sMQgvuNTRvFuRA6FH/s
fT8hIuhPmXfR2xIubo8FoSBZ+AT+HDNHD8Xr0MZwaAhh7Y0l8m11Wt9n4nsTjdNHDySNMPpo32Vk
6UBmipsEqeE8hPiSeb3BdAjCF29hcoGL+9mLqvbkmaN9G0bDMyLl9WUeHeqYWPQktTUd+rqFtjhg
47RWbb7jP0OPyl4p5ZLIQXkMDE28Qrp3NpQ6qiAurbvU0afAqiocoKvhJkWIQOaYetaIOBpGVWxv
+3mablwfUCnF6fYAYBRNLWf9TIq3xbAizY/6Up28HAUoEZGW+YeJwv3b2OwKx7Y9j6Fehxb720SR
tYYZOp1enUAUbAl9W5y3yzTQzSK9FZOJ612afUO7uoUxkwMZ8PDapfSPkRq0bcQ4tHujYaFUlpBI
qLV8J5v4D1/RlEzYv04ffEUsd2Dxoo2NYulfpw+vdUjygYE6zUZq7buoNXD1poAH1su80dEg2wxF
kX4LGcrtrECCPDeJToWlPYzptDP0x7wk9R6TPsRr2OuPYzu7FwewWlLh+wYuySDRTb2KnCGqlgT0
pDor8x9mQePvHiWebnl4k3i27lu++M3YpdaA0uvLXAEbK5uLHYkHCHgbyPMeJjqivHRFUFfjbcQY
SA6rOSo5RYfM34HRZwLfXn/Evg096/mNchKouarRwOsWcML+91vCtv72f3vAPPCtMA3X8v/2f0ND
1MIqxCE4Qzxgazaof3W17pxMb9qVUQNDppu+zFH72PRe+9rj2LtQinedrj32JcQOLyxuHOTbd3M4
aseq8D+hwYfpxTLfeoC4923GVC/axifANk20dwsWLGUtgtGGQyYogG6wibeO49SaO7/AGZA1xafQ
mb+N6722ePNjXaM3MiMWEiW+A1sWqL/ek97J0O4cyewnZJNOrU4lT/01/0/I/wdCvutY3K7/nY+/
rfKqffta/crHf3/NDzq+oZv/0m15+0OiB9PtYWHzg44Pyf5fOtGzaxEhCsvX+aQfdHzb+JduQMTn
lTrG9qbOnXql42NCa/qwNYSwyCP7/xc6Pl/jr/e87rme5/q+TzrcErb/+zAIAqjWQw3F/ryVUpLQ
ZIMJubdA/Gy97wMGgXb0QggA3Eq21Vl/OzaHPWi1hcz3L8fl+6mu2lQGPHIT54pDNPkPfTbY676b
8sd4dPtDKcnDWRczgXVdN0OTYDGldnJnl6jXsqkXFtJAqOVJTI7ZulW71Vm5fP311F/e7nrO9bBq
zVpRbdphwrw3hhn782N++9TJThELuh5Wrd/Oef9mncb4VviEsddzSqP7pFPxoGTWn2u3RUw/LFsW
VhC0ddtBxhSRNWp4aq/aMKz8pZ9Vog3UkTVG6RgN4bN6tdqVjwYAjw+qfT1RddXmeub76fJjf/mA
/3T4t30RVuUHwolLjI/R4Oj1+fpOqmX57gUminOIE1jos5U161Y11SaVO69dE8DauiUZ9WPnALAX
WabOfb+U16v420VV3VJdfy8yV4y53ZrgrHZwC7S9OljkrQY7MUavz032mOlxp6qbFHMx6HpGrb+f
qPapl7y/Tt3SptCsg9Ebd+o+BTzCi9XhwjBuGgyzj6qXT7CRhqSHL6E+83qeOdkPzuBOB3Xg/eGQ
30h1399UdsF9APW7m2QKzU5MsveqqTYQQlnigNeSqbUlahFZKaQWQyY3yllBdW3X61mrWBjCygSD
W+Vxe1LNnoxiBajubMRFueu9EjMiz+KhkpsB+C24tQlESDgkoE4wk5D7k59n6Fl4NCHWH1vQrAEp
fgpIfiazsT/7VosbbO6Uf5gyZak2juDPVy0rJ7dpyI3q5uvyCe0nb+/JM1hxbWu/tE+zkA9TiCAn
kG+4LUjPuiddUIUauwQ8ltuzZv+laSWPwM95PJa5QcAx5yhmCEVQqKZnFGUwNfMI3+zBiXxxaIR+
UT+MzAUfoZqeGMCeoCFK8Q+oMTAQ1yzuNRf/rlQyJO3FR+Hn59fHqcMlaYE8kCPv3Vr+/F5mfVVX
bViA/ugSfV28LkZiSmZbexZPSLWtNqIeuvyPEK7uD+vSPap/ISUDHaiW+jRqWqBMbCw8jHYOFplq
TldkP+KSTNo8uQkuj8M8UdpvaApWXLs6w+szlyoh3kq1pE7wwV3Srl+RQeMr2cZKlilOuUNx0HGB
p/Ol1DWx0QQYVMpb7lJX6HqtQK/WYxnk4cogn+XFS92VEYsG2c3ld17SStu2IUTTDrG/IiG5DY+p
C0JXvPhQD1jVr+e0QTpg1YYuUMdUy0Zf0ETZ78QVB+qmg1xWLX+uR/SYmq4NGpnlMqzhq9dPFCJ6
qcFgZYS/m1Y2Vb9c02ecd+uDGLFP1UaYi8BsaYZpzIwlW15XJNxM0S3CX6TuZB4s66OZP0bm3Dy5
iUCqEX5ySws/etU1WI2L3KjWtcsqmkr1ijeyPDgM0R/eODt7KB7cEqxAEZNEcx7y6XoZpJKF2hVH
vXlMHCL2zPtU2znj/c8f6+FlyY/92Z91SFbmDBz8+gvff6YVk/ZzuqUJ6t4wz6hhwPhrfvmVqqt+
by1rHeg6HTDBDY941QBns3G9U79c/VxXgz+3EWqrdlQyxehOJkxc/qJhlspZJt4zv9yv6oapMhJ1
1IMzqj5yJHx/guVj7AMMKmLLOF532XZx18Q8eaYsDaVSKua6iXCA2boiwSxCfmTloSHV6ONDKrON
E8TIwJbTtuqmeoXMoeoLtFQ21UopAYFw5nrcXBjB5Eb3wGFqTQNzM+moc4yWv6vJgmNTwj3vzCHk
ABcNiLQgH9HW5RyofWG5/OkiCXAwB5HeqI2T4xDVVzhY4XkBfRnkwGaQqikza+JAtVwS/6iUZe18
bt1nY0JrBTViZwvjpAtqLMe4HaRyiy83I/RdTCgQx4lA+PIYmSk3vLzB3/t204cYB1JyjSNj59Qt
z5a6/K28kGqzUhaUZgIToJHGR3V7dY0VYTekN1hbMLqwZkNRJAXYXiXMePx96uZWrWu3bx1jX+nT
gGEZSAbEbwK1iSLjkxgTLL1wDg90OXSqjZswnl73qW61ggUA7MwRdY46fO2qfVYaxUdzcW5Uz2aG
pgAv3/q9qfb+8j7vTc8AMoUw5clBmunQds0tdLkumBdGBrObxRmpFOjL6OQOrr2zjczajRqgpUr4
IEzg04L55D7LZSjZy0AKFW1GDVvufG+q4wwq98A3oBHkLcKkcmqZ5CTTRoBlNqqpdqpNLQ+rlkbU
zKQh77Tra1R3BNMgkvc3UYfUXvVGyADxnuAQcBPoHIq7qp/IN7m+UxyyxjMTIdk08sFThysVz6hm
rKJP+ZpUtlQ3KyYuwrWvTrx23w8XKm5WZ6oX5eqJub6nOv/afT/826el19cIeB/HHkGW6ym/fMv3
E9/fA8UaUiWhR4GWwltQIUrJND0x6al+CJMDGdIe5wu5T22Gny3VXT2mInWyal1fq7oDdDZyGhvV
sSOXiVU1dTAx6CLKt8Jrj72q+b73+j7Xj2JGlKw7jGDUUfV5149XrevJv7zj9b1++4q/veR63pww
UmDCrDSPlGKO2qzyAf5PXWsp/C0TvNioo6Th6qCR0cZ1YwvMm0OxfFW79CFhevdlaHY95beuOvBf
91FPQ3t/AK2lzrNUvPDbe71/yn88Powi3DZOY//4xnJUun531erUIHX9uerPUD+tRUQx/+WnXs8R
2PCcxwZ9pcmifNNs318k3139eZPWc8ldg8oYbn/PdY0X25iTL65UkFeM4yWOCvegavNCBkKuCvlU
/7p539mWOG4iZWEyMcm48Hrckq98f0v1JqqvDr/vVH0dxtTeQId98ijSxp42YUGvayxkW5+CC8VU
XRP9vmkT8kKU7Pa2aC2cD2vX3doWFoKjmvZme52ejbnbuehqn0ZbTzE3AOijyzBUVe4HFUsqcIAZ
g3ndem2bbBbUg/bh4NuBv+p2oFpxU4j3lp2M7pGlPhxVZh+FdfBVVJWWTr31LYAOqN4k+la7AdZa
BgAGmHGUWF0MKzAHx8S4GsmN2gmtVtuOZmdvKtd4MmOfMpYezTjwoSqmz/1yHAdPBLPcDHZVn5Hc
3bRR3QeAOntGW1rF2J2RXzcAu5Z60MvNhLlI0LWWga2B+GwP+kAijCXRdaP2OUQIO8uwKCB4pDy1
tZn2VWehBtdhKQVcRGyNJn1dWxDDhZqO8V0mOpObbhXjuao+6QzBXGMZSSqJL/XHqJbaqAM54NJt
P4agDQtnCt43Zh4jgwCcWI2NvRqZV5l+mOT4DEKeptqrl8ndQv37oBTioLr6BM0JvzdqUcv67WSl
fKVepo6olohxoeFi4PHZ/7KBV/FrVx1V+zCiqjaaPwt09JsRe9llDJzURjzRiqet2nc9oFqz/Kv8
2fc3mYzm1fVVretmlIKF6pqrfarbo2BEICNfovrvrXV4jNdloMatVgvyqDqgXqzOSyL3rqdIe1jl
lDvI2ZXYEN/Ln11NTZGxWux18nhjyIn3emqcYEuIgrm//eWk3EoAffb7eGSp6mNd1Z3mZfiB9PBN
4GubyoDDmjkJvib1GG8p5VXIC9cY8crN0ExbFw2UEy5+HZOCQdChNkNBHmpDzWA36kP9PoA348Lk
8j66yZGoMPSZajxmi0PpLUFuwWORCm2WXKIZcnPtDmhJFJtrX7XUOeps1cWyND/9f7K27JN++Ydk
LUJ3PonS/56tvc/yt7gq/qKe+uNFP9K1vv0vKvaGCwURbBTlQkoyP9O11r+gEJF2dU1A67bULf23
eqorj7gGJAJsjVDsJJP773QtmquGQOHI4YPka73/S7rWlOndv9SE2GG5vkkKmK8ByMH7rSbUwjEq
ZwqMgZa4NznsZEaiOnAloDwP45epXWGsrXACs9ncDdpzhn38thqMeRcDu0fabbohz+FsS9xjtvPC
wrWhuKqntn3GvUkjGcnK3QaH00attR/MczyVCSjpY60LxM1HdDuntv88N6QB166aSAMATPOgTS/G
yY99hOnBTQarVfhBx8ppl8ZSgBj9sgC46EstUDtqMZwC3YeA24gQYKBa141mb2fkpYNFp/Dn+hr1
DM40IwPXYtUEA+YGWSGBbFr2AuTNJCUM9U5toq42wRuHxS4TQO5UF9H5fJuv+PleT1YH1CaRr1Ct
6xssZQdESJR7Y8Z6qWi/x0jPbzUMWLeSiAZGlw380OKmRVfgJFLUxBfTDPxOCn6oVo+1aObi6rCi
LRAZLqAF8KDpuuY4xvp6tfF97XFoEvdQhbe2txq7scM9wcMl+ea6SQ0W844DsWzJQhzmw2QUu9GP
+w1ok/oGNshtE44k0O8KB1h205kpUNoK0+G2eDAn74tTE4+PzQr7B8mOfC2wfU3qPzHCYAGJ4k44
pS1Vawc5BZQWbrqqJK0ZuTvP0/4YvBg/3pHSUoM3Gqht1D8c2Ake0PgJPZWdPTfmhZSHcZknJFY3
WR9KZBU6iMCUTiBrM1wHLGD0XQQ7ZDDiW235bmFFe0F/Af7TWlymDvF0175pU2u4DZeBarUJ0Ret
h2RGBr7UdfMClxuV/7YHfSsqC2E7QdV5ZH2c5OPzUtW7OfMXrJAUabDTNpEm4os5ttyd/ZofJlRd
wD9Zpw4M651N+LKJgYYcrSlCSA0ePDyLdlqOdqOhqU8SzUPYZWMWE/ZroX1rOSRUp7m7oY4qbkGh
OpCy1hd1jFCVfw8h9yLEU0mdgK6ndyYLcjT46ZfFW6yLIb81OmAvo2YuhzaJD+oYyqjWxUmKe8iH
7i7W14+AlCgl2qyWlqxcbwE/L7eTA6UeB8ujb2pf3LVHQHeBmj4ZK2bfy3BxBpyEYEaSSiG+Ivp1
ur/sm1qAwxlI9Yj0SxYXN5rp66dFA6GAxVfQ+lVPiCidyFRT7bxuyhhtJPTHgMBjaPaeSERW6Zgi
8aN6KoeYIfoLp9iV+MsIv5EkJPJ9XEX0cU7WiBEK3R0SFiqnIjCago/rPOQkQCyJUSS80KQK7Z0l
lUQHAbfO71ub5GtC9tsBbHT25ocsNtE9SsHVS6cclf2dzAXCiI+STm+y9q6AygTvzZqsQYuXxkkP
a8DQX3IIYmjNMjubaorO32zBlfMkpPCaVG/hcHVZPp/ULr+FUARnatwTorZ7hgRQi9qEozUxxW5C
vWCjVxEqyE1GoseXOR6V7ckdKWMxjijO/DsLtsiwSuXD1L4Zq+k0y8WxMzTQwqEndhhyn4reSU71
6K97GxDmxg39N6v1cxwYiJ/VV1rhMhlJayC3T3YKPAgRuTcTm8suLpG7xEIIG52DZmcKYLFMY5hB
IHK1mbmxoYMBR9F7FGBwZmLho3KC+jWxRPXmjBo1JQnichWmp1ZxstC/0UV0SkpESgY/PqAzAFsx
7T9a6+IEjefNB7MqPzghfzog8B4hAiR6dLyTMAKAUcRUyWXsydFNidOCi7eA+ncraYPyFqhxTDVc
Qx9z9M8JofxQipNkuqrsv6MyGqqpEn8ocvxIAU4NNmBeolUbYFfx0UcFKlA3wCLDS9XqquqpJ5DD
xYm4WpU4HJEwXaHtWrJSkpNXjs4NxQBcKF3EdxDPnAINmA7JK3tAybid8TW0lsAczS+m6+p7AQb0
YK3dI9jiMGimzjpBQVs6nAW+qXx3g7UvKQqZ/3ZBnPGklsDYtrMRW9vYc74nXtru1Zm4bcBnrf3q
/WwoB8sulIDWMEVuvEhrBDvM5ASB/9Au56ZcvDMWay6pQW3de8ui7bTV/mTmT6ry8dtvV90xgWiG
g3V0WWRtQv0NiB1tTXD/J9VTG3xxykDMzm1uLp+nErMjBIotsspWuRe1CQlSQq/NInE3KVbPuf4/
7J1Hd9vaumX/S7ULdyCHRnUAJonKgbLUwaAsExnYCBvp178J+FbZ5XvqnPH61bAGZVEiibDD9601
F1dHtlygQJE28zRjfCAjZUtHD9zaIoUmMsoxqgP5MLu2KyUSw+ZmID57TxJOTPMQg5j0Ug3wOi7x
xDYlW0SqjGzO1haIqu6gelDaXFohah8/qx0DhFxg4146NL7AnkuzCDP2UoFdv7A/ZgCrQBejsszj
rRfYqSeu0F/6a8+mSGfQagmxmzZzAVVXysVUWH61ctZH6/+17GxUegQ/WznrGGcszZL10frlZ0sn
gSgQRU4D9AkS8LJfWO/+38q+6/euZ3mLSYYQF7O7SSPkO0JdIsqWIvX6pdNku4c3BAiczXIxM6TH
XeyXJSq+Vu/vsQLMW7C2H+vrruPtr7fx69s5VJV9iSZ47cU5XqCFHUCATJAy3ddgc9C+v7WWWfqo
atTr9QvRL+amLTgilRoBDnbqeq931qVg/bUdYyUGLKNsMN+ObIZelNCmT10uV2a8iLL1nntpvTd/
1ucXzR/miKQL1k4eAmflSoC062Ntpw/RO7JqdPnRNlnq/62jMzDXBpGtVZvtx2WHrC9FTGBa7KnX
h2sXYP3Jrx9rxaGV0rj69bP1qesT0tAUV07/sbbVnIUqjooOSSO1lF+Nt1/f/nxk2BkUEIb2Gib2
z/5fBYeVEWtpdQgLB/yRntbeLB1rD5OZviH9BDPN1Zu0d+YbS3pXvVAglDvFtE2a8kdS9Nq1phgg
o4Ef4QXzHtey/Nr8WB+tnZcyaSjjrQ9/le7X5/zV/6Gdpm+pRFnw68nro6J0IJDW/RKTWP1sB/zx
++sPfrUI5FgrARhg8+etJ0SBnW29C8HFlVrgjvqyYAcoRFzVRo4V2eLsUUFjMiz+nyn017fro37d
6q4/Xr9fp9lf3xZsk4t+nq7RHgO3WvbQay9j7Wo06xZ7/X5Y7iNr2YCvW3G4dQ3pa3xx1626u+za
e7bvUMfkzfplXPb207LLB9SG1WrZ+YdrEcBb7B/TUhkI1yIBrONwP8E1kCTqTTQCUVDTGFwfjrAb
qNcoGq2oP37027MSmQ7qdiwoA6zPKrdSpdo1E885b8tl9bFWMdZH6xdZQOz5+ROR2XNzXP+XXUtd
HNaHay2E2MGqOKwPJ2Pkdv31V3RY8IFwxj4/opkk46dmL+BrfbOUSdY//vv//PqT4drMWWbC9f/G
VnevpEOeHZ2cP54VT7GLnXb5yc+H66v/fCPrU9fvkxqtADE0fMafr/jrT6kpZhTds7vy6DhA+P74
++vnWv/v59v+9eP10a/P+uuJf/V/VQEIo1abfsdGCAvUNLXsRxcTApRbKDvCmA/qML2MpUniaDLo
m1Gr70yy1TbdgAmpn8tTmrgUiz1xygQZXJY3Q89tVHOvhc5Dm43iG1vhC0v0c+fENa51Pd3UswIf
Q+fpwDqhJehAGZM2fsUmpG5kmoXXtoe1NZYLaAZqZ9va0zZPsPmBCH8xqoSZxkVzPDOjYFzvX+YB
MaGs1Te7Muk8Yu5xegdHdnpU4qTxsRF7QbZ8THPxyMLTxP3GxGc7u26Ysm3N+jTAF7UkWXeI/9sS
lyVNxD1IsR9g4BNu34GYdbV/R+efbG37m5sSRO0IOrwTcYFm0+ymUSMQHss7lN4KtoFO9lEw24px
5Uh7qQajgGyz65gQESwd5rGqOsnQl7zHblfexfHXMH3mHhhwo8Q0noKmjcr4retViK1GfGXWbEjL
aqTCaOyNTtxreAw5VUu8YSS/7JDActWz9npIRSK1y13UsHOTTfcGwv/LUja4hSlgkFKxiflVX2bT
UwZbywDe3FBZb0UBFTanF58bqOjzR4/SxKkvPlXZbyVLLtg4+bloWOsiDd8YifpQT86EZQXmKo+a
IB9KdhymFHhiP2bPVUExee1VlYGRUEHiXaUGBDZ22fuxIe6tsHHh03oKmtz09p7bndW5BUDZRKd2
9NJjhneNtrvsNoLt47bU+r1CoIg/FtZ2bADcJyIGsW24Z9KXtOuUmTowzX7eqXHyMo/aa+joISsS
BUo5C9CC1Wpp2YAguvB6UBcpiBjpiETaszs0eM/y6iqGhfaUmO4zvWKALZSC0yijFK1huW/TfVfD
KJt1ZYvNSWxCDjmqBG8P+Qs6QCFvUBeFX0rf3vCvpnMHwZbOBTyIhAGuNYlmn2OGSbhSZOxWm7RK
5z3xO9fWrN57SaNeAX5FuAbgU0WHf+9NSraAXu/wu/ljy/WqYc0KTGHv+xos5MLiMAdIW2jIjd2o
Ox2kk+FBT3EvRSYt26771JdFlqs649Ug3hSTVBsHB2duiAaLi4u7NSKvruysW3cBt+V9TCMVYdLR
1HscdMAAysBIJ5UUOy3cl1b2rTasT5zIT/D81G+ird4EQ1Qw9XS93FoiuIOJstdnKFKqepu05hQ4
QFmwCON0AEjNdGD4YdiAoS43pi3Jtci0RxvH+sNUXtQ5wS3Q2kdGVjQ+MWPfi3NTq1721IB9rqPR
pIClfOHEOxFADGE6pq9F8pCd4k4usGLvsxyGzpShX8DG8xXGubUJTe/ZcugE1UeQGObeNCsol3YN
fkyCQ4AGPfi2SV5QaV3PVLXg/2HSUIg8K/rwps1xFgK1+cEiNwUAYgybkMEJs3+77fIUkooDFrD1
rgs3HncVHpc61EB9RRkAFJU5wBs3bZw3gUFS48apWYR21H10UTa7LA7finBhQNhpFlj5IR7UZ+EQ
ppx3BMA5lrftavOYqU79qIymAWiLWEwna7+glOGLZYwK1KmQ26Rjj2viFEi69q5Mh4eoN+ydtKHB
uwQjg1wBotJhWFG/EluHb7xQ1YfkDEkuQNcHc0mPgMVyfe1Kr78N9eZkNNYAk2Iq8bJwoPVT3+cX
gTAEqnHjHAjyAB/E5SvOlCn4TD2UJSQF7x7s/dmuXoAolSA+sy9ZIQar5jgn4ACIc2waxXNhuzvk
sxtX0+QDObxLosW+rfKnfgL9GpkwjwbgK1v8J9XOm4wNPgx6ExoYjmQ8y2j4ACCEo2p47aL8mvoV
jbY2f/aS/lWZmMWBWG7HNj5Oynhf6vZnX+66nKEmcdJrrycpqsaPWjmI5Uf1QjisukEgeHHhfmRx
r1KUc6Bez1x+iYAl0Ir5TlsOEK4n4pIjMHmj15Feb4ZbhbyJQEKd3AijRF/O+mgzyuRTDFs3rzBt
yn4/ZBL9S91g0WDr6TJVgUTx4BQSDbQ1PMTn2LtqgmK1L0IMoJQn30yzJgSFxGFSIvtP2XYaNmTB
fQH4JAEivKF1utE/eodWaygy50AdCr1/ABPbvIvaZBsuQVfqhKxmcgK7a3BjFHYWzEr8bloY/8O7
UbiUr4kL2JuhfDeN7LpiN7xrBusobdu+08r4tlErzIoeDPAsd4FFc9rSohvZonnkU1IeRrorHmvM
8szC2Jw7c5c6ibHV0/mtilNCsJEObXuwzZuYRaM/QBPxkyF7tJPKQneI+CYez6ZuqpuUM9K2+Qk/
PvF5iv5Drx4iizKUWU3DZjQnhsKTnenH9ixiEKOzcu68hL5aKDHezX12xXb1DquazrIgvjd67daM
Nbxy4r4otQd3BmlWemm964GQAo0lBqyLtKvJZDCOQxyxvfHa1aQKyJh5mQLCk6kYr07IAJklQn0U
ERBqhNHQqSLlyay0eQtPze97jF4EOyRBXJk9+FbUZ7Gn7ueufUDcBFUsWS6I+SZRScCuVIrVnLLC
WZhdE6ODmQPAcZyjUkYxPVWiHMwm3yGk9AAq3LPy64LIcV4F5Bforw9OUhN51JufBH36mmjIp0gS
2PeTvh2BH41xCtwPlJcfasAc6Bh/1+LxRc4cRyWta5z52HaZx2Lqkm2x8WpWsL3+pFnA6KL0bnZm
X1egHaixI7eixXKtpfHG7MvPvBqqnQXsKYgxOFH87X08o+cwJRPZ01kCGl57r05gLEeCx3vD2acu
AHCrin7Q/qOKD7zYe2sUsFe0hH3NTCZKwuJBRfhTVvuBEOprPV0iZFXV20J+2Ak5PLHLZaLmrms0
UDamhc9xQsk2mhFxaNr0wmbvudLJewX9sh0AJxV4bxnNPUQLbEOwDVrsOjeZ2m/QOM63kyEetUTV
jgqID1EqwDKJw9IaAVDQAfJKEoh49PqGWrOLLysyhmCOxBg0IO0picc1eeng1NkRKt8wGdL9Xnyf
GU6ToMrcHdWm8gEXiXMPG3MkVuqD4QiSAov5HapDb5vLUbvrm+zYqOq15zGDJ1oEzbQvIePmCR0Y
YDwTDjuIPU/CnMYHx1CLrapozYYaeIJCWgAhXaxlJvnmO00e9IjSF3yw40REpgOPDn41XQRVlt9x
qH8hT5qIo5TKDv8uVeNcHe8HuE7Z8FKyJNzrlbC3di6vBNCOoCq1+QA/zGVA9NTHoRtv4qzW72fX
urJNarv54G1ZJink8GbkJpERXFjtXWYilC75s34FQRJzHqRSRW2TFbSSJmZzNWhNujcAs+OnWixp
Ix5UA7uantg7PD1QWLRPaUMDm3NG5UQHFGkBaEmr2GehFV+S9jYttV3B/MoyMjxYhXgy7GfH07SX
EB/dEA0kIbnAWgijt+r6ve0pnMtOP5k6i3vCEx+LyHoTRruhgPeouXbBvg+g/6iRkju25HCr1fxU
6QrMatIpfJUjPsUKCO4wIsEVKm4+HnuZSd9yCEgzxyd4nIg9qgHL9XiNVw9WcKE/dDQ6g04dv1t0
sje9S0gEICSeGILCV5v5hHeEfUGobwcDJDXJNrR9FIBhEZ05TcygpLHp+hN9sQQ5sCTCvAQO6A9d
/jIR0BYgXf4ySkfbFIVjsx9zW4g8iupXtU7Z7oceFx1K7XDcYALBtOEdqsYmz5QEdRJqK3GAjUo0
tyOgu3rpll0O7m2Z7ugt3uY2r5xXFnIWMlriATuvZNJCfbYVyZxuskQDJ5rID8nYHxgA+/ZxZr83
XUqEUuduETE73EzyDOj2JZPkFNVU1WtAdq7WxEE4E6KGbNKYxvNUFnw63XvriUUAmQUqUdQ2AAPB
di2esOnLAVuHeXRchP20mCjpUwDCo3mVNcryKXU/stL7UOydfiUJ9NfkFibJJ2Bj2+8byDGWfhrS
4dLMzErWaO3sqF+IWXcEtHACbXHFOWPbhrojL5ppN3jVq1szfyAde8tmbS+c/ocsxlcdkzTc5j3L
+nMIeO4q8lgsl579pLblbayML1m6xBwoxO9Zcl9WoFNJFbYy0tAslxsS/V6y6Y3xtiJ6rgpDuCjO
WZ/DwhdD5G1xzCNajGg0RwU+Tupk2o1UiQey7Xo8dmSUkY4EJBq3LMTEV8wEHCdoD5wy0gHy6Z69
C5UgSyExbdsxCnuUa9ROnubSqO7YpYB9J3gTMqwv4PT6ZWPuprj7Tt/2Ekukle1M4THSubRt85VR
4qumebYThbHXegD0iId1UgMZtUNgIMzP0U2v9EyiESFudNZh+NNa8Kx+6yn1yY7UfrfB/U3OL8t7
S2TsUkI4HS4NvTz5Uud49p3Ceq8miAazGYDvdTZe8uk0FkU/rsnWUUZ6K3riI7miPjKTMaZRTGyb
6hLPpIHH0IXiZPok8l4PYKhdQYjhDah9edCWhOgGQE6tfIM+QnSk49yxRngzOuO50fsHo1Qe0e6S
jMRZKtKIUmoxENM87+uO+YmNPJkLY5Ak8NyhbuFJ95CjZy51nA5KnhKzQ46jB0+vtH1cxKz7YiBz
MpfatvcgmCadSYWZUW3S9GAsXSql3oQPndW7HEsOSMgUaUKMHyoLHBbReX48wV7BlktksWtqNwuH
ElARKeXOcDbq9t1dPOnzQsISLSmrQ3qatHOsa+8RcEe/ay0BnJ7ZmZTtpNfaO8B4Tq7QKBntWwhK
1lFgcQDSDj3J1Gfa/UdqQRm8JS8/5K1a3/WAyk0pX5PJCm+b4Tp3beZhXf8kIKNBpNTLncI2nkfD
0yQc3Dyquu2z7OI19KeVGlqJg6mhNWISIZyctaYxTHwinARFp1FJnByitSusvtbTWCmvcrh4MVVv
W3sdrFoGYLM+FOvVcWxmOQPCqVk5hzBnt0ifCCQoI4AT8fpNniYBza+rWDh3llBJSyT6+qYk/dOR
rFTrFLKaTojaCKgwgLqKUaBzgsJtH8iZLPw6Mxke0gcvFptIqp9aRPbUxFsIhMbIx3uODRcKKj1z
jeVo4y2We9buIW01LYQFatt8pFEFAygb0khUbZcquh5EkcXy264NX7gPSacmOGnzjfQisdVm7zVr
m0tXVJdFU2IVyX1fVlDSXpkRWPLWySkePHejJy5Ys5zVufINkpOHYMuaiAj4bubFAxQq66qeG7iL
rDv7GdmeXhu30ARfycaiS0wuyQakka+dilAGI1sBBuO53Ghd/F3po2RXZ4eR3X3QFeKFSfPWEDPk
WC5PwueW87TQGYOhB8OKeJ9gw1pvWEdztaj44hQnAbwWk2GiEh43aO9Vmns7D/mLYV8RjpIGsUGq
CAVo3zVvMwuJQR7SHIziB+pxQHGG7MEBU6ojs6jb4cWe0hdIa0/jmDxGyYSyUdx1bbEjwdHK9PeK
jxD2OIjq7yJmszEoD601c3mR754I9Dazs1s2pjNhr9y4LGgj7d7IorMeGq8EK2q+Mcu9TOtLGjuA
Mtgl9EWHjUh5db3pILAx9YTd+U3Sg1wJ+bhWbX+Yc/+oc7aMEOAuy8HYfHbn+aU2x/SgvdNUMHIW
iOxKcTb1xa4ruGIasyRP1mo23extE7X5mB3nwy7Id+IQI9K/gEf/MKT8LMvPAZCsX9LgIDv1lTbS
Y00QQmGXF503m8/iQkrGc25VLyWRgah0YYdqpfPpcT3v20y+lyywgYIxJKX1hH2kq8552lw12CdK
EN2umVMoGK/Mqdzkuni2MGM0rfrmkDgzOMUuHmkVV2746I4zleW+uWRuBsL+NAAS0lvlJu7SK1w4
34VKV6lx8K4qpLfMPfiIKDZ3TV/DYm89sdG1+k1JHsScvGddS07JnYHedA8KSuPwuLcVTPFKxveh
hmBBMW6d3rpYGsTKyFyKVbpx1/d6RT6BTRWJlTbsys5JrsPuzTDbQxx9a8ZIuSq66VEhpSJ3VBRo
ydP8b5DM/3df/5OgT7UWj/7/W9B3e27b8/dYtj8odv/uwSaeafnNf6v6bO9fi5v/pzbPsnU80P8W
9TnGv4hgtJlZHIMZZZXT/W8Ptv4v2BBAKG3XXhIJlrT0f4v6sGfri6VbZUVHbLap/rci0f8EUbgu
/ANW9cAOTBd93x+QIM+YbCUTijiozXBXUV8IGTydWBg7xa1CJlry0n47SH8BSfqrV9TVxVyOVx0V
4R+vmJeoGyg7i8MAbZEcwdkVr4STQ3sZqB/GMvj7l1sAD79jLJYPyAt5hmo6OurZxYL+/fyUlFH7
v/6H9j+XZK25ERnr+Xxn5nBQFGc6iTk72/V8+m+/lGu4FGEsXpBt8ELU+O2lIOprgGpmcVh2mFme
XUIluVDlcbPo8+9f6Q/fPNwQjVeyWOU4XAP/cdY6O6YFYI0CSyP7TM+tYb3Gdh6wJPqn46dx5f55
AF0E4+RaewhINW05wL99qkioBbwsPpWR0dQAZn9y64a+kn0cVZn5Nl46dEBXKOQoFcJtpqN0Z0R0
sPTy9u8/9R/q0/VT27ru6ZxNAFuLBvb3d+L0hat03iAOiBd3rO5Rmk1PUzSeNGU6jQLSjun8CJPo
H66g9RP+cQm5oBhQ37pELHl/MkSURUHnaMuWkEZDqnZXNI4J8h6e6m58aiRRp2V0k5bzKXXrEEVQ
cm5A1AAU5v4xG8MfXfsltbOXvz8af/22TAN4AwAZ2/7z1rWbSmIQKMWhM9HDRLl1sB1eDW5W5qtu
9yXVW9mw1upSdAiLgA7t1eOUFXA+ZP/sAk+bgMUOhKT+/Rv7y9OEQJjhyVFVhpf/+zTNMpVTguOd
vLG6QVKmV5sGn8w0wfEfTO4IGjCO3r0Lvar/YWzRAFr858X622svP//tYnVdarCKzAUeb+N+UFn2
yyhDiDsqxKuMpxFGZaCm42Gw7c8keS2bsPuHq+UvxhuG7F+f/o/hDZZZjKKJd0AHFyWJM57sMT3P
dE+IhMkuf3+odfU/ADd8JJc7g+vS8Uxdd/64PauwsNyiEsWhUsXOgfhiV9llUGf2LWqv7cyaSCzW
vHnyKjtQxWupJicsHUfQoUN44Et1Orr8DhvkowcezCdr5XocvJ1o1RPEl8DL+rtIlU+mIZ+qFEZl
9TYywHlJeoY6alBvGE8IXb2S8M5oT3GK0IWKv7M8Xy4OXtKq9KHaw/17xmxI/Z2Iz9aFuTMfaS8Z
ZHfzJKuTqm/Iu3JuEHdZGteKFVRh36431NgPT6ZpX/W6HcSEwOUaW7WYxjhntLx1SCkNFJMdVD2d
h3Z8SMhqUiLjOqzGq8rjPZaIzqkLUHWi9qbGJRvFQhq+HdM5rCMyLw1iS+dTV6sHs/3KZHpmPXXM
jIgSrbdLTLK+BOR83Usv6FEvtKguy/Wke1zCgIXIgy4fDav97i5D8XJk1Iy85Fhvd2KAvTfq3xWn
p67Vxxfa5HvdcW4hjIT+wOfSRkCnxCzmndxaxA82HM918Ojs8Rg30JuVhiTScSpA344neug0Hxnx
Bg/zI0nlJBrQvVDleVD4cC7p2Trxe7KngxbCF6QiBpa20kbaPQ6npYKpDGkJniQD2HL4Q2I0CEja
6pXyYnURR7IqLk1BmbCJL50TLXvj2Dcn+t5prB7DXnxfJODmyEdFawmHa1ZPeHrvUu/H6AqDWs7A
Xo15gv4m9RDGRUGyV6zdi0oO0FJ5J6E7P46GywU7nzy3f/K8+VAU1pFcJX7fa73tY0ZTzEf/cvYs
DkEZ1psy+ar78Qgv/7y8BIyQp3hYLrRE7pbXS6b6g1K87yn52ZjVo7UcKRY/tHDsOydTT8tuUzGV
S1ZlZy0tzj1yPd8YTzV+Z7+PfbeKHmk/0s9rtKfUBbiNXnVTRxQgYJM9ZkXFHzfaIpg8rk+zDYtt
Tu5MuejpCZQySXvZhCwvZt5RUJLTW4tECdo6PadZrATMjvdLbc1NeDkdsazf2N60r7O76kehbbUH
Cw4+eVBEy2vtzfrunYzPN2r90zLvpjVRAMlZF8RJ1/V5KLhHJvMGxh6qDC0vA1M3AHaqp+VSRszE
razad/DG2aKGBckMnJuElcXeJKhRD3t6l6nYUS0iMS2dXrUEpaQ58t4krH6+gGHILnbYCPzy4cj1
gYIhMtL79XKsreiSLjfuXHAdwGv9ZujRowOSPCCvNwPpyTuHN3oZ7BGbBPdKdWC4xRMBdzZmntIU
xuI6rF2UpNMCn6Nq5MXnrmcdgZ6cm9PL9tP0jM9OwqmmRtYvU30sdZrnXEIC9c1IpLCPGvykLScK
lJ76PZz9PnEe1RlnvHTkE03H+OLAWoWBzt+gw0eSffZKKNRZqc1DnXQfqD37iXug53LRouzswoNG
cj7ubcmU5Q0sgUcoHz6USCp9yxM8uY/qgZvM6U/u8kFBUVLFgufrGwYvBWV4GzIPEehp3LUubQDC
k8apuyE/pKJ31DimuZubkfR2slIyL7xVJcfGQ7m7H9SD5fXbsXGIPgMBjIOAcVuh/YkAZbx1LUmh
aNRPdr7cXXZFK4D3bXdyCizBnT4uKKWG6DJ/7aTQ26KAj+olJMM4sm4yhQMjcGBs6ey4lTkAF2kR
kMS4yMBhOksdqhXLNFmNIc0JXtZWlRfurWSf2spuUkim0Lv2ltwtoj3jsggiYT7HPUGQCoLibS7S
1zHqKemWZrH1cg5crqlbCkADFyfHyh6mE5lq1ESXC3JdvNgyvSzTAWyBixXZB0Xl0DDEdR2RBVOn
ftFAeU6RsfSq9jiE3nGiEp/TJUVdAorm5ymaujfpFfuxiNCtcAXCyK027jVBMi6mAC6oMi3PmpZN
Wy2nEd5O2W6qhzKwuKzjsa+21SR/yBBMklXZz3XpTVdDCIDdM8pdUsxkKkwCWQ0EEwqdzWuNfWZP
C3nn1sVN50GFbGrt06YctQlnZB6alyHo70ixs2llbtSBa56W6L62q4QTKNGAIZFxnYKbUsw6ximb
bqMRXTsIEUBmcB+aYHH7CCWITMnbETTWdAhr6axRtib6YYNjsfOhJFwlZWn4Mf1KmN4xeFVuwsau
bksBSc7tWba704/a7e6o+TC4MWf6Yf/DBqK6LfAzbXq6NSI34kC6o9gZFi/WM5jXqVFzC/dEVqOr
X89dRfEenF93Kc1T28j7ceRy6UjBpq2pn6n5u/QQie3oZ6pYDSz/GJaw7zjamV+8001aXaUzHEwz
ItpjWROZ+vidEjObJC8l6EMB4pgZXYBvAuW3hRPGQk3m02LZmEWnwLtkLUtyUhrIH6O6pIy5Sy9u
8FOzeio7+1SiOAjiUD7P5fCoL2O5Zd/N5ClTk+EWjQbjG0HZnb8OQWRX4VXSim0saBU4OmVh8V20
1ml03B/5yG1ruOorfFAVGXJqUS6D4FQlXo+Gi0ecFbDG7nhTsz3YmQK0g+CcG2YEPRXCWCflTeSS
7dVF5Utni2TrhJ2kP4mf3mReRL4OrGWObpAjEzHqsTCQ3Mubsh4tMkwThBTPeuf2zyTQc6Cq9laf
3e9TMTxqjjt8ppEb0Fa6jogY/SDvWsV+0ynDS1qZJB8bWEg1I9mkQ/LNbclOK5Cv3yiudaR6Gu6N
CgZJ3e/rUCS3UT2qGw8VOn3GCOJFHk+BEVffEw+U2lyn2b5UtmqinTygtfaUeJTM89eEqXSjJjuH
QtnVVNMw91SwmfVcb7mgwZaOJRW5YonKbRR1Yyf1tJn0aVtl5LfES1VWfy4HW/Wdj3VPTj4ndI1s
20ln77ahtosKesa5gV6MAI/G0h+ssaFUW1X3md0le0txD4IKNd5jIkbyuCBfwj1pyVRddZnYYIwh
iKCQDyoutj3CJtpobXQ0i/pYmxIhg02Grd2Rvl16bkSxsPvCX3MnifXBAtjtEoMEkFEUOI3Mmpsi
e/IAyVjFySXZzhfLkqGhhe9nVJdJiVBgHlU2VizC2zSWeZbzfWGM+qocNNSTGdX76h4vzw1GFUze
5J4HWkpgDOutfjS/mYpCNFTESI7KmoUW1Ar06VT1iTEnOMYzD32REZxdgaE1eEGPEAhagdCuk4wp
oEfyTJSJW9Kx5LoEjes1BFlPnrt3JliVaiI3UZOhGu2qgT2fReBSqlqHmMTBAfv/DVqZ62qKJDPS
uJNTS46c19xnxLEGVkX8VdmZFMkzh6bTRDpX37+36EyDGQUbcjjoJ4abb0o3yRA5lAfHRSpE6mhz
GADotOTfUc6mWxo1yX6Q1qFSwpA4hYrmaxwSpyKwTigkSicRKz9NCT/7NuNy4qDS4uDVbSjHnVUn
W1jOFwNdAfdgjjySmY7WHZtMwmI7m5TRcIzMq7mB+x5RJ2A48/ZhWT7ptamT+Bjjw4nwzHiAr5kV
9qMSbaJRjwmHxm8TRq95CFudOOjPvFbC3RQV8QaJ1EeVdx7i/G/EmtPw1lH5aOQa1l0S7eG3+m5n
v2AdT3bs3mwymfpbe2pfPTet4OH3tR8ncbVx6DTTq+R+QkXujhELxJJluiaNoNS4COZlSelqOnkP
0jtC6NcRkCHfoyfpuxPLdIVlspUQZz2J/LxMmD+rS90M0JaOCOuftOLy4V43fdV86y39eiIEkiU0
5ylzaF9qgBYrpWZ+11ln2So7M5fINRIJaFbH3n5dtmaxQZIUGDetfSMSnBmW3Uzad4S/FcPD6BFp
rzqIOQmG3/foeINB8QknHIP1mMyG+1KVKJKi6a1yo7t1qdulbDNdFMH0+9KT7rJ4Q8H5RGOh0n90
E5+7UeuzJ/bLSrkK9RPVf5SQCIZsgM17+gW0C5V3i7GDQTAEXQoefjasw/KPgEECTZr0Mjc07voY
An8Ebl/JY9f3Sv5LoO3bFLXc6azcECZdosLKNhqq44OyMQBagGHemmxMdyJpArR3aJpNyd9ndeGC
e0VarWxDcrFCBw+eotVbNNG1ny6bLbnUWuRyFGK3QUaROK9hm37OlXqy0kYJIiM76ybHf5jRXRbs
0xTUkdc1Z6xLc7o/7EgA3nFwq/zB6UeERdZz4dp3HpVD6FoMSx2Ow/oOMCy3mDWfLOZpkGvkTaSi
DSZZPyP/KLbDmL0ItawPkCbyHVoHQjja6mj05Y3imMUuqt1xGybl+2TeWTr7SyxBWhay12O7Erls
TY3lyCoZX34uqbry0cHyi7KbFVitTnCFQpSETKjLttTuvA+dePW1hwuPfb1CI9kuzcD5CGMFiDpN
CXJAWRHztqVrC8AIUdBr7BZ6HB26od7bQAg2NiEZkOMmbB+285zk3iETzNRa0T9h48YlF2sH9EX0
06Yj4t+DBeJwXdmzQdsVSXIh3QHMtOyfMkQJQZFH11FR3aKVZWfa9sdZ10/rOZBJEWL8mA+Ii3kP
y7haVsveYtkfYxd+M+3pLAuaZQDbp61LyDmK8qnx110ybPLD6Ch3qsVSi8C9gdE3PxPyyMW1vAm9
xcu3bG1xQd0uiymOE8PTslkV6XyUtG1TvL9KNeGm1G/smnuCziXdLfj6znQEWH9PX452+HytTPxm
VvKM5U8vBUUr6j+H6hWTUyBAk29SrhEixR48Snqwm4mycj9EjzNaaOONNrPYnZzkbCxb9IE4EDV8
W8tv65vXljlHwMLfQJs+qymTlJbol474wKHiN5WsoM7rySsqz8t+F4tgywWfJfZdWFBL0UY85Nrj
qCU2JZjx1kiZMRXrXunRqRfV6zJgyFIQ1YuXgNHGGTUEt0bDRcrhURZkk5u3Nyw0WASz1wPc4hv1
81pNriNGusb6UFyb4pnO9hLN2HGZl/UlSHsufzREWa6b+r5iyS41uhVO5d2YpsUM0MUBkc2TX0fu
liUGsmB2wlzB/EZkJNsi2tN7Dda7dl6qYwAWv0TXWcF6zbtGfRQ/b7SdO16Xsv0ggKqGFMnN+FYm
/8XeeWzHjXR5/lXmBdAHNgD0btJbmqRIkdrgUIbw3uPp54egvkqJVV06s+8NDhAIIC0i4t77N933
quwu81Ay/6rB1O5Ebr0OSfAaad/AZS79GuhokmBXmCm3YIfPqpvPNgh87DkF0dU8Pf4wXCwb1E/w
DdX+KSOrUgnMHG0Dij5DBtZBjMve/TANz3PuQihzTplBsWjEjeWQzLQVfvs5cdnWOtGkPk8kjzpP
RylIVPQmKKQhZeaStQGjKe2F1wx8Co+itaJNT6VSvw1FcindfDP1mLkGPP4DC/WFH2T7ASdtWF7x
W6SN/qKq9UOkkvTqsudRRBCWEuKOOeFj+cHbaJLVED3vOqiVPaWercYi0Z7/2nKDYDbJqUWYAtko
VXxP1DHYiUTcoFMH5h/vkVn3Zy164HtAAtcysRB8SqyxgEYFVL3s+eOhFTSnkSiMFvzBtRFGDKIo
80qgbTVcky3y7DFZjzSp3jMehpu+ZrgDdgkO0+ROhDXH1vwr9SHd1orYhjXJuUGmzwCmuwZ6no53
7puCD86o7vLlRDofk484VP1XkofrEgfTpAWJ1Gos/FItfW5AzsrnofFMfsKKyD4koBoVeOgpTBKA
Xqu4xCSYOBBM4cq3nM+G0HdOM/EXl49fbX8yvI7YcA61PTCdg5EcNHKMXU7MNg5JstT5Q8/hPfN9
V/pvwp+5nMm0bnvCIuHE+6pvL0k/bMdCN9YKyX/kmeAKBR2aB/OK2iILKyMtf06V4Ry/GDMUdZom
dVbOPD9ScFnIHGkKOM4MSbpl1qlXiFajgNEAmFKMZiB2iIVPcirgB7EwDliUk85ASuYuDYCDhAUs
TpKU0K7xFxqCbQlcdlm5gEbLMXyoReluo31v4PdbxYmymr0aVSO/DwSryazpMECtb3Tk6ayS4bWL
wKvDRYbeKRaJlXzHq1e7kbEn5snrMHKCVVLzFTU2fnMNMgVRzyzltcoyaVJITZb9amspK4Yb3zBv
zCF9k1kasC3OqkrCVVkgeytUx9laCFFZAVNbRmpSTnYsFWE6lfxtLUJj19JdXClZno72dztwUJiY
U3Ipnk9onDo/nJiQt0oBzRRwrGUmuwBGtKwMvrvYheaUsEYGBHeXR6iDzUPJOMe9BdD5Bbjrz7AR
3qBXkECEi52TRcBK5C0q7tKRKSSayChN+XM9NbeFQujt5fiqjFgywskAL+uPeLgb4VHGzMjtk3Ke
57ZYsIxubPGjrBWgpiSrofYwnoJFXWRGDBAtvyXLsKBYnS5E3a4w6NsoNQsS3YqYs9r0tUL5A1vg
QHHas3yW0RYhRi2mW7makx+Upde4KiyTsZkgj8ws9q786AaSLngHbDtQ/Pe+hvGTU3x1KTBuk/Ks
jeqLZ7HcLigCeH7yBeqAszICwyPloL3nBITJ6rrHmiXzk+X8rx/iSxmD6lMw0AK0mm3rbHxRPNYq
hR3eTO59b/sg0AKvOcKaB+cCkP7QnoH8kAz0Kh31gBSBzyg9mMNedQqCgmr87hk2VB+MMwnPtyiO
M7i5Y7ss3fS5KJuDX6SbpOJjOfy1rCzZpFm3DIDaIPq1Caxbr8v3ilq8TL5jL0ebWBehwVNt+sU+
i20kcTG4WCEbfOz1UD8Patc+jGr6mMbdAk2LYQfa1ioUF4Gq4QI3R1nbpO+WoaoUuI0U1rLNleqp
njbTYIGFBOebT0Z50owEMGduHlNyD+2gtxu1A5gWw81REgwAY70DXt06xrrwsZEuywQOn8ayIWqH
2zo0VLQugUd2AfwvvMBWWO10Oz/qP1UtGKUUV66e5Tbh0WvWG+bKcx4tE+ZbWi/sulC+ANWec6R+
tJsKB5taNf6cghabg7r4pHl4v5tWdpf1jg+V11IvomyRVdcHqOUzv1zqSFuTVe4jFGB8Hf0dufE0
9tqXPAO6yn9B/NxYSO000cjyX3VR4fEzFEY6iBSoxAnc2NgAyBaQ42Ee4dC7l1oVVpLdIpPirxH3
lPrS8PiwXa4C8sUiYKTRsFYgQ8ho58UuHky5Wm/qJPlWq4p+gNf6khUUFIDQaWtwi4h5S97pvAlj
78WtRnetGyWKczjO/bKRbXjmOGtcQL+GwOxGFJL2fJvmActJ8yD3PhwaAeJGPtrqISDrowlneS3c
gkxqFqmH6wb4K9Azt4jWXYlgx7EcQgTtsoqFQbFGXbfFbSdGVCMo+zJd2IwCRniKfeMhxZZp07vt
ZjCGAbZCeAIvpB/kpg1i41DV83NFwh/jxf+ciDxeKInJaGgzj1xuSPfr73ttHBspqhGcsfs5N6ni
HdOXYXnnKirFvUK91LGmXvIy8jcxJABMpsQ+yDL7FOvhI9j28mQ2uIb0SpjuFLT8ZnXwS95AcB3U
4kEV1YnTAx6eOKQbcRLtsWRrSURmiBE5brZE0cG4tzRFvw8DtViLKAhxDgTZ12hWvUEhA+e2ywg0
e9FiNwPtiUMS7eVdz2vIowE7tDUZfmXVu5mzbVvejg/s8DIZ4OVHE3i2k5OnkG02YVjjtuLOVG6H
WM3vp/KGpNi4sUF2mWqe3GLzSGgoMCbERmBaIL1tMhHxddatIkh/z7tWFnxHzwmpJrs2CAE04yD3
uvlX+KVNFfUGZ9hnp0dfMIZQt+p1+0VRsScY3Lg8ogTgH1NrMcz6FN28kXuAFh9InE3wU5nB7VqF
ACuSt4hC+zqmbHiQTXKjzkI3cq8AkQ4EtsBu1E0T/IotdMNRVbGCL7zB+7jjX67nDYZGiXkz3ruN
11FtYoMAyDemI0x9cZN7GPVt3lcPFpbR0GbGnWPCbJqfYnt+OhsUv7atGZ3KtPb5+3lrR8kacHbd
yRo1WnToUTxP6roZbuwWzodlkA5HfAbPJ4YayCTz+hQNHPil73KOdTijSrG2WuLeq+3N8B5Xv/bQ
xcKBZzGPNsk82uRevg2B128Ns4y0pR97ATzXQCxUYsptMug3gROtKSXqO6/ZFDbEFM+oj/QVLOg6
lArnWwn0JGBzObhJN8ExTpBDDidpaqOoLCKyb2XJa49bKRfZmUhISgdAX0dThSUh51QHxhNyZNGa
VMSwzLzQPNgTyplyT248s/p5GCJ6skldh5mz3Y82JpvYLXaHYBYqkeqOck+2oXDU+960J3sMwcpD
iqcNwgn8N2zAhY7v9lpX8JyrtfrLqPG1hjZT9NjdFUH4jNssflsDJOcCiUjNbx712OaXH0BZj+o6
5s9M4qH3T17oHPQZ6S0arzgVrkWSTvh7k5AHp2qEXAv1q+eY28g+1pG6C/Lhi1sWT0hZf44HVoza
CHmYdSmRrx4dwMtj2j4aj1YE26kNq4iRJLhVM3IYtaKQ9zC/qDosvA5WasmivKkSUJ++XqzfDHTm
Qw2GNuY91j4YdbHWbGBkWrxyhF2s8hj0PH5Xz5GVfq2F85XABCMqu8a7ykczznsdzQpGQX3JfPQu
88miHjJsfCXYzx9A1fst6zKHR2IIjO0Us9aLRha3rQPFFeTFpyboVyRZltghbkIG5CqCGOiViJ0Y
9g1Gxpu4El/CxHipJm6C4fCbMzDN9S3Ms4BUo2aln/3Cz6lpOJ901/9q2M1XBMnIe92HeGUtEp8V
HLoJOoSs6rlX4tNkHKZSpxinU+8VabWxJljv6tjopzQPnxmFzrEaVHtltvy2y2Krt+2dXhbgXId2
3E0JekiVYq6RzsOrMmSCm/JwSS2uW1T3Q2bN/Ka4Ok2CDDilqLdI74b3LI+pYG6dq0jMBW/BHAgk
0afOlph8wYo6kfU6z4VYEOW71KvuNRXrCJvwSWb0Itd/m1NBgwyoVDIsTpotGx1Xyw6+d2T1T8DG
Mzy84HECt1AbjwDSWFoEOrpC3GJGeGnXdnUXo7hqiPg1dNUH1G8dcofEzE4KqR/mrNORF7BkCgko
QUvBNwmTVzQFlMXOLN3Dv+NtzBli9hsUzFWJCoA14aijG5r5AV9UT5OPRCHpKyO3dtlIrAIiPgC9
Xi0GaiR2kX5lpecRxoDux2C2lekusNerVk8XbhBZ65pVNwmKUFukc2Qgv0qfNCO6I4nR732dcJYl
z5wWrm+GCP231iK4bCF3sSwEMTK+YfNEvSpiTajaOxiixQKjhtc8EkgelS/C0V8HLC6WEO5JHSSb
ieGaJT9Sgq1yEsBY/v1L0WZA19++FDCkmm1aM/7xIy7PR3YN+61kV6XaUwucCKsp8k68pXBwzpp9
nPqd71arAY3e1b+/tv4Pr62pgAJNE7IxoNgPipS12cHN74tkV8wV79QjY8QLacGTRZpB0a2bmSAo
QIsgOwGlTN+7fY/9Q/hGWfTiuf5IKK5CFVYpKTfnKnH38Jz+BEubJTg/fkOaaluu46CgaVA05Pwv
sLSsGrIYnx3+Ng7vMmhmHHpd9wuGYYLJcU6vZVoMNaJ1oRGDqwIyVvbx2wzmCEN+xTSjOtImziYn
IgZr8GrMsZxkGdp59ore4mtCqpD/xMbUWZT5UfAlr0MWt3cSguirc9w+pwMhyt+Uz9Fo2yjiERRK
nAZhwhuFYLGy8TjXERRaQgYsthETrj8Nx3h+l/DL9GXdUYobquQ8ROauH60EWmN3GdPgR5j1ty+u
gJpOwEae51VU/SWpakQ/hs/6nGQMRblH1HIGeeQTpcfKGB+SIXjXn/02/Lf/I797/9v9n6xN8avM
mhnCa/wNHOuqmqXphiVsWxV/A6wWQ5grDqmPXShiJIdVEwt5ah36jDep5pEM60IqjWmxJ0fTLeJs
TFdRIvQbrTM3YlBzpgMyyo4dsjJOivqIPGy/qzFVS+aZe+zJ56BkaSNZ45M/qdzuYnoUgAstP021
iy+uOr2lEza1FqiUjSjRq5uTzRissqzxA9wWX/1aAQinka8O+enmgmIWkiSLesb+ihhFBaOyMFJW
XfBX4MXqu8Im+0aaIa9ItwmmULQq7/qAwlSs9fB58+TZnoiIqWm/pjq80nBql8XIyFN59peksVkV
zueDhI2st7bKjyTqiw05B0VrinWUNd9SV6br01RnpYDPTh9uAzV7bXXSjamhbh1USUzU1deZD/8/
Muy5NBLivZKpjyz0yFeR8TFJzcV6dVJmv1WT+Bu1m+Yic+2Fkt+YdgwxSfmR6/x9sgwhxtyzXrSO
5R62jhRGYgIsFVxZ7dcAWRChyOp+q6S6gLhUFhvKJREuosW+eNUR3Tj0wKaWCBo+WZykQnDw8/6r
2WNni7qLZ7ZweOx9MYMEREipoXLFzqiUL37Kcz6/1XKPutEPpYepGufd7SgSZ6Eh0RF27fBk4AmO
7U9BjQvNkSSvH/99ANP+YUbRLF1os7qv5VofJXX9FoyJqdTxzpg/8jwb4NzUs4ZzvyvNMbMjglZ0
nEHkhAsvn4t3c8Esn5F0kImxdW+SP+B3/474dg38EnXcLHiKGFs/jKnNKHpRhFq4Syz/pUijO5bP
+zn1ncD8UpAD9GbEWd53TzP0KnWw41bLz4Zj/eG7+YfB3UDdgm/HsE0gkR+h5/CzO09kebhrgqEA
ecNThYFUVBdLkC0Nsk/6t4pQrZusb6Ki/uIDOa/n/IaY8WPgKWbiZLZKPeeT2oafdDMY12TCvGVY
DH9A4s5azx+GeFNlzAEhD5XaMD/icFlgm5TB+2A3QHJdKVTRQVas1A7zesdDGsXlcDElwl5b/GzH
TD0GOiJ8topIps6FJKhPYxz26zZ00jX4CXiJczYqhN3nGPBiybMaC7UGmJe37hPCnQAe1D4leMxy
ZVF0SAj18fCY4pO0UidQsXoKj92LzZWrWO6TSyykqxe9elDipFrLnLivhMw+1bTTsTgh0+euu57E
WvK5wOdpl5QZ2gZtGGx4LJYNyMpHkeobkbo3Ihins9tNyFpQt1DQevGR2zlEFY8NJuIZmgPatAld
5XNV1AiDAt/lH6w+jwlgXcXYzTlHCRXNyKk5rvIpoICrMkcEenDXCQbkKcse3ABslG+k8E8NZY/O
0h0G7m9WrrZbYey8KKl2ee2Q0M6HaFMKmNNiKk+lWxQX9AUITmNGqxS74h0Onj+aPszfVx//S436
AzVKU01WMP8zM+r/Jq91zKjzQwqn778zS8sr/mNLqUOJAiGPFDeqDLikM8C8U6I0W/8v01RnHhJ5
dWTb4Bb8ZETZ2n8Z+NDC4oHDQ5JmZmH8ZERZnLJUEsgsrez5KTT/f2TOcUf/7VGe34+mQ4fShObw
tp3ZhPPX1ZpjdyPocNX8MdXNWzWM/imYrPCma5Nk5Vba9BpGYhFrTfSdJ0QHRK4Z91VUAxW07W6b
g+wZgn649wOUyFqI8WvXsvKHqurq+xatAs9Jige58VtKj22SWtvAH4sHvyzMc2s5dwyFEVisDjmD
GkmOw3tnBcX/dhZmIwhJlkhvAdULO/+MYrFXJ/n5urGLLj8zVUMKHUPFRV2rTFfX03JP9pF7XWcr
J8LDa3Ome0+VnVLn9JUeVaZSe05s7cYqq/aHFg/HUWvbl5FF7aobgNclcI4PsWqkZDKb8MFUGRhK
W+/W9oSeN+jo6pzqHu67ZBB2eNw+Xptku9xc20onWdfAmw6yXQlFferbe9wGhbdMymI4ZvOmjv3h
KA/5pyU7t0r/1u7oMWFIXlCEkb3l5v04H2LOyRuFTr9n/G0BLc39rfersmzYZ9TOFjZLWIAqdX3v
k2NGsFFhAZeYKFl3rZUvAKynR/znxd93vTBNj5hCJXt3adjxusqc/iyydDjLvamnlgNcp46O81l5
oilzf5tZcHDVCLHaOY56CdHAwLi68w8mQgLPBWXm1C3Qj4JsMeQUu9x2uAmGdAQMbhcvmgY8D+UC
FMOj1nzSYJDaVFFfBl2AyzIq1mpzNxJn93luGhc7Ev0vl+PgDXWCVSqqDi3C4MQd4QFWw937oRfG
5o3wlBkVI7ot+BxFJ3K9FUL3eECKjn9EqaxK03VuoUy5t9a8cYV2DCjVA7z7T3sbZN7BBjEum+Sm
nSb31kziboXS8M97BK5PXdUf0k2NXBegSDadanWnKe2StTLw//pwQna5ttUgdwF71vmaBTQpKsMM
tlpdfpZHWGQ0KPrOJz4eB1ilVkRcjX1MkhRCcote8rVnVqV6sLI6/eeV8kzYjOgQ+5TvkaG9yI2a
NFs4wvZNmrXNpSVIPVZZeF8Cxvw+SxCMapC+Giy2Fknh+o9jjVJFSE3/Vi+CaSsGLT16rNER2EL9
xsrd9kgkp/SPaC95mDLpqXITIJYNqgIDhKEbw7v3TZLFpyzRDr80zScVp7SWVoyWxvVESBL57rs+
DMHPa+eOaVR7BASJuYz0HEGApnTWkeZ+ArnDJ5s3ps7v3IrAXF/bQm86uZFinJFjaS5oD7Yn1VHe
LwIV4u/RZKEskuuQFtopO8XpVh6E0RR27+3vu8FYm6fRxbnTr6CIyk79fFmkK0HHwhc6wkg+AnyC
Gtw4APUwkzLPgIDyM2YwASx52i1fo53cno/uA0Wq937t5P08n9bqdyPVDmPHOoFsNoWLKhkvhEPz
/vum1wtA3miDlWWsvbdNNqMjucZTPjeBZMhORFfP14uaoLIQ8fvtplhWzb1zv7stEeDmZwyyOydp
1pOqt2dv4ui9KUZ0M+rRypSHCb4Td+6op9e+13YLVXj00FHiARtlo12MTs5kdiAZIh3TmsFKvzn5
SlGS6avaiHKlIHh1dsaEDtbPWeHPHaxohdqW/yeinvpxkoW1CvuXMEMTsKWJM36fZPNaaHmDQ9IP
4SKo3fCNnwaj0k6EJZ3Y2JS4t2XaPFJ1VttFaqKO0oRTvi3mb7F1lJkCYd36LT+U1ln5Hp0Dc4EY
vnaRbfgbNtCusuAw9aF11tJon5pV7OyzKPqaTOjaKmq1LSb/Ndb5hyZdib05UgnySG76bp+gEPbp
/aAIT2owhXekgGeSFLQh1XVbClpcXJCAIo6tqr08VEsy8CJ3FzaWFrdJYikHpOqVdZGo0ecpKe/8
II2+a2r4HMet9piL0NhkYWyD/HJOKTwKvLwi9S6MTHtbYTd08GqQJmaKpp/w1OxRy4piEdQD5JgE
VG/U6vFB7zMUA7vOvCgtG4IUULmp7e1H8jQcdslNCs5cHsluTg1VCYEp8Ga1bV7eu+1bjXgg0A2S
Lw4CkFhgKFu3AdSIlNOtqMCgeX6MroLuTndTWYFqc31v5aRD/tW76W2tXSNfYK+mpGD508Ti5pdF
5D+kdkCefFiZwXSdvWdMy7EEHPiPAaEdgeDJa4R3gORrK3DH8aXztene8NcxqWtgxp07LKamvBMO
2kijVzdrIxrST2qRNieb8IFCcTQcDcwIlgjYe0fGE+XIWhRGRKpoK+xjveP1hNyTbbKfPPzQdr32
w4l/6nxtY4Wpgy2w90moZ6hGmda5MGNAVJbjbePO7O5SpQTfbyrm82i3DyjFmG9V7y+K2vC/tUGq
URX3DZA6c/3QmmuKfaU6kJTm44AlAnXgufV9V7aKxkLrnRrwe/e5o2x39R7DqrBNwNGIaFeSfNkX
Xlqg/WMk+MgY7rOTN7ejlns/QiXbal1Z7FNXpAhA9upNorfTuo+6muxgymGTTvpC7g5JeRshAQ+m
iX6yafREvrbSiGkutlOmBovKTOyeGoNnbcrTYF3nnbH2IjW+92M2atEgCpuzKqjMPL43OiW+d3C2
2sZI9i9lm+xnKqWySykHLOSh3PROqRxAwz9fm8yhS8/2ZOwNvvKVXlH741UiwtPYeIzRCU0HIY5y
YxpUHrwE9hxZGPu97XpWttVhW/3zaeqY+gJoubK6XiL3YFjUZKZq4xUFt+okXP+HmSB2Nzit9WQn
LphhP/yE2Fr/EIz5Oo0s5VKoCtxa1/CX6NTAMbLNnQex5LM9pdYmgCG07/1AfWBy+SY7kLz9UUAl
fXCtsETpxMTTQDEIxlu4f0WvfXU9vLAN3e1vMfcpTsw+WCjNJ5Ktn4Gdn3SA9aaBzayHf0M8InE5
CrDXKyvQ932t+zcsjYOH0mvuwjxQzyV5tActV9xdZCOGLk/KTadUd5Ap1bM8uvYoke55kFf9dQ/Z
g+SN936PJkJRstdT7FrwdqDQE3vO4X03yjXnoGD7lMHC/2t3uJv6UdnOKkjr0mqVJw+Qy4owztoZ
WCQ+qYaRsVRlNpBnRTWsFNtRHoI4Uy592m6pyilPXTaV2z8NW7+PWrbKRGeZLkrOFgQA4trfpzov
QJaBpEv2I9bd7g7nAuo1kVd/LeLgiDogqrDxDXzmKlh0fndCMFt/BHgOaiRCbSZxJkS/DQg6mMnk
Gzm7OXFiHGoEHg8hGknuJmr6cTPZKD+JOOv/UN6RGchrecfk7eNFZpqusGbRCT7F729/TNLSRVUL
yeY+OpfQvJ+GMSNsdYznGiX8fdajbyYMw3yOqPMtEDgloCBg/lTmKVrphflsOEZIncpw1vIQ85Pv
CVo4d4ajKPe25T+8X11k9sZsgmAr7w089b5GWCpsEY3/Eg64bfgp2Xi10oGHyt3348auj3IvJgGc
bqxirI9N3irw+TIU1/M86m4Dt12iZg9ZtLV4E2a7jx2ro2iHo9kxTGz7fRMNCFFj7MRxj5jDCsU5
FKhSZVzK2c/08I9oGufZ1IJ6M+iwy928qLA5K77LDhVP98JWFeeC05a99/Iq3iDSXb8klrM0QzdG
UgaRTgx6jDXFB/0RbxN1k6Efv1Y78euhOQrA/4bykNqmf460MDjLPbkJcF9doB/Tbj6cwO8o/UPJ
U/yeoJY/PzGvQU3FMWzhyvO/1K40QIaqSx3ye1c7FRDkEOeRTlTnIVUBlIXjxXAbNqgT4O2l46cz
H8oTUP7WkS7G925+3Xv7wE+AHVL6dzV1jx851kn3kRJ793EVuEe1TZ+6WXsJMSzvftSKGFyeqy27
JCcProJIW8Yigoc6XyE7Tr7/mQHbOsorZDsMwvmusiHzTUfeVR7JK+RdU41a1vUuwVgZlKThc8p+
MKqgaMDynFFeuKuD5nnfnY/lntz0M/4L+QxCGrkLHXClVlBSQEhlm38fQzQpHvP7U0jiiyInqWWU
NUif/f4U6mGWxEVo6d+pSM2VkjK+Tavk4kKxPoBQQgN33nTkoW+j0IiWeeGgBzG3yb5yr2psY41g
abf8cGKAzLzvgvH5Q/s4VPFN0T98aI7nV9f96NTkY3C83l92q5XIwEHFUN5fXba9b4wuXtctLM5f
2uY3WCuQMvQm5dH564PIvaz247NPfHNtv76YohVbJ9OUozwp20OzoSjnVMmW2k7H0j9g04DCpX46
H3/clR08xG/wTJr7/rL7S9/AyEtt+bebzRc0SqGsBCjOVVsN9lmoiYPmCnt2utQB852tqH0IB/8B
wrBzKnMqPE7fog8cwDvE5iRwTvKMIA15kofoEwJIxX94EUcO1Vkl6B9rXfs8ubV/IQMFRCq3oUwq
k/qSpG691LpYO4FBzT4ViX6U7QTT0aZvnGKXBqH2oovLiI7ZsyBLtS+0SlnJXv9wV5Qspj8V6MVc
Lfr9j+uC/FdnHSvmEMaz3/+4UZ5r0Aj19DtJD35h4Q2AGVrdOcd9tQHcjgfPfJRHeqCuAj1N1mRc
ITfMjb+c6aPd4AEglk0N9ozYJugO2BvXxNLir87D5LvvfeoiTk8jgqNQDNut2jNu6XG7DbWhudGm
3rmnBsb6B0tk187ce9mUNVl9MC104M3Mce71eVNMAp5RhAmDbJP94sZB+U6IFmMeuvQJkDzm471T
ZdaRSqN1lHvXjWyjkAeTnCELU2b62XoJvvhDn+vhL6dhA447+MEHZO3Mj/f/H1/uequyZkocxeqf
urpNYx8SviNsJQfllNuZcpJ7YVg/dTHa9R/akXX82UP2NZACXbi5OS9NyCNfr//QrwcYvaxgniIl
/9sNctQJUAGbG2s/a1cO73b5S6O841yP3MGxvwlayzx6cQ8Amoz7cXKPfh1X9UZpaJcnnSHGyiQ1
Quu93/UKsm/3Hoa+22vT9TJ5z8Dcht4D2V315PBe0JNu+qdGt16MOfUdD2LVkGd4FR0+ZiQRyq1H
5vJu8JN1JZzyizNiRZqMFRFGW9qnoLYt9EY88eKSqJFhv0hQh1QCNXkY9D7e2ei+7zKUw3soFdC/
pl3h2MWTUtf+bZE0LykV3ye8NQpsg3ETk4cU5Ox9OmtxvfdNW31boXO7jufOPVgw+5QCJ14GUBru
jAHtw1FFwLqwlPChz0lpIyFuf1fdl8jBZyQpNUoSSjhdnHJy9l3koAsbG/OM3k5Ia4MTEVAZd7LN
iurpboTGKC+QTST7200WlPCL/Wi6yBOeb9y7RR6cZY8O0vKqJ8W19j3ckyBAkiUeK79avY94gzWg
S4poyG7USkJ5Rkq5kWevI+P1RMzcYunkpa9NvbzJdUC9vtK1TfbW/rq9t9P2ct72p4l5vHEBQst5
/f14ntxHEHtbX/PO16br9K/9w2pA9rsuDj7c7notX0Hy89VMrQ/+sFgwZhTab0OuZQjHQozeBnXE
2v3DkKtovmLniW188w3liE4YgIYijLtdnDrF4v3YDYPgri7NGin+Brc82ckpneKMMcnabkbI5kFg
BHeTOgm0u8iNyEuaWIO5nSNHTOwc3ZZm2q0yVuQrQxHRrWyTG5G4OFWEoPvkCWs+a1fw3DoH+6Q/
aQoa8+rn909McAUSV6i6Y1FZ/ABZMCroQG4U19/Myt/rKBmcksLTN20Z/RiAIaoo8tfF6X3Xdz83
hYI2PVY433zF+5QzbyEsY6hrb7DcYw2G9MyS3sR6N9dXVVwGR7uFw6jXojtP6IN+muvgYMacZ9xk
s12HPNt6sAP3uTHb18KrsRfN/eTed7GdK9z7f18KzjXQj59VQ3PAdlgOqhrCdL9PqOiKOPqgq9k3
EWHLAghVXDxI4lMciDt5BIRR32ZkLvCnH8sM8dQcNDE/rTyb9gIgC+CAhefa5iYuI3DmKPeiT1N6
R7lXGP0tICYSUXM7FU/El+Wu3Fhjjcj2qB563/IoSgisKJWuOjZxo267vGlugxBkvU0W4pMTIDXU
umjxtxVmUUHtKLyuFfonX7Ahk6oc5Z5sm0wdbVXb216brt1k3zbu/HohG5VqvleI7pQ/huUjy05r
g2Q8crdRqTw1Y6ouE9OrD/LQNLTPiuJat/JI1VflMDVP7qAad2053bMCjXb//jO969z9/p8EkiB0
MOes5gE8fPidPDC5Q1FZytdQsYptmylfjKRDJmzeeNaQUKCJ7nibLmmdMMUFCCeKdhTZfWhF2X3V
+ultjOEXWuGeDwvQF3dIH6OzBTe5bV+tXvEQNOde2rwB8EYpwaxurq9hhfymDktMeT/ZroTVo49z
TBPr030LQ4ifHzWd1rM0LHKbaZN4Qr8kURosQ6TJXvtG26VYhb6BNNxmiXBe9V4AUbRc/2GMpgZ6
ZeYd1diGpV5BKDZFfnMtB5lTyVs1tPjXElElEPuyjJMsEY0w9M+JBoHpWlf666KwbVSsaLgAZUqD
sh9VJ8UZWrSm85smSDTQ2iNqPtdXsJTyDtZevyzKvLmkMHXPVVjdhLHaXGQTD8W4LgMDnf65h9ZB
gSWN4g+zcpwtToDVfmRxkd/1iH/MAmUPPU/VcyXgYbUD833mteK5DNpzhwD7w5AGyW3VI6JQzO1d
iiK5OTrJPsMhDstPmIZk7vKjOSYbvLWU83UTqOLnYdUMj17ckWN/CPTOOJLH/rnRPdM4Jq0F5crz
a3MPE3Il22SXsUmNY1DDZIhVcgVVlLefwUPZnfFZbcrxnJYwROWhohTDBrSl2IgqND5XLAmAEWf+
zc9rcr80L5ofiG3QB+UNNGjoK3yMb7U4T2qhfoHAu+iF0p26qs0fxEh6A9+9L+WINLyFDAxEoGZE
lrzbpdRcviBvrq2V/0fYey25jTTRuk+ECHhzS+/J9t26QcjC24J/+v2hqF89ozNn75sKZFYClJog
UJW5ci0jyfZFG0XvaLCzvCOerguHX2dpsqTEpJVgPhnCZp6hJHL/n8ylGvSIfz0r+dU5lnwHeq4O
v+1fb0ILaHCdtXXxzRXs4QxYS9GDY6imcFhCTR1vpK9vy5pioqrvapf3xGdc6Jb90U/9U9UbzdEl
+QP1wKBtg7FFkiHo13GnT19jmpNXPVwuJ7PwxwNE4ftA0esbOmq8kHJ7D0GhuElXY8betrME1AJ/
fHLCorEVYXdEpVCVulU1+qt1VmgbS9XZDGYGsAvKBf1RC12TwjM4EmkGQUnXrF2P/fF+KL22LXQf
Xhni/+EtS2o+cTzs5UQzz96j57M9hLwXsZ/Yx85USJQqfvlEI2+0E4nLymHM1cegBowOqThS3LEz
bmJRhCc5QOkXnsYSJUYKGTm6gExInzxy59n/X59BA8LRh0DlT5QMpUY26950Hg0qQqUE2TprBQZ9
xEPoc1i0tq8DJmbv5c+bN7tsNjAGAVGZXaMD1Y6STStjtqRLQMlJFx4yvZHuxzfd6XntsxE1CjF+
VHUa7MzAgBOotMcP6FqOOgvIZ5SFTMp+tM3LML4YepXdJLr0uW88drX5KP2gYfp1PTrBXpoQwrvx
RPMxYrsAmBZeXCTH2BK0M49h+NzMQ4fcB+iep7snnGFu6VDS5FNb1yTPymNoNUd9aGu+AgaAtNPM
vxUfJlo5n0QYqIc61gRwUWbDCSKEUh1L5O410KpxEF2AqdQHMaTFtsmT9lGfoPxii+5/6yv6JhrT
/4lmxhsl6fqtF721UueTqlARQIttqNWCqM1hTE3YGspDOLOcw32gj8dcykND9f1tGaPeRA67Mla6
ZbpUobxdYDaJukUJCoI4JdvJ2k7eUXGE0GukJYvCD9xjPZKH48EFlfPGIgIKw8lLz37oTk+kcC/5
nLoI/NxaJ40yrMzJjelOmpxbCHXWiTagvbQQuXVu8shVC8DehX1x04iqBLrgyMrBBiifufDQdDtE
dD7kc9fKZ2k6OSHtbBrgSip1aE3+95CW/sgyHvt2sBZor5S8o+APCb2if3AKMJZBTTdj6lHobeB8
/TAL+4eTqOX3AYYPROJ9qDP6ByWZOhgIMeym8y9ycCs7O8W+vVadzqLBfp5QFMtH6k97jyaDYrac
UFpPR9Ow23q5p578cWKAeOMkTbdJwcJKuxa22FVOebvHzSH3WWnz81Dvp8g4brGbvNQg6Fus02Kl
hbGJ5rbaPclBY6EP7OvRRoPlyY+rFLH5pN7KOXDSxbnUuhdptX7ePVV1/A3Na7TgDJKepWv5Vzl4
VSxQQYLO69PX2olyhb0PYi9hnz79TuLMu9buJ5+kXHW1Ys/JsxyazcHSNtIpg9UcCZM6zi+JUzR7
gCDp+2h4u8bKqH2RVL61bfxNupFSSrZJ1qDHMUd13OiLmIfZ1c7BAnsN6uWzv3EdRIvTKIGr303f
kyHUljMGd+NqARtdu9C+FApN2UXJgyAfRu+GwA6QMjSBEbihDA98J3gA+wRswUD4dATnujHHjn5Q
H/C2HBLQzWCX/9iDMuX0mlbBqpt9oNqZDuKyPSa23hy10kn3LVLl6ypW8pvjKRBl1Er0AzIzZ2iG
79R4ESHxo/ZaxMKmsgoTIk2yzuuQDQ8yEpjva4xUxouljSOKlH568ADx//tagWsmJNPLm9NP2rFP
Ud/eyEMobGD9k4eo8WzLsg32KtTxR7v73jp8M8Kzu70T2NVLlWkN8lR9tOvYNL6oftSse94gG5at
9UsxuvwhQ4Heyzzr0QK9nXxLXclZx62TvbBzcylNkfFIMzVomqWJuGB+ajvWKdLM+cKc1LQfg6mC
iTbvwp8eXDow2Ipgofoka+jZ+hL7CMxEmps/TUIoawtdhRPgveKguGFAm+BSb5damjiXaizDNSpG
+rOZN9qiccrxq2jUY1sbypdEN/eUxIJnW4TubTLGNSWSWCzRTf7wbZGddSUOnwt1pkVsIdoo4LPf
U4Idj4XFG2aEC3IeNOp99yNptpqTnfp5+AxB0XxYa1ZO8qsJxo2Wx2sVeOdRDmS+m6MZxpS6Gtem
oAX3+VapTTq9SRhc5VB4WbTv8ubrp0seTUoNHWFUaDsly5pVZBrjFySkrgBxkmckJKqj9AezP1aV
q5KMT0MHKL0HsgMXRIKE7xgWFxLKxUUeqU5dXNJu/D07zqb0yVkPkcYTej3TuynCEti6al0MexDn
mpLXUilF9a2jaWUq7ewDirl6I/Ss21tlpT+VBmokEytg4KK70GvqSzHG9UUe6TOnJptsGzo+NiKw
PzAtZ1wbxiFB2zyPY3yfE/JktJmhxnDGfCsnpO9+BUuPnhyWaFtTFyeP1xgI3egKvo6adeUad3MU
QX83fVL1KBmVp74e/EMx1eOxKfuKjJCT3Kay68lAq/zT2S5D0DK0N9E4iH9pkUW6JTZecteqyEnS
rF3/21Rqu9/Qqlaesq++W3ATV5nxrOpF9NEZKEgjxGg8mE1qb4aqQQE5VcXRg1R9m6IE+ABcw1hO
lU0CHGK5Lb/c9Np5Jkqvubo3Zku6UEBIrwja0UDSxvUmtyiF82dhOkOqbu0i7QZXbHV2IQl91Ppu
2jbwuW+ANLcfYZYCJ7PbZw1lqVOppsVSz6rug74PhT6MaDhHuj09Nbp59jK3/dDzItsMkQ54ZD4d
/M5C6fIYcqt4Kwv3JCjcgyzWy8EJc+9uyolCVvg/Y8yUTu3cqqACbM0n3Yw3Xdo1bym/z2MG3Ao5
yLB5iw2al3oYSu6zfJUaMkG9w9KTWTUXcANm7rMJ/dMtr8D1IdB7LlQ/BopV+FDZifhc2NSvZ0u6
5JBDkjbYxtUEKHibFK/cJ6l3U5Mc2hg9ozmsEuJVz2isnnlPj9JM9eFrg0DSRVq5r+9UtYofpeUq
68AZ2ic1Q5YQbcmVUdr2SYy9fZprdB0EORxKWw5RDxlQVYt0/RkoJ/4yW6eA4ByB5b/8/xX7X9dE
xBON6r4NWYek1rXVg4i+qKhZRCRWknXKunkZmTFNJsnbaLf2jwYqQ5RKIvptK3GtolT5EJ5VLyfD
CB6R3bM3XU/z55iWZN4hzdjA9ZLs/IE896Dl8GiWlONrniJfZkG6OlDKZ+mPwui3P9fSq8Vy6FHv
viIVGt6qmTqsLIf6G+yPFyceglfLFyzWc/ZgYnTH15r8gwxQbDpuI80crtEYayd7akt+H4H4ltNx
PoBN+5IpyOXWsVsctDDtH+mxjO/XduP4R6Bn5dMQCGNvtk66EdzjHxNtL/LatIv56J5PJcVI07mU
BqDqfP5X9alJx3vULyhtzj1pYMElIFwOEv8toeLy6HPir7i/TBlcRWGydO0B9oMZYP55gb+u9/kZ
Ogt6kHlTuYpgdtxYxTjsRDU2H7DkFegxfhG2AQQ25WuKkfj8QpJn2UFWTi7UmMBwVNVahmVFc/JI
ojz7dhodcgOalKgZ6+PQO/UxUhNx/DS72Ze4SssCZz6U9j3wzymfvrKgObxIan/1X8FhU0e72qIz
du74ixKDu0D3tGcExb+HpZWfzdmqR9eCFcOadui6wCkQ8cqilb/JUC+bMcf8eayVZUf+P1JO7hAd
q8gO70kmWjtTdqPR2z2D9HnC3UaP7wjrVHhR4fpd8ZMOaVhHrjsNWhSF4Sy6H80+hRb1X6ZRooE3
eifEMNiWzIM0PweU18xjo/389PwVNZmDtZyaFD0ctotlXYjHZN4ijWCJgPM17UGaWqOYLC4Tb+X1
ef5s124O7kr5gEjBXVTGBHdQkWpnBWqtlVJ4+Uda1Ycw8e0f4+C8GnbQv+aBba3NWugwNDqog0SV
uhIpNG89ovYH3clAaPsQtuWGrVxts/s9DMjqLHp2LVsoc4ObnIBouLmq7UYaY0wD7MIZ635D0u4g
vHiZN0ENP5Wa/NSaQxl66a8uoklYdaluKYgNAG+fziHFuEM99dl2cvvyEWhiuJx4QX9Lh5QITmKN
dGtKz35XhRmvvNwar60NkNwYkAOO6k3oe2IVKlPzreqgFAHxHFXQMQ1ZFV3sGdWn0ZYzFlPxYM7y
5bqZ69+aSbmGTYK4WBOZW0s1Wb9CkfJiuv6jyO3yy+BYL5OaFY9O0uWPquOyUKiMdCtNOaHUAs6D
rkNVgAjFyajeUwhsjDd2y+AetPKHloi3OvNpdnFEs0G9ejggyjFd2RoOyzga8u9mcXSnpPoBRSxF
ak9LHlJfqdCjiMQWIq3sGaUxVMTnEDHaW6PR+g9aOexVUDn+aUJM+NTzulu18HF/WF22k59LQpwb
lTXqY2nV9lrkfn8Z7On3UADvOmZBRzvF//yeO8Qkk2IQ/hXbJljs/xf8GTP2lAuKUYN1ILEeIl+N
t/FQha8s9dRVOYSIC0jTFe4yDflPSHPSYviI/XQ6SNNKDBVKN9U7kkyjQb8B31BpSX2Ws/DUv5OQ
RjuoS6JXtsGXcnDa2/1CFNqDLIAFbD5RM+yF3zfZQzsOEIXPL++MElaf0CIvX9rS1/YxVdPaPn+6
pB+QXF+RTW4gMWHDF9PJULfhFrjmV63pgI9WYwr1WDp9Bzg87VpVZNei4odSFUb12o5ajF6J8H6M
FJn1sQC0Uhni0pJJ/hLlFkT6U9U+QqrFRlABamv7fX70SF5s6fZuHsiqq0sVwOkqnVx/ZfsjWJ4K
rDXEKvGjHLw23asgoS53KxLkaW1lb09pcg9wFWvaGnHXLp2mWAStflCsZDjLwdeblB7d2R69925C
r1YE/mvhO+GxFzSVmcnkvUb66G303Ak3+mx6ve8sub28vZytDUgxc9O9yFOttIPiiXQZiQ+khFPr
HmS7pX4qjWRCq4FLFJAN7fIsD9Zqg/SBydJk6s361BdIZWzG0qnWA08nOtmFq7ErjMRJjQu60uRU
4RVQv83xhvwKsrHUVkFKL7xgIXTVWrc7xEb2IK3CCprrv/0q7JfIpM+xUEP2Mha2AnEPA7P6j2tI
v3QNyHDAQtq8FPSzy80QVSx93bXU0B09i96GKb37M3WAt6ko6r03+/8dL/1dXRTPNTxyim34xxaO
0qM80jPg5Tpq4mslIVk+jMq0KypoP+737XzzWpBqnKYe6tHZch3Xu8lbtvYPDRW+fVVWSk15pX/7
XCP+15JPb6yfpdBC1kX/Wk9+xrZJr5F7RthD2O8kTfoPMuDdDv0Xb+3MZhj1V/KjLITSWD8HglKP
9BsJrFtoMvNuU+38uWOdX7PfCHTjRQmziCY3k+6STFU+El35Uvud9YCEV3KJPAgApN92WcixNS9J
aCFuoRedDQWb5x+49Uh0/+nbEBqd5WkyNjsJdGW9odx8HQ7QudFD9n6UsVpvpl6HUHP2ZY6lr6e4
FWut6taAUfRbPdTWU5zCCAQJerXlz2s9kTRX4UeF6TMoFfNJhvw5YQDOyVY5BqLpqdnzoIv1hB79
gz5bSc0zscji51iBRU4I5wAFBmm7vBn8S+ZkPm1GKNZbenEA53DI07Q5dgEcU1PZnMcZjicHfd54
JZbz7ved2EtXPG/QEMVNaa3gQQniM6FAQwlPmXzUEZRg9GDgaSEw84fz3ZS5QjMpz1Fp6wdp1ZPO
A9WFpJA64ZZFkP8kByCdb8ZgV7QVeP7TlKCHyuLdWdez2fqsWEz4/MykcaA+K8sNq6vxJmMROPCW
8dQq96sZ0Zx3dpA/oMyqPBl6pz9N34dehVRQGQsVrseoOwxNbyEY5NkwQ73m4HN+qT69Kp7VvCOI
Gqyc3P5hR8JEmwhOOkjrG4oYpn1RtVg8QJEHf1DY3l153rEfnyOaoXEuclKGzS7X1w70dpQ79niz
nO0MnHPsIqxXEBY8qbVa7FjQQHaO3Dsz8/Q9stKmaTUYhlj+40wZZAXBj6SHO3QgrfZYCxTQTXN8
n1S2+qSPuo006Rf4kvLwuoloukdpDTk1twF2HrFRnAfWNNyMUwdw+I8vD/JwT4W0oo2xMWH2SOGk
hFc5HmKWpb2Ijj7CH0dpygGp3pyyUopsQlGyFJZOLVXCcCMPEzA49lIeyjNRKiDtvGvgWN2lYSce
gwrh6Mp0uh9AozjQu29qqgIGqA1xbfy2PwQarye/t4EWdsoXShPdDz3WD36iPWSpqh6yIGtR8uos
SugR1X4I98IzuToWVF073Yxe7eEsyI2Xjg6GLLXUm5WrxsuABQ+HepNzPR03cg7Kw/tcWSfafe7/
e56c02YM9J/zTA/2KujxwqVI4Do3hpyKGiSve1Dm/ZbXQPlUzFqvxQxnsuHhN8kJxnazRtXD/NaD
i1qMbabflKkujn1SFWsNPMyXirVZORnf2mD+ylVyGV0XJRdgppCOzxMaQihwDyZf6p4fTS1C4xBZ
DTdoBWWrvDa0KVe0V1Ek1kib6L1W7NBGUE6AmGBtCUzrEFeZdRBp9/tosItZqjHcGUU2A3/mkM9Z
efR5WmiiLUIfRHxhub4YKsN+Dxx93JZJMmwHL/Xfh0xbhLmZfeU1BcmbliWw1NXTM3+mm82DD6oZ
P4UsZeqe/ToEnJa06sYble5ZiZOBzDmCP3K2UwX9iKQjjBxpEnJg0H+2RvJo0V77TJ88iWDVRKXt
z5UE1FibYjaJR2faqI+1n7SnzPOMZdBBOlVKUzh8+fPQubYBB9l8eA+cjxIlftW4k7bS/zlUU/AA
2o5W+7J+5bEvfqGmi+qKk/xgydsh7OSlz6XtBABo2/Ikhkg9mlEcL0tluCS1Mzx0TjY+DGnNkgig
gHTJAeqjpR6K9iotMtjDw31WngAxjwDwAovMn2vUHo/vtBoOn9eITHc8emH9Kl0Zj5KLVvaAhOZW
YADqzrGb24Wbefg0MyV4i1TkSgLZUSwnwPWrzcacu4elLQeR+AnNSkhPzxf4+6r/sOMoeKx0E4bA
3sp2GiDileYo6isUKs3abrRu6weN9joz7QO9GaxDNWnpfpyT64EOUimEamiT5mH2EjrIucPRqK1C
O09f4rzS93ZYoyvQq+lLZyXhyc4NJOmlGdKlhODdi7QqBfSuV9VIgMyslHUMd7o8+hyUyKVEIu2Y
WpZ7jxRBWx3jBoK8qEQL3lbaZ9+DhjgLmv4lErE41IObLKUZ21Z6zPUcvjS0fl6KECoGH5LUe7Az
KO6pgyR7kdpW/4L6iXWGUuJ7Pls56Y5LHI+vcq6pUuPqReVNXjYJfOM2BuFRzqVmZD1UjrKRc0VZ
Oo8+vIVyzst54zU52s384wYzTF40nkZBHI3LONnlTmY+y7h8hLupJiMqP9vpzRVldhcWXYiMjdbO
X/x+3CfQ2d7oFiheppD8JJzbFznnQmSy0OMhOclJfubZMvPqGOUqzkRTvFiZrKh30iw68gT5MKgb
GBip+5fuMZ8lfMp/D+O46tReO0n31NYlGWpz+h0WazRNQeGwaoNIF1AAc74aK8RMzTTtUr1++G3K
E+W8PBuiPnXjhybSiyX8DKXdqweWA+SceGUD6bEQ6zEQXZm1F6tV4xseX9Xs7CH9B3cqg9wIJLU6
kVzs9en8OUxDoJ712EwPIPz2UKWCiJojpD8ZyX/TB+7V234yw4V05miQjIvPIPLn0RpVqnlBo/zq
StBtlHxB6s4UkcVgpyc5hAHA8O6OfZSj2zbZfSqr8kcobWY+jj8x8lBR4uzk8McunHG4Js7YLfUo
KA+VGYvXqOLtPnhWQD4Gs9arRwTA4pu0TFTgJqMbn1i9sNUooOWtoGqoYXLydQrk0aQY8xPLfIA2
eNyMURasYi9G4YqlTr5ChaTYJCb33DJzqLQHKnWzu63V3jXM3OmUmbr5IK/jlrzAc+M2zdcr4qi5
WOiayCnpouFqOoxJ80u67v4phbMkNMVS/iOkr0P6eeV2QbsOO63YaF5vsmriGZlMgbjCCIcqg2+c
m3nDVc+D9CtQUISaapxlqFn1vbXgL3X3fYbJs/7ESn+GfMhJ07nv2zIav/g+hAZaob4PSMXuhtZr
NjG9fdIf+Pb07tZTs7NUhBiQZooWLFTCExxV/bKpKnPbZh2UdE6GOqS2C93GfJAeVij6jjynAg+a
h4pYnKsqNSVL7JXA6R5NQHw3jf3/fRZAEM1HqOIs5clhlvzsgBKv7HZMXtuh2g95pj8YbZrQWGjT
uMKDQkPg5SX8Kp0ictunGlF4eUI+kK4obOjJ5xNs1vtXTxnf5FxAuvaso8G3aJtIf3Q76zWY6h+6
X3TPcRXYT6W9EegeN0su96IginQ25zk7Fc7STYpmJ0M715i2kJUIHhbMZpPvnf5cRx+FvE6csF7t
I1qHhaZfjXlnVM27pTI3nrS4N87SCtSGXFAz9GulYLPkRX59mePlZDHHq8L6O578bb+Wk74x1Rdn
NK9OFgJaShF2nNzBPdilhWpjX5qPvKTMR+gKLAhWPdS66tB6zDU9uI5ltJOTMizUBnMlAtLxn2dZ
/VNBs9qDPEcvjRai1tGCnJYryqhBqx8h3IrP0vKVwj248webc8RfHyzNII5PSR292HanXWsL2Sw1
Cf1X6FJ+ebUx/QyN50IxUjqv6TzW0DT9QPcJibDJAHzEa2ZT1dZ0TAqfxJrCJqgAIfkQOSNSHI5r
vfpI8wawXFXVkD2JeaiDnp4TBYRMXqTZk+eykNAj6yQtGeFUwlnAmN/s5Vlel8WnevS+OaZjFVy2
YMucVC1ILaff0w1cLvQkTC6dO+j7zOmuICIGFRmVeYwguTxr6oeMuLtovUwu0q6oMoGMU4/a7JJ+
e2JzksdICapF210LA81RhIurj0kY9apStfEghOG/9fWzC8/gx9SrPipfs3ZtlFTkIOHrJSUkeIRC
By7JuIqZkQstQ3URTmG5lz5D00j4sg1q3eCRdr7i0ScJC7qj6BZyTkaVED3QmFGdrb4zrsY8WLnV
LXuriTfSJ7TEuEImYVyd0Hlg46IfPl2V0ZqXSHvQBeuChTy9BCrODz5b8oumpebHBEck9LcMigvN
+EIeFl3FYWEGMI+xO1p+Bomh/R1OvddiBfo/EyrI/UBldm/68XeeGz8HyHrIe04TtPhhxC+46J5o
+HUo56v+19x2tpDvKb8s5IWVQK2+jbZtLLIms57GEALESXHsU2wI7RDBpzTDqgN4x2tUDAJwWtbK
GITzEaaZu9Fia9hqs6lQvIMlyXpzDd/Zx50WoLVHkb0IoaRIJ9/YWalivHlB/kKLoXXThzx+nqiu
SrdIwviohPmwlGZg+N4q6zLz/3qSUSYIaE416C2S06UWfrNDS1+VTWPwaxiDa5BDnt4YsxqQClk6
qJrOtKzHqvIhecdda/QljHUt4L1Lq/d8pkEuh96mwDxEr7P+hwwbdJ00ooOaX+pmB9TTwg9SMTB4
gBPapOUYfBhjePN7MHkKj9EraXyUN2Y/bDfaih/GnNwMwo9q2vSxVb6HuWaz0JjiFYzVPlsXU1uD
tzwhdOs/dewYz52mRxBuUt2ue1JAY2fEsJ7WyTOvl6Msc9dR2EGu21hbWRynvw0+8mh8bUC9H8ey
DlYyzKD7h763Or+aMHk8jKP1Li9bFUm2hgIJKNP8Ke3abf3qQyDOvXfsJl7Lyno3+R9Utntyn0Lw
RJ2qhbzoVCoRUhiNuRfjN6tT43GhwaeKzrCxK6lNFttQd8NdTs/TabKoIyRt423VJjRpa0Bj99J0
tDAMcX8kuarBRXz3FdG5gdm6mC3L7LoN6+Fkr9ijcqxLSIpFn3nPEdKvV8tLT9JKDHN6njlP5im3
69tjUWTNnLagm4gWvVNRU6ePWvoXfc1EbSUtwvfM9b6XnaX88H2xpFiB1mXDQsft6/E7PCNID0e9
9Qp3DBS2KdoutTp06z4a6qdJGUaotCooJ2azozP55qnhatTgMF2aBmjNnIaFdWj4/qXU3e4pAFrF
g/wxGnqMPqtWiQHJgZxTwnI4h2ZFkyaToUiISLQfiTcmp4SWgg2fS1FLSpJ27C+mKjOvZatqdxCY
PlS/cnXM4A+gqOawwF1JcJjWDZucTf+bVotyZ5gWmLfBsD/qgpSrEF/5FQ/rNKSdnEfrL90PR/pi
qlk+AL6jlTBGnsCo8ikashhyoH0DQKY8JJDDYrSdQzUPf8//I/TzfKNpu9/nS6c8/T5dw+8foJz2
4LbkjYYy6b46KrAQRy1mYgK3glsCoHZ4hc4x/KoHub6oOtN7ris6vkHCqFfS49rWo2MWBrZaHJVY
hAtDtdNDnVn+A5RT3TZEZArR0MZ/kL6+nRXYp8rYdIgrLehg4D6Es3GTl1O1bYE8v4+1/dWFYelW
08LwlGfGNuQBwW4VnZZkskEi89yz1+1AkggUQ3vyddG75xHF+p0HUbuFmCZJ2sp/bABJ7NQQ/Wlw
NwqS4fyGStZNL0aiwfSKnje1Nb9+m8phQIPOSs7WbCqesqjcInqB8geIaec8SneDwuw+KWd9LdYK
b7zjfUD5RreTs65n/aIt17vISemSJqqbR5OO/5dh6Ked1ydIDvat9kFG7AzJqfWkIwKJjr14TgbX
WRRqF88gBz5c1+JNWwxQ4s4mGLt6V/t5QjMqJo0JygEtTdLR4BZfoEcPLlpIXl+xPuDbfVOt0XoW
Itc3YMWKteAPgOLUjKR1YMvshGI9uxQnLiaazWkvvIXe9MNGqY1Ta0E6080IzxyCGgC+cXIcZ5Ao
bFLBfkoRhZKzMi5uIpiVSZFJqx/1WQILyKVbeQ+AhMsDODv7FgIF4L4Vw3etrdhe5NkX34zDNWt7
lje6q17a0tKXMqKEVU4p4u8NWaulcKnH+xOoDqdGFHvyoG0SrbPoleliV9HJr0X+7sRaCFosaQ+W
4Wfvvekue15DL61jd5e+DKkh8Id471LLX7MS1bdGPdaLMCA/AulXsJg0IC5FF66R/gy/Rjptbo5p
KJcYZOdhKHnN8Pu3nvVACxZQnJYPqOTGu8xQlLPXa78HNa0eLTg59p/+BuRlag7Nfswh9ze4xz6U
qbi2YJx/+Vmyqm01/Z5HZPTsGrATXZfJpmvZJ6qD2h/tiQ9W9cx+bEodrS6IW745CETEujX+MgL/
gKyf+kXoRb1Ux8A7WVYcIOBXQ5NLe/VrZOTxAWqecSnNOrTtLZgVqnTzrJ7AyBFmvrUBn1a/UrhF
rA9p4d04z9o6CSPbrEjuzLMshuhbbvgmFJITrxOY16Iqkwd5pRIxKrsQ/TMwnfF5RDJQnqMber7z
y8K+tsPwFUBX+8t396baiJ8Ug7PFkGjli007zVqMZn7ONJL7Vpjl25E874MKXHI5hlbxNXHrHT16
za+ssvY9iZYvcRjUyzyqpwc0ZWjqVrLmkJfheDbVpIDgo9VfjLlU69Ks+tNul6z/ml88An5kdqK+
NmnqACbwCu44euJTmm8Rk2VFZHkggPXY2Viw3c4w/g4RnmdAo1q0r5ymPsJWI8hpjWg5IhWa1Ec5
yKlP09YjQFUuvGX/OCdP6arQKk/Z8fooLjDlFhcB5mSl1X23gnkSYuwwAcImpzXholH6ZyZiT8eK
nRg5S1fLi8dOohn2hcu7+D5YRcDqqG82VZ+CV50nEAAAmJEL/QPCLH/fSrOOYxcWQgCrc4hqTUiE
JD5aVZ0WHamII6AlD8dAmw+nXGwLv7vcZ9BiiY5d51fhRh7+Iz50rzDx2g+eKTYR2ZG3STXyMzVF
IGWzGTWB2BkGDwfN74I3tdUN5NWCaSdneVOjjQut9VnOUlSHuUtRn6yxqp7mSw6NprzKS0bt1Cyk
KS/ZU/1aSTNgeXO/pDRhh9haZuXs+A2qB9GQrQpox4KkTEWd+o9PHvWOPx2svh6y+4x0/hXzXz4W
LDvhNWcqPCZkAi9NmdEQbnTurQ0c9+bSy5XaxXT69JvDoC8y5Kp3MoL9rXtLZ1RiQyaWCtX/TkUF
BVYMG+ZkGTccTGjgzzyfk20ftu65no80N/59JH1slX7P/hX3X7OAEtz79Yo0OPuwuSaJ7hyagX5C
mIjokHU900T4bz40zYlVhzy8B8hYinn6InQ7cT9V+mp5vjz8x0mUS5xDqVnNagydjEYBpd5FHUBd
VBuD25QFAT0bGsvKGphOlXsUH/9MjIkTXGifRxWFsE+/h9jZmucFcHtS1e5CTjemfgZV3B8/45RY
jw4iGt8Hy3L2je+pG2cWSNJnIaTOMnOo0mZ7Ql7uEKmFb64/580yZ16GSuc9/m7rs9I7NUr6lxBR
jNVr7ubT16Cw67Wa5s0hjKL+Sdead+n3a4SUxnEQ6HShYLVK9SB4yISm3HIXBjVu9mZVC1th2REa
YkfpUYWtboB0dqoa+wjK8h4tT2Fx6V2T8lka1P44q7eUjUeJ6yx9cjBSsMVAeHmqqCHqyOgCkzyd
u2QXvfg/nJ3XjtywtqafSIByuK0cu6o6t28Eh7ZyFpWefj6xvN17jDODwdwQYhArSiLX+kNuEuRJ
PK6sXDl0fQI1NRhffCNrb6WqV7e0TF7Nshzf0UxAnXBThaX60r5gJ9C9NH5ncKwnXfcisc5/jm0D
4cksmC7QtN1lbBf6pjdKnf0VQlFAlj5rQzgnPUqH56gGoRmq7J6i2B+eWeoGO8EKfCV7laZIz83k
/ZCdaWVoLJGO4BJSHM+neqMZwcUYOxCNZuWdZZEJktwLyx/bbad48eJe/+qXR04ldqqZYvQmEnTE
WyXyV2VOdNWLy+5odcQqcEpVxFHWnblRHv3T5qY6VHoikyzEDCREdBO8j4vpWts5wUVgnHQvLAe5
4CGeqs0/HRAG0LmqXHXx1UF8L7hkZh6f+b8s/2mXc/ph8TSi1bGXtcHWe7JqBJJnbpBk+0z4b+4t
s4Cr9R/aj2y32KRBRfsiEjFmbzDuq+l+5MIe+ppOtsk5/46VTf/MrofBUbOrZmcOE+b1WoRYh+WL
nZdkcQkTQYyk6fAW3nfYZXJIXR7lKKUujDQ66WHJ3cfxjQckvMwHU58CNITGldYp5YM9+ggRa1Gu
rWIlzgHdz70m64cej65m4o8CVplPV4/R26jzN8rNLlvLau5bxQrxlmoPbjh+M7T4U5+hTbIzsR65
SrDstgDekGC8VpoSvYFl9A42/lNLOSgYqprbVaWDbmB+Lms86U23OcrBQ+ifcTntb65tk0/jPyGb
m8yqkaW1o/ub0rHJVpRvd+hDmX9UiZ1cJaSBNUpzowUGT3r9QjqAQf+npdA+4qRLroCFmzte4v88
z/11Guv9a45+gCwGXfkg8hFMAYHm8Fir/mgvAdADDZsLmI3tKp9S7hN5KaArKiLGrw3nNnnUysZp
wtUs0duQnds8SPZHjd7+GX8fJU9IMjLqSJ0Bzf1nEtl9Pyl2wuSEZRo7omPiiWbbCe+ZAK9yDM3B
qs/yMOrzAIYVjSMXJDcNSA2g/ZwOjB1ER/4HkU80JPaVY0R0ZFHkD4P3q3X9eDWHEUucREg6ykzk
/5yUlF0AAqqjHKkY4abt6/xgegMCKRBUK31Gk9bsz+8ybPf63+5G7ZX+4W91iNCpXkhtNg39o2aV
JsOyr6zkOGhxG2y/lNxaY7y/QGyRZXn4W73PgILRgFxO1kPqnPqb9mFblnGTRW3r4hybIXD7kLtX
F2LAHDnYc3W5MG55k5q3BJOpbar46vKrzeMevGoSh8TrPJXsKBzskUedDONXG24l714yYUAyzyTb
ua+uGvDj0Ig409CK+Ko4+KPOryebatfMSc+KR3lO7EC47Vp9H7HHgrxfDoD7uF91vtexQq3iRY5g
h+CF+5hSrS2SXfOA0Q9WShnjXzifWMpB8tAPSDxqsdusvxZi9byK+6r+PyzY/u9DmqRpFwC6MMzs
2PhM4BsCEdQXHzgzasNzYffXYLSGg+AxbwFMo60qnFcisOZe1pykri+5oVUXx6t+DVYFqvpvkxwx
6lhFChR9d6OFFHGC4dIZlVUMXsJufEsn6JSD8NvHoc/sdVoq/tlrO21nak160BFwPjXuFGyNoq2v
imn1qziLspdpqtg0d5b7moqhOypCBR9FgsQFpkkRZEN2KqujlkfeSfcDOpEK/tMpR+j6GJ9MPVyo
bIzV1IqvxZxYjKPYeXDtbi1rslC4CxxSo/3VjUESL5026relh6EgDGN71dipeWgCyOYBtndbc5zc
506p2bTm+rG1wBSS0r560YNjWQnyjxQJT+Nbi3Rv5jrtRdbu7YF3YC+onEhATDPXrvnm25F1kCPU
NE1vLuLL2BL31s50AjVYQtAAktDU4fZrdjVDCLTPSZx/tRVNqqwnI81Wcho5oagENo6xxiea35Q1
Fxh3tfsSA7zF/S14qsHawNaeMZEag6WNMsU5bLvt13sWtpFfC8Kn//un64cRAZkM0Pz8tuVwdNjv
n+6r6e8n/HoHsemSEokDe3d/yZztBkAVlg9frxk7Dgo8ORm4r1ftIsVfQ4X78wnlhHWU//mE928r
wtD6/unuc+tWwHqHTydHy/nlJ2wQTvt6k/38CbP2/vvdv5a+hASeDH8+nTwbP7SDErigouYvQp5d
ZPm3WK+tw9f0DmlHDMWUGLf1oHoCdzTzXdXyXGJi/Eiq7KnRHe8D8g0ae7kPwFLzq7dCw4XRVjLc
3Txz7U1YCbROceHGZD3lOhG5cPK5y0QJWc/U1E+KZnyXnbKoAGMYljfex9cdpPmWACi+sZzex6E4
uWXy62u8pxE/5JnPgtNVV8JQWOtVs0x7NgyrJna1xzAo9Ec0tE7u0CrneK6NldMfQizUiTFRlcNs
H8l6VtshOpi0+W2IHIWL5PE8hyz0thzWWeeU/9XmJ83GwyH2cn+VMW6I+fv6Qr6MPKs1I1xB7DI7
yOqgjc0D4OZ7TZ41YJa6quwKOdK/7zfU8WSbNPcqm2IEH3aISRTLr/eLZvjvQk0bnD15g2kbh2dH
b+7vVDZptkUcdEhCsn3/+ZDGRxJ04v6VAPYvt2qcAeM3vg3e2fDz/KFRNAisYxBd5JGVZlCn+rrc
yaqDf7O5qHQQCJHZxqt/RnuJOuxr2I5fE8gRsuAVfEwZ76/w1WwnGIZ5f1/hqyOtxJ9XKSChoB/P
ekjt0EhW8VYCykxom0XHRrcUA0p9kOxZziNmPXnDkayzS7q9rh48D6uEQQ3bmwG6YEU+x35WQhcL
UyMf3q2mDxfaYIw/4gJ/Qbfzf3sTuZo8HFgTdmSVWZoFi9TVWZ+o4U/H1D5bJ1DeQzxg0SMT+YsO
r2eVoa96g7rE1tQw1AferrbFzdo5Okrn7jExrveDwj/XKBxpw8LKS/N/cnGNJ6BapVjgBE+pseRv
jS7by57B8GbGUU4uGde/bDzdWx3DWww8CNYgKnJ+gpZfOV9GTUu8X9HSjdBYniyrfE5na7c8aczH
Cv2hbdSU+6jWImKmXnBRPfAg4IsVBCi7dJnoWXueGlt9jNXmRba7AbZT8VTjCw5EDU6lscpLR/kA
z6ptPN23SSRz+tCfC10gutub4Z5LQ1vLZnaIx74a1Of4Zk0h7oQLO20Rf/XgWW5YJhKEJOOL/fpg
psemKVs4yvPhpKNa4VraodeCgvhiuIrcrlxPY569eDbpMzFgjuA6dvpSKtgq2AX4DlntBJSruFB/
y9qktC4K6d5Znonmi/WISvoSbWSexXPh5juQJe2zrPRJuUW5vb3Jc7N4ejGDSH2QNT4JSsR+GJ/k
0LQHBCgI1e8JHyjPGfvPPZdCqS7MsomI1VMYgxYtVSc31lMU/WmbMvhcKFw3AIUtwn5yYDzo/+me
B9piKg/+WIA3/tteWnOgoVMTbqTTa4LbCrDqKn3rFIydvZYnv6waJTFPIzaxhASk9cYa4FW1qvgK
XX16FdZKDtJyL70YZcf/mBlcPYbPZGusBOZTUhfzXl/xQQnMvaPGzbF3Jvcseyfy3+CQgpcRdNXN
MtqHuk2zN1Nzo+PURjXheE4quglLRTAWG3mSVaoKKN+IzQMOK0fU+/1NMDMmZRFLXx4vwocnnS17
ZKMBlpDoKFIwU1DXTzFhrTER+k0kRo3acpSsC77hjezsR9e/kGe812RTLfpgmacjl9B8ukdK+6i1
+AkbQ0kCEiHUF0UEMdsEZiIQ7O1jyAUgmH9jTv4DZQdgP9FMEzed8pqYlbW1/WnmzA3IHio8snEa
b2ZmtbdA2rv83jjQp7Q5ja4JzKKALv20/dmPMCvUlzK0SbWYuk4g2/R2PQpRe0+ZZjxJGa3Rki1e
mpStGX/K/ifxtdV9pipP9mXfmd8TE6aCDTH8SbREvdo0ys6GWpC5w7t5F6mOfwkdo1i5WpK9Rbby
K3Mc6zMdbvd5ML26KVitfAirbwFfdcrNQ/Vh5U8TLk1D+jJha/Uc4Qfx3DU4QSVO/iib4sbEJj0W
IKvnzkpk1aYgnL6Wvdwbk1Nn9kBE594SPeXn9vg1F/m4OaqVtCfZ73iz0a7Dn0z5yD3RPY9dtqoQ
cH7DS0sDfhHhkjhXjdJyNnYoKqS72+aNnRhWTskAfUL2Zv6GxEf3pPlZ/Qi16t482Fl4zIsZHT2P
SguuOegjw3ZUhXXE2TpdmJbSn2d9ipXahP3StKfhLNtkARRhOKdzMcWtvcLSiSHzGT3SvSPYVXpk
XVeRaP3qlm2yFzk40FO5fVSbNF6KfvIfGjtwzm3hDMvRmNzvhOAOweBPr+WEgUPhN9UWTmb0HpgT
3hKp+12B0LzK9ck8RZ0WX3PSN9B6ded7Ho9vGuYTAZmNRejnPbjGPrp+FU7rnxsWOkfIjJW7SFwv
2U+KjU3sPC6NnD+DgwjVZVPNz9ieF/7CJlS3qKy24fqXdXYXmyrj64msfLw2CJodph4oj2QHdGP6
s55QVpLMgZYakJ4QNSdYBaMX/VRtEWHPausvc187j/z/OE/OYlrD3tXq6KJOUAWUhkS8byXeY2j1
3qPbAB9xbeT5aBlVgj7I5LQr2SfbbLfdDF47XWQttZJk1/Qol4WYwOVL22+uyPQO53ierPB1dzPh
IhXplv0Y4rGChGbGxsRo7Ue9mNxb6gBzoU+2NLaFmSp89hUuo6g2xkm8NiCAnDVQ2W5dx8s4TupX
rcj/HMk2aFbiaRzKJRiK6JvX/zbson53SjvfOxDc1rLZD6Kj5wiTZC93K6xjkDLI+uhbPKk/oex3
tzARxcNojM5Cjm9yA6mIwukfPEPNbr5ufsp2yyvxzmwqG9karjPPrU6ynXtri3ZmJvYxbszvsUly
fn47Sq+k2xQJtq2s8u6sv+8OE/dhXczvAoWZYyWcP++uYym17HV/06CiEmNK/Fk52oWIbPE+xYW1
spNBPfutVx0rHII3fR8lL1MHRIE4TfEJG3yZtIN5EYaerYRp+EhdBpiAzEdfBUbY49bukpNni/9u
l2NN1XwNTDd86TrzqGEM/O4PFTpkeRKeK01Aj1f9Yq1nvvM26OnFj1ztV2wUj6Disjcj4GP1daEc
Y2Pqz6hTwBw1w+YDrPw+YBn9S/PLb1hzmS9qreQbtyT4bkSt+tAHUzSLZvrfEiVYy6HIIeHo5JXN
cwH7e9OZIjioUNkvqEcNS10buYhHs0N8fPRBtU2mszdib8cGI5FiQW9TXreLfhrTb1YZ/Sizxv9B
JOGhQKDjs9KntcptP1x43RnRkyJeCBv5GxgjC6gfG7PI6k8vVK+YqYkfRhd9Tl1o7RTb6zcqziNP
PuC9onxCLqJ46uqKDejoaxvZ1k1mfYE4tsuLvriPQK4wWHqpSRgDh7mxiB7DPPYuZWSBYp6PYOI3
K5EW0bp1kRNZhyiO8Qt4x1onKc3jlX2jVSWP997Wh5cUu220ThzEi0h3C+b5zyn3Nr7V+yly/lAr
tHU8RO0mdXFYjpVUufhurx/TEaBcEhT19y5+BX/s/Ehr4S8RG9fO/GD22SyhlNdzhxh/ZvCQv8d2
H6+Dmn2APQJRKdUeebUkdn5MZgkjQ4TvZZ90m8iN1b1SWuqjG4dYRs0jhs5+NuBgvkS5GezQB3UB
79n1i8i0JzkASSLsfuMKyFnT1FtdiXS+AvJFQDGB1zXvDpjsnZJm5abGCMYRSfiK4r++T02vX7uD
an2zR7GKnHx88+vB3Lk6viGyvVZ/tEOUfgjs3LYC+NFW8yL7W5pl1jfDJaIwpKqzrUSffozpD9mX
wHHesC82dli2TG+j0axku2axUY2bTCfmNYSvBJR38iWI7zirSIm2hp0qy9oKsTpjL3GUR+Vc/WqT
HbOJ8b9DetMz4VMIc/XPuQNI+wM69jhaIvEnizoGp1xFpfFfbXnWFxfeRLwlU4AX0d/B6dyBP4GL
zrb16592vYVyGwbt+Z92PyjyswDx3yX2uGxgLS/7vn/Lraa+VTNz0UXD5/i3CdZ7c8Oc5t5Elq0m
iAQrVmFbG5qjtipx1LsFhWWsW+yeLyBAvU1pmOXZY6e3gxU7HNWW35O0uL8PbK88ZkXY7RpUPs+W
j6JOm5RkMBRc/BK0kK9h3KAJ4NfBU6Z1KMTGLEZjXX0ABlBcattQN7bW+Ys8t3w21vfvQh13aCSw
M7Xt/CLb5JGfetYBZtCDrBleHCBllIXVuSEhFaV9frm3xXWGhWCmpqtwHNUnyODBoZ1wo858c6zY
64VLAND9TfZaaVutnAh7UFk1Erc/lWPxo6gz9akxa/GA2OIpDXxUe/U4IqNrYT48V00Tq+u8jP17
b9RPW9NL/Eeyp8Fzq4uVHOVOrF9qk3W8ClsR4BdaM6OF+3mEtfYprM32NTLrZTIayDE7RAonsxNr
WRVt8gtu/Hh1sy655ew9rTYFJOqZxrq0qxbdS07KcKsqyJjs1AJ/V8e2msfaJQpsptFZzKq0SWtF
546Hv+yTRdC39VroYb22bW1KAUKLq2nZ6jYAQbLPIz+7yEIzq2SlVjaGdkaR39uidspgKwUhLqA2
cMZ5sGyTRzA4650qSHB+tflK6K9Qe9EWIA/Lad2lA7mRWYMn80R2iCE1bVPqV85Dzq4TghuU9+Lp
hv87Sg88MNzPuPJ/62JQX7NamYAlNeGlLRp3hyJ8hNaibT70Gvzd0iirVy3GzDqGQP0JltcyDO+3
UcfP8XNeqyZPqNG+F23moFDXZbcqKbA0/d/bu7nznzZiGziuiEVqhb8rK2j0Bw88M5QMdVqbAAvO
xWRoYCPjTwTOR1RdxvEoj74Kx9KyrZYIWNTYu3lzEbIOgfU4H8ZG/dzpZIi/jN5ku67A05dt98F/
x8ner8FDrVXrVDX9nQIbbYvZKo7ihKTfdE1R0A5UrX3cBNFbmGTfI9trLjy4ozdzzoKnzWvgOwOh
4exJnjJVjX4gZdgv5aCUHSzIL9geRGF5pow8NqYeZpE1OMaLHZvaKkvG5pJqerrT1CoDv2DYpypO
001YD9qjA0ls2UMn+egn55Eg+wzkZ/lF0mrhw2SPfJYhoWnUS+iO7aPZ8ATJKk09aWjVHnJXCXZT
pU6XMszH1YiR6Wvfs0su37nnZCfTKkkBxE2/IMClJivgrekpmGlSnoAKuZB1WQDJi0E4iAmPxuQ/
PXIOOVyOuZ8j67qCYmvffYyNmd3CWfpaG/riNOTVRTbFcxMIBOsc9+1WNsmiN3VxIVawkOd8tcsj
fdbEvrcx4j707/xIg23vE6oZcbosaS5umBcnOV6dImXjW1MDEMvwthaBreNUxdWhLXqPELwIz25j
GBswcckVXXx3xcZlfCpGqyVhbFTzM7fEnMkIVq6Ad2YmpnZEsQURg2xWC9HqNtnIxljL3ep+6AYo
NPtE08ajOupA0DT200UgmqeuT0GCmz7B6kzNtqroEUYcSnM/ZnW1z+fIZIwi42by6vRaKjKUrQfP
plpkS1ttqnd8hEN0QgktdgiTwubMWSqPW3/eRC0AFq67vkJqzC+creOOC2sGfHSVEh3YgOP3Nled
UPgL+BLKKU6z7vXvMOGALnQHGDNFaPwZ5je2j2kZwzxmk+1yNnseBq7lv4exCrHBCUzpKWnbequk
Lsn9ZNSfItuubyF3cLsNrWrp65ACOhQJDrWX6k+Oneu7IrBg8s+DXcxtnnKoPfNQs8yKpQbWbSeH
amqbHoQCXFtWTafF8NKr9F3vkBJCNkh9ykKUNS3PSl7LgF2PmHT7vY1ZDPPza9+TCSmJsNV+KXnH
mitFaJtYxcIlzBUvgnrLNgPTVfA06ybJqpuiNOayEVDN67hDo0lkhA5JAnyHRH4uQkHcInZ3QV24
v8nPvfhDXH2UmVUuHaUyHw1QcpsWHdWzHSfGXoyZscOCoXuQMyL1kyPK5aOa3Q3h97pgdcqza44d
32esMtA784xm55XLcRYpNIFF7eUe53/aBf3TRkasOoQZoe3J2oWQFOPCHHIcdsZsnaE/hEq3YpTZ
LWrL4qUS1UvRG/rD6Hf5C++yANxoEZGZOyelQOrONeqD7HVEE6PfaXU72UvWo0Ldybfx5+RcwrDW
piHWPTTiAQxNBf7dSD/cSD1Zs+uK7bA9CXzvPTftWW40Eg9e3ADM7DSf7XkLISypukVjOO3ntPED
pfys03QAIIIkllr2H1A7vJOv1H+KVjTjOi1SY/FPxz9Vu27YbUGOlO1TVKAd4mEhmE2mdwpbwtCI
r7NpjS12+FU0/GJFhiDz0P9G+fAVQ/Hw3cvQCYZX1F/idLB2DbwcuC5ueclICK+Q2ba3tjl6Sx5v
fO1zISAYHG3NRUduMLAXl40FrqgYS48JmWnL5/k1RYvIDMxT3zT+sx/084WitxgzUs06r17XwsLy
Yh6MS4C9nQwTuY25GgoPHWfMkO9TOaUnHkJFvMhTJ3bFjwgeLZ15qN2KfsnSJ9qk7CfgRQZTsipT
Np6FoQzGm8i4/TQr9g1DuACSPOD8ECE6YK3KZOw/1VJ7yskyfvc7u1noju294mA2LvHczZ5UoUZr
hKePXuagExiOaLbGU7EfQOKgfKIpxbKtuwNLDRc8O72aY6ZbxXLTVZH4+VM2FyOZBTINN9mi+sHJ
c6a9Stc5DG3vrGuFNeHbDX1atf1sBUSoV1eyvx6JCBcdesWN8M8xcfllZQ7uIg/V58SBfWUjybAd
ST9tbD+vl1JZSAoHxTMBti3K2ToeWKs6NfirpPqrY/Lx3ES/yJpKCB3k9TOeqs1VQ3P4UBd5vQpy
x/oYu+KXk1nZrfQa5QF5aJLeVs91hM/DHI28kU1ufmSh+GXxnX3wcBF4XwILiA0RLVFsvuI23z8U
kJjWkeuCJPYcLDO1vtnXAXRrH73JEbcgDIbU6cTV8k2buEHiA4LjXdsFG9sDYYneW/TL44cxakXb
JVqs7AgA/hhrhM0zEwHyCj30P1wWFCJzvXTezNH0t1id5Fu7KsUttMtz6o86NmQGW/86+6m2KLsQ
dA6vTlzdeiWM98MQ2UdEvFGEnAsrvQTl96IK22AR9PBFi6j73esb1VC3Q1R572Hh9+vWUOujywbi
EvAWl7FgkWWg4LDBddu81JMIlj2xSNhCVYxStBcmi1YkDrRP9WJoYvquzRariKfkC98pS/5R46ZQ
3bcQrd0frhuhrNJDOOOBEm/tGmUUX7X6N88GrlWbYfczsMZtHVQk7oTx3OWmB0tPuQV2vmtNxBZG
B9GRMdGXbYvJdJ+F7jZBk/xYDM2ws13l4E9FvtZG7zilTbdQCXoQiBHDposMe1P44j108haHdzda
NPkY/UCX6epalfNZcvEg5YwHLDLoG09p2wPSrwcPfvMDA2YzcxgKD/kILj0BBjIEYXyTBQJl2lFJ
UKWfmxJFQVYsc601uR3t3Dujdlb78n1wy2tl50Tji/oZ+nh6QdhZfSkUDQEvzXnQ47I5j1Z97WOg
PGUWx8fI+4xVkZ9URCe8eBj3gYO6CvD+wjwpD76AqRja2UcPKmMLNh1pprmqjPZljmw92nrXPwi7
hbiuAGozlTha1aoIj7onzlorXDTrZ8ThDEwMPY5YIvxKyhCM1Ih8gWyXBWQs8PRyiKx7YfONRX+O
ivb4MuCmdKnS+KXViuaBQCtX0tST4eub7lV183gBySLb1lH3yyUTcsMm2DgPgwO10QyjJauN4sTR
TXYiGt/fusEBrjwlPwjrM6LXrHHvRUm5uNcj3RkWY6OngOrybl0ObvVaGbFYY4NZbmXVNmweP56G
vmwwwX/zynHZt9BAibIZ+fF+6LBrPfomTL/lDKo4JoH5SCpYWYY9touhd8ib8VqNsXVxM1Ctfbs2
PeMX+7pqocbtj960uuvUZqSdCmQ+6+hjqrkOY0VfjiJufvfmU+86qPwkoXeqSDMtUKHqVkMCeUbE
WJFHivB3WOMRcOJyvmYoeV7z+Yg09DXT0woSJ02ysysgSvU990pZVXUze1C0+kcCqqfA6ey5TtSO
ZxCyULLqRMF0Hl2CZTznnsF89o+ZKJbQIOznslCzRQRMgMT58N9uctNcTRODp25of/+fzOTkCNnh
8XjYGyOv/tezzkEpe4zS35VfuoehQvvRFfjbwLrJdpEJwwp+JszkGm0yttzjxiiN6jK5tQPZUhXE
cIKr11bFrmCpfsxd8nIhl/+OZwjJuQIpBQQPpwuizMXajyL1UUyJs0zNXn0u01tdswCd7XpvXRfH
u87EET4OvPYyRnPyxUvrD93Pz2rFlZ6kA27rwJmIchlL28Fy3RCWuRP+pO7ASuNkXugp6uBOtdds
ZgPcPT8y+orMNOtSCMtrXa3tT7fMnrQRm6CmUFVsa5R1b8Xlb3Z5DyH3wo+g4x32YVIg0RSJXT22
Dy6X0jbR3X47WO54VR03WKEBrb+pJCh1O4t/5/aZTBbQcS7mqz20zocTonNadVrzSIJJbKq0LcC6
1GCjCWOx5mquRWOKZd44yY+qGJZhUaefalhjgpBH6YsNNHDTIX1ynCYDlRYLLG/o9Ro5/fGst6b7
7Hqexi17Q5Sr+h6FFvROV60Ovtk74An7Ty1IuFG6DlB8q7EBwov4iBRxvCZyMz5knl0uOsv6EWtl
8AwVcdxpCKduET31XtijIxWZBz+RsQBAmGfj45iZPbSfWt3UeSfe0EU9yBGR3U6w1ojP6X1TbMXQ
7FQnSPdoQth7jfzDid8yIfXX2hekJ7xVhJD/WgwE3Uc9Gk85Yd/FEHn+s2WahIPq4TBjT3oDheBq
AC04tOk5AqgHo6Zu17WFTXXAd7mycfzc83BRXkU8hQu3c0l/z72NcHGcscxnVUVplMQDi6KWB2kN
pMIwu34vBNHrydXyDy91PnuQptfKi81rYYS/MGvPIUB7ixIc9RIeHwoLnmrvMZEat0OX5I+BPkeu
C9H8tBHPyiKhfbLL+azUyHmpkH5aa1ry4Y51uSLv6V2zuQCzjJIquaOdbyu6gr5Ho62mGsxS6Nfe
VQ70PBtofkwS+6utVAab6C83lnkWOSwlrnR173PfJ0ttzHXEZeh6gs1KEK7doszPStBgQDClCD91
RnoCdfHNATB5jgxrXYTNExLU0VKf9NPUeEczI47reK52LjF1X05jqK2sth12Xtroe3xIxks5F9Eu
Hwm5gDKIdmXgRSvTFvqbPaKnXw/Db8hwU9izY0fW6qUm3r5oWq9Y9wgkcbtMg+lABmEZmoqFUVRp
7NQREFta2RqxmsDZ+YmSL/nLc71q6Xvo6cjAuJjAGGo5nibIqsvMIB0d28aw6q2ECL06OlDqhOgW
SSueEAvKdrLtq4AV9p8hjav3697pjQWrkbNJquDNbXrCMI4Zvc5qlKsus4xr4oXeJoSc7WfWlozU
dIJglO8CC8ebXq9Q/Inac18b2ROKCqyrcdkDe2UOe9mmZUBfUJcFDqq4V7YCzqemE4aaZjsy9zEw
WCXjNvFdVZTxEJrFdACPzbfjk8GIIPWfBNgjFoLJu9KQdugh4a47BJh3WTW4NxVDU9XROzY9OM3D
eyVWGrHHCSOxTIMsOoEZzvfRRMDCBeaxqpxJXxmh5yPu0j8GRMM9yyaFP8WKfW5BKPrw1W5KERQ3
1tIz2xnbiMlm1RSA3n2xMQLA3DBkkZe29QsuXwTRE/OZ/48NRmeJwnt+dcXspCxeHMjIVyKf2b2o
yEuvKhTC1uM8SnbEVeM/tOVPWcHaVV2TME1WjlNPVxSmvIWhtQNZFmO63ttUy97qqWuCf2WI7GC3
YF4sIJJzS9nHyVK1MHBvFVGfBs+pTkKkf45SpBZQ6EaGEdFrQMpyzP2QOxH/q1TtNilPwnNt4Wes
qFa5zTTPh1VJwd/A24vWIX6fT2ertnkAZPGtrZSEy5/bIitYBw9cFLoxNoFCUlvOTba1bkGgsUG2
NHZ1tkmNT5KOqC6ov+2k5vmqqMYHgRzQVUXZYGn4YXALeddbQnMp2cIe1fxgurqAiU5cdE2vrdAV
NHlM++bRK/Vs28bmRxd2yTnsfhEErx9SMZYbz/VRi4lwIGp8RDflEZrKyOTIw6+idR6GahgJnWI/
MtiqjdGEg161kn74qKJ8s7C3WFim0r5yv9eWbewHT5Vb49QW1/7FVvlTRAmiPVFytAVuxLqweLTM
VVn0iHrAgvSKoVjILn0gbp33K6VP9avRPEZSnEm1U+x5+ILv2k0q4bg9rDDSFxOkEna9/4u182qO
G1mi9C9CBLx5be/IppWZF4Q0VwPvPX79flUtERzu6JrY1UNFVWZWoUU2AVTlyXN0cdSHgJskWJJN
FWq8FoR2t9MC1bgRONVth/zqqMMvJCicZNyArhV80fYlKeARKOMg3XSOZp7aiHp9DzDXixbazRPb
6ZU6ZsULzI9bYJLKo3hR97tG+2ykXnWps8i/Da0yy9bxNMQ7CFzQWMn7Udki16rsU2C6T41Z/Enp
BBixfBhO/K1Fq4FM1aNVJODlvHTeW54P4KpWPoVoWz0NU7Y2u7p5Caapfiky96GETPi+DJT6xTMG
a91PU8cdlqHrav6eFEW88Vv/3irK4a4vJ/8+R14efs74c5DF9TFSw5LCjSD5bCecTXIOGR2kN6GO
Gow8qTLp9RWEq/JEeVZdU33i+XGQ5tHp80saFiCb2GgCkJzDNVwTsJ8YTbqhHsJ+tdIEAm8d7nAq
quzXrOHsG6CZunHF0JpUbV8WPN6VxLFeM6qUgIRq6VbO1b0+2MPw3W1vczuQwzztDRh+CeYNr9kV
sx/Ak8ZSST9GkLZT/yWHOiKVW5j51Z0Mzgcw6Sa0ozevGiQ5Rzdhub/NHUd/A+GPupfBBsUUmzp0
/Zs3tZtu41Bmf5DBajQAeupFGlZedw6Vtdm2yR7c6MFyvP7aB5Ozy6K5vLjJueCE7gW1r15ThxdR
SfOS1eMn8nPeXQGzwAGGB9j1jXG4dm16pKTdOzuGAhuLtLXat2qmMutm6o0huTdBKvhqqUdQl+bm
mezIyR3c4Srj8zpKN+yfIwTbUTdx8oFXvIg8sRqnCNSRu8i08c+8tPpvZRnqCKMb1pW69PgQwRvV
kg576KzktVORCrO9XD9xpt6vY28MPtccHe8MeA520qs1yH60VYq6iPAWJpC+pugfgsg1PnXfmioL
DnpYQFo+cGwXZ3a9aZSq3oNm5rnlBvN08pCpsLax5fzqpqJralmlr98FvOuamVbuElHtFVhPiNsG
n2z+exQtTxsFGqBPBt+2Rz9FiEiMFGswr3EwPclRPOfFfQU6T47AWFkXA4WeVST41Ocakid3HOE7
F6si0GnsBLvWJrYV4zr56s/GVI6OQsnhYuaFvzylPmBKEbTYUxPOxXCK7PUHRxHE6qrys2m/BMsQ
ziPY69hwzb9dzu/ZMFq1pr0iTLCjvnv66s62v5lbb7hMWq7eqTrHXZ0OcDBmjxxOkE1EQlFINpWQ
FZK91LAEDwbCsLODopC0aW+9tBBJ5h552g8OGSy9sPYi+iFWltPQ/A3gUYDIYjsDor6t2nC2DOyJ
pFS3Asm8SaY5PxVN9LOhNjA/cfKdn2RvcSxxi+ND3H8RsiwP3AzCe7n+Mk8Ol5jlSv9FyIellrm/
/ZS/vdryCZaQD8s3gfLr4//2SssyS8iHZZaQ/+3n8dtl/v2V5DT589D6CX3HMHqSpuVjLMPfXuK3
IYvjw4/8f19q+W98WOqfPumHkH+62gfb/8dP+tul/v0ndYOw5u3QKBDtnXi1i8SfoWz+zfidK2lC
ZuXkCG+zbuPOTIr349uEd9P+8QrSKJe6rfKf4perLp9aHVCh2S6e9yv9p/X+0/XZzLD1HsyYt/Pl
irdVP/4c3lv/X697u+L7/4m8ejvND1Y19Lvlf7t8qg+2Zfjxg/52inS8++jLEtKTil/5B5t0/Be2
/yLkf1/K9Wqoc2vj26RY0blTesGQCNjsnL410pNMU3XSjQdplhbZa+SEJdb26/gs3TUJpKOXIstm
DMFTYXTmOmgsaqtaS3ksohQCtXZ8YRcMka0YpSWVhD34FuGXc+bItE9k3/+Sfmn34YnazTWMWNIm
m2aELcM2AYG1kO1foIu+QuqRXitXSY+D6yH4PFDn69rJrYGhMr0rcxhIRZSRJCjJSW/kKMDZAvVy
s0m3npg/egBUnJx1UMvIpcpwpM651NXtLdCHVXLTWJELT7JFfUkxI7HDzh4cJmKquzBBy9WF78ai
fn6oriaHBuTtY6p7xHCKnOpaaWl11bTO2AdmBXRdzu6NZjr4FciGd7Od0QOYnHdfIRdkRTmxsUtk
iaz2cVlLLh0ORsOhZnC+rRdlVXeJ8xRa3l+XlGH5OIx3Oi8WtzBzZovm6AdPrUeKmNELCoS6/U2s
HnpkStTfCdd3KvVX8zTsLX5vZ0C5wSVshJa9bzFJGuX0xV2BE/EUzzxlQweqwi0rik5zmD4K51hW
TngbeFrkgYYR9hI4LgRXHF7dZkjjMk1x5mRN0qPdvptzi2ymejukWX7+OHHWpvDYxcrjh7Xk0Crs
O066raPWWGjVpwitzeoQ3EddFtzLHmCvAN3WOtj7QGbJa+NdHDJu8ObkbqayVIQuM28LGf2T6yYp
56aReZLNzNHZCWVk8yR7CKZNx0zJVtKZvYXJoW+aQU7BCTMKiqMRm1VWvacCL0NtLIR4rKv0+15R
tHtp7RGT24KpNdbScfOKcNkbZpUjbz24yNglgoyTvVNKKD3Aa/yMXbyJFj4jMqRzYPs3pzEX5sHU
3W+L3QZPqMOnlRdkeXx1Lz3LxTw0DEHVDVCYiE/99rluw5xSPUoN3a38EJYT6PxE6gyGLdc/ycYq
ChTrb+1iHRIba0FNCKeFIjYD2YLw9YTy3ZwOyrsFzKrkwCAdUuW24G3SuwXrEa5XBYaGjQ4z+tkU
TRyX3VkOZW9pPtio04M2lo3YenH8Twss027X0EdvV0Btl7PxqcdLxhYRBWQ9ewjVMH+IrZzdVYyg
hHRw3pagQY1IbQFHOry07olSgDlfyTHY059GxwpfEFpQd9IOesw7LTOW2FoKW8pl5Nwl5sOwDEaq
Mbz2OKvJV6XLyWSUFkxuZpw8RwDUjq7DoYHKN+xz1RsHGUEBl8ee2wsfHAFjzwuq60o7rYFUOVD4
CzhJL+Ak3QSop5xLm9Sj6EpjKzyyt8TIKc24c0bkm5ZQaf6nYSQhKstKqTrf+307Pc6e9WC22fBS
seE+laZeb6c6zb8FpkVKCYAVR2cTJG8iBaUm/pfKAriaVNCvxW3rr5R2OkqwsUQhy6ZtXH9tWV62
XWwStpxTVbfNwG+tpeMGT/Y9P94bLl/9d6DnoO2TI8yL32+BHVXcTQRjLgJX/smrPO/EztXMV7Ir
G7jYLSAEDZr2N2tNFfRY6dbOWCIhO/WR4RQx5I2QiRWNnO5WbQTAkmOB0m5GGENzCNXVOWiRzYma
+7qE91n2ZFNOGdW2uQmqw29+OpK3XhoAcoDJ2dzLYNUwkINOQjhRW6e5jnn6KfY9B/LhFMipkqKG
9WaLSWVdpSMUvd/ZszH/lL6tkfQvHFuWl9Yrkzu4/5O7rnY2jcfRJ6ReP03SOVfDDJ6k0cojJLQX
dXanYSVjmgEENXlPlOFzL6E+UKyV9W0T7WU37awfbqQX+3c2ean4rxJe8IvsKxyZjqORQXRneqdM
NKOtwUi5jGUPnWB0Sezm8NGu9N7pn2yjFfonBdEnNN1FzG1VaZVjOUc2/UTpyVp6qmpSD2SVe8vW
HkwzLD+1nDeHKkB2Ow3NV049WrsrPwVBrqKgPoDrV4tPGhLyV2uwn+WMuHTTu7rkpbE0Oa21O240
JiXX5zAP/bPsZUP5xxS49k6Ohqnyz0EDJJmH+6+Q+K232AZgpqjh+KhPCO/iuE2W68gVP1yupVpn
k7eZ4MT/27wl+OfcSEWFwol2ahgV+2o2g0dFrWGhr7z0C6d3X63R1P5CXNuzTFK/bhA/p07SfvX6
hJRO3IdPYexyz7Ri5Wy3dnr+sE4H6dc5HGr4bvgSXzS1cY6DUnL+BO3AqkU85xIhLzHddbAC7voY
6CVYBLv+HCeKt01h61o5HJSTMM2S7WCU3aUTDcm6981ikyGaqm2T2lWOi11OWIYyTNry0rAPc+Kh
1fa3Ja1yfn+FZb4Rk45os+zBtywKoVLEHRxYyfdymKpldu9l6T0A26RcdzlqFkGI2lZotPB8jShw
aUY0riDVGkic/60p0OtF79WC23slXfGgwWMtu2WQoQJbcaz2zuhXhb01hhiUm9d0u0hLNFFyED7L
pjMhkEDr/lGOggoCnCViEGEDEZEz/4rgrQn8o4a8t1blzYa0Y3BXS5Kkqk15bfeLcSuNUGeGd5Mk
REpFkDT+PmaZs8Q0gnZJOuLYCA4qWD0YhErjFa6QxNfK175Bie7X4JenUipll1MdRTGMuO8ZQbGN
oXJYy9vgclcsJphxQ+FYbLf7qHCYk89BuritymZZanEs05alluACwSbOa7Oc+3o7P1PrP65cMu6n
OUEvRs+cgFwrJUWp43fVuoGrJOz0p1E4IcZw150GMlvGjoptnaNG6N0WRl+RVonObq1HV+mNSn4j
eQaNuRw6ZObvzWAUQkLqcz1te+pjGpB0QBaE3LlbGBu/s8NjjtDFJXNg4WJPVCYb2YVYfGpWbgGy
kzLUetdO+disKkP9GXrzL1Nlb4gEB8PEXkUOOWWnmmkEhJcoxZNLtfG93xray0TSc20kjnkENaW9
hLXjwnYf+ChOl1CFqeawtkX21ULy9WgZ1Z/VrLpsV4UNTGMACKyrj7PIw8rGDDTzGLXtn3LUiZyt
jI0o3fnHWLHmMl325LpaodRHWLrS85gMFfXrvE9p/ByuZg1gRtp6jWrN1vO9/VwVyn1Jne52anvU
5sagXI9Npp1m2aQNAKdCyAmupOGdS/gLuD5OQdb/7MmQd9FGEn3JC7U+gN6pT7oKseSb2qCUHJTD
IirOpEXCszS1UpWwyUid2WouKPh/6RPK4Nqmck4ZdaDHSBa+mzFq5dmyneB8W0B6llXmHLrrzdvH
mPqGRPkcpGsrKn+QSi2fyUBVz4qS/kGuv7+YYqSp1ngAMomUlYgoK716LqJuA/X5/CDjtWpGiHik
REo6FctuHvWWo3sxXU7y/VQDcITW9+0CbprdZblFbb9RluuBo5KVnXjFWQaDIpiP+kSlkLw+ChHq
cXJJS0Jc7fTG566pjTtHAR4rh04AqfLcUpUjh5XnNCvVTJy7PFDUzz/n9L1m3CkZPON+5Rmflzm8
xMYPuo7aXwinZeSk3zMwONdCNKQwtWuoZ9Z2FOqli006MrNAJyFB5UcOZSNDQjN6HkEnnhaT7FEz
OtoczizrkDt0T34O5e/b5W6ROrXm/uiBdRUfQTajY8Kgnof7wVfas8Xes4RtQG/P+lgf7CGYDq7W
ttDTYkp126BqRY5lV1pvc+R0uyGJCBS3arbhDP65a4t/mFCo1HwmkXLQOrYQskn7wAd1JcaNqug3
I+UuP91L4AfbLGZ0duf9nCzdppHqew1c/selrdRzM7Q9/7ZsSenLwZjgb4QXJN0kKM580Tpv4Elr
ItJpB8UXzX2FFNn5BNFZfdfESAY6Y5p/yf2p3LoB5eVssSF6rtWVU6jaxhPIfKSg87MlkJuyJ20z
QHRgxcIjm+KtJ4fQpOH2rBRankE8eIvhqPLOfIGXunvQwqx/0DXL3wwDijeLzVar4K4p/b00DRRd
wjIrKF2NyR2P0iibGGKIvQ2gQ/Bcdw9LYz/HrV88gM502CpaFHEWTe0BuOeCVWyrd5kFmo0S000M
veahJFv9qWv4CTWxheSwUGKm/pfqar9rz6YYDi0IViqE/Yv02m74bZi86V5OBQF7zWq9epA+1yz3
nWmnT9IXKe0KBE76onma9zogPwzDi2crLxFMeQ8ANptz4YNIFaMMaoNbr/NSRAi0vjlKx2gF9YNX
u90BJi3eR0Tw4uhC5ahqZofgBWEyFhxbsOsCgClLrFwdEbkqCcPb7JsvrIFjKIa2VYLA33lDCA9B
GhRX2agW0lBzi4CuHCJo/NPRlA3UNKoa7JbgXHiRnBg2YVJCPfe2SjJqxTUIdW87dCUCQW8OOcMa
OLWLFQcyJlPZ2TBtH7mOfcw1VGMEOaUqpPaQ5UIrWNJaLuPFjXAhhJdyPLVtdWhMipfDZN4X5P9h
eQr6B9/Q+b6JnpHcxWgAXskp/7TEfjGIUx9+QTJAOPqyralgAEzKafHWV1Lq9GMPnkAIaI+D1zoP
k2ioykUFuOZ0LNUi5yHMLOfB0nxn346Js1pspqZoFyqcztIkp8pYaGxWba6HYBRZTTq1IIhul1ls
y2W8norjHm6asxc6/ZHCbIrT03L+bPPKvcnMjvNIMXRho6Js33wce6V5TkxnH6j6DNakD84pCNN1
JIemk2zTLmgO0htV47fYF6l60DmvFd9eGQW3CsT3bAgRrWDpqtHyHbQc0V4O57gCRamF3p0cajWI
TyX/nBthd8+TKr1NQp8F5mGYGrYyqjQsZVXX4PnlMHcg7NQR3DYrvrZ2WaC0AB3QsSmdfM9N13gm
2cCdHCKBf0U29NsQ4n+HI3BcO0h9Xz/EmvAEoMVCbJ6i8s7r44biXW/TqrNx7kUje7KJkKI6O1Xo
V3Cg41GAW616I2kh3GSY1M2T4bXx5yFpvfilzLv2c6l2P7Qu2rlOVT2Wg6q/UJYOPLJueFOMQuNl
BO2xCazB30tvZLLfR7XEAIBB8ITy9znxgUklIrjmDPGBEvCTdMr5cfVn6rIbkpawjL8GtQLDtYhW
Soj9Z4jlVctSNyl/ak+yofhKtcKnwerLJ4o5Z86SVMguZz9J127KdjU3TYhR3+LbvtgboWXd647+
w88QJBsHLb0OBXdKXidhxweNeO1EIx1jntvHYMxeW7v6ZRIT8twt72o7Xt/iOzs4xeF810mKUkE+
L3tL0/6Dbcqs/xS3TItjvv+F0o4bMw0SsNI+jDuTScWwqDnVm1CHMYhG9vqSPMlKjj+4wYJGhzDy
L9J+W0FO+RC32N7FlHB17Ph7+KGplc5LBhd+d6Vliux9/DS5ydnQyGvd6reBcsVlbRlnhIq1rbir
wNSNRsB6cGGV5lublDtLcEvLMdQmEeBhAI2LbRgNNIzejcXEThrlnKWpXSc+leWgPAIctJ77Jv9T
KazhIkccueo79mbWpud784xwyCFKivGSd66GSg6VGpMd6+ib5vpV2mTT5xYkl65ebOWwVGawu1U/
Hzmz5fvf1eEn0NARFWpah1Zgke9Mb+rukqTxqFOJgpMimF9ZlINrAELhXAdg0IPwKnuWztOm0DrY
kf/uQGWM02Pf+izt9pzF0FCIEC39qxlIJMk1ssINIYcYdW5zio2CLLWht4VlbD2RMPD/TBEmOWdt
WpydMX6MTCvbx28maa/sOixXH7sjFe1Y+UHfZkv/u6C31aTt90uWvvdr9bYM9oCc3K02ePldk0Y9
RAtUGpTUmKwiuw9/5MA8KSL6i9/MFwNurM+zVrQbX3PTa1HAJAi5n36Y7Eq72ryjbey+K9eU7nsk
H9r5EprAs3d1SCmR0zjj5p1RdmVjBADU+9bwgWuB2Qbbrc+XxT1Bcd+tOp8fE7rJ3xZHBD0sSmxo
XqpZ8cTTltsxdKRyRKWEeW6K+ascyWYoTfGlGeqt3kzFk7SpEUQw9ezyx43JRzSbVG20lT5TmKA/
0fezYnTrxZZlrbuaesDqy0Jj8t3X0C6/rUo52IkyuXgl15C23INb1k/HeCdtvBxF60qP2gM8I9ei
nJD4QGbpqffs8Q7ezLtYjCiTr54mWPh3kKbNGzmUDWf4PwDKx5xOEpY2lnf1yXjLSdLUUm29h9mg
X9cQQ1MnPE4gyXykGcdSv6ag481yju5bMZJ2PbTNM+8OJzly1dkEpahP1d5BcmsljbemUfWrryMV
ZnQwzUlbOKjGvTnFqyar463tKdV9VFpkZ6HmPaSOZtzz/3YBPDvaa2+TQFF7M/zXVGrrDDIUirl7
85SbUfEtrChcdWGlguxIUbbJXDkXE4aSk9eo5t7hUOShpx5yAwWL+tkqou9kuOq/nHiPokaw4z5T
7x2q5x46T7fXRRVgs7vOWxW8m1+61jtJr60kMN6nE19xtEbtgwoW8pgicbMx9Nq+UDb/A0qFkAIK
DUlvYVqaxWbD0X4o1I56cyKkXRmnsofL+tc0ajf/X5b7p6tKm/iE7Lv0bQBSvhbpy1Y0nci8yoZi
o00M4PeymGREoE/artNVfqEiVtrkfDmkEPQJvLt1lKNlXapkcrhA9gXlUqcOWLmQWc5eqj6lWNT5
Ayp779qQYZuavDoUuhrd50NL9a9l2I+cBqE85fmQK6FDukIWw/pjtLrnIeEbrIzN2hrIcbLLP9/4
Vd9Rrcru5GX6tq5MSmUEs6puWDSyJxoZMgt21k6cWkdz9tesl9OVOxo012PYf6dY5VRRVvk5gNxo
T315f6giP0bGRv1u8R075K4D/U7hFJ9GCpD2njtPWzlsxrbfItSU7+XQn4d4o1pGfJRDTxfkVwhd
nCdulZ8CmKwoN4J6q1JV5Q79Z3DNOfRrlerqr6OW/xzW4rxVDr3E86Ei63965TB7KM3tFKg/+nn2
YH61VVSHUhOsb5snoKMHdjC2hmIJ/5lNpvTqnRzJJgszQWSh/4gHI8+2o3PUbQ76OTYwKIdRjVtP
vKxTGFMNJIEoNJMOU8/Nm5c/NZMSJRGd1pa+LfUB7tk3t1dZRrmRK96WpbJ2NeW+sm2Riln3aV+c
rCRDJxC52M0M/vy7akHCoHt/KPNgbWctjE5d7ebPRmJ8R8Qz25dBAE6nC4o72bj+2F4G9yoHU1NV
3WZxGkqgra0aiaWxq4YDhIaf/LyimNCr9ZWnO8p9KwRDyAYE1zyFbcnSjHf2ssoDczW4kE9Gbce5
AWFyFgy0/XHuUbokfRF/7XQ4Km3L/dYOAQ+6pIQnvqcuoxvaHs6IwvsGTdA3rezrZ9OYkhOvStoW
iufhW8LrcWp430xO6sjUlipYWF17Mmf3h5zHPoDHN2UnjyMVj+QjOpPnbmTdKMnU8dnUbO0PKkrR
7gQicpRbR9lkbIVCp+QxJXaTsokqyj7VtkIgPHdcmIbL2bkrPXsjN6FuLOTa8mCt+a16bZJYvRaN
/7WOAu0oR7KRzjjxVwO1cXeL3dB189KVxlwhVak23id7NuY724+mVa8iKjhDMrf19NHdy2GmWK+o
Oq9RY0UTQ9DWmFoc8lPTw4vsJXOYNSvZDQI3aVaLS3VbNi21BjKcKe8Cf3aR/VuZre3B5jiPl1g0
Aacw+aY2hi9OYXd76UB9y0f6JCo+22ZOxWFZhw2/6wH0kOyGgnYnFqIW4oFzuTWCyec2vgV1pNw0
tL4gxBKYaYmKbuBz09h+hg4ao/BSKxwVo+c664dWaPc0wOV5qsfGoc10/VXt/Z9eqO/i0zSgDMd7
gruili74PjvJvo5N8y8Y9o9N3HHIB0kD20f/aDdO8SAP8lO9mldqkIdnOQy0MNxWKtRkbuK8NuOM
PlIy/2H7brlL25HDR8+pvwh7UenTH5TMQsvKV5j0zroCIXUq1DH6YroJZMZe89JNsEBmUf9Dmt1s
CPelMa6s7GCzRzvB3A1Ts+iZfx9OyjgI+ULct+4tPARuhXQ45Llvcz6sc4vWkBfIV8uagec8OtRB
7OvcGS5KUAwI3iNlZQ3atUPL3ETMF5v0Juo4XGRT1PmLMgbOPmli27+TNqhBwNDoZb2SMwCZRBxP
i1WrfE4OGvmfEvFXtL6pSSrTYZe8FXPxC3TmlfRaUfy1aNTuMLeaTlWDmBGFLZmg0o6o0nsLlFVg
UPrYAMy+sY1NEqgte15oSl5C6pYkxl6pE3tXwmcG27WuqZsgaP8qS47ylbRCJ5C6Fyorfom9839F
9r0bfjqkAPzNJhgyPjjc3KH4dVlGRkuV+Jtw/N/X/6dlFttNPv5tRm7BrMLfLp8mEp8mEvLQMnr5
rFaoPwVmbqw0pak2nDEUDyiM5Q+O6IEvoIDJvkqLbOYQFbl6sJ13oV7aTuyHDrcpbyuM1ZRxG/O7
rZwplzZdtb+fOMuSJjPrQxQvLJNj5CiMd3NsBd5K47l6V7rDVpNDOS8r04J0pmru1ICyccr8+u4S
gQhdPpm8OvW+Djf8ud8vDq/t+nPDoePtY5iqEAFTNgg5O48Zx06dx0GpblXuY9p45h24l5P0qcJU
DA5EHcbE25EYSkdbdsO21jxvo8e8h6/ZwfmrBr9Qg3ZuMfxSrzbkPRe5CneF7hE1m8UP9q89wupy
57jJwY066761ipTna0YKVGtUIDowG9zHs2ndy54b1MYxaNvnW5ycEgzpv3I/nw8Z/wwOvpnh8Cdx
aBsjWtliVRm3LCVwoZNTFqfbJTW4MiKqsjaDyDYOfRdQgleWBzlE6xwhYItSJDl0M6g+6u4ZwQD3
jL6Ec2s+DKVD2novjnblFMYwD4L9M+IhXaFvUz+iMVc/RjE5L7PUqfgappofMw11Ju9tMpinYLtJ
B9g65FDGybltzLuHyQHzbe6H9ZombPdlQy22hur52Sz6n43XOeeBlwZK4GFaopjql0NIllcIIUDH
acVNUe/gLodzAprBSquCjVzhXVcuK6Olx4dBhD80pJFmFfEoxDeRxCwzNOHb2LtQMs0h22Chll4O
mbq5jalCdS+3qMkLYLCww+/vPJacVIj5sJ6z/aZOkNfwlPcVs/aV80xVIe9XNFZSKsgwk/WD0EfX
TslYRpeIOlfY541TnKW7gDPOQ+xQVjWXlXUiZ2sfAnN4UoyBKmtYkVfG3Lc7NlDTHwmnCNSfTl/0
AE4EviHtrk77mz236/lmHzL9nV3Gz8BJbvFm2il3qCpCyTJCnzRU1X0t1HXThO1xW07RaRbau4OD
tICGgN6uEWK7BhuXA39R4UZ6A6hZL76d8IASc6t8sh9UJTp0IhbpA/fkBv4nKEznx8bujVVTw9oD
FxwyDpbxzdA65DGCPoLO3KTEVW/0VRp7yX0flekzikvXCjbxr8Cs8p0dNAoEa1751aOSmfOjkmI/
NNpJ+KOamN1RolnfQV2NgFCFCNDg1jdTYIcQFJHJr++0WuEsLQOeLYNljHTIoWxKhzp2P0CRJwgF
58sSKHuKoHQuhj+X5aVZLrLYhjD6o3O+pmMx72qjCbRdNdsULSps1zYIkVZr7qMNr1HCZcVJdRk7
g7t45sXpjgOkbPV/zQJLFZ8Mz9jcFpHr3YLMpP+sKUZ9iI04ul8auwBFPUzrxQI9UnQPjyVaCXNk
vXAkGRylbQmRvaZ057WvacpmcWiTyzROTYO91WfUHYqL3YyyW9QgO2Bv2hip+f5TGA5HcV3ZfXPr
ZDgF/tSfPNX52UibHErHMnwXEldKuno3fltGmX1z7SOrtZbeZfJv13LEhZW2DA9oNh+h9pj30eiE
q1pQaLUw+0MF4JabUvGMcx56UG9Jqq0E0qi7hPzOerIiDnv9elJRuWSOWvBLmWb9LEOgH4hgVkKA
KQhK6zCmjsPbY618HQbtSOUcbNxqOJL8Etzlwl7N1Q8jgakjikP9vmzNUxN2u0HpT3FjFd/DzG14
ShrKaxSb1WZslOHBVq1o78CtcXaRnlh36VQibadDft+237LGiV+NUnEeCgqJc+jeXn3yMS9FcJIu
2UD9AKRZbdANJJr3isemMVdo7v5ZoRX8khg6z09DWcuRhZjRizPyR+Ym3WbiXXvjGCtbiZLnIOz6
52TM4o2b+e0+zez+WS2K+I474CfplM0Y+H+4vC1e5Ag6DmffmNRuxirHQmsWc8VinhP+XGxu0m7P
QfDd1LUk/OaCdxhB4tPDkA3mRAxhPtk6rb6vUtiAokgZeAj/UuKRwjha2kDsbIEvXRxVU35D5sWB
YplTACULyTKNyYNEWoEyvFZtljxIEJbwNWIkfUEcXxs1VVdTy1uHY7Ul6cJEXYHVL5+cwiyeeJem
WCKf870cSodRUCccx869NDVWX1/01nm5xYtJgSLkUgM2PenUx+l6MNvvsRd0ZxlCJsO9trO9XiZo
artWuUleGs1cJQ4vwUkZ9RZUwal/9DLlGteBwmYJ4Oc9kmX9fTY05P/VlKIVHyrPveFQs4BGUb33
fc3gh+g368oKSZGJh2mqJ3Abx8j+iJFspLMQEUvYv7dNPSp8Y0Nxb6JsC9uFnZA9tQvdyHaKM/c8
jmF1RaOkWqPSmv35nyMy1hj/vkanVWiSGEVwqJK0fW4m5YvPZ7wUYlTnXXiYh1FbK4rZPBvF2D4n
6RfdTJMnabHQGEHJ0Bp20hdNnnNvjvAkBU37mMY6sObKvGdvijJ31vffBx7ZoaXEX1rHM3aNZ0TH
IlHt+46bgT24/rnmMVdTrkt3nD1l65YAIFF9d6HDnBFbmlv9dYJ66TbUe1t/7XrfeTdcvDL4n+bm
nP0d4LzNZr29yMZTYT7goVtA5fjLJntqB+MFR8E+WZBcADynDFldFWbJzc3YCTRp3DmHzDbm01zC
ji1J2TsUkHgmOS+9NiuHqe+A6ud69FWtjDWkn+F3gJPAwSL3VXdiJBJLMDhJD7GrEd1bg6LfJzDI
UNzEn8klC8rtzWnHrXO0A/VzSEkDqR7/U9Fwi/Dsudv3CNhsCm82XqrQbM6kP/qVHOqQgz9ETYJI
T610a8P4rOll9yx9NQQLiVKF93KklVO5du/niFv5Axw47nlKlGQNAAB5kcme7vpqNtbILYXfHcPZ
8aZkfe7bElYRHYYse1LCT6UQBBMBcmYihEnqEUYnOZNX6+j7XFm7fHKsz8MwlPs+2YYB1N8ziOH6
X1GFzuHUasonux++11adXOVI1T81Xau+AqnrHkmu3aVpgfJ355PJ1NNgLYd6PmR7oMD2Fpzel4z6
+GNV2/kMyl6ZDyWoaz3laEgVjRWOcE699cYMpgw2A8NOOmSjlal9i3Mg/DhDGrZe5qcNSRTkj7oG
Bgg/3Dk5Klqj27Ezrqfk3utUnTtmqj3B1Dysk7Jx+aHPwapxahM6LmNcl25QnO2uqtxbN/PL4qy5
FkfQ/4ew82qSG8fa9F/5Yq6XsXSg2djZi/SZla6squqGIdf03vPX70Nkt0rSdPTcUMQBwCylIYFz
XmMXKDIqX1sDdW4SbjlWQwMw8JGnVG702OK0Tf+oe7NneGpGXxPPW5J6bP9Io+5qIkb1No38YEyj
LK6NGxe7rrfIEWqpfjaiUl0FGgV7NLs/y0mjsy9QIfpuiz5dBGpWPWcdRuuV7XWLyscBnPpgh6Io
v7l6NKtdE1vtEzmJ2WsMbLvsrfLAp8hjfpWddu67j7wxsksesDt/wb/bPcmWYdXO0nB6EGfzpZEu
/ttryc5SmZxfrxVieGIamnsy58nyWpH+5CepuZJpt060Ce5GYfNnvu6ndjcozjJtURyq57V1o6P9
MaEHs0MrQjwlWmRvyi6L18281u6iCulbhTtwNzfVwZjOZK2p+9JStEJ/HOJ7OVFezBbFHgePnmce
/RgElbC1UvdOXks1hr9/Jf+58EMePYbv3Q6+3gigo0Ecbtqubheyx+3KP7tl8zZGTWttD85j/zE5
KthZ+OgHLbTR4DZagXG70y28zYCxUgtMuL/OIW+WPVcDbQyxZeL0NjoNAdcqWnSYkMhTHe1NqAEw
46b1Nr2fj+/GhPbUX+G2RGlXhlX7b8O/jJYXyeac3i+jZTiIom9ujrbxoDrdjp2T2Mao0T+Zo/+1
s6rxKyIhDwoCRC+mHgnIVUKFuVmx/WmnaSFHILO46TsXNqcXFADa209GpA1Lgwr8idUkyquq0uQn
2W7BjfezLpTbf2VpjW1Xbv6R+cUZXxnnrdcr3I5Ksto2+dRthc7Owa5b5dh1rr6e8r5+Qti8R1eu
Hr7mlTHfeMw/SAxtUR1etJk7PXUAW9AnUcF4ze+aqIB7/E0cD7VTYxbqk++gBdsL8ef4EKOoj/Ef
8Xl8N4/3bMbL68s39NfxH6/rc53fxsu/59fxf3N9+fdX899vj/l6oIDyZLjie2C0/dcWFegpTvCH
cRYw6UIE/0W2I2Wgf8U//dsQmfYBkduOBacQO9SDoo3neOM7em1IsVXKJ1tH87ic45gXj+8o8izN
H/EMot0tPo+fHLPbkT1pFimGK3e1GVfVIkkV667sDRsDj05fyR55kB0fTXlW1QZTfuvOo/bQBsOw
+4iPWi/IlAXqI7bO6DKlsf5WdPWzQ1X1D/R2U8VGb6yd+t2AR81yQIZlkxRuhbQfB/y0qqNsyjN5
UHrK5b7Z1Cih8EhSoGgVU3OSh7hwm1M4H2TTE4NYIvHSrD5ildmSx5ZtX5mijWH600LOk1Nkx1ig
Kguns0Le31bfusnA6q3yn3NHhMeut7VbfIyQOBkSCztNFUcS9gbmueuRf4mT9FDaLS7qCWiurZth
3I12u3Ik0QtvzoaKPBmz/l02PQ4h2xs3Z7tlj4+4g0yPDt4FUEo7zBfnGLSbEWNXFhyhBc3P0q+Q
28bHZnCRwAWWgfKxW5VLf3BgFCT6WfZa4cyzAiW21oxgemwR4pp3wywmm6WhGu5rFIyfNHQJ/0ji
q42Sob+wLPAR08wTRFZ/3SasW/Qc2EGntu86DLd+i/NccEYCat5iGj1WvihxDTvVDkAGaAi7qWVx
kK2B1MhFnpWXuiuH27nCM3Yl9IT3bAAIBIcf1lDqQz0vYSaeqqwY8m3VjSyZEdRbUpwcTgLaVoYW
FEo/RvfFq/PlUIwmereFsvbVNDzEWj891CJCchZhud2gCnftNEG9cQYcYzXFH16aeBZ8bLJgr0ft
8DI6kbZgA5jhw0DvVMY8UTDAM9NwwKWk5Inx44AJ5J9N9kfRQXFL9OjRAjpDg+qea7tdshahahJp
3DZiH0+cuQnPHtG7LltFg8F/ybBndc0cLDEp+LVV1Pprocwe4nXsXii4VXcm6BK8oZQOvmQQbLh4
sygb2BGZ4+j38sDi/mKoGlKGPtpltziyA6ZSXGuQ2/d5AjEl1Cdkt/+aYoZlT94weP0ITYh07lSD
hPbHZaiTYmzDk/E2tUaYcplMbbbSPIyQK8A4p3jSjU9I8Ze+2nzKhe6fHcQ8FzKsxjoOGqb1qqFq
Sb3f2WDBDm4qJqG4UvQZrqxm+yquXGXVRhV7pDwzN1OnpRcn9rPbIcXqBGNoJLAtoCjnHGTlVjXw
YRN1O15Sv7Ng32j2OxLNm8L08+9537zmlTa8mLbarxU9qo84vPXHvMnLVa+3zVNXpt6KEnm4q7Vw
eiG/AIzGryBf9Nr4EjjtuwLWBJogLdUXrG/S/tHMGvNJBTvFxzu9ZDjzXIPJfZCDyvkrA+dBW9gh
Sst61m4VdYg3pYl+H9yX4dno3KPCc/ez5aCDaQyAc8IQ10komejSDX3zuRyh0OV24twPKIvd9Ro4
gBGk9ueS5Jvh2sUnlPeTnW/74bZuRPM2l4zkAFx60cAds+5Qdbr+qIflS0vedeuTC9hVs/Br42ra
04w42sSVHR4w/YUEiZjVErMv/cug/FHqyvgNQCl3P/jiD4FrhzujCI2dU3vqfeOj7Y3w2PQN/BAC
WsrXyncScDe1fvVtbKvrzsZyFqhDltfRnTsrSMuDN07qEexPuhlnaMVH7HbmIDLtNHyhbj1iHhho
vMW2YRK0f1yH98bCCBV7tbLIhoM/2aQWfz+VbXnQTXM4qNBI/nOQ2igqZWe/Hw4iKrkKAMYAjBBS
CSogMyPUurNfheK+qIbuGrmfI9PAVj1Jg+zoj96D7LPdRtwHRafuqgxMag+lIFrGIjDXXW5p1LDm
to/K7JJbc47sG8NdE43HwtmmJSp/Y6Fru6miJA2Z3WYdrFHxqSfw3xhYdu21rkNg/2p/li0Eb9tr
YTlkmLNYX8uYPMx6CngVaGeMTLiUjDWe/ppqSnO4jRCveuofyFBMaIl2cLdysBZ4x8z4x1K376ne
R5dEdTGZCZz71Cjt+ywVzQFP7XAhm7496BfcFEnhdc70udb6w6CDdFHceNo1imluWHSobwAQkT9V
9vWg3JN56u4Hu4wPjtDdhe/5f5hFPC/5Zg9r8WiVrE0a6maLAQXlZz2OklXtlTWvn2AEAErwZNcs
WGwbyrqaVs5dG6g1Fdu8u3izXQESseNj24ISHE0lffV9bJttG6E6y0JdAJ73feHV8Rdc/PxFl5oY
e/RIqsVOrWMGEQHNsLv0CblYvLDayL5vSfytxwH4IbRxbdOUNWwMgAc7K9ONu45F797veBsddb5H
qFazM6c+PkH/5lZkDfEFq0Uei+wC7sfZzKT0i+kRezOV9AiGbIPtCLRXBu0V/4QYxiE/ahsh2yaw
y2+mOu6LbBbh9wSM4XbC4iANxoXVafbzZGGPG7YVm2q/giGtxyu39qtXEEg4Qxg54sOGXb0WyYK9
kP86qlZ+REokWcpRiQ3n20gcbEfmSUi+rJwkQxZVr7uzqL2K37RVYYVaKi9O4EKKdMlO5Hr3KHxl
qY7HQJy7pAjxrBmyg46F0lejyL4JVURvqgZ8MYwcfGU1i7prkkwAZS2kLlK/Oku7Hh3RfttyysJY
qH3dXZyZRiaZtJJxCxazQw6/e3BmOq4M9bGPOkvS6QfXSYrHCe7iAZPpblFWcbcbwMRtsEdSL3ET
huhXaGfZAikLMGU+oFzYbGP0iXlC+ma0Lo1eXyhFaj0gx6IvxsHy3ru2vOAC4fgLHrXWLGjLq57C
LIY5UmbhJjNynpS9ESuAoxI8XfXIhpjR2CfSVMa08iFcsU5sj7dm2Xn6phEIMjmUpfkYomjjxJqq
HtS4xmcLmdFFonvlSR7SuXhT8c4Pt2Cc7VCvMY+yU01N1EfIka1LgZlH4oAKaUw/OidGurEUpO9H
cGD8jHPzGnWucQ3yrjxDMETV9a9QPZ81KEx6w2jffcSHWDGXVt0VGy2MfXSiMezc3S7HHRHszihu
l5IXxnK0PdZV/4dWT2jrD0H+PT3XvdN8V2LRLkynHB+danL5n5r9gZ2tu+qb/AsrAAsXDUrInZoF
VMKg2MnmR8etSfEqduvs9Ft8MFt1FaGrvZLDPg55TgrDzK4yYjpp4ayGUWuXuulm68E7qLrfPchD
4PDWenqn7mUTpXINxV+UeIa6e1D4Fj4gc5ltfcfBXX6eJWOoacJe1yL3IMf1DcSXePI2twnzsFwP
sk09eeNKzuors3uoKvUFS9L8KEODg9dsV0dnOQnsXo7bSLArqFCctZ5E3KjhXGlUPclYZPm5e+pv
ip/6G9My/ANpZe1Bm5B3lSMGu/5Cdkt9rFWn2lei7jdeg1ewmkf7Oi+EgcmL7p3LBr5/64ojqiRI
uOIlsBLmLFKFNeEKGdhqT97SebV4uISFbb4EoRYdezBoy8KznFcjqLkVqlXELjsXL8LD/iR1gmWT
g5jXNCfe16mhHcGnhdsoivpL3jTFGrVR9YFsvbU06zp6KctQQ18mRZfeGt8VDCG+1l20L2LD4Nnm
jNvQmzx4JRzagJuzm406uxuy8ZaHsH4yvnkicZbN5E53ZdzZz2FirYNiIo7+ylab0E0VmTG8ZTpZ
6Q5ZV49MBC7kBiWQefqYAwsLiqG4tMVU3XtB/1lOLxzdWqUCWXad6nUcpieSzcbedYGat8XQnQ3b
ztYBbrtPotQEFNYs/FxbuEfLLU/V78Out/5A5OBZWHH+FuZ5uVRrTX/IhtHfyCv2bD1uV7TRbT0r
aY/51GDlT+UwCKD9WvhZBN1Jj3U2UVwxA1XxTaPiNX6dvWcMPXDerNDg8+gt42ikgfkY9MAw+sR+
6w2gLArqA3sTFelH1U/YRSJQMBVqhqFXdkPR+ZnZ3nHnaJcSRQeqtV2O2RfPKUMMqDxnWWmVvvNd
mn2XIJbU97gmk68BQ92Y21DBIlz2DjE7tABI9lL2GiWkdhtqId5+4k5xdWeFZrH/JQnWPPy1L2Wr
NZh2pepRhHVyGRUzm6lqw9OMMCtyfV/V1vjMXr84+HoUrCWw7Nd4OMclEO3XeMF64e/icrwyFBUV
yVTs1CTyN6mrBVjQG9Fz0BnKto3RP7C9KH7udaU4WDrml7I31xKFfcfIE2nudV0dN/UhOU3aXMRp
6i8S7mEqXXLoe2QKPtAfMka9k3L8D/SHMpjJQcYkQER21IK6QA041DYQOnZxaDs5k0EZWYn0t9Lh
zl7rFpYnxVuD4/VLNQvokwRE4WwemnwX8abNQTXKTIE5tuZZnunzGYL+l0GZkoMMfcTzzGq2/Y9Z
soOC+J9TvUb8NEsPpm/VVJs7XdOiS5vG9iqH7rMSBSrrMiYPPtSGnV64uFpB4rnUVdeywIX7B8/L
XHZT3PE//DEFd7CtW7bO3W2cvJbnQZpsZuLKT0FF9ayVPYF3aEUdKqvOzKtdhdDtInHrAMPN+RVi
XkFeW17nNnt+BbPo7FXqaeSdjNa9tyYNpp02VN9c43uRR8MXUWTGkrchvVBaFocAg7CNjt3uJdBi
gUdaba+V1GVnqXXZi6V2sHNKvd0NczMTFdLLsVMdZC9iDh1QpqA/jmqYvYg2fXej3jrD6c5ezIit
PL+qQxPwtVETXrWe1OINDB/yRoEZnSPFTR9hDl1kXDh5DkID0vCEo9Kb3Rer0bWyF2zfzbuiD/+c
7qVIjIWoqJ8NK/nb6T6gljdrym/TEWE373zb1Zd2aoDGMEJvGbtke2JjZC/gtNGnun11ETV6bqpa
ufoJhfTUiT61RuAcSPE0eNoU8aeBXetGtWvQUnwmC1ex6q0+ejjMGVVwHhrc2Qf0oXf1iEWS4o/d
qgkK8TKF1h9FgjtFmdxDTWaJPZMw4GssIis/O4Y5HKXTrvTjnUN837HjEH9Z9P4IVSWehX0aeUBY
q3ZfJeVDhDq1uoUT0PzUxDum3WMV9VC2an4O4gqGoeemK8M0UUCcD2navifIpezHrsQ4cGyi9KKh
OL6MbLvdyKYcp84d6ahTRKyM7HaBaqhWrpGAwuuM8WnwyCJERv2KA2FJhXwUK9BIc0IBwW00uZPT
wEPtRTTJIhZx82oalnrwBkdZylm+r7fLVGATLXvV1xF5v1cSLeExTXBSg+PdsHqP0tVYe8WhDlVr
RVoz2HQJT3A0BjoLHiM7MNu8neYIddcAco/gh8iSdFT/46BO98Ysk7Ni7e0smr7i+Y5G2ZLsY/Ts
NDHILLxSv6c1SD3P+hYBQyBtbE+PRoYN7TCY/p0p4LMhFRGuFRvOvahy/Iom0s1U09FHFF967sKU
Bn2kLbFN2A5eYe/hblvnOnTLlTsm+muli4t8ITMMdjFcSKzheJAW6gTUIPeiizyz6vKbogQ2hcBf
4mXVuBjY4y6ekvrcDQobzk4V3bGz6v4oz9os+vPM7oVyp4ZAxRnwEf5tKO7o/a237WZdFasgMRlT
NovbIN25WFndymY9H9Cp1KNX2VnMcJE8XIyJkzzJ4petmJ9ZKmUn2YV/QLbS8bfYyk6WIMntWmXo
Kod0oJwcxLp/xcROrDBqAtoUwmaXMW8+I+++VlSdcjEuhbd46en1rqN6u5AjPiYkIdJSrj2UoDT/
ukiY8qc4ISI/88vIuJwVd465cmPsyGXHT1fnBc1LGKnFPVuJ9rnOnFM4diBB5pajpc+KGrpn2bLr
/JuXzpocY9o92zi64zVZTEcxNwvwzIvSdHqgE8xUEa1Z6r7bHdp66p7jLhiXKT55ezmXjDfWkpE5
7eTcQeWGPfaBub39DRoKI16Ha4Kc61Dk2rSGmmxkbx97Aujj7K9XYsFZpRYWil1fvHhWtJtU3X63
TMVaJYAfIA8FxRP8westjirHKmY/f1SHrHlwTP2zjMvrhGONOqfbTFcrg3vdNZPzPrSmxt22qS5B
GLtnSxcWaQgNDcEmHVb1gK1k6QT9FRZmf1Vmen7FY3JSXSBnP+JCF8GKwqVghcYI2eELDbOKDAWW
OeQXquIi7DpeMsxK7mQsNeNowR1TrMp9EwH+1ljFr0tXH/cxhc2nPp/um6rHJ6ghFzjadfdk2ZAR
cQg49nPrFgpQM6nQnJWtCL4aXuZJfyeboxdlaz8Jxo0Xg0F02tbaZJK5owZeuyjmU8zjN2bVBfMS
hlg7s3s0cL3FqokCQDgzDleb4m3qToessJW3hluqSFmRs7XeITLKtwtE5FuTujtM1PJnHhL1HQqx
s8MucTSCvo643qjao+izPFiN16AstbuQZfadAU/GacmQ69y0F6IfqodMydxdMEbDdoiS8SnVh6+k
/q2vkcV9BL2ET3lhJhsH5MWBZHp4RQIXORkrtr462YOlDu2XRsfi1/as5OxqgALqGtSrYqfmHdoI
9cJj3cNtjqY8eHFv3s2JGeD+c/CnU1dGjbZMN9SH0Xyc+xuhxUt33mqyvF9iSOAdyV+bzqq31XAV
Koq9atPGPuPg3bLnifi1BEW56wzDBl9Dhy9qAKOdGCApcrPeySAVLefWLYIAsolrdYsBpa5Vq6F3
ohrW9IB3rtjOxlJYeI1Nyt14+I65S4VNQzQ9+C4bTkRWzrIlJ1A9VFfDvFVVlaJNWdi2yzKpq6sc
4vEM20+5Zi0M1IAfxHzwdcQ3/Cx297JpdH5yDtQdjOcrlHvS+tWLQH3BX0Ccf1D5k98CP46xSwrz
RxXuylpNsRgoUGXZ294U7Nkt+efEDfFDIvfyGPilsuCH37x3ZfLnFXVqIH9dsUY3a+tOmbrGKlTf
mVqMpkVVea8IMX+vLKO6BjAJsHt0X2R4NFTSK+nkbp15VGEbW6GH2hO77QnTd13wWRPv0MddDWC5
DzhT1a9ZupL/hsmxHyyDLS90Ojsv4GInw89N3C2VBUUoa5mOE0ZLvVkdIwXC6WacT7vZCkgeaq20
8Q5hTIEASrOQwY8xBsq9W1Gk6jLMSDtKZ2BNH3dZQ6Eq4je5EGA0n0c70akDTfCA/dxf91XjvDTW
/A3KP2Es5p79Pvzj1gK0uatZ7a0Cs80/jWXacGv1sr3vKeHK8bxuo5TgrnUXp66040nl9d2Wr2z+
miF60s6JWxMKzCouYuw/EaK9F74dL7A2mz63IEl5gqXJvR7HCeVTH7biD6lGeSYFF2+qjLceNtqs
cr3Nx7gu6tNlaKXGMsObr2+z/jrOh6R0yKP7xfc2RQNEtmTc8ENYpOXIWhT95dswN6nKSyFe5aiP
cDOywBF6nu4+OsqCBFZkA2CUV5OvV6udBt7VyOLPRe+vTW4N56Qe8Llqx/AhA8uz1C1QqGMFgKEP
8vJd05oXTC/D75lBNVRvueu62jZrtYItoOkfdKfGVEoR340xMF7dcgzI4KTDk97HwyorSvPaIQGz
0euoPrU6jBK9N2dCZ9+tPvDyXTC0S6dwoehRMKPC0gf1SXbX8EFxhum/12wQtyXpYKR48hibuPx+
ai18dDRgXJlSkHuPdczfMJrk0w6bQwse7xVmnhwekWfZx10dLKu6z3fcpZBdrCNzFcw3XHlomqgI
bu1YVFm1MGqY5P/6n//9//7v1+H/+N/zK6kUP8/+J2vTax5mTf3vf1nOv/6nuIX33/79L9PWWG1S
H3YN1dVtoZkq/V8/P4SADv/9L+1/OayMew9H2y+JxupmyLg/yYNwkFbUlXrv59VwUoRh9ist14aT
lkfn2s2a/cdYGVcL/ZkvKrl7x+NzEaUK8Wywn/BESXYUkJOVbLaa0O8qzHd4y+kFmeBdDC86ylZf
e/YTtHfwRrdeg5UlkpcX2ZHrA9SqMkfXzEGoy+ySddsYxavvhM7emZJmJZtoDWbLykmj42AWxWu7
AlGdvsYGxaBk0pKlHKTGXbdySYXuzSx8zpzsPDVDddVMr9i5ft4tNCOHPi6DWelAVwu8o2yRUq2u
laaM66x245VTptU1t7vP//y5yPf998/FQebTcUxNd2xb//VzGQvUUEjNNl8alHPA1OX3xVh1972S
P0tTeCMDU5RNwtpIi/moU1/kKHYTCZtpdgS+ln0vZs6MPIhOa/H0ib8Dzavu+ciJR3F7+DFKzJmS
HyHVt0xUedV2WfjR8JKgWzF5lAtkC2wwZJTwJWiS9iGbHMi8jPEVrz5HwiQrcv3nN8Oy/+NLamuO
rruGo+maY6jzl/inL6kO6HHq2Cp+maq62Whmm25M1oZ70pjJc9TnF8eM1M+Zk1JgaUVIPjuILoGb
KAvZUTjmM9q63iN04+jQpe64jocSm72qecR8FMvKKQkeuiZK9rdmMJcOZP1AJSG7bZUI45kgaeFg
/uiRNYYRPfe4x6rso+Igz3TFsE8fc+Wsj4v+NJj58nXliI+4NwBnRTqQ7ztQjrsiG/07G6Z5fmsH
BjaWvFtb2WvNQz7GIZAX3Ga4csZHdxKlmbXEdN7/L3cRXZ9vE79+XV3D1gyh2/Pm2TGsXz+hWtVq
9Mwhd3dKWG76VHVxD0L/x3EhVJJmYF+KNdo58qruWDQuJP0ub17tWg/vjKTL7kMRZfdagvtn0rvm
XsZuhw7mhx8UGJLO42QMcduU3EXXbmWzHa3svi90hyRq0mxG+eKeV1DUzctuDSXEQwYDmnJsGlmz
GCoFXWYj5rQEUU+K1KmXsa0VRzcp4MH8dNogOLyLJu/qqTVo9yjjHe8TseO3aR2noYy3Q2+ElzxK
9DWw0f4+4hexwogxfvI7UlTs0r0XpeihmA2T8pYEwRdFBXyu6M4RvenpCS7WQ2VqzW4CGEWas42v
OrnOqzyDK/ONC6DM+COUN4gcRk36YrrT4NwmFKUPMzMFF/oxv+mgFXqk4UKFX2M+C75NVl7Gn0mr
QEy2EVny1dJemqLH51cX0H7ns9iekGqXp/UUuregbAI0Nw/NHyKm9usvwWrHczowWbtNAIRZHvx4
Zzqjsqe4GaNgrdTGUnMCLAAg0R+RwPeOidJ0d+SbIcDTknHLr1hD/3QKqHmNGvt0+BiTuyzaVrJt
6daXyPTrrZc3+1AtgudAbYuVIPd+zCfTObvUh5fGnOxu09lQMhGvPGLyDdVDc48hN/VRr6VeWVnj
DaYvkfmD52PR50DlnIH8Y+eSZ62BG8lOwLfRpa/g+wtvKpZmlY6LUY2wv5oHG41LmTUL38F4N8fJ
7dUzaMk/D1mGAQ17XXvLPnXSF3WXqudIA5aHbPtGjrO07+rYBBe7iZ3TmGHNPnhW8O72sD7iUbDd
6GpxtQd03NzcCN+rLod45DkJ+BhTeaTMdDY7z3smJ9Mt3OhAjWg8K16l+usO70jKmsDI3LK4GAq8
ASRpsc5Op/JOxjKwnGhdasWFTMVzX6AdUbED9dds8UjsgO3cjYgU++tCsGhTMnARcp6cIs/cIIJI
k/C/+bjW5CAIn/BjWSdBwhsbgS1bm5MXrGyWy2ut0Xlyoxp/huWQ3wmvsi61rVuXMQJN989PDtP4
/b5kGLqqma6mGqYGg9v89b40VF7a+L0tPg+etzZmHwVtPpB5a9n2cyYQt/PApv0VLJ0hWFWUx3+K
ydEt6LC7OFdM1Ebm2bItz4IBWXl1Sik+TQbSgk27IfudsIW04nMVcNuTh27IIvwy5DmyCqqKEA+j
ZNuvXFhFfncn58j4bQgQomf0rHwUdWpNXeQig89mYHT9z++TXE78cv82LNtwHWE5rqabjlwm/vSE
FWWEu7FiFZ8VM8qWNlmhbV4WeIsCZHrrBAp26Nq95I7T3pFPRr9gjjsRSolqIaZLMine1Rfmt76w
Rnxq2b+wnKgPQh/UT1FZLGQ88IxwRza02MimlmERCoLjiaydcTSDobpdttQKFuSNmp4nEaSbRNd6
jBeScKM7vsO9N7Y/9cgbxTMo9rd46i/Nos3f/TF21j3GQPsE3cVPoZrfAMYRWqW3OG7m7aeEfLIE
+v42PiMuAcNuqEToONyFlZM/znXJVZGF5kY2lbHJL7BSdzH5rgLhZR2Gd9Dl+6jNi0cMsqmwNPX3
cVS09T9/Ws5/rId41toUwgSfl9ApY/z6ra7K2nCoYgafu6DFCVrLP01W7d1HaWmf+7zqF41o+7eh
DcAP+K4FW9nRntHI2WCJ3b+Jbki2TquHW2GmzboOQLoY4EvutPngUFm7k015JmOB0KnV2PYh0uPs
ynoHSReVn02JF/IVsUDsYgduLn2pFkdPG/tjgVnGczOKS1BF0wVRovzZ1cV36h3NSbaCOUnZFEF9
J5tpG/bLyrX7fTXPLH22av5k2FvZG4IbXxtpVW98V08PwQw5AwPZHruZT2TN2vHtsqn7+ghqD6il
jMi+j1FlryMj7rBbyGqUptqo/8ZN35rre6luUR8jt/nAc6zYxVFNMiVRSWHEKkONuJuH1o2/sz3I
mbU72icbKbdpIczcPuWVea5yMe7LuUP2yrjWWPZ/+eDlB/vzz1QnRyk01TZUk82a9vtCuEeKuutd
33gfdb9a5VYBolYo/e0Q84VHjcR9yavI2rCliE5W6Vj36YTwro3AomxRB08uojOBg7IFnk2lunXu
meEiq8HVjD1SZvKAVlR2dmzu/X5jKixG8Rx3UJ0i1TKcO5bE+3/+Uv/HrVoXhsrX2VBhwhqGof22
hIxNUTqGFmnvtuZ9qiE1nxruMj8dhh51PviOGgu5yV6kiEufQI30KzPz3GuZ6vkmZnuPkRIapCLL
vUPphNZBBUKz65JpOnndUG0KrJmv0M/6RW+MzV0RauTizaLeAboGJZRMa8dLvb0Jfu8gzwo16m5n
2Y+zv+v9iH2Mo7AW/5dH2n/8+HXhWrqjmY4h3Hnz/tsjjQXcxJ59rN6jNP2eZRfS895piCLrHM5Y
HonPEXoar1A8EquPmDyLW0c/ahhs3SaUaNQs5Gk0zSBioxw38gJysOxAyWbOfnh3I0Xr8U+od4fC
QBmMAVorTn+6wb/lqTrUs1TTmKx7cqDgDiCM6gB64Ibp9cWWOiZzzA5b7XQbAurr1jTmIT6aKwu0
ZkdkYOvsWtXpk+4I8yDNhnAizq6+KpqdQEQXAhZNeZBj8zS+jU3B+zsLUQbtzleGTR/pNXRfp9UW
7VCeQMo774GaYE/vAMYjQ2KziRWvZuO771ZvN0uYC6iLaL1zrRLEWPW5A7Eh0sF5kF1A1viXYvIQ
3Zw7spE1XuONmIGLID+1gzqnh+iIpuKTCSDyn38mtvwd/HIPsFjTuABbbdsBhGj8nhlAsjLR0LJ9
twaQ42UdkvzCXWAdKb39UppevxJ1be2Cuan0YLhVo8lOspdHN+69ZIXHQoinjCWmDI8W2Ckebl9Q
A7VfWg38h5Ob6lJ2ujo2LB4/FQ5zr5PfB33/hDtReRalsE/CD/Vli7LyF2DuMKqM8XWqC1B/uKbs
s9Avniql+iQHdEpWL6x2bO6Re4zvAn9K1ok3KJ+bcCEH5Hrmrgo3GO+8InPxifd49P9/zs5rR05t
W8NPhEQOt1A5dg6+QQ5tcs48/fmY7b17ub3lJR1fIGaAalfBDGP8Ybk1fnoP7APMB1Yx2m7UJNzI
BPHSzkzCfsHA74vM0VZW4uZ2Wg7Qf37V1ble34oDUin/rBOdP66V4r557/dRp8YoJbGm+O1en+9f
WaCC2E6qZM/vLUu+hHBCXlMNe6GkGvN90UjWyxCjG99Yr30Lhy7t5Rq1Jt98tSrswKEssoDvwZVg
MILIGfXQK6EmNLl50+cjmtcp1FDHqfZ9SeIPoZCU10QLsIuG7h9Dn6un4cjCYwifnKK9t1WwL2rR
PDkQBM6z3tr3wNm09eAg7hbhRnw/BXWPzR2+RzHSFR4LFxDmY3cVfccZB6+0lnxYq/QNFJJhdTGn
rmh9PxStpzvxfJuycTwZo6Jt1f8KpQi9k0/yJx8iKxhpz1usmG8+qsQFn67/VPx0uw5G36oyVNMV
1wqZlY/7ZViOHeQSS6PCatf9UGg3Rqm0JDj4WG05G5c60SqXjvp+9vd+BZrhG0cmx+YvGHdTwN3F
aVD4j1pn6u8NxKaVkyMQ8qLVXnqLs3IMAKfQLyFHNGuQIGbWYqCo5fhWHAq/RczAjzJvQdO817WG
Pu+tfIELL/265SC3HfyWRL1+XBpbnXRR584b4kldo270qNvOdGvJc+MpQ99sRVEcxlzp3KG3s33f
lvOtqFMy4MESpCdREvXl5OwLu5zOH1WdEaOf38U3uWa0N0b+5iukipsURyNCrdMLtl5v5BuDG0dS
9LtRCS/tZI0vRmVqoGlQb8Ih5Z+9hoSRBmrlZcpKcPkwBr140rLKS4OLj7TZnSNL430TxEQbSBlu
g34e79Vq0k4L/9B2+rwiPokHFDgXkIL07QvJhozC5KQk9ypzBLr80y3b5fJeHrNubSqDuhbFyUmi
23yqPFF67zFViqcHqrSFsUyIMSCWgLCXVW80X9eOkdqz+hvyHTaR1s7QzaHZiwZxSAdgnxvH0BYt
q6F2RW/R0lryOUzL6k5xEM+uWmM4J5atXPwOQBIg0upbigBZhqzjc5Fl+TZHT3FnyEX5iPXXrejw
JVID6xBajRShRgevw2n182jbI7GnabxCgc0ukAHc9x4KK5mjlOinjx6iW1DmuKiZLchkXbZZLNc2
UYQQa/LRGJfvLK2PSoCIfJhRTM3W3+f5oK1Ra6hQ1iSgY41+9k1DQKdKzPEHRkUAi7HUvOvnAHmc
rDV3fixPjL229d4l5Z1zTOu7SVJZsCtu8jyb9szHGYoVzx1ML0z6RgQAm+LXwVmKH3VlpvMzLkTL
DQg3xw3J5b5g1ecJ5YCsttDdkwFixlVhXUOZaVkoBsxTemdllXoqB77luRxQfEa18ctsL5QlRRov
mUxIT8dMRNXZpIL89spWqb7AGwJ9FDoFXJque4Waa6Z59WUG5L/1m7ncimKqHsrRBx42TtVunvRm
Iy5GEtIr4Lk9D5KEvJOfTGtRHzbRro0V47Gc5f6QDrqxErdRausip4QL/XxAOqBDdzI1TB22oD++
6tgYu5UlDIrm6RYj9y+iXgnAboPvFsYG40syHsOlu9pK8s7BsG8tepWycdUbk5QvCOizZpYSip3D
+DoZLRIAlZvgt+YNiW08mnJnuWPbzC9t0CS4PUXTVyMO4K3X6g8tznekSQJAmNLPAm5kTEDnWrFj
D13S3JuhyOq3JMhupbHXbucgymFMG+NNDmzegzDhb5JEXbR9pc7fTWpbsNYbw2btx6lbo594dQwp
911NgSFY85VukjxAJT9+VUPZYYdV1dLZHxTpPFrogCVqdRRVH/XiTB78gf8UC85PDXqoSeuZD9vW
o4lD15xc7TRCtkeX/Mcp11IQzY504xRlcMsOx3Y1KBxkYqkzgyG/GGp4S4ryFMvacNRGRb/KbWBc
8QtJFlm2tagShwygDTYtY3cgFUkEu2PJ4MhK+DgkAG6BviSgSLroEaUO65r0FeMVjaafjPeB9lZU
UfRYymq9sqcMzyNnbM/jcijVGHmHvN7Jft6eZdvisJyJRtGt0rXSMyDxrUXdp35VOmJ7aT5A2lFO
tSrPx8HJKgx0mvhhHkmDB4Av3iJ8M1rdf+uNMHJ9pKfItwbzOgAx9n4RBL5qE6eKawCVPloqwrEK
jLQewUqt30l6e/NeRFVeP00N6jCutdbh2z22OQYGdclrEhtZ/VhBFFxjDBZu7cCsHnMNOUtGdQu3
GIpqpWMkaheIXi7FyLKsXYiWtCeKdtdXBxaY8XsRRUXnCC8R/NHSOZtN+ayWwY9UffCTWf4KFPx7
DETzdWwq3w1qw3pIa7VZFbYZ3sL+KzbxMMrnUapGgvyTfEgnfqTULJFYwc/HM2W1u4Fhm+xk/u1N
ZWovkPKMVVBPCpvs/oeihMNPXg2pTtOfMSs7N8Ea4amKpnBdl0CEf9q5mq0SM+UNkGPTOQ2VusNm
kReg1M2nvMq1Q+lP081SqtqSbyoI80dQwKkrKdqMiKmcPVqBDiQ6kOqDaHWUHM1FdO2BxNOq9uOA
yp0zb0SRrHG8HQjorecpzx7Ro9LdrJOSk1M04VVVlZ8Mhv1zFGbFroRnszYRpnwOCkch7FfKqLLQ
6vThSQ3b4q7NGUGMAGGbpdqq9PoIm1kMqP1zi97tuhwbeStaeVhQuU/rFHwWtxyGVQ1M6UlHRu9q
Dfo/PhdSYLYW12jduFGxZzTlvrnDcawAmlxh2ZWY0SVAanFl11nzjFz6M8wkns948Mh4O9/s2Qeo
tVxkwD3ZjqGBVfhyUWiD1NKwNX6ew/T9ItMePLsu7W/BkCFQYcXNXbB8UqaG//wkQHDNc14Hz6YU
SG9Z1f/jk2D17mbJdBlLDVCiSzJepOjFoc7azb9s8pZYRyGS9e9ZedJoqi6bBM4AIP0Z5+lyvwwl
GT6FFYcawp9dclTrXH3K1Ph1DuLmivCf+hRqCQjWpn4YK5Y+w+SvRCe42NgaA7V+vyRsp0OsgyoS
xQUwuUWFTuOH4xb2KA0rtEm0nbgjEpGgLMqEJN3SOkXxNcGC5kZhV34g+hNdisLPd2GKzwKrNYQ/
jDk6BU5auGHMlrKIRtil2YgzVmo+iB7B+IzmW38v2kNsR/js9iJKkcJUlE1yepic8MluHBPBFI3d
uGxu/VqTFiChfYJbCj1oKTZSHu+SJI7BG1F00mpEXtOxdqKotybM0LJVj6E93TMQP6m2md9ZSZ/f
JWw5QGKSyehL3gUviHl5ozw7ilYQI93577+gon3OPCyZUMeRDWI1Jiwh41M4K7YYTarGHtjhjdOW
AOGskb2dGRj9DHGsFjPt+NwZsn4065yHiv8rRDufRLM5GTd+/k2V7fiurIvkrsLEem8nRksaMYZY
7qAlKiNMvG3kSFpPRdm/yD0Tc5dp7TVobNRWynmfSmr/MvfDvJsNYJwh4nAvlYbyxkwI7GLqOOSA
D3+/HHpIu7cbXp1huVvZwZB1bLM6D9iTPE3As8XlTTkXh5IsOgZcdKsWOEWuZ/UpA336bP/6TMdp
kqPt5LonegUGgn4Ko+NR3ANNJJKa00qy49EbiQTeqCjM3ZSYLwQMb5ePKscAE6ONiLaJOnHwseLZ
6Kjrvl+KnLNy0ivzWcZE9xTgr7grtAy9t+Xso+5/nf29nxU7v+7n/Pfs012SyDG2QKfJtcq3TS/5
2ziMIo8N2rzs0uZbJQvTjdH1xeqjLlC6edV3irYWl4mGXlcrT8+sfvtRZxk2gmmTWm2MYf4BDhx5
zEYxePMCeW9ohLFmY0CpuonsO/TfC8/Mw+5V7Y0H8GMhIBxpTQUEJtmuLlrVN1/+/nz/kfDXNPYI
pNVMWOiEbUX7PxJGuckmJ1Lb8BWhmig5mNau0fIHCF7tm2l3W2NqlC9yYBteqFratUJTf1+Hs7mF
7F+cCtTv3QLgoAvCiod8OUjI+q/MBCSoKKpNe/n7n6x9zppolmNYGsFNU7N1Wzc+Bc5MRQ6ikKzU
l3kaV7EzN0BEOOhpieezZbU7tsmJO8j+rzp5tLD4xs/OVTO9f7Xy5gi1D7i5AsWKNALkqSwbXgPw
+m5mZPJ5QDPsXpqyq5nJw2tZ8wOpWMrssnAFbboMcvU8tTWhzVHHX7tImeRNx1awTaRFnImD6AhS
YcC3Kir+Baqh2Z8GJv7jtmUiomxaOllR8oy/J49g0YPEyBf7AZMB00ir4kR+JliMvDm1lkOmBsXJ
L+GcE8Def6oXRdHjo6+oS40CrdZUx+tvucmnfh/Fj2sLB+IOrKYYTVh9uNMQNz+GhvMKcYAYSKNP
GDRYgbGx9YbWpQtMUG+EOX8jqkBrjXtG0hltWhrFTQYZG6fGjvQdcnTjnVxWA2IaN0ZccEup59kM
6g7VluUCcRPJr0IX+ERwFDeBYTZdEqzjRKPRdMnaLwddJEqOKTFClpzAGJLlIM7aRi9cZJa79aeG
PEOr3RUdTV4VT1UQkq270kJOL5m9UIv6Bys1pwtfyF2X9ah7LYdqfIUxldy/t5uERlkkNyfRBohF
zfP2VKR43phVi5ZrECp4NmjyKVWqX2eiThySpfVTZ1EnWptWt/ZGgDrNMAflUXY6gg9TemsoZUlc
/D8H0TjbCN5vCn0qj6L80SzHSBqTNBhJ0jr47UqztNGWmVdZDjL4lVjpsou9zMPAaJLz3ObX4X0a
BiS/way1A6ewtC5uPkhw5mQSQVWIm/RVJt8a3Ua0iV5RNtd7VFcnFirLXP6/PlXpp33k678+Nc5G
2bNHA8hGNs8o6GLQmCK599qA+IGVVjpXiJv2VRQHdZJe1YEovoYAw6kf1fya5e1X/IW1C6ry+kWc
mb7ODhCXDLMqdbaJMyAc0RCzz8dGoqnWovhxEFfU6Lp+VMkkH9xOSZBJaQfpDBAIMTY1tzehbEpn
UfdxCM0g9IIySg9Ej5MjGl44AC5n4tBI/lS44pSsVbpBG/Uad2F6ioMcBSy7zNc2P8Oqjst6nSGz
gaoEetAEuUaIb93PoCrQzxj6/L5piVsPkyqv34tN19062Aapmu4XnpHXhF6qssePjs6hM3SXPJ5P
BH/Sc0AOD9lTw3b9Vteex1E1153RzFtRLDAHdPV5Sq5V2ARPNSsWxUn153SeegjLv11l9jcZJBmW
m21MXEBtvvE2HybAfc++WdTbYmD7UxRhiaJldCc6oPQ2uVbomzdj5PRHoyyQEB6d8hto0OUGdinZ
qxzg1BFhIfWmm/TZFQ1AxW6JlLSPvR+UqMsgKJvkoNcjWz2IDkaFJrVE0KW38VMtvSTz9f5hcNi0
+mi0sXOuNwsJ5+u4QjgRkFUCgY0ls7bzI1V/0hugWUtzbCeguU32K9lQm2s7NMbDAi6G94X0nBRK
x0oozo3yKrcQzxLEjKBM9mFTZvBynfY4FsEvwoY69j/IJ5S3eKBNl7qqSE8BwXxt9HmtRK10RW9h
upsc4kolGNJdkqvjnYrK4m2nn0SbqKkVqwSdFJqeKBK7uNV13TzgqRjum0jTNomsFC9T3mzEd2GO
Xe+F7dxcsrQihTcZxvvXixDzKs+L/FXReKlx5ZH3YzhW9waGT+LKXEmQQCsNOAkNQCVJD5y1M07h
F7ga7z+E6iOyN9hodGp4dVzltMo9s0YYQeqRvMx1tE2bCp4c5NbKeT+ZxAlOQu8n/22a5P9Pnz8/
gvvkTVcvy4KPj5AC1fiXaVn9c1bGmUqTAbnqlmY6n2dlwwhaJzO78VHXZ/uapN0V+47qVenwx+zR
aNmKYo5sh1mrBMxqMoPe0BGCnIaVXwRSn/D1WKWXI4gHSVCKgcT/50zSLYdVxhRvxdl7a2X+S2oS
mZLft63Lyoq0pGlhkAuESPu852Hv0FQlGOoHvR4Q3kR1V641ZWfpiHGKs48653/UiX5OccU11J2k
jKwUmjHpPiI4fejnishj6viHXi33Uz7H2lYZfWszdcw872XcaTboGaOJMqavfdemK62prUPlIChq
NPexJaWsysx8H4VRxvBMMZ76H7gvKjdQmTRIf9EP0YsIQLbWbJzMRLH2HywgLc8lsMpN39i1eUnH
vEJrLiqf1Y71RxO2+D8uxagsVoHm1w9BNuu3vH+s+RaAzmThvFQ4OG6G7PTsxE+3IUpO14Es78ny
x40oTUnnXMVZ3dkyKmP46SUW8tOuqJTM7BUFLX//0VlcT5RqIy+XvvcV16Yds7Go7Edcx6NAgyWr
Kf42iOSKtcpQPhMCtkAClOlB/E9ix7kjc6kTvI36x77NifDyPzLxK/DglI8obuWW8Vpm0dcwnrPv
0Ry/6nWhs+wffR5QGwQo5pAPS4eIeeIxMiqGusEBMrcsl95PxRpKnRJ+WWXqGk/X+CM+Fla10pW+
97GUQqEUzwXYcdu507ONHc3VnvW4/UCa+FbTIu1rafgJiomBdtG0sLwEVcMktDR04XwpebEeHTkP
9lZU95tqYMBp4u+indRzuJ5TLOn1Vl68GfxhrbH8v6Qp64pBccqvqhM/w/LqkfVTjQOJXGkl6vnW
vRh74JdFS3U7dFaztUpHegkRrxEdUvyj1uqg1Qf01eOHPCJAs9xQDvTas6fZPsMe1q5N2ZOSWRo6
n4QvSlbSreo3/nHOsmplZoZzEw8wXNAlfWrqokG+rAweDfYGZaBMz71llaep1tFPmvLpGZpHtGkj
LQeRT2tUIqwqYf10Ea01nCdLz59RWRovNbYJbEnolUTzvJ0CCTGkLpqf27hLPBn7m6O4yHKCdYd0
24PUDNKNleMkKz4Y3svecsJ+JS7CdDFdtb5t7pE0a851jDbLPM0AO5pl1xTF2uNHEZ+oX8Wq9Osj
oaV/FkVrVBNyENe2i7tSVAWEdDNyj45O4t8I/UMU9MavU6a+fvGnrvyDAo1bWv/RJq6QfGOtJaYM
JmSf5L5vvFRjUyPZgeAcQFVC9gkJml4192mxSNP5pYyvlBUfy8k37pPZvnuvTx2TqBtIYrsd/VtW
02+ivmFJ4mUNggCQltKbrC1bN1ygJtKEXUsW2vrVnKvhAk4WP4gYWd2+A1iDOO/aylvr8H6KX411
EGWfZMwW2000cphkEcPRz/mEjGVTYdXzXldV5jmSZ+nwD3DNUhcotxOQdp/BguUrKLc+jr7VQ3Bn
xX701g/VFqfiInTL7FuGQXjslt2VnbERukUSo2gRzG/N5F/N2h6+4b7zY64L5VWd9RFVMATuRsLe
LirxyOz6loWkYMoOAgKbwzwk++hp9jZBruVUdBJnjdbiFWXbmSfqpBrKjCuF3CMT9yCDEG3R7/wp
mj+uswesx8JwLta9n42ug8w5XNMkWEtmpV/Y48qwWRVlnztxdwa3hUycETb3Usha2Z7r/gtKcVc/
AK3oSqsg7/t3dlO0kJoEs0mwmIIgU47hDPJn4T+1E9YUppYVbl+PFgA0DgT7oImUeNY5QcxCBDKr
yu1vUFDrD0HYvCiLP5s4OAuTuAuyMwbx0lFUia5miCikj87p6qOvFeI8qBjhLo1rY6WqU3BVs3bG
vcqccKZL9XMby/1adYr8AV8sFe6tFnzTRiAwDWtot0/KVYKsz/diTBYFPkV/dCLED8Wd6kD5dadi
MWjVTEndmlJtnAltFUYUnu2lkLIMPWfDnCLsNlTRprGkxReBFivVY3iI+HN6ICGJmsTtjpPsNC5n
sVJlp6Cs212BA+H7Wfjfuk+tRdAMaxkqP+gA+eAQG4V9s5yGpiwfJIODKIqDodm5uX7vhLKhoWK0
QVc7MRWvUMropkd6M7W19BnIj3qw9a5ZqSZUZ/QyUAYLiQ5AV8tu7FTDh3VpQA+tXA1OZx+qIHSe
6rTzUlMf8UiBIpEP/bQRRXBfe5zkjAe8fWLSxRDAUtS3O/xc+apZfRdR43/BtD3ysmIRKJO0epOn
UX5ClhcsM7K722oO+lvFmScvDGGvyynJB22JMAVLrKkdIn1v5/XzR5U4s6tBX0WLm6GM4Y+SZPYJ
R3KbTT+8OZTmDE9diqJOHOaSlYsL5xCLSBtxPhSDbmsCYJ5CPgwh3RIpBVGel/LYBKCYRJlZ/D/l
IKufdTlH8yuXX2Tww1kt5z/ZICLamRvslwAahIlu3oEVNjehXUZH08qCc2cvCSeprR+7Ikf9AmXf
t+5bmibFz1wFQ1rXqv0oMewBHEjbczDU6qGwsmSbVl11x64TiY+sSr/1GG6Kq5S+vAYToxXAPd9j
aN3+PfKnGr/Tk8gS6o6lyoSFHcPQZB6n32NexCjD3pZL/7tRLPIHsxYcM2J9cGB+qk3QfMuSef1i
dMhcxxise0l0nlSs8ZQGWrFkKNG1U8c9TkhY/lW+xoqsuERx3ew7Z6VZZbTNyiK8C/O7NGmvhRbo
B1kytAPRAgxdijL1or4DAaNDymDXpK8KeUL1a0xlhg5uB4MWjc9N96zokr5qJ/TbiNu1W+gnhJO1
GkpNG2JroRzMBXxjybCnEJR+URXEtXLtJX4DOavdzMUjZnQOSB8UjFXymzhH2flJVnxlm9Xdo+TM
GBUFJDDh2hs7sqmZB7FSOlrxPUEPVL3VobkaE05cfg8dKUJF+ijJFil3FFLdHJ/WTQYydTX4+FPZ
Yer5hlJsoLrJm8FPtc1sfO90Nd/3hFrWFvFxz0DIdEMEfPSsumTtbXR7f47SHVxcsDIzuKHEKFwk
eiF04qEmRfzJTUGOJzHQcM4qd5Sj+X5ANDqWcG+cQuZ86L1oiqiJtQbHJK0B3pWbSbNVNwkHUvdJ
W61kBNlwfkBLRhrUr0mBZF9v5tU6D/zclaQqW2WBWt7FoAGBFKhnRKzVcwsXLFGiDkeG0EPhZjwA
OHaOOBgifN5AJCNnGN4nkCa9dFQJOeLrBgixqvfo8K3QwySZH7f7GR17xBpK1xyJGMRz9z2TK+0E
fOZbEGpbK2TNZFZFnLt+P1UHouFBG2SnTNOfxtjUDkErW6vEQL6XVUvgxYrT4h1pNuRYHtjVZSfI
/NmpYpCeQkRfOxgZdeyX96FePhhGmx2MiFS1rx8JX1+RxTJfGHv3oY25O77jdpifC82Mn2sp3SrW
MGBqFTVeQTryVgdM19e6m4YW6IcyxAAOBz2YsrHb93177szDDAxivah5bjD1PXepPZ/DAoCKZJEV
h8J2Kn1cZmWYaxtr1I1DWcVPReYPZ38iKJugmWErtb/rJvXWZj/qMiTbe2RLEYVWx3slrruLOKgW
yoljlWPBF9aAripZO2pTA1ROs04l2djrABJlNZkh8v0WNrSAbb3Bn91WPgeVbTxB03TtMDxWRLEP
UiaN+8npXzP442ddHcFGa/yMGgBXT9UwFmZHD7gR/OSqrxFI8Gdb3Y6sZFeZanmRpH2Xh2qtRirT
yzSOZznPblq4i7jTg6+FJI88xqS1qyTvMELPwjUBC2ebBlaxQkR5ZY7BV1PV+n8Z1pTfYwaMalAB
NEMxAINDUfiDdElkzSkS+Gg/MuS1DigAmkfwIytczWMsglLUmbAO8d0clqpL8NDHhzvFYFu14Qsa
tvf3QdZRftv8i78Gl3AEWx1HIfX5mUk+AjlXex7vHw5rYlQ4uho76eKtt8OFQjO1q1l3EteM0Q2x
R/unJiXfu7YdT93gzPtCt7eVbLGCJoi1Y6UyHnwpBP7URtZGCStUzme0Dbs+fAGRJF+aObwkjaUA
Neijc9ap6bbDF8JYi804xonPUhH5rlrGD1FX3TOmOuugHDL8tVJjW8vac5RiOxjraIjpZoKG2RLu
jjun4+tCEqerTHmtBP0+yxrVCw2596ZAqXGOsiC1LMXaNNN1M1jHACISLgSZm414EyIb+dNpo3Br
RO2rms8I/ZXFXWHrzkENlMMQSfcoVcVPCc+Qq9jOt6xAuk6bOvkISkTf5QHDWSGl8dbw1foYB+t6
Qdl23U9j0q88nXCy6nQ9DaiZ1n7SnVS5bUF4OlgIyOWxrbr2nGaYA5tB0Xmo5yZuItsRUQvlBil/
iWxChG9mM80///77K3/MsTyJy/MIOl1XLcv+NMcW6HZalRHkP3JLHm/62ikxe/L1wSPLcN+EKov0
khivujydZVWEt4Yd/ws/Rvk9ACWeQcMyIIoTR8MU6TM2Hm2+3HJqJ/8BEE99LiYQhrgpWb0ERa21
JMIQ0PhRVVuXPt+s3hvlT5xkrG3IGg/noOSkyElySMCddFE/waNntvv716T+8ZosyVJAHbwrGjnI
z4lTRbKaEZ7s/EMp0u/YoLUn4A4pcmxZAKwTaRWRzVWT+gwyYsuWJdiHkzKuiQGDFx4KexMZ6jeU
/LvziLssWiqTdEwh4cdTLq+GoVdP84CP5t//bOVTbI+vFqluGSalrSrOkjz8hGdQEvZfAIGsH1HN
+yEnxlenG9QVTn2oavhBtc8tE0zJ3D4Z4Zpo9x61ce1LYY975jpYsBj3MWuXw0XqS5dwpXNorCl1
Yxsxf9T/PYXHirWjrTxElSKvp7DYIagkr9omOCo2Yg0+nn9mk60wHDH3YzA3K0KN9nawCY4NbYow
SYbBJm5Giy52+uxLY76xBuSLQ5K7xwq85bryfaRLgqg/WeZEAoS8KxxfPDy7Im7cKp6+5TrJwBAK
oZdIU7eegtHaFIYdsnEr+lUT9xX0wcnZBJ22CQujvtWGNoOUn1rrEaOrja/rMVO4w/LOCAbCYXML
QUyrVrUetJ5fstJz4q8w6cKm+ibpunGuUhZkkoTfrWLjtFnBf3etOJoIHvkPcMuc/aBHPzsWStB8
xGJznPZo1pa7smmB3xKm2DLFKgdEZyNUdr/LGj64KGpodY8RVdGGe3NJTunsT7GLjLBkDPV9MwTj
ekDzy3NMI793kDHfOX33ZqA9mLEKUJWdAoPspmxY2l1B7LAhkgGaHvzp5KhlsgurQXGnXo9mwgu5
Z1SpN+EVfqNZEj6sFeKPg+yEuUuoX7qN8pdcJ+OPdYOSHTGoZDGVK6tg+Ik6d3bfFLq50/tm9lpi
trKh3KAIv/gCQb8r5rb5l5nqE4Pm/VHW0ZOwiFc76NR9YlB1su/wXlr+D7OOQpYffe4mluRsEiA7
G0WOOrK0fX8xTaO/6IGCIWYcHIsUzjxjy2bU+/t+ceiD6veQ8aP8/U1Tf8d+ib+OADoMH0UleW/p
n8idiqymdVaV8duImSIuGNj0DnJxy3NSYPM+DTvVwnisJHXilYRbN6nSuNoAOFko75czQlbxhA+H
lm40xWw2YBSI9EVtdlvIubOW51DdzMv2JE+GiJ8/1dZ6ZmCbV4TPLUPOv/x3/hjvLJILhgPgQDFV
6w+BGU0d5jkZh+RtiLorsGHlXnGAu9cgjD2fmXI1dXV606KGBk6i9xR1gpGm2IrXGgzYkoard9Mo
xZfR7kDQJpYGCDLu763hwSnsb1MwlQ8BOf9/A4s4n1czfPGaSiZG02xHZyD5fcdoKlGTNVgWvEkB
wjczkopDYT22acxSAfnSjTmqoxtKfrGHs0N6CFjsPWrDN1bqHHLFNPZiM9XL2llqRvB6+V4dcMsq
OvY7Cv4UbgC60mqH5qwp5T4mcLhV7GARLIFYg2Kac6iHWXY1v9liDfR9Ain2qiU2wJW2PseZX2+J
DScPWV8TNmMwbbvx+e+/3CcEm3gQbZ3Nmy0bKlhX5xNeZs46lBPGJH6zM7VZO4kZMIP70L4b+1aL
yuRojoq5hiv1NkkYRXXjQZoa45iN9Rr2EgLEQ3jWRrk+GVlYom+tvFgY199otrTHsbCXWv0Jsi9u
kJA1VqAXI7dq0t4jqIL2SRxUlzn3v3Ryxxjts6mC5/row+s51h1a5H//v/L8/PF7g/9h0aLaPKSm
Yn4aE+ohMxo7yPO31DDkFUja4QIb2MFouw+sfcQy85pFyQqcTH525uBeb8OffjWrXiKrxibVneAs
DoVDaBflHsQeDJCV0K3irktuGXn9fWk3r1gwjyeJcK/dZutIqi8YKo8IVRAehd140fnbbnQEhyKe
rZ2jB3jap5J+M5LuuyT5a2TtmadT3CzxcUDVIHc01yht6K6y9liZ3donR68lunLElBwsf9vLKO3i
EtaBm8mhx5cWUyNxr50fxKHXYRriNkG+JD/YYs13Rpa7k25KmJpkSKVA0Lki+5Cf2kX1KMicCgt7
BMHB0vCHGZ30JE1ptSJFcQW/WFzU8aFt52jHljMgTm9C6s7yEpfhPvUAgqverD2yJATi2Qxvndkd
narGy4fJBzFwl6Rick1ZRrszgNZ1jOOJmy06/KZRY1Vc5RfW7M7RNovoSBKrcNtEN3ZK6I+HyZ5+
jlGnknXIlYO/OLr6av4WdhVSF8QxXUwDxlOJS4df4Uv5f+ydV3Pb2JaF/8pUv6MHOVTNnapBYiZl
SZZkvaAkWULOGb9+PtDdV3bfO+l9qlw0A0hCJIhzzt5rfauD7TdxZvc1Zl1Y5Ch4iMB91lKoqq0V
uGEwbKJnDtPQABVLsgddbci0XBN4ZZOaG5ohvDHSoY3m9qQOHzTou0vGZMgGI7KD9TZu1KBJHxD6
74OGGnE5v5qZEB45g9f+FEL1bpDW2ckMO4LauHjQ1gsc0jYJrdUxDKpXGEXvDT7wrVRqZ8DO6q3a
99PWgKY6wqW9yDGSyknL34q+Oak6VPrODG9GcrZugKU6rZTfkhxRfhghQ7t+prZvPBbSotszrYdD
IcrnSZPku1mKNrNZpTcja0yYZ3O35bREfXuMRiKEIpy06PW2ekzpHzwpc4sqt7yEmckBxft8CntK
VYtptTch+Wf/w4ze+IdVhaFLmqIxGBqWhN7wL+fhgWRKjjq1f9eJj3HSaGYWl+PLMq2ecygzoItp
1hyQrS+T5V7ZSQjwRJdCNyKYcaPHy1s+xdomSwHOJxrg8WeqHoYNJsvapclaoWLlxHB+JCESMwgo
PE5x4Qlvhp3qxUj6S6DbsoJNOhxn05XCGXx/Ps5HsX1Os2KrIPq8BRFQEiBY9CcYJJqflNLHlZqD
a2RDdomy0yZ6QODL0m95O2Qu1jFGkT5iGcJ7jXms+Xhi5A3mAbyhYVweRqBa6Zr3WbRNf9cnsuQs
w31O5wvu2pR4YgFCKVqK98lEaaRPQ7cJAxpK6XoIB018HpJhPsW6dtMtVfNjDfOvv1Dj2itF7q0E
K4YYrPvLzX+/L3P+/dv6nL9v8+sz/v0Uv9GRLD+6/3arzXt5fsnf279u9Msr8+5/7J370r38csMr
uribv/TvzXz73vZZ9yf9bt3yf/vgv7xfX+V+rt7/9tvL9zwu3Ljtmvit++2Ph1ZdviSKlGD+jtdb
3+CPR9e/4G+//Uf28vqSv/zjU95f2u5vvwmm+rtpmej6WUShUUYU/tu/wAm8PmT+DotPVgw4Z7rE
Jcd5UTZd9LffFO13kaqCwapLUXXdsFj0tqSWrg+Jv8vyKjPXdCajokJN5s+//g/234+v7Z+zAKVf
x0BN5WXQc7IbrE9lUVn34WfMWgLOVm0VVQAi0Vk+57mEqotFggGAwir0YUwV25bMMH53eJQmbJ8c
lEH64+j65eD6GUn4T3eDxbuBiATU2z/QTRapbeZhGYQtvMgKwrNs0iPuX41W/G4VnRvWJF3ELYFx
PTQqpxOFxI1kRrSfvro/Pp1fdoMv4ycPxvXTQNusKKpMUJeuamv17SeFM1y+pLUGJdiKjVq5QaZS
dZEEeSeACxqM3TiWT2i5bvTYesrmhngWJm4VubEMNYWwaRVWEGNM0fl/2C3EVv+wY4ZicVZkNW6y
ThfXr/GnHZvSVqslgzKqMcyFnYt9uVGT+iKtTs7c0CwYDerkllEk7JtFRo07T5I7JTLkoho5K8Vc
vfRwGWKy6MP9UJXWUZqy5mgYm5T0iWNL2WqrWfnNWMqYuf5+kVVG40b4odyK4dYrxlLD9x9NlwXD
0z4W5segzqsDEfX0L2KhPIUrGkEvxXehNvW9Cr70lgJR71jTuJl15CXCMgq7UCo+rIBBVVVa0amD
xGu7dmvU2SkgS93TRSVyhibF95a334fJsrUFtz9/dnESk+XOLBtCX+a3gPU1hbXSnzrPCPfBMHYb
04DykM5gldKdZHolKc9Oxzner4X6bBClOqc3ajJGhyzNLJxHtHiVOpsPhTwS4juAre173Wutgwhw
LpFlCJKiqgPuSlYa7BYNFJ3UOE2QthP9O7Tw5WeTbC3wYUG2w9lMX5fdSvOPuRbznVDpNdll1nu3
fiFrq3mMH3NNnzdThzSTziF0hAQy9sJqemxVEpUoKscdRY4B3U49wzzNhdCeqLQwKH4YxXJTWuFN
rShOogayPQ31l+SuyOrX0VjlU/gGsZJaLgyk7pK2M9aPeGQry21DbXY03DI0ZoZjiIalRX8Im2Eh
QZx4MKWRbxZwMkaRhqg0tTtJ0fWNLCW7oY8SjNhAhqpodrV8/ErFaMGrUJN8wsQGX2z9ylzbD4wb
aTGeQwM9cAXGYm33P1pTTENTmkqm+WTUTd3ZSLN3ScWk1uW0a5t8ISJGmUZAvkOEDPKbVN3F0tr6
L+b4koivIcgScttcA0m9GOUpP4BJ3Cjp+D6VqaNVQP7bdgXC5gbz3yrLfMME7x8URMXOEjmSlG5u
1LwgFK+JOCrmaDM1DROHXH+jxKvhyJY6p5zHj0yXVSeV6FxkvWDa9OQDt+3rfCNlYUfqXGi4dJC0
UxGwxAG+48Z1q3EKkJutlSn7slc0N9LVnv42Fyo9Ekx961UxGX++yLsIuDhORSyCPCBo9escw6HJ
mTDwaUYXPWw1vwmrbn+9awgbuhXX29eLri++Spac/bTJ9f50ff71GZ/Pvd73efN6rdGmZZMI2pb4
uGJfUFBfHAKuHsMgQr673tfP4BSu11R5wdc546yLmEp6nVAX1LTVsoWH9ueG0oi3t2wM3b0+fL3A
XhhR3lk355ChD8BHSsy9IBXwAXnijzt/XF63ii0UysuoqD+e1KzP/Hy5Re9NBTTI+tSf9mQWxWgb
zBKh1Ag+1FpKfuzh576xxDYpI1x34XrvfN3568sb13uvV+vr7nIKKchzjxERgErREtrcirrGtnF4
CqH0OqbUKmSVH0+odbPThDVwtNBEgxiwzhA3I14SSoiN20zNSEzVcM8c+nveXwZwMQ+6Lh+LXN8X
YzEg4l0eVKX/6KZxX2UlZTkINzYuwM4jWDffKkuLyJDV9E7gxG6TvGKes6bZBmJ4C2Rf9tBz0KYz
kttECWz6iJcgFa3tXHdf5NC0NkNB2EaG1KjHT6i3DZxhK8OtGVY6dQf1HAGAPhbFMxNwysomIWYJ
cnLO36MdWNU7EITMLvRmWyiAumhMTA7EzsyJwMVbhRhvyqE6C1MQ7XFd7tRhXu5lHJaB0L5R5fWW
WJW9Bve5k2tlyum5/lIsZNFNQB7cCqGFHSsVGjYrIY3WmKnTz1XozktG7J20C7qY4uMotqDKLKCO
GWvPdGqdJp5Nz4hzcoui5UKb/r3m9/ut7i96RCePtt3id99TI9SPeqxXLsrPxJUBO3tIRhm0rNIB
xrF4jRn6OAB7v7bLSezIJ5oN26rimZIYRmhdYjgr5MYfmOBhFDm0UwSRcQm3WAWwXLJg9OP+OxWE
d3VZXiG7fNWEpsDQZNRbWbC2VspQF45xdYG4g0UxbA1H7BNYGx/M9yy08rNddjXhUNGcOXU6vFBM
Smyj6SVQlnHp6TrjqNhgbAQIQPVsP7Wre15LMQiFqJQWwryWfA3BhQRTDzLqq95tsxtTLAtblozS
rqroIy6HfQ7RX2vq75JZjf4cml5VX+opeoqxoboyZtOdUff73Og9g6SbR71/KYZYpv6u5XaM3XIr
lMKd1CvNZlDzjSKRr0Kx61XO63cdtb9TxXXtofsryEqDx1xWB0mfkBipi6OWy3kRoAYsWmtrMgAf
YgQqR0wCRC8cAXKtoD1SduQzbGdNPlKMRZpTbsVFVF0O7AuQotmHOof+XUenD+2LJIYD1dsJn3pE
OkyXCjclsxn0B+8LBRU7RfjlJ8Hih934HJekdKthNtth9CWL8zd+4rtB07/EqZF7RqUh4sGqbazu
awKpo7K517VzOWAS0jxz6m7zoIdV0cgvzVBtoUnnnlChN4pNWpJxhVvcXHWTy+RZ1SVZsolvojwo
MgMUDPPUqk1nEGSCdJvwRowMfnvL7aArt6Dfn8ZAMR2DbNdDFCQ+xTQD6Dk6D2kHULt1lqncCjR0
aeJOt42EClavoc8Ji/IBwppjS8YXoJD3a7AwH6pqY+bi81S3ZJxY1ZtapJ09GjXZ4ID+7TpmFEvj
u9FCGWgNg+L2m8I46Up1wVyKtA1uFpwsi+5nL9jTTsy7vZybN6ZR37SURe1JwBs6p98m2vpg6h6a
lFOTtarlBIBrNHeWccaCQXc/nM0vQdN6mjTcl+ZA8SmGOdGEJDSagnVrBCZnFyzBtGR6bzI0BuGG
Jr9WytvKGB5Rvmk4/enSrtHkQ5SxJK/9rsBuVSvxEffa3gjdUB/ibTTNR6gFdNAE8ViQ5jItlDia
5Vam2u2ZMtUoKirPlZLWNlEiDwmSC3tUlXtjOZgxa/04iE6imN3Pif5uTuLLPNEACr4Kkb6nw37W
mNJGSXkXWnljB2g/6ZN9L8b8sayUzCaT2DrMPQ0iPTciV0G0fjay1QhXzFN+zsDfeGBoWE2tj1zv
+/EwJmnmUjo46rK6p0MlAoaSn65bUWRpvKqfOmdm+D8LTGI29CwKu5NNoA2BJPhJmoMtL6z5KE+q
vUT5fJYrzetktOtZvSI+dCtf3IXuYtxU/BrRSLtGTcVQrIPWRt0D+0b8MLZDWc/QYIhHiOICHnGw
y6vWOCmdbJxGiZleuUiTT0OfCJZMdmgnNW4gwh6UhHsQDfyF656oYrd4YChzzqoGHx/WJM9SKI03
y+BWvabxOX2E3VJcJqXkYqKlpA7DC4K9wZGRg/PFz0hwzCk49casnAa+74X/oTTxV3dkAVbyu0yi
NuTe6VmoFJcITpslUnBMusncQRy5aYFbgUNDK0uwSQ0P6WzmaUw0R/UhCDryeGXaL114GWVFYdDr
sHQhWDGCLDu9igkVaHkpdyJoFehT/X7UKKwRZX0OJ0xomSzujLzNj9Wcu5EptDzXgEK3folVnic+
InWM2XJZOrhfZ88kZ9SptGE3N4YX5nFpC7AzerW2dl1d9egXAIxMSEqKID23SVRvpbl+jcsQNX5A
HF0ypnsLCFLQj/NZnUx1LxnwL/L0I9LZRyvdKO3A2+QcWYQhl+cRcx3Ot3UKrj3WWIigdYhbSa7d
sjO+mRrfStZMFWu/eTjLjbgbUnHLuESj2ywuWSrB+2Eu7KhaEbjLUpPMYQnU8ufZzVuKodZM0bMz
x3O2Xljy+A5iUPVzULaFvjxkFqpObZuMIYuhjpmLaqSzI9JzJWAsfrXCadzGgZkeDWq+eSZWu0Be
vpvldKNZrwAFOCyIKV4vhvUCN8ssOderbS8tknN9SAl7k0GKFV1U7yu14gNZryWRXmb25+3rnWrV
gM26Xo2uj7OQ/2P7f3pnq1puqiyIkQCpOV3Ep623aLSu12I5af7rm9dNmvUZ12ufz70+7fPm9drn
S5nqzLkKtyxzMt7o+gKcvzWhM3eBIBIfTJAVShiufV78l/eZ5Eoyafwnz6s58cd6iXxRRZn2+VIw
QmvR+byd13n7451+vNbnW8Wy9eeWanTIg0Hd4ThDqwZyen3Dnx4PEc5K3vXe1NSHP/boevv6en3f
PzcmlDKmSp2ImZD3JIiIE/X1aja0uyyUv2aLyKyARLJIKDImnuh9dQ31SxlKl1GgCdGlqNxllni7
hEKwUxDpYJMfE7g1VUIPJtFNlIRf4gkXfENCM59NTw58XtKLL/PT3BuNrXZ569eEHJ/IDmh8ISIx
+3oTmWR2ioUoZ9WqgZDEAXyUWuUhETUVdBtL6Qx9jqdmo4ZcVu+3+F2knWmaCg7qxl7E5s7AoEq8
4LYfGlyYEUE2VdREDl4Kv5Pw2y1ji2yMZGQSxDuoDNrcEEfPOBqKcuTP1tbolvI4D/uvLMQxopLa
drxeMxtSS4QSV831prQ+ikV43zJ52LV1/Mdm4SItR0WfGz+VpBAT8aaG93dctG9xrgOEjMuUbglr
gjYVa7tSApdgGcmDb4RSWJf3QxaEx269kKhdtElIT7OuJTsaVUK9zqognGRWKvuwqJUDGWcZAxuf
ES/Icp7hZSmnI2fT6aiF+X0tawbnZbZoQmE8pgJM/DkNcUFkOnUgo8pZpmdUGKb4wZCb6rSYZsbc
DR4Glo83ivSyH/QVcoKWlLVIPeSLSIdx6LZBzcpwyXCz0HrLN/oUvwT1VPpdEj+RhoSrwCzFIzps
8Xi9dr1Qxpm0e01cHDnDTJfQRqf2Iyh8BcRlyji41idBwCt8KjPZKtTSDjXpCWR3S9uiMQ3SL403
i+X80dCaZo9syxPWW/16pLC+oE6p6jQz/35fZFBamVq7HcbbqmDWi4NKPV4PrOs1cxhDElPk0u7p
gTNx7FDG9fpWQ618tMZO2QA+eVwsVa5cIPFgWY7G+tD1cX2sFPwoW2DiTPoQp1KzHb1QLJedVrGi
nMsOJe9ExIAmoFThR4JuLBeO12sZycoswOLCs/LqFOdHo4vbbdxrRK1jAy0QadePS48ZVh8XDyg8
wT7pkB51OUuPSJO/NQSKqhMduvXeUJgbd3VPOEJpJkcAK39sed38emGYh4SAP+rR5KfOabdXyORw
1ZmROF4/9yhXO8dcP8NuPeivF1Ifl84CmpSxtWIhqCWHJYKpeb0gz5IGzE9XEcrO66q9sLGjP1wf
6NenlEnf/7Lh9aHrq10fv94kIQxFXqpIP97m84HPd73e93nT6moYwj1T3s/7Pt+0IvoM6/Kjsmqd
7IYEu592HUsJSwCVhL3P/ft8x8/dq697ng1UzgJ6AbgI+eNHDjhLTeAvrbc+3/svu/eXm9eN/7Ib
1+det4M58Zb1NR6uIN+EagZpRcE8o1XpXdobR3OMejdvus5V6aIQUUp/ku7YU5mpwjnBmuqEVH48
Zukx6kOaUVaU+qPRLuegRBgtTm8i+RvOklr8GugguwWW5H2ZyfKR4iMM+UXfMquP5m65hMlja4ib
jJqFJzfpm8w81zN1CxFLx0pXLU3Acfw6yVsnJU9UxHVtGT2bxSYuM/S/SwsEfpyWvRrL4gZHFkew
LG3U3vwWFLN40vvsKWJds6G6wXJUmWKHm/KOnehwnzEd1KzE9AXpJlzm8LQExXMuzubjEL1UHZyS
ZpIuRmzDY222QjN8KQbOs10Xk+bM4skhB6Hx0iL9FgkMy8tKqFFrCkljr6CTb9/oyau7tdLhDQmU
h25Kzh2ckTYwb3JN1H3U/2GUtodEgsc1aIcMqvLCd+RxPg+8oCS/liTo8lBjMRHo5N8FmkjKIOIf
QchNGgBT7QYExzDvB3+mVz6pQCydLBVFgLWGiJNtzU/wVi5TjQp6lDtd2KQbSyw1t8IJMDXcVZTd
SDV4ciQViQoBV1gtW/F1rNvnTtQkX0XYS/KG4sfV05Jo4R2+ig1UK93nIDmN5FfT0E5uBhBevtFM
WLmDMwFyWP+lSt1n22VSgQUR4dZ3evNFtDqvSePK60EFb4MsGA/amvuFwrzT2w058/vSUnXAlvPi
lgS8U4Duq3P3nJB7cRyJ7b3vrHjfUb7clQNGLUhaJAUXvUbqmZQ4UlXqF7VnuVTmOAnVdvGHodJu
JWKpi4Yct6HUT6MwSqdAhOdT5co+A65MdG1kHup4fJdRrW+4UDzm2fN26sbeo3aW2oaFizLIZQFM
K5rwQVtdhkS0ewG5nmtUgSfmIsoeQ5D8SB1qmxqZQKZTdO7Nsd8RdUmVo9dR0vUViLg5+VDR7F9E
tbRskyOKSptCkW/cQBHrfcJvRj/KkNr1RHex6rOTSV88aI7yrs4JFpP07v+bvv+7pq+l0WD7b5q+
TfpStC/tL13f63P+7Ppav9M9VFFLkjf5a9fXUn9HamRR6UXGoZmo5D67vvrvmrhS3iUUaBrdUNqT
f3Z9ld9FiZKbZa5NUtMkJeD/0PWVidD6taEoSbwcZ0fNkCRNU+n8/dpQrOOa3qDcr6Qf0wRqxDIo
zNtDFGsPmWrEO6IiQg91yBsFVaN1dGSFO91qgJ+i9yCfBr2PPt+ZGLggqETE9ZqNXeI5tCUh/GpJ
rODzMd4pSz95sgKRn7mwayIYE2dEPnI+uGQhEZ3cG48gCqaNReZGhNgEBLK575CuzpqxnFhxI7vD
ymHamTRrPvLqFKc/eo1UeqV7CHi2PYpFDJ2CjpDdGQniIUkBa1saH+mg6HctpetRVl0M+9GF6fs2
a7vAxbKxqilpQCUTWOYcIS5fy0Q9DweAMUc3amHJu1Wvk+bPxFNEX6tq0Q9mbc64BEZ+6iBhQFYu
N0mcSC7FMNFtv0T62B1BnNGjwjLHp5Fa2xLO3dosjMskvlkg2MY4451STqaLVl4syVwnrX3iWWIu
ObJKZVjNg8kJ+/K90Iz3wFCyDXKpJ2uWMRuMBUk+y2FeFhhbZSGSrzUE9lkacPuU/b6yAurFTXtq
OdfoMrQEI5kfxly+ywVdcYs8erRAKnhoUlQiswRIG4h8/WX8QB126ZrgJktSllJiKm7UgdZgPKA/
b/J8m/YxzLpxZbOK1sWwVAqUbcWoJhPWq0qPQUnBpStEqktp4Adh7GOVqP1AG/y8Bg2iWgOK5VE7
aZLpE1a9SSxzP5Qsi6p19jplzI0ZcMKNlJo5GaY1MNAZ116oWfeVVmh23ZDJhiaB0l9F0PBYPJdi
elu2xJm2FSvLnjIOMbjnQDAQt3WUfReriTEAtWc5rPdWgt1D16OMfODiuRa2pCOFX9tkQzvVlcPi
LcFtglXilkVZYc4s4Aq6jOQRPkdMTjGOSrjDyMvIRdahJPPMeiVtO918EpnO+FmDaAdK6Hehjr9a
GH4t+PeZWe6RL62YW+NFnaAmmAix9Z5vt9bKF2PAgx2OaeEGphDYazrtFoPaKS/nlGpbEBzEhBTQ
IPVAXGKlg/5tT7X6Tazi90Wmao0bABp8pfqjgJJPdfIsq7CeEdKQzELC7oYvg8z6LQ1uhATht5XP
T4kib+Vc38DkdcdaY/7RhtRk82GrCO8aAPjbdtLehjgDV16E26Rov1OrhV+TkdO6WPKXdjTvMlRW
3kNJropfsNd2D1oVz+voTL1+06QQSkpHaq3YFQxYLnWaHAby9jBekTQcRG8pBktbVU3OH3Sia1l5
VhMNtxAAEKe0aLRXmDeklBW7tqpDmT2PxW2pjwOp3oO+Gfr4IcKMUOgI/CZ+0JGcPVSi+o3Zn4MN
GJEgJe6K7stK0hhP/E2Y9E8SzLyEXxxKvSOh4uegMfBLaqjYC2utbw+9q2QIqmW4TAJi1SEzvqiC
5anh6NDlTraTWvcs5SS8LE1sR2L+Jg94AQH33tT0HTyyiu5DAZ9fKI+kkZDalxfkauf1VU6K8Wws
xg+6U5B/svqb1oPXYOGtCE2yNwX1uSUn7qw2zS74VuvTGNkTVWg1wa/G1HIbT8w2pE77ICwON002
BYfw1qwCtAdBLdyp8t6Qje9ZwcQ1TxLVi/OMnw5JxCUUWU8Ma3KRRXxNQUZsGXFckxU+paZCH1Wt
OMxV1oLl0MBTWIxvYzHfThPzan6U4w4unZ3QqjglplDw1zStq3CAKgNWermjcV5ZJI0vJcKUqKQb
tazcioFZl6zGEBDi6XmkoeiKWkMf3HhV41OjNd9Bl4T4y6lFGOBvyzYjpQiz0IZvbbKWzM/75ELZ
PvPnFM8ktfDGzYNE2JqrMKEVrV1SNHtgtlRbUkLSmtVE2mG/hqwcbFMQQnYG4QVnWTiWOD5McJM6
S8CM1GUrJTOwzozBqfoBooBlHnooCUCqBVokwkD9QXaghA+VcJpFZpxKHOPlZZkQVpK+N3IQD7Pe
ZptJ48ig0gEo/RSZVDUgplSumTWxP2Ey3HTz7EkWsgoyanG6RLCdsjEK/a7OHwKkuwxmE/XGNvaU
YFScadB1ujuJ7JYx7xA1mS8zs3yZpEwmopVwbppNItl7hL9M1bc4Nsy1QnCe6rL2pnZ6Yr0Bfal/
Erqidah8YEMsBKaQxeJUUWQ6mpTqeKEuTRiqB04GnJSprzmxPOI6owDc6pzxEFU2U4qtiGwyQAiQ
yRXtwSzDh1qnhlAPDXgt5LMuVDvFToKy8unHkoTcnxFOKBvSIEN31Olik//ygu7ka1I2rMXNLWVW
0+3RT1D19wZlxPOW9FvZ5PPpCgJk9WFrzv1kq1N9KQYiQjRrHypt7aprn6oUGBH1eB+YMGsLLtIq
pog9Uj+WrIdBj74Ct/BDTaHgaW1EVYFmUA1HkCTsah/yzVIqR9GpgfDltAvVLduAlOddZcQbUQb7
rH5gSYUsObACt1rYsFoEwxlSWqyBjG1ivoOVddE79lHgRILoMha2MZFKaNobMpc6O0uD+cuc689h
jSm1mcbdEkvWAUuQO1G4txtxdoKGH3IpYsOt+ugUJPoxnvPu2GpolEQEd0UADCuuX2g25Il8KAKD
1WWlflhKxZE/++gA2q8RsGQSEDjn0vyaiInFuGahX4d6IcOPOKFQBkcCnnJSTsGibPE366jvFccE
peXGvUV/NXi3usc80WjNQXB0xBF3TweldcrynYSuxROM+Ua79DMHXgohXxfpogkjA/QoQFzjZOYm
TYX3FpVO2qcxfSri1ohZ5Nyivjb8EF0CDp4G6F3OnAHQ7zPdXZ4MsXueSzU/iix4S2ZvhyyfsRtN
anjQUutZSurKr2WaFgyN94kgWI6xjtowpeudKYrWPlnXXYE6IChoA1fJ2ycazOIGJ/TJgJTLlvd0
0yNfzN/lOkX/O2sIFdpdMGYvakohuK0YSVE4kW1ocLJq4zbZkpgB+tH6gsNwcrSMmWCszo9zjIfL
aEFNFYizaKC1RGKJ08REh1pw2Mm7pBE4PHopcFgrEpMVSaFj1dNuQYvtJR0yarUMdqaxxE4Jfd1Z
LM5dzAJ7ApN3k8K3ns4ChyjGensgNNwa4v5YEcPpwkeD2xelsgv4f9tblkWWe7VGFEcvGaZ3Jy0b
HwfgmXFp8oxSmd3Q0DuOSA5QypuPsmrrS38/IPxygnYUT7jVgigx/KFISnri8pNm1JVX6ORDmu30
Y86VElI+jyYfddJy1Ab7VoAMUeFe0bJ+mxOAWilGshvxUBGHSXDGQi6bhxCOlT3t/ERTYlfsU9UN
Kk8Ioos10gBWupldqsXbJau2XdDcRjFxotoimXbSLm7Nl9C03Q4+7mPbdzNiAMICkyLI6ODpTCVG
wxWGGm9Zbw3brMP9SGHY1fkynXzSLSz6YbYDXMuK+ylj7rIBi9y58tQMJwMtmkTWRo9X0W2K8DVe
ek8eaIRKCRWjKS0Y3bKJPi64+Zklh5PLw4fUEosF67X0oLahnB+pbWERXKdtKtNNppoBHJGhHJXz
+DEq1csc6X5dKidC5TBhZ3hdo155qs1i26ed6qoJki4c95zcKCzVMUSS0nJWtwjcDb8dK2MnSyPd
7r7HzBktt9CjKT/kTeKTarrX2uk+BWHtThX8O61TC6+ZTIVVR02ypEixRTfS27bk9K4Jyd1iDBqG
IfQlVscUHHr4SyyKl4LJyjoaYti1nDjDAjLpNHeKnfHdJPBNE0nKov7C7wRXmDmKOz0jtzX/vkSW
YGtDhSvNNA+sXMX7edxpCNfQvjd+XLZvzJWemekVE/jislR7D5GvS3io4TVz33rdRI8cH7RdymFg
d0TSOpGgIbDXa29Yifwc1kGOhkBk2eIa8XwMZ3Hlh+qnPijJLh6Dt0UfS5/oBrs3CsUr0O05bevT
khSItANEDrEwGgyfvnDuzFHE5CvrLqpaI7gYTE5xlNqI8Tyk/AB3jSJf8P5qAMG7R3gBuQ3t4Dlv
RyyYQnVSaLDYOVEBtqYV2D97MpYYGL/0c3ISIqvfTQacgRDIt9jjpVOaZdtUygc8pLuh5lSqSycw
GSwR8V+sQkwvS8VL2PpibHT4Q9pjoa+0uEahTgl3aqD9EMTBTkhRVJm18hBCnbPrfiwJHaFwyBi6
sAqzjeGgy5chZC5Br2ivFJNO1VWMPYqmbqgJb0ivxI6pbNEOKu2dvPJKDmRfDQK3EdpNGguvySjR
ftf0EFITI5ymMCdhsSN5PRZ+XxbDvep1LOa7GQ4ExnS7rWH1MqllPJciukBMxJwUGCX+g9yuixSH
KcZqh+H0wzSNc9QaPgYea1Om1eTQSfmGBuxREoPuzjKEW7FALYGHFc8UaSfhV6Pgm0vjYPRDluzF
zNqkvlWJkXCsZVg48Qe6G1azLYvVi5TKxCHEqeXrLbOsZCnQYfYQesv03jKGIykxzbbs1XvBgn9W
NTNxLrbai/dJotjthL2o7pvSj6ToIPYx+pyc2CTLrB/mGTHHPHeVF8baq9BqX+F88bXLT5aWIzJP
GsY9plGK5GqRVFBbTmKXkuLs16nuDhlakRRpRN8iC4w0RLSpBMO5/NYBZ3XKWBx8eXwe46g8lJwK
YsIpN0kk36H7cdAVV/dIqgaRSK9Y1xWmCDdiS59pWPDE9qk7aR16irCNqPC+FWH0mJi1dkTRfloE
vMyMl5P0YQnNc9gHe7MTfbVZapRAY2zLwJfkXIGjJPV0vdboY43fMI08xpAUAq1Mexj1MW0uhqiw
vSnS57GbiRgeW0r1Y3I2xPF7X3zIo2W5/8nemSy5rWRb9lfqB/DM0TumBFuQwWgVUmgCU4u+h6P7
+lqAst7NvFmWz2peExgZQSlAEvDmnL3Xrihk74RS0F+ywbfH0T4QoeFPjlXul3CEW9K7xxJvIB7U
dNh11d11xvA5xLQXu1MbZIbZ7hodb6eSDyKZDuzetEOhGdyhEshauAJCOhBLQGupDwi2p7MiiFg5
+yrvbz2easZUalRdjMFbijdjbNyLNJfPBV5tLQv9ImVwqUL9ISt649yz4nFSPd0Po8Y8GtE0aGV9
D9d1SRSybzLz8kG3NevUS6Sj7STe68H71JrcaU7/7jRyOdIP/TFWET9IuZat5jaublQFKpcmwnSw
jeihqIu3QTBEJUQGCgIy/ahIXyd80rsypizjp3n0mqOjZS82P/QNpaG+nkcuJ2GQP5h8yQzRvegx
zoq0HL8t9mns0voCIP+LY07+Q+/1r8kSvy2YhvlGGcAS8DUQ46ugU3zXfx5uz9PiZ0ZO30VL+vTc
aMsBShfTznrQHXlyuOdO2zPa7FXQ6CVKeSt8MqhPz4UrLmFcQqsg05eWq3gcErgcaMcuXWEhxtQL
3sIMhpGriYdjLk89tbdTrCeMZJk6b5tJiT3smEcT2i7iN0kMbMCnjr9Ls4NmqzvtITLip8413lXX
RvsajBFOKpYOwzATP6XsHyMImthW38e8vjQg93ZDZ5dY+YDvCeW0lDjG1WUQSs5sYmBq4JfRvviB
9OjiaIgzU1sxoun2gU+6POgFsl/dyB7X2xVZHMFM2qtwY2snxPhkhu6DNiLvZj+r9kQWXkhYowik
J2zpxJnQhPkl1LBwIWYbRN6/IJL7wVCE9M50yEcrgmzMvzrjeAfEOu4rTfhtFt0N99om1qfRlNlp
SRTxzeiDippLu5bFIfaMxRfia6IztIOQIW8xl91ulsZLjoFo37v1B9PDVRd90KTwCYqUFoO0CXav
AdWiCbVOba17ezeX96x3PpBHfam94qWpaxzh9fBDTV6zo0GUVIXwLUdXp7RZe5RDbnDRM6wshAnu
nD2sy0Q8Ka990Och2rmVq1OfhZ5S6jWoju7uzsI823n5umgHlmTPg61lp6rvNcqsw5cCg4ZrrhHq
RZEFI92MPAGYhp6zLWNYWTbKRdksgEfzDOOqebdM40YsMtkGg1UHo2fiNFW0FYU71IHx3wezLGta
w7xk+xnetw7XwFQC9gurYJwKwHhS+1EXhHGhSXvsuJQQYvEMH8qnrpDfk4GqCabibg/lU61JDVXg
AGgNLHxHDDKdL3OoRlg4zKAP6I/XQemh7c5HuSdj4YuJSCkYF48eI2vIGknEMu87CxfHdubatIyn
ZGHvt7j6QiGEU+3pC+VsimIsvJGJUSL7WlnLMzHI/DFbkne3HoosQq7013OdL4p8oPiyneJ2mMuJ
z+3P/WycLcrpQHKia2+m3rGJ9q0xVUHqZQiBh8lxj23YPkSdkS5+shZz2G02l15+3m5G06WiZdCk
hOZacYZ8CgjI/8//vv5tGOwUSCNZqGvDH8m1skCKwTu2XQXibfsctudl7MG6NuYX21TfvcG4qpjy
ydjx7doKBkHcJAVzLSr2abFW9Qz5A7uRM2IzFo2B5fWXMclAm1UDJ7me6TaKbE/hZCw+phn0J+sp
bqfemvmXhtmKKUZ1gWcoxIWDBVfD6s9lWB2ky/AbY1RnZ66e+y60jpOdIpeeiiLKd9NqXNA8ZBxN
6b3QqSiDYbYwG1fDiTUYY0LhefUZmi1lKZsufTFpJxN9/Ohjdb0KGPJXvVXsyKZ4PHhtNgYiAvjR
t7gbimVGnhID4Qu2v4Mskr1MjlINpHsfuJBeAlsjOFvrjLOjWY7wKS7O9XldYWzjbxYbfeCVHTGJ
21eIBh51IKvRVdIWogj8I27bnm5XHHkvvxeCDMFnkCtPZYUCsxT5+c+tst0v68FwZgbM2nURS/RV
oGqZQFpZB3uPf0xcVufu6yRVXPlmCNyMnJVUmSvw62Bl1YWwrpgdhv2riFB9FLl9pwPpHYHWDcF2
MFHwHeyeW94lCDsw60ZyzZuT66cQMph6u4h6N6NNvwRJx1KdzRVi+zzEYJYmV+Tr9V7v2fVsN+N2
qNfreXsU44o/9yThIaLPclrwSR1EjVP9OSzrpfED6zizrK4qM4jqyQyU80mUwNe278HIZfmPb4Rq
jjS0H9pgsxV0ku/NiFqWrd5y6yxY+zaBHadILJ8m5El7OykeZ02aD2I9NEl8VJoxH7sufhc2Wzqa
zv/4nd5qJzt1ECJOlX3LQxT3iyYOsmbDVFCRuJEc8L7kSFG3F2B86K4GweTb7/RivHVO+Hu0esaM
RjtZ7TifwKwRIDtGg7WLEBScsIm1UNHL4j5Y5nnIve7cUQ3VB1Iyd6Bs44fGpgZhT4oUGMQUt6mq
91SvXqktUMFtWSQZ60mLlh5XrS0DjjlhPMSrs0DDXelr1vLdA3HTpKa69a51HbrynEEIhAhL+aLU
S6Btvyulxwh9OmpIFNyQ2MzZJWnTs4wccUx7ds/jOFt4xjpDB/bQGA9Dq9w9kc24ZrL8FmfNclYN
OGVjyI89W6ydK7WPBu9Up1KqnFVxlWEpUT21YbNHuIoGoEMdMBVfaY6jCRb5F9Us4wEBCjqsUf5I
2oJsgIqqQzekJwVqwhe3RNYEPDnJTbeN+oorkQ+TkOO9o3cp2xNcOeQStImP87W4/nVwSSjYmZKA
9BJF1OCumEvvmcItcAHofPm10Al0VEvPGiQafJUw1a3AIns2AI92msFSiEcWzAdNN5wzEvKCGBGZ
/zm4kiKnZ7M4U+6vaXYT7JNQH0hi21VzZARw1NC+rI+a9bA9+usXcVcbwRSWMCbomGJJ4yWCEEuo
Znax/+t12/+yvdjSk/eO+vqxEZoTDJbhBAZkI5wl60My4LXzbMV7dANj0Ap/++lfh3as3D//qGxX
OR0pYb4+mCzRJjco+16gqFlnEurkQRQKGRARhranEOeWPKecFeHccXGODd6roe2/U1yx+A90oG7j
yRvD+FrP3DFebR6YCvheGB4jUwsEE+elZlQdVy1YoVmYYPLR8d0oG686jCgrHUnJLVhM6uF4sYCP
YQrLqqPNKLADkPfDjgW3d/c56fNfVFf8yum/mFXD7SV7eMbdW0JmG2Va7/OYydDPTVI/uKsotxJe
EcY/85rMmMnNY98ca1pv7cHoCmerYQZmln/Vx4cUzL6dUUkbwCLvMXL8mAReF5OPLG+7H55Lz1v2
BBqYb6n3xZopjCe2lQI/mz8xZRsIRHrDn0cqXRXaUPxGOzCdVE569tmFW6CSOYGff4tFvvgUM2wk
PfIwVcXnvEuJ3oY2U5qKSZYRz4aL0XU1n4JNua1Mn2QHmCmP1w5b/DYUX5NikIxrj+asVb4UxWNl
aGJfFyHelvVmrw4CNzPjYH3Ry4nqUMNiYYl9PcXm1RI2fJcrpqZ1uOvX4DcjJ3mCdcG66jeR0rta
TfPLPTtN+mTOhJkaZGHSU+m/MzOMR2k85toU0Md/gntwGtP4SzPTY/Pyt57GKRcWd4yza8fyrXVJ
rQ2TLPKXiiuAkfLkeSR1snUA4o74FxLj40B1EWE6nxGQ6K6uqBjjBWkPorOuLoMiNB3bWGng9XwH
Qkhj/63rk3Y/mJhYGQC5g8NDywbXNxrsoWIRD5DAPnpikNOkWVXHlwmyzoqthyW/c4v4WJXNPa/o
5mhPmlEDJ6bl7eXPTbjvFSmYfVjeHd3b6fBY4sn7ObjlHecyLYUh+YZw47CazGpzYEYjfBhjUNaZ
ByDOWGB086p5ra/NEVDwiggH5MrUDORw0in5Vam2szwk+pZxoxCIXFCKhzEcTmpk+WmKA12IG+Vz
IJb3/DcJb2eQxJ9Cu/1B5NuDhMKejdG1M6L31oG05NxC1/7Zgo6BKrej/vc6wUhjc5NdmslLr7Pm
THvbMbGPDKYOrJrD9mg7QFQ0rrNkLC3i9Gu96LBhXJZsmbUgUDaKz4YdVpgNIatNXhzTWY93GAXG
HT2HhntciZPs0mfVnD3J6m2a0bKDPewCQj0g1G3Pu85d9knFqns0eg9fn5r8lAqjGq01MZSRd4wy
8yNm7bHL+5mRkrWaue4zqVXwZfZUS4N2PRgxRLK4nlPuzq4FAu/eFWiAxDSagMi6NtA99rGJU0oK
CiwLtwMUpOeOQKFj3VM63iXrYm6WZr343fSd4IPUzws2Me6640ApdpahO5/imnio2SNuhxwvFj7r
L6fHtCvygIprjU2DA/5uVmiFGHq/oNTsF02K9CTBUJpyr5SxMe8aojF3bsk9nOkt9CRH8MXToNuh
ckC0tuCmKDLPH/DcG9TBYOqT3VXS0XVGbCAcCrY8gfhqruvtftFeZck7KbV1ytte1BY0DGJEZfFq
XuhWewKbNWzq20OCH6CJtAc9y8MD8CPSMnveTpG0rBbt7U39WT3SDLIUqgwtd011nQD77QxVUIpf
V6ho4RtmjYr9zF/PS92+iDHqT14/0u3968+n64nQ2KPTzdiymhuKDOqM00BZ8VYfwfaz7dF20AzS
4rj1WR95U8BSxT1PLjS+fPkwLRx/tNLf7UFPrswFOiU4ikwVnKGgrLDBQmeFa43vxhzWZiHLXwec
VEApUAWRS9LlnNg0gchzC7ZDtHDDRtp0KqkNB9vBjteQHy0999s77Jaq3OcseagEpAZ6SY0ylp4m
x6Q2P+Uaw+JhynEH47ls93UrGKfVoHEBsNZm78V2I3GiQ0dE4/o588Oc3KFg7L3XTYL2/wkt/wOh
xUB69h/Vevdf4//6qNrsn9V6//hH/5Drufp/SVs3pAvgY0WQ/BOkxfX+y3UE/BYKZIDsHANN3j8g
LRaQFpi5toCMSYuOCJz/lutZ4r8sgjdshG4C0d6q5Pt/kOv9Gx1FrsOxC2XVFkwkjvM3zKo+OM0g
RFRdZhHlj1s1KsQ0QNYXEqzV7qeHLMSoqtMn/W07WXRe1nLGP0kc/29wlFUS+FdArW2tZyFXHJO7
0vE2XM0/M0iGTmhLI/XyUuYewi07fB284mEZZv1uL2aBoqx9aB2a5jGbvEjXDkhQfs9THcOBW2g8
GDg6//MpGf/Kft1OyRJQVV3hWhBg5d8+mFYzDbeWAtDeTBcpy7We/iObcdicPwtiFJ7ySZ2bqutP
JhkKlu2yI4Wrs4fIsytt7SUsXfegylGdTJtVQJYXqAO8JfMhZdm+K7TxVJusRNyqj9jqhfa+ctuz
Nnbn0dCBTEfTp//8jv7GqdzekS1crjbJBbVqQf+my9RENyFrKy8kocMGcympS3zJhzoBQVN71tmA
9HQizcU4I6Y+ZfjiO9N3qr6+yal8SyrXeCwN+Tk0hPc/YWi41P9+Adhc6BCJYNFIxK3/em5916ft
KN3i0kfjSziyWDZFfqkEMJNIUK7tPBY3s4m8yVN9kNtIFqnTX3InnljXZctjoT1GYv4fz+vfLswV
jAOEhRPzgBH/PYIqFdpUM/17Z4slTl+6vilU7NuYUna1DsfOXgU1vXdgMZOejGh8rwukHiz3JswD
i/5Q4Dr9z1+jvX5N/3KvuDbdaWkAxua7RMfyrx8VXlCxROGEsC7VR1h4EPedtjiAItQevDxpX/Pw
gaZI9NyMefqGn/4w2xOSMMtJENEP9OPDerpje3ZRZmlqP0y5FdDpvpTVIj63eJvdgerfYlICzyVK
FTuz3hygPzdnEMx21rEEqv6gs0Shegxlv7JZKhssuybSg+WElj2cv1eqHFZb9nTsYNJbnUuwS92R
NVt9xD2lmqmjOZanOvLA7g5vVDtWVUvwXIk6c/6dpESBi9ihM+3Ww56YISS4Cn0EOuEEuSAtI3Qi
w3425Nt//ngNEIj//gHDVWO4triQhWH97QMuCw+XOHu5szEqtK5FdQcFfqXi510RvrbY1qIU67gc
nqZwuk+ltVwXKlJPaVw+aQoHrsN2cl/qWnT1hvZXW7i0DHECgyb9OcK3Z6VKRHkWLiH+fPdHDavl
lCSzx+drsHq24DyyI/oIWY6grvLWeAConaHhBsiNnzJpvOGcHS4xZpa71nLYHmVeFAW9o4gzcdjr
xDOkIU2PH7dDHnt3PaSHM1Z4PZRTXUlDwqYAIB+G5nTuEIW8DVY5P8fh47Rz1VPZFzqrpEV/WzrA
312L5CKtqf/Pgixg6Aswf+i9V7lPAwrDMmUCHw8GFUuUQMeYVPULtrQL8XMZvaY6ezDs77Myyv00
6RFOv1gcl0Xl4E7dvXBUSuZCs9ZTWtRCc0fJa4z26S3Tq57qF2ffN3mC1LJDRhFFz0X6edY6dWZq
wzGtL/O1bAf9jt7D0Ob57rjiSdqNhtSO3bVulN5tRNp0sex1f02SwU6vav3CxJ7ue1EMePdnOiNS
kb8ZJ90N0ZOfovoLtNiabl1O1kGhkIZ1IQCL4ZOsKxls35GTwwNvYjq47tgB8THFBwRAndoii/Vp
pLmS9tXFLLQ7uB1CLFjyEsKyXLzGTZ4pGF8LMEW3mChDGppD8ixSL0bERcZyWzUEdjT6qyrdkJFZ
oqieUPwZTnSza94jGpD5PmpcLYaFCkbl+Pbd1KXeZzXPGBXTS2W24qTq/mvSR+Wtm/RyP3skpCnX
8r2MsMjZXdNkZmb5VIsKwj8s3PhoM2/WeujWLk04AsZf3PDo6X2MMFxnmJXTC4ROCuFrkskkEB6m
tCr8hRyHFeqSX4bYhCQFbfspdMhqS9Lk0szq29Q285MiPOFp6It3L8O3pnrzDAzAfLFEoz0mpNZs
z0xLvIG+4EPWK+9xBkvm1J0XUAy/IKdxH7eDHaHC9iRb9+3p4pXyzy8ydru0L0d52H4WpwmExqWe
ToVRLbftxaYnkr2NKRntcoKy1YXAX0dd9Nyuh7xY5IWbhKLA+nRuGExbE76W1Tqn7Ufk3BCmMepB
ZxbUCz0ZnwxipBDyEaMeZZYAPGxpL9tBpHYQ5/Nyp7wVvcYSWnEue8TbyMo603naDj05vAGVzx/b
s6KVy523t59YOAYUJpHCA+x43Q7TEH5QOSuP6AsiNgTEhrFVEvrOpfbT5kURLFNTP3n5SAbzRJs3
Kl0IRj2hqnUZUJj33nV6sEj+u/HVRDehI8KkMgw01Xbns7LTflc5nTr0qgaU43XaXXWQYtRClM0U
NvUHJAI/cX7SeUk+9TMXsRjI3cvtd50ICaSAhXvRrTjZqcZyoSZMP/JKeU8tTgvX+CoLE3I4oHE1
vyunv1qOWlNM2rPDZpE0s4F+hg4Vw0NqRO34mq9JLtwXBw2aiK3GHFuJ3RCV0NtsXe0bhV5vl7ho
+DMr1w/wwRDPyraiCkUdPCeK5xiNODiGNNMvSNx/k/BSHD18tYxcSrL9YpxoDen4+mkhKYEgZdTI
LVls2Ae+9qaKjyjtjHNBP7lslbxXGuk5WkhZQsCgFzUIZ5LVP6W9Qyd47hoazeVzIkC+TZpzGCNi
E6c1Ys7T181e7rHdxK2Sx7iwtk8ztxbtspQtSjjDvNSZNe6S9LOtVP8kemePbJFW6Do+LYRUoZBy
2Sx+kUKrn5mp7oW5jFckKqWvy+kVaURyUvZ1Yh9yWnJ+ytLdObTmRONxnL5axLkeraS7K3oDvhoZ
JNBe7a0FEWBXj4VPRNc5lhJ2xIrJ4z/4iPLl1UHYe0uizjuUJWKgrOx2AnXoQXgJkBZEVzAWfS8G
xs739ySjZLz2kfvk1mjSMxEi750zjV6cS9e3atnikoLFUvhUhqjkrBWJylubj0shmz2oF8gWcTn5
KCC/C61sWa+qA9IZ4oUgKVzTgWjYKenj20R5CSUkPsjoYOrlctfVcC2peX1elvPsYYEbgfyc6VZl
Z5g690XJ8siGLD9hH0iOlgZfapyPcTZ8TqqZ5coUvgkTaXcm7NcsmvHgxuS09rr2HqlI7uOpOnkK
Fv1sR8uTbJ5bO4UO3CXR0a2nmj+PVVr0kol1AAQztYgT5mmdCPT8UaBxDLx8eUhSyO9hPF6ypiDS
Rq5gloiZdYY1RMQd64BCgzpog4cgADlYugG+U4S08oeQIBfEiEvFVPVDkxvVXXi/4pHCYBiaX1jU
4Mmw219Jiqq5EY550XrvEb6SS19haVFkFvYhQnt/VnTXXoBV6dfStZiOZd/sFjKQ0HlN7VOr6OMP
2CC+VZ1EEO7G70M22tRmWumPyKj2Ki805GimebFU1AZIhFqnBRTU5Wg+kyG7iMa5k3Hk1lgmkDuu
HZ3iXGbOk54W1Unz9nVdV5fGQ4NF/Vju3ZT4ZumGhA6sJ6+RVvhcK++himoq+g21KnvGLdOrRDx4
ZH8tROwdY+9tGBpqc8WAH6yfmP2lFZ/tJP1o4ll76BHpWryzWWuR7KUxbnkrKa7kCMu9l6qQsuzg
N2owz57ZPGK1acnBo0Gn1RcAZMMZ8FNrl9UDKRkjWqT2d73QtBpJYr2kNsxIokNRFWswAKv2nFem
GTCplQeLL8/39A67AjADMs9culMdQyEGnc/GyhuMZ95ClhQAoiBgXWizc9Pwf/RhiNix1JsTV9DF
hPhHRCEqM8uAB2ASNoV0GXkUCU8+44p3HHPnVsAEJXJau+XDKsEA44VizD1wmaD56Ok7O79yYhWe
AKgY0HUulEUlCVDkMlmzpJcL5DpOZEr/2hF0I1K2WkP+pkZE340k5KZtruO4d6vYfGsRcsoICeOk
qs8h2EzCQb03Q6FqTBbigMam8jkdkss99JvgLNNPaha/WxulU0jF/qUFS7nK2b4NRKhgUinqo671
lR/jP13h4vU1T/g7uc2tS1GZqalPCelwWZuaRXrWYqKWtqcKTNeNmWV1hMgruGHtPtjZ9KqK4pLh
rRma0aF8HY/X2rGp9M5O+MAy1QAAlxVfQHw/aWM6/DLdjuwL8SBbRIUGeUI40oAyGCuewQPhdhAD
LTO2cdtPYCBg1DNAfjULZsE0T+qWK47X1tu/UvW1HXAeWlCb/LxMxluronqvREaMctGPxN1RpU9I
zTlYrcFTLfzp6YAWx7EWxLAUX1s2ZNcBm9Fte7QdYI/H+1G4yrejSkPqJiwNmA9dSGOwgu0lpIQG
U9Nrp2nxfru9kewHMd81OzUDB5jfn0OZ8+01Ay2HZHAX2utoE2nlpbREq/xRLsmHILHkqIm7zpbu
2WqeptxxnjQcFGMV1i8iN+xzQwWHfu9cv2w/U/bUIhWlO9TVpsZSWtMPCwaTF0KIaGz2zdP2LMRD
GjhyAJu+/jICLw/xksu43DdOkRwcadcHLhnzOcPq8TxnsBky3C4QqWe48FRbgMPMMZpAfboLnJAK
39ErMgbMKOaLS9ABvc6mOFsWp9O2ekP+W/aJ5p570yHfSAjxe0uAHBZRrL8QGkLQGbY7Cr7NU9h7
1rEaBTswIzpQmhopRq+3jywPRo1xzoiqm2T89dGGQ0DStEccaCKYFyHQ8lRU1bfnbm2BxgUItJcV
8gc2SFd0lNI3inyGnR5CDdCiF1PJFt7LJK91TJGdFgCdCYgC26HKpSr+6Xk8IzSV0QQkg8+ZKXN2
fiV6Nx8c/ey4TYyW137O8RqhDemrK+tydAOkPxVF7e35F+nVjaP2NHXN3QAMfjQS+4smFm4HV5R7
1g2wv530QIBTfiBg9GbAL2gr53vYiuiq5e1ZeLTViiK5DRVq4GWOngXiTToH97ZlO9Ibb6zwSO5U
9ynhVGfd4v8udIZIM7/1zALSHjVsEtPXJo8zvzHSz5pAJErsG22L5A2XOlUB82KyRhtCx/LpDyTc
gt4Pe7G+obA/j3L4pJWx8ofloxDOsnfKpPCjt7Vlshv6tDqVk8YOUEZcpaRS6914Tq3+mcXJ53id
YXILNnB17ATUqhp+IsRZJP1GGz9lpROuUkMIWySf6iUEt3AEcIgh/qZZ8wXIxJ6YvkB04lulXljn
A0loINEsE6savXX1C2xMw7eH6TxYRHXmgwag1+GeamggJKJqfSHVL4vosqNjZ9+mDFYSmRGfDfrJ
RF+Aq2SFLqPcuVBq82dA7ik1pcBdh8vtUCA4aGPnDFz+V7fwPlPVnRrTuegIcg+k/Tw7CQDjvkUO
QZLpTitriPsW8YmDRHpuki5dp8Y5dbQXjT7NsSJHhx5w/n3yFIv4tbxT4FjL5DtxHdoB5gGuyG7y
9g75ZjsbmivJDBlYI6IdkoHtUFXov0M+6noMEecCZNlrOguBPmu+ZR9mWhdPtSgaP2qm4rhWkMt6
6X8ycDwyDJEPbBreo9Ror5bwA88wXX6P9mRhtYbGo0+e/R455t1r7As+NY8KqKMHJZni7K9i85Pj
1V9aleQ0PtgCWx5guNgb05vRdNeuqd3nzF1XX2X7NSmr+jNfyYOWh+9tMyTw6ppvjurTXe40y6lb
4wwASRELHmeAWBlD2LRnV1DmE9lLJgUz14zvWu7t+8Ro732Wu8eu194Hhp8yYddOWCqsy5rpS4bg
8A3dxJ3chvG5zzXvtIgX7MKqTqpTh+L+OUmoGEL8KxQ+CsuBi61qxzgN+ryrq7C4DXltsFn6JPQe
shCuD/TnqIlKEuFTRWib1fTttW4t1CtEe/q6ht/Ss/uvJYUjxHBdUBlTfGTcY/yy6dIT7w6qSjyV
mvMkISxbs/hWkzjoLxG6HEKv53O6WpVZS52yQT6LxQFGQgotECD7JFc5fj549jEbB3CxbyNFZXiR
KNepUjePVZO8ulZGvAhsb741lMg29SQabbS2MkrKaVXsXYWn3cq4+1FoQFnUBxcB1jpvRJrxyZtt
88JC4VZlONgyAKhHMjWeJbruT6R7HQkReIfoTlwEjtcdErGGQnULrydJy70+Zs+65jFuTavwEN+4
TnsVr2GObyMMfcU1DRS1eRyq7p5pRe0jxyMAfmZNm0CPY1vUnMeuQb5eIvelNjH2Gc67ahmxBCD+
2mRgTuFWIKeXT5uoci1doyW0kVp2OtBCoBz4Afv6q0SEtpvEW1V6R+C2FqKTTurBphqNa/aUtWvt
4WfLJf+eUqAIFtaA6GcMW6K25Dl4ZPy4xEb9pVrbpJjb0+1g6SSc/lG2baK2v/06JPPmj9Bte/Xo
et1xHuNXaZQ4AUe/GZwPN2uU31m54RzQDR4JYs/OA572c7u+gMpUsMBWYjahD+m1JK+vnd3tMKSz
fpx/riQwE3IPi7VbmKvkkmsFS69HVdOtIdruuQzrW+alvJ+C8O68LrAZ4iDUTMRjhVJasBiPXUGM
GXtdILsZfHsdw8AxilKAhJCwMN4txVEfo2f31AJ9fE3c4VMrpHnaVJabmnKKvB08QTQEOj37U+2N
7qtqaat4g/yMELF688K5esP4u1tNiskwQjd2kBCbcr7Hc9LsiYDqoPASGOcR5NYMOf3hmAT3Hp/7
2CkqGXN5WaxQo6Ldg97XJq0IyHXaUVy1XicGrrrOAq9afvJlo4YcNPtijaXcSQNfWFLPX+h5e3eM
VgR1eDCCZ9tPk4XZuO0qdoAzns4K+UacU1lReVQ92mn3IKuqBDxbnjyu5L1GqhavIm3SnGLdB1Ns
yCX74hRFew1Lig0hEsh9R78Mpm15N/VKe689OR4xQ8hL3pMX7RHNu7Yf+h9TFp/cpT/h+rBeXXzU
J24BSDhxXL5XZXgty1T7pkKqd5BDhvtUxPmdKZqNkjcckD7F36KaGg/S98qdrA88Qs9OmLi/Cpz7
Q9/6BmMMOTXmcMN026w+1HNjdc73AoAcWy9ENC7qkDPIpRdvoqEzKIq8bKgh2kdI9w1tNPduYaHp
C73ltJQMHZhmTOaWnogoCpNVPaYn0SDjSbwu6Eq0fOj5nXvURDn1wErfa47SQEDidZw7ghbZ7P82
m+7MhhKfRgMDPnLLxwzd2BvFtiCioMAaxZuvNju4LYIXRaM6rM9ccHS+Knr33tPjRfKLFLu1FODJ
uXyL2SP4qWIXHLUFqXdyICYBh4MDexsxcqU9T9HDnNruQ9pWzEOa86OV3Xyxv5ZT399x9unTBPbC
Fsa1NpH6k09jXcZ00o5tPQBGbYsHmZYoDnMvpz04XelO4rkgdmXQU/VsFM63DAgWwWaI9aj4PmFx
1XwjZpLSJ7lrHPWiOibjLhJyP8nlJ0aq4WyFsAw0iqtYbPC34LWNzm0bH9OWUFV3SroH3AQYbgHF
Y3NAW53N7Vmp+SOOe5boY6vft7KUZ5sn2kaElItvjWnBZwCXdBp6+cWpCY2P6xi0UbLYVDHqoyLa
4BxOLV3PaHlP5qY8G/P4yrc1Qyby2ANlw3IsQcTsXDmPO89Vxgnb7HLUucAYInLfIUtnyagOdyQS
7GKz/ez1bu4PtJGaWajrgHWHMqd9m/QPVxWPpd21zwTYkLfqRP2DRjxPYTGltSSpnez5Y/YgjK6J
dlHWH2w+Xtgp5RdcruMVd/wVHYkDSXf8HJVa9aSa8ObGijtwhE8lJlo22ew8enWu+RkKz2yJuseF
0nbk0rGxRpUcl6qJr/AUXhYno5Ju/2zM6VDaRrofI+gGZmrNh84s1516T2VSk6yPi4MaTSKmHTva
T2P/Q4xzfF00O9l3cNnOw7lqEagV/5u98+xtXMn6/Fd5MO9pMIcFZoFVtOQkx77dbwh3Ys6Zn35/
LKmv3L59e54ZLbDCYm1AoEiKIqmq4qlz/iHrmxu/aNV57JFJk8abrrCNNfBTbSEjxL0UmQMcVMyF
W6O17HjpZQmLGjXWtgG9XyiXw+RWpOv6bZDY1sfyGX5XYrj13QCIfzu00aPXq8FtOOTqVVQrC7OA
8QqaCs9skO03LhIDDrNIRwWRKunByh+YePok9DCNRSuuYvpPqjj/wGhPFC6HqxHuzad63AxBsEXi
Prg1JWrNBEmVie64K98FHpGQcG/zK4ZDrayl67CUOCjCj51BMqAvgZ/prgKroolWCpOQpUdVAvkS
7h+BrXnlZ1hVN5nz3EFLWRdq6c6VMtWeLX2A4pzyobzGMMGF2ktFBcZ774bfWi02V3kcStu0eQjw
APyjHeQ/mponLHIt6dpX+In1WFcgNI3+xmsQivGpzw8JpTEFHfx1Bhhr3skyfo7oH+YoiuDSrV+P
HlRbp89edCX0r41KLeZDqsLQzCHHD0nl0Qil6N7mEIvA7kFTa6G7lv11M+K+3luXAfP/KwhgcEGc
wbzKiBndmsRR1Kr1mhlucYMWdbPtfbKmRqbcBL75Iid6c8lY9UKpAmGENCuqFdBze6uUFHxVG3fT
CGV04NM5DgAD/DwExoIlTweppmgSkTjBy73l0TtJ2o3bXI/atQ5LViGWQOuTl0BlRC695srFEniV
y/BwG8pS28Ck2JwHylMHHXbthrC7pQJB+Ta58rRUmVed9D1GS5P6hJs/abrd3klRtDbsj7IxGE+V
VJpPI0n/uos+wmSsb6xYwfaiQeyjU2SmiKG75Y6M5OmCpxro9W1RjNTz7BrRWRJnV0msJ1e+F9vz
tPT0eaEU6VUvQd5Ok/5GCgn5fMQaFjFArh4ZnuAbYvbxpIqob03UOzdO/ZJ4iKEFSujOYTmjbm7y
YCfdClYXkzwPqkGU53h3M7M1KwYMTrDfphVVgZlTKase34zLGBUkfa5KXrsJyQuVXeGWl3mDFoLb
Gv0sA0sxMwKeL6PqeipPRAxrfQy4V2FMIb5N62cUrFCs6BABp6JNiSlONURegtnoMCRHlXVXIoxy
V08vYtiJ6cHgUKJLq7+jKECsXuCOe2tNZWpEM6sbo79Dm8e/tENG+DAF1DMMSnTnT0tWIH2LMibd
ad2Zl12sUBt12gWKsqxzU9Qw2uoae7q1TRh7BV7XWOZjFG98lFBRPvCpslrMQB3tOS1jHpO6LC8l
QIs8uT2E7pAcvAS/fRNhFOJUaXLldBGGqChJXTLujUsMp+C8Mzav42x89S24+rKdOI8Q427SupQ/
uhrkW78zU2xFlV1TMfFPEOQDgxL18yooUsgNmbTN5fhTp6DWF3XOFdau6VQ1t14cqEXE+1tL1ryn
slaugq4frjyjUeHaWs0MkM+XwdfL9eBm3VLyEbSibvSxl73FaCLWVxKS3iq5596gqQThzGiXOgmU
bUuoBwJP+Rx1xWoMEqoHBKGpTfYvwXaE2qZKZmcNPBiJsKJynsIU9x+/nnfErtd9TD6hTUDnK2Vx
V8jZHSn6ZRSp+Wvfyt8wMPpiZGl26TrV8JSTnia18AT+DxWSmuSSaA+iZSCRjqObXC/xpMkWapK4
6Bqb9HMvoMVX0bNewrq3SWesq1Qv71NmpoOPpLmsDaghkSqjDvWp9WtlrvDcgKabltdeqDxRAJcX
cUo9p2XutiKzxbSPcif8hOoBgDDSzBmZirAfMXsqs/4FmcdvUoWoZQiNfE2cqT6PDVFrOqrjWgzC
WkZVKbCJ6Yy+/tIBS7lJykpeD/DYF0NKZbMMVWndYGJzM1bWi59l9VMqO/qNr6kvUXFvUv9/NCMj
eHJKhCn9NFDWmDUCE3BAdepdnqNQNi2K9xqwpv3SOIGCxVsfIPncCgJ8QIyaR0KAQ5+mO9Y4Ryiz
2IqXNO0+KGUUL6ARrfWJGdRYWPwgfyL/WIwoa2+64YZkM9zW6QWBAohP07RLLMH55umR1STA6fK4
C9hAmm2DZDLpEgtG1345Dcxg5pUaMnKqFG/g5SdYtSiHF8cOABObxZVSF/Km0pqvUZ0Uy1BQwgSy
WJjViCUErEzGcPNDKKiQ7QSq3S/202IgSLgWo5FfweugrnxAEAsssXh7fDEsP1iC8idFInhn0wHE
AfeH+nMd9NvFaHnZJW6s0E/iCeJr9N2L2C0S68QBIjmDByhO4d0BIzj7S8CMLwU50i2iW/wQAuC7
fz+tRIAAbU5AGYu01SYuZZriOcUkn9odrORp6fgWHUwCVWhd79aL2/9u3fHt8fMaZZ4Ixu+PI8ee
EZM7SBtCe35A//grivdgcfkpA4hoNH6ZwmWgb129RHK0800N5kQCIAMJ/a6zcdi2HsUOkv7ZUasc
WYc+r66cid8sjmuNKa1DLLoTcVFsEUuKb1dLOaxxE2FnsUq82NNuYqly7Go9WPgE/3k4sX5/zKwn
8afn4OeORk3hhAneOzNNU32xoQmYgccRKgdB/uhQ/NzUE1B8aM14KYDScQGunrgITqAWb8TP7Ivm
dvxZ42jVTp1K9KQ+aIqteEFnptjqJlo6xRj4S/yO+y3+2/1WJT1PUo+3xxexLvFHZoYSWfOodhGc
i5NsKS7EQzN4K14Gq/SWXlT2wEXs9NkJW6BO4AVigwIyOBcEIsE1+VC4I/ikJjIXA2R1nGAmPwNr
rTkGiC37SbIbaDWuuQ4TVFjdFlXZosC+0X9W0vQB28140fXLgVL+jNS5hIiBAuxgWBOgqVe2wRRf
iRQcvUAXUDp8jgP1DhKEvVKH6KvtMN+hEP5sZnxhUk+VRfq0lGYfIPpt2rTS55CDvHWlaTc6zQ0G
O0A9DxkMsqAvamHc1WroXXu6t/LHKdkcuNduZPpbixOcISEyVJ/JxVErpzA6AwCGhB+/DAcEkwGB
px6WNeyXZCjQIyRzB18gAdQSmRvXRK1Jx3FWa276qbzawI2pzPBOtpwrxNXdOdm6ti6okTbDwqia
D3pc7siYrRv3WZE9Bf1k+0tufMDszpxntbOpvOgLo/WCIiDX4wX4fdngtYrhy4jfgaQn/NwUZu3B
sWdebjyrnfUqyWu5SsJ5b9VfbBwfZoNjSah/UC9wq2icJwMVHF9lssBjPMAYC75+Og/Q/IGgiDAo
OaAbzw0+oS+Knd1Em1HUfpMBtgip3LQJc0vX3WGEnM29gVA+hYRl5VY+dxZarDdzqjkkZNA/XXUk
UPVaQjqIlDFTNwza2hj1wdhEwII7VzET28LC3EgeHj3UFRBn9mPq547yMUNU3mGapSWE+DlegVXr
3gf1bZoN2jKD4qY76MrbxDULeA7YAK/iykbsI/UoBJoUBzUFa/UEjZyiaKhYkZVU1eDGKbXHoVYR
VEIHDHJG9ECK6oZrr2b5EIAoDphXWQF3r5xsfo1RneVm+kLv/K6gaz6SJw0rCtwE+Bvdo3Epinrp
jsieVpq/Hlt4SZAVPjOBqOiyqlJiD4iGBfFhtiAvP+tXbp1/GGotJScdfA5yOAlgohcgJN3liJ4T
F6w8DLB/ELpYwPfLIzQ+YZu5MC1ldemqyUARJXHXZQ+fGpAXAqKYD8lSEa1qv+6f1Rjn7V6ShiVR
srqGpiIvyiJrL1GQdOa6X+tP/ZCDSpLTq9HBfcxOEuNpTJXqnqr6apymDWKVFzmzsumUBzkdJJ5C
BpYDxfhRdVXjJkEsZINTNfaKOumC0VMt5Ld76wlBa9h1riuvqCsC6DTcpx508QY5R2OWFSkdVAss
kgeTBnWmqwuXK6j0PL3XzXR89NHfy8oQEfoBIzZyOOPKAeMHrgW8EhoCJpmJqn3q+yG8bfPwmQdF
+yRe6n7b95X8GGbXgcuRwkL7WtiawxzL7Z4svSTbL3s8CsdvcRA0WxXpuV2gSTbyBystd1XGqhjz
BmucuokUPHi+tYVteJ1RmLVbo70qkJS70mvclRLrQas166FXgtUQj+1ObtTHIi2/+HLisAnrwX7Q
0jtTr0sm6kq3sZVIY9RAj7vMlH6hJGWOFWS5zvRKu1WY2bVZWl8B/H4l3olWaICSwQRoQbiod9dW
+JLkoU3035VLvNdoBd0TQA/Isi2GDLgcEDrlhIUxDDnT1m8MdcBKRwWuiBZjuDKlAYGTJjTwgDZj
0v7WHO9g5VpX9PuibakumZMGWEm7zqQPGjqGmAjZ1z24q0v8ZIJFkvjwzUibLsqgntDqib8EH/5t
iNVHkBX+I34TM9+tk2ezQ9q2ch4N32RciT5AxO2uXWfIb0JJQTYM1E1RkpUMMnnrjeUl6lH24vfI
YuVn72nw9wgVGZZmwOZQTFl9T7UYWzV0AkvLLyPFji67lqJ3nbgIv/nWsw1o8bFPUKMsx2FlTOCO
3qyDf3EK76WZp1OwGVBlxVBkCoHaBH1+4/XquH6NU1wNKVUC7uQ26p3lMQJInR8seJB9jFXicwAB
+crJWlRDHfjGKvLBEgoH86rQ0A4kcXg1gU3lVknuWtt7qikub5iuylDLcwy2wLH8/sapE+D6J8T7
dOdkGfYEOHwd1PvPZw2bIUbitefGoTu2jBH63XjovivaCOwdp4C10drZom+VTWviv8m0Kfo4iRPq
0ecAa20XhcjXfpkrtv/ZVOWXjGQOyR/jGwAVA033khCYbMyuymCZJ0Ewbv/F+f+F3MD5OyosAtsx
uQwBOH9z14cK/7ZOMTOGupTQXZdwE6wrLgJqdQSgegMqI4X9VbWrMbb+QFmA4UG/CdHoWWZqpi/B
9iMR9NmIwvJyRBrYmTIgRZh/pOftwj7P132OxVCV+Ma6DvVbvY6bubiI/08B+xcUMHRU+Tl/p9ce
QNJ7fUsA23/kwP9SZOcCSKGiG7alowQwsQkOJt0IF15AwzFllNKBCckmpJcfJt0WJt22bBInUHX+
2aRbudBU26acqiE35Cj/llq7YmrvGifYZMYkBU6QKnNC+vshISmsquojs7u2tbhZBkJjY3rpwSts
lSktqGIYOE9z+M5iauAWTLYFr3K/NL0NxvhDWpveilqqA7Co84EkOpgNiSWDqJS2uTdcbSayrJjN
Hqe0Yp0l/FLFSoKGZu2o/kbuQ3zQsuHJz1pvBFTHrEhOFa/8g0fwtUr+ciWmZ8cXRczrxPtkdJji
4Sz5QdjMCn9WYcfqg7xntr33bi0wDIJRRh5/mv+LF2jdPfC0HsEaau8/FtXY+RJEarX0qklIRGxu
W3w49nsypRimmXE4LMKWaQYi6aRjxB2zB0rOESDV0J78q8S6/eauIOmLugiQjYR5ukFmiokNdN/j
2zieiL+p5IfbwkNqsK6hkkaGjEwni143wv0Ui+JFAqcPF5YMPuXtRoYG36LwNgnVHF8wc+DyPcVm
ehJNv4YxUtIGjAdCESvlrT/lNqw2zJEgwQAP8i5IjBSVG1aLHY57daX6YnSatByxhIbkUjwMIgEz
sbLFEiHhYSlooCOghDnlZ/5ciV6bi1S1FiYrSgRP7sTrjuqcmyR2FO/VdrqRbzYdP/7mmKk23dqh
JuUcD4myePft+X7z9O3ilMQx9t8kFo/nKT6Y5Gtc+aCmS5GKTBMlfbEk6bW61Yw40dA7YVGsFC/F
GH/igesuj6vEUjIdQCxBRxkuASfv9ziuP37AqEgHZfk6kRQI4CmVzFkFCQD8sFgWq48v1tRW9tvF
yl++f3MosRgUXbiKDO3p+BGxtD/O+0O8+d6/LIbOVyBR2eb9N7w5UjzJBimtas3ffPrN9t+c/JsP
vFk8nvSbj/5yu9jz/am93zMwkVLXY21lkeeiXDKl/6b2f3z523X7fvF+cxBrVDp/Pg4IhEOPGqy4
Qbnl52/Iq6wkhz5OGA+97JlcMqQdP3Pc+91hxQZzvPeD3NgIATMhvieWyGXk2+Pbd+syITKADUC2
/cui2FVsEkviRRxIHPL41pBaRkDxPhGHE4uG4Pv//tvFjuJFfI2h+0zNunglVqkR2qh/iMU29Ft5
iYgvJLSOfMqUkDUn/A3INOTTwimFK1aKFztWsQTebxJ7ibV10BlofY4FcIYi7BZM+cP2SmxCicEc
H8WijJ9cBmiKL9gfBoYVCvW5Ei32smr7Y0mIWoRXZRm4K+CpxmKIlRvkMQOm4f3noNQ/ulNlMoG5
kvqJyjS9+RwBamKKDGuxjb8OnTxP0NheJkyQ0LZHhqezgyvMufNl3E/S9iBCkq1mediitO0q5blD
NV5JAJbhpPrmLPeXMeg2+bqg9JfgtCcZMsZxAZURb/92XTXt/GaXvYQZn91/4hdvHXwAeYpOW46f
+28cRrONhnqFfSk+5YiHrTjL/aJYKw6DpijZUPEFYvuvziSRg62Phfj67dnAZl7laMcR2PMkExAh
J+mTrViqpxM+rnu/z3HzcZ/jurwwUSw6vv/VYamd//jW4yH+va8Rhz1+y/EwYh3GIh+TCO0xUeKg
Ho8myfTgFEtinXjLExxShTysjutbv0IPReyyXxSbQvFcFZ95d0TxNhFPSLF5v6f4kKiniKX99uP7
/TF9XVoMkgHxQKlRT8+kW0PNDUQmPwFzp0A7JteAq5GCTYC+98Cc1yTXtJlGRIqPZLUADSVDrdCa
eaybAGz8/HPUgvO1B8wfeD7XS9O3+pmHgvu6TJLrynFARtTK2smh7EWR/UnTUQ3OA2qln0zJRmE+
TzadDbwP0pY/160HtJ2RVJclHw5K8SUcJ2F9IoxloN3aJjweNPWBr0M2jEpyinFQPMkW6q1+Vv0R
B9IXdKWC9aCgi5aNxq3XyfY8RGnTMz5UAEomXJKzNKgQGkCt9GaSpZO7WRun7cwkI1sV2JK4mUtI
bCL8KdVzw+2Wvh6tkrxH/bOPuxUUnMs8AoouBd8jSsGQKTJ5FprmNVME5Iy6if8eRa9DTPXdsKP0
KiAiXzAt3saq/CHRov42oVYvD9UyI4BfoP732HZZuDGKleOX2hwjB4e8jtQv9RqLjbYLHkyFcrqJ
hObstZ1gV36DHP8gyVP6Kwivg27Egy94xTRUWyoIUlePcBl2BTU1r7hEADRZ5tY0zhlkF0sNvzxw
JCguyxG0SnKaDaBelGxwlyGBFl+CTqL1qqWKZHuWUmfJPmUdwiY2kicMi6ApB1+7V7WvAE+1beL6
JNdx27Ejf3hIavM6DWD+G26/aJDbbYZ7L/G2IcpsYd5/zxNA01JB9t3IC5BcXV6vFKQbZ7E/jFS1
/WBTDxMWaShvsFbbdjWDaiFr6UpHsTNpcNWxE5QgrcL5EiqgnNWK6fZArgMitUd6KQs2vqV+bH3c
x0tS6qTp5oUOsTjPgWaQD9Q9FCVRSsCyFA+LAABUwGWZE8C+sz+izRPetU0+3jd/2I9y37RrlMi7
mVFJ3yQfw9EUerFPWsIZszW6m4hVIb1VjdoOUdV5lqJHlZMudnKE3Se4tAKsp839caanoPBJpBez
FMM8P42rTRFCh4Vv6y8Km3QWsKGFFATWwnVx3DISQNdO/dGLmu853qkLrSBplkSoftRIQA6VcWco
4GqwpnDc21yrYbt4LgxCJND6/CvJOHdFKRcu9CQjnskNdCyFQn/+PS30HdgNZUVdeY1wHhzZpT4G
+dqJdkXYIutcqmB3KtTOUW9N5trEUEjcAKRTxiPajJnZ6CZ+GLYH9qcdlYccO9sZ1H2O4wboanUf
67G/p0pfLqsAxY9GbSgy8YmButXCl4ebNENo2vVgpxrxZaCMV6BnVgn9A8Fy/MX1aFaF4X1DtD/L
q9i+MhUwjO6Ek5ebZOeoOtL5gwLDHzwI1+Phz6N86TGXWWIfBMvdG/Idid7N0IOfLmNcMfKpot7H
zX1Or6JYnrQ87TOw3kqQ7IaAX0LXEE5JBvt57EDey/Aq5nnj1iuQD8q6MHS4U31xXYT1I/Rim5zm
NgHjrM+GMofLkCEiCedjVkRedYM+XuKT3um1eNdTBuJHAlKWZcYzdpDpiqzhZdshttnrI2r/lUI6
CXXhHMG6MWxfgU1QG+hS+MJ0fCREESwHGomedbk0JOo8htev1MmzgIb6jDaqhRuApl+7RRuCHPqk
EYyYWpUynubxXKIcOTOpZYOxLWEUIvVd6YC87Svk/YsNAoWzxkCcwWBIMEoEiv0m/pDhUaJ1TTbL
ObMFaks3qGeiO0zdaQYIF8VwNCJnstL/UQONmxuwFHN+XFLJ/rexdb/hU3MTtCM04f7RTYtd5eaA
1WsHddnCWuUK7rK1pEmzHiQB+nQ0CjcrwWHGJAQ17REpMsjlgbOB7oIzrdQPuy4E6aMF0hpyI2li
n4JmnRg2BRAdQXgLdhsisKssGVEarpdF0d+6mvlH4oRQhybByATN0CwbPwJoUB8KK3+h92EcVVL/
6RwYNjHvageWYaczH43Q6vJGD6hhse7LSgXXDvuwT7zngG66brRXhRQ8CRSU6pTCQqotGB9714kW
VovHzlD7mzasUS6QzOvIU56UhrCsdtpr2fjkxG66zlX/0qkpdOHFZENQSR41NxnBHKCGJ6URLF2I
r6ZTG4841JFdR2z3ziwK6aqjg9HTtDV8gmFmO9a8GHKy6Ql6F0MLgMmyIQKa9+3YK4Cc6ZOdW8FP
KCR10xs7u6lviz4qF4VF2+uihpIf2N6o/oBRG4pasFddhru6jj4xQUDFpa3wjyDBnWE5NTPAjy70
SCvXNZ46SyLpTYk9WaMOFVIXeBCEMAMiz8Ctp5z4Y4N+FaB7jYzEZN1iyXPQkN1cD0LcFdbZWDvz
pkXzDY0DwCbuy2gO2VzvnZdBlUf8tbG5iJt4TinktYQn3QKFWHR4t2D3bX5LylhaWD1eavQUEKzM
BKheqo9pHyjYYQXlMrauVBNOsF5AOq97R6G2VUAFVAKk/E31Y2E3ytwpsehDqxM8NIC5ywExD6bw
2UcyaslmbImIMBxa4VPx3LfDylSSZ7QO9BkwrsvY4xe2qhhte2e8Lmy9ZrZePaUNxdtGG5Ft09Bj
sIEvtYNBhV1BuqeyAaCPnbfU0vCufJBrtPwogq6sEBhWRt+wInwQGEioE7avbQOSEpORRWC6O82K
PR436BHpkbwtIiQqSvIVXRQMl0EDp6kKgxc3CRGiC6Vbq9E/622P08HobWUbKSbDQmFYlfH5G8zb
rJRi0IMj4gHk3Kc7nQMpRz6NyVLOyNfV4I7qbpnaKAFodvA1V6hnDjqBQhXExawG77woM1BVyMaA
bG7zdROmTzYJImhmHmxoZ+VXaGemYQBazVCbJdj7Wyja5tLTctQw5eyxInIoCrOE+lrvYPWWM6/V
EMBU8zvDVF/UUr7K3HVvwno1NVzCrDCvKMzOkiJ6bCLlmp342bT73lAoHyYeAMj2c44rqy5T50/l
aJhT49mWrVtcg0B7AJPaToCBFaqUX6P+xeyi7aD232O8jOaFJVG59ZRNhRDlXNMjC2Jg0iwTFKHn
/XcNijrWPzhVqJb+bDv+pC7k37qtjSuEjf1PYSFfD0TfwXdWCuCwpO6mIISWy+wa18h0ibpYdUll
JrZQvLUkbdP4mNI30bXFN87HpgznyMFXC73Q5E1h9dS60SlljFsmiuPemGn4YOsIu1sBDUAB32Jz
4/w4gHcklUQ+zVXhmyb65+ZVkV+m8YDghiYvvAqaeQf33gEyW8nFPA77Wa6CCHayXFszfYBM+6nL
Cu2uooi4LOI0wkm9XyBL/yWVcRIHtsYddylC20/M2HKmdeusytcDLudMXJKHXkdXET7bjafJD2qX
oBMrp49G03ylSgImO5dnueX/EYcOxfbeV6HsFUs5UJtLP+mXIwQ01PFDHDks4zYiDd2P0gyFtj/K
wHewaCrMZRjl1zwHCbdMm9udh3PAxOBBCRRy3YcQoVVIqOKDg6gF8IoCWSdP/tTWwycJ60lPa2rA
AtkDYkHBOqaOt8Br7LKZFN0RscH2yh1RnQzCceIQ34VmucMXvV75mrRpIiu8ycP21gi+lrZ6W2LW
8kFDWyoOtkgrayipkusew2/DqGUImZQER44B0NsYaaM4k0uWTsYk1meEaBIMMFcos6D8iWJlBsys
lYKIyOReUfFLxHTuVso5RlaXZLqxvZmFWHaih+EuayUm09ChGwtJ+YoSqre2yhHNiuHGLVHoATP6
wQehvE5LsH8N8x+VfMUzZFNd1cFtFzQwR2kMRDRId/TYxVSR/9oMwROKciYiyN13tcZY3qE0hxfA
d9N7Jh2PyG81fO8Q4H0xfJhJEdgqAkuEozoFZnKYVc0NuhdAUy893b2SKu86r9uRyq7srRG5SpwO
qekquiFzBG1a07dKjzFpFBRzVFk3HlnhS3L0rygRAaqtISW0eA757ri2nOZbbueoCwMWkoMvrQq7
sdBNkjZOoM+A3G78uP466Vyuir6/sgdjhpstriwmD4Xccr6YeH7g+j6TSufGAAuLIgxPzLiGEebd
22X0kqEX2yn2s161DjLvA4rC1vCEGDW/avOseNTOFRfaryVHty0Ws4zSwRwryq1dhksUHV4AH7z6
WXctoc81ZG2MmAmYjCgYER7B+weAvn/Zqrq6LqEsBpJyX9aRtENkxt3leIntkJbCXRJkjVjV9e2m
7OPoZr9OseB0jlmXbI6f8lTXnwRPALlMRxIb2lF7rUerXxR1u9D88bEqHiu4tLtO6da1VUKISHGS
7MYI9JIZhpyI9yzlLZgplyg2BPq0bFvszfrgCigkHqRGfAt90ruHrIKiTuzeo4lvpwlCVF5n7MQL
6chxHg4jkWhmHdal5lCsxwb2sPznumaErIYJpLoubGmW2YZ7l0wvDY0xt4odnQKyRI39bJ+oSPZO
L6RmUVsdrGEm3gK013ZhaQVYrsLo/XM3sb4y9Q8B4e9WrLelQt3FeT8uEMzJlsd9NRAnAKEmGMa0
y5sNWARqhC/HNYaaQT4c0MQSXyA2oAAC4rzWFkxO84VYJTYGEQAYwxwexSoDf49by5KgkfjhPbnC
zIqGXa0owX1X9N/7oHA3nYIu+xDG131v6DvxYo/0q6w2jdVxXTy06dpFdm0eyVIo4ULoateaBMrc
iIwduD5j/9kmMCnn4A47oKuAGoXt86OCNIZRltvr/XsoTsWqpPQ+z8V2PzdUIiNISZV9hz3uuGxH
nGqCotF3jhNJd0Zw5U1vNKY3+xemVh9xTh5RPYr5BgD31aIH/L487tdHrXMZj3KxP5AlZ+aVlwS7
JE+aW4xXFvsWNSIyMu+RFXbipLrLiL7udeBo92qYPeau11+J3cSLWcDlQUsrvxRvxb6KndYLo+hg
VE+fEuvUQY0XUhbdxIjOYXDqOTuA2M4OzYFxq2nNJ88tnZ1Yr+Jxe2digeaGiPJMeG1nh7bRJrdU
/0bswSxwJwcINePrMaDUHtSXkueYuyLPrF2eAkwC9gmjsR+tndiA6kW1kXMDHNy0n9iAJo1+W8Qo
u4GSxCjF8etVleCy2QYDkVtrXB/39YvCmjmQB9bgOcKVPYQg3DHNuwcrDzdMHyKQuC7q0VZduCvN
IfuGHVeAsjIvUI/rDTmldOb3vbwXL/x/BkVwuJDFa/26TOugHu6bb+Xw8K1q4rr6IbM6bd1lQco8
8j/b6fcH+q9v4pv/BS4Be8BJ+fEnYII4KXHGvztG/MqFNV+//fMfun6B3CbUPVPG5XH6+8d/xaiG
HzZLNgK1cPINVGZl8ae9xYz87jb8/gr39/P3+/zuCvY3aPP1n//AKEtGH/Oku6DZF6auMokloBB/
KMH+dBfkC1PRLCThlHO9Cwah64l3QbcuEN7lMhVIO9MfYJS3d0FR5QvkT8GcqGfXClTgbJzuqa1A
My3DlvXDr/zu+h31Qrcw5dQMe99KgM7xhW8GjL8bEn7fzv8P9gXdVPcn9aX/H9637M/++W+MCJoD
uEjD5Q4x6F/1BUVRLtAOVqF6nt31K45xaifQAGQ5jo3j4uHyGVvedoKpEUBSMwzaifjbQ8POqREo
tN9Tu4J2gdaxowO9318lHf7tXbBl7hKWZjSGM+0KqmVOINGTBgSdlq7aPP0O/d151xYQdgdoCkZP
P7SV8xsWSVbtT+o/HxBQmwe0atInDn90sbdtwbIubA10q2UdQoj90/iMegS4W5sn+kltgRAB42eg
2+8CJMu8sGTCBjrLviecXRv4BXz1340SGRS5QlUFqvr3z4SpF5gG6Gb+9qPwOTUBwsSThwPiI2Tg
GfWImMXfzx2BofICjXju02FQpKmcV3xATkg79dEwmU/w+Jt4svvx4P2jQaVDOMRI53sXNEU7OVbU
L3g4apYCdlv8vbsLimxewK9gxmCfYV9QlFOHQ1oBvUBm4vjrWNliXmnZBoDyQ1fZd74zGhE05ryn
jgiaRQCg8hsTC/2qFVjMKx2LkUc93KUzbAuwCE58NOraBfKcmJNhIPPLu0CYZHEXaC777fvOd1Zt
QVZPHRHIpFBJUvl/NxRY6oXJtAxPk8Nj4+xmDFA/9JMfC8aFphNyG0RI4u9dCsV0LqC8kVmwDiHE
2Q0IPBonZsxpUSKTZ4RG9MmZSfy9i5UVxbwweXiSUNuPCOc3ICBzv49bTpgx0OFVTKvo9H92+Lcz
BseB9CRb5NrOdg5tOurJw6J6QUeg5/9NJoE7QDoNvhWj5r7LnF+4yKh+Yo/g4YCojmmbmLj+uMq3
bWGfVJwYqefXFRTLPrkrwOLDWA0jyF9HCBM3kEETzxbt7AZEBd7hfjZ7wlCgX+DqRl/XD4HguxTK
RIA0Jws7WT+7qEDVzMkr77QHgnHBaI+ojXbo4+8eixgAKraB0ZRyGArP7y4gGHxqbKQxJ6RKw4Tg
MAa8S6JQZSJzQJpGVfcPjLPLLKskVU+9C7pJiISkp/bjsUfjejsUOvoFkRhRyCEWPaMAmTywc2ph
gQAZ/rOFb/WvhwLboNTIbMRxDtvPrhGQDD85caDaF7gEMOBr7/sAhQXb0nSVFiD+9kPvGTUCwvdJ
TeK08dDmKnVCP7LF4u99H7B5XsgMhm+mEWeWQ5MN/eSnonqhWOrkJcmE4+0QQEUBLQB5Chn2I+XZ
5dIVU598UE9rBAS+pNJV1DB+vnyGAGxyiQVIo4q/s4uJYKX9RQzi386mK6SJNRs57WNW6G0jYHqk
aYAusEA900Zw8Dc+qRHoTI80hyNNpZm3l28ZVN0wXLWJmsXffiJ2RgOhxWTm1C5AOQnZDYOQ55fj
oCITOOqWDdpAfNMZXT01oJOrafz4JIJMw0KtVPxxlW/bgKNdTLlEU0E3RfydXSxgWVM1+LQeMOVF
8dOYjLfF37tnIYlDBF4ouqlnmDEkTDnx8jX5wiENhIP5+x8fv3REbSg3HuZMZ/cUAA53amKA0oFq
kDAl2P3lj0/ADebMUi1HPiRMz28cQDDo1DbgXEzRPhe5H+r/Aj80CQiIBk0UVcXf2TUF8lfy/qT+
8yQJ02OiKhSdfjzw3z0RbY3Cs66RQjokCc7umWDbh/TdCTcBkSxSBOBVfiQJfn4kEBYQL5qIYx7Q
OGc3KBIaIsV14jOBujJpJ52C2Z/Bz9sHI+PlBYUK0giH4uU5BQY8rE+8fJMUCAnxKWO+7+8MMD9d
vqFeMCQyRXbOrg9Q5T2c1AmdgKjPRiDOPAx3E5Dm7fU7zJxAFcjyj+axfwydUSPQNPkQrpx0F2xu
JrbEh67+fpo4JdKQ0tfPtqCsaOQzT+wLIgCYRsQfo/67tgAIZ5pGI4Z5jqUDZAtPvP4JYkLZQGeS
tB8K37cCUuc6dSXjz6yy+MIz6gsM1icHycwBqKqjFHsYEN/FyrZ5MYm4aqp8yBX83xoQvmQN/hzw
ZLwgS99KYaLf/t9rCO+OcOSogEg3yAeaJgQM8fcuPCJfQsaQcec/SBz/N1rLn6SfuR/EXwXdJ/hW
/YoV9Hc7/ID//3X7geIy8Vim+/TTjhP7Z//dRzbQ/3xFij5dBFVdBl9qQT14s/EHFUF8z+Hjhwv8
61f/9F0/rurHysvgW/mKKPQgNgyH07x9TaAM/a/49fNr8vr2N9439OOZ/PMfP53nm9//f7N2Nrtt
wzAcfxU/Q3baZZcUW7uh27CPDjuqthoLUaRAspvm7UeJUhHabjfsbyCnIPmZUWjxQyT9F3DcT7jJ
o4C5NCZjeT7ry11Wz4H9qwKHvXJRxSpi+hu5BQEVeausefDBGbEcHHbCbG99UJ2/lJozWjjZOd0O
ph0HAc+pEhR+pa06qaAvyRx2wORyOzX+odl6Ox7u5bKnYp561cWWvH9Slve06qYT/2c5T0Ll/6B9
2EmRS1SKkq9pxY2pvz2rNzs2KPimowZ2weVaA5hrLT3a18g7kg4syHWA0a4zajLlmYapU4ACk/1J
qgUnWFHsp/nexAd4MJgAY7s/11+e9YKPhVA0zb0xcbbMb3OyEWXfKuPE7lHKHnFuOFvlusvlKB0n
ODpG1fZj1MMgdHrDh5Aw37S92Snpr/FRP44mWxD9IDS7VFHg7BgNvY5HsTdRD2iqVFmD7mnifyVl
54zbS2E0PSpjsodsuMgMJX/W90FNvCdKoKdSThz9qKTdKpWyOPjUXKvDMfZGmnXip6L0NfgfdYha
7FR04pi6H9aA3+on0wozRvBUIbIG/Dc95aySsgq+ofqL+sb/uyE0g2vom62iyRxGWrNS7gbLni9w
pWjWvLz3uQMLxX/pjVxxbmmCsXtLHomMakpCD0YHvZuGxLmuFgV/1c7Fs31UkzBhw02fKP5b7zvd
3MSZbePOWhT/3Y8vKGLKo6/gcPMF5opY0vSo/D9o9XWMWrgUJfuJs59kVFnKTlDuz0H1dQtJewp1
bKR5ASj2TocDWbYKymQyxStshHeGIpuJepfGLVToX4rsjtvRrGEpd56jAcN1HJpF4XlaCcw3sfWO
5pcL2XkeDMw+e8ox7SQ5t0O8Tl7KND1Px5jnn+rUi6WvyeRa+kRrtQrv/gAAAP//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cs typeface="Calibri"/>
          </a:endParaRPr>
        </a:p>
      </cx:txPr>
    </cx:legend>
  </cx:chart>
  <cx:spPr>
    <a:solidFill>
      <a:schemeClr val="accent2">
        <a:lumMod val="20000"/>
        <a:lumOff val="80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2.xml"/><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2</xdr:col>
      <xdr:colOff>2152650</xdr:colOff>
      <xdr:row>4</xdr:row>
      <xdr:rowOff>95250</xdr:rowOff>
    </xdr:from>
    <xdr:ext cx="3048000" cy="885825"/>
    <xdr:pic>
      <xdr:nvPicPr>
        <xdr:cNvPr id="2" name="image1.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3</xdr:col>
      <xdr:colOff>0</xdr:colOff>
      <xdr:row>5</xdr:row>
      <xdr:rowOff>177800</xdr:rowOff>
    </xdr:from>
    <xdr:to>
      <xdr:col>7</xdr:col>
      <xdr:colOff>304800</xdr:colOff>
      <xdr:row>20</xdr:row>
      <xdr:rowOff>63500</xdr:rowOff>
    </xdr:to>
    <xdr:graphicFrame macro="">
      <xdr:nvGraphicFramePr>
        <xdr:cNvPr id="2" name="Chart 1">
          <a:extLst>
            <a:ext uri="{FF2B5EF4-FFF2-40B4-BE49-F238E27FC236}">
              <a16:creationId xmlns:a16="http://schemas.microsoft.com/office/drawing/2014/main" id="{66994AC0-9C0C-4517-F0FA-A74CCBE9D2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184150</xdr:colOff>
      <xdr:row>47</xdr:row>
      <xdr:rowOff>38100</xdr:rowOff>
    </xdr:from>
    <xdr:to>
      <xdr:col>11</xdr:col>
      <xdr:colOff>628650</xdr:colOff>
      <xdr:row>61</xdr:row>
      <xdr:rowOff>114300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8F866816-EB46-DD94-3813-0696C9A0B5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169150" y="89916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0</xdr:col>
      <xdr:colOff>247650</xdr:colOff>
      <xdr:row>1</xdr:row>
      <xdr:rowOff>114300</xdr:rowOff>
    </xdr:from>
    <xdr:ext cx="1647825" cy="552450"/>
    <xdr:pic>
      <xdr:nvPicPr>
        <xdr:cNvPr id="2" name="image2.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5</xdr:col>
      <xdr:colOff>127000</xdr:colOff>
      <xdr:row>15</xdr:row>
      <xdr:rowOff>76200</xdr:rowOff>
    </xdr:from>
    <xdr:to>
      <xdr:col>15</xdr:col>
      <xdr:colOff>152400</xdr:colOff>
      <xdr:row>32</xdr:row>
      <xdr:rowOff>101600</xdr:rowOff>
    </xdr:to>
    <xdr:graphicFrame macro="">
      <xdr:nvGraphicFramePr>
        <xdr:cNvPr id="3" name="Chart 2">
          <a:extLst>
            <a:ext uri="{FF2B5EF4-FFF2-40B4-BE49-F238E27FC236}">
              <a16:creationId xmlns:a16="http://schemas.microsoft.com/office/drawing/2014/main" id="{646D9F18-B263-1B43-AFC6-BDF688576D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254000</xdr:colOff>
      <xdr:row>5</xdr:row>
      <xdr:rowOff>50800</xdr:rowOff>
    </xdr:from>
    <xdr:to>
      <xdr:col>15</xdr:col>
      <xdr:colOff>228600</xdr:colOff>
      <xdr:row>13</xdr:row>
      <xdr:rowOff>101600</xdr:rowOff>
    </xdr:to>
    <mc:AlternateContent xmlns:mc="http://schemas.openxmlformats.org/markup-compatibility/2006" xmlns:tsle="http://schemas.microsoft.com/office/drawing/2012/timeslicer">
      <mc:Choice Requires="tsle">
        <xdr:graphicFrame macro="">
          <xdr:nvGraphicFramePr>
            <xdr:cNvPr id="5" name="Invoice Date">
              <a:extLst>
                <a:ext uri="{FF2B5EF4-FFF2-40B4-BE49-F238E27FC236}">
                  <a16:creationId xmlns:a16="http://schemas.microsoft.com/office/drawing/2014/main" id="{9D73DC0C-CEF9-7D67-C98B-8F593CBC7630}"/>
                </a:ext>
              </a:extLst>
            </xdr:cNvPr>
            <xdr:cNvGraphicFramePr/>
          </xdr:nvGraphicFramePr>
          <xdr:xfrm>
            <a:off x="0" y="0"/>
            <a:ext cx="0" cy="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3492500" y="1143000"/>
              <a:ext cx="6680200" cy="15748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17</xdr:col>
      <xdr:colOff>127000</xdr:colOff>
      <xdr:row>10</xdr:row>
      <xdr:rowOff>88900</xdr:rowOff>
    </xdr:from>
    <xdr:to>
      <xdr:col>25</xdr:col>
      <xdr:colOff>114300</xdr:colOff>
      <xdr:row>30</xdr:row>
      <xdr:rowOff>76200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5FF1BA5A-592E-5A42-A908-88CCADD250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1722100" y="2349500"/>
              <a:ext cx="5956300" cy="37973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381000</xdr:colOff>
      <xdr:row>5</xdr:row>
      <xdr:rowOff>152401</xdr:rowOff>
    </xdr:from>
    <xdr:to>
      <xdr:col>2</xdr:col>
      <xdr:colOff>889000</xdr:colOff>
      <xdr:row>13</xdr:row>
      <xdr:rowOff>1</xdr:rowOff>
    </xdr:to>
    <mc:AlternateContent xmlns:mc="http://schemas.openxmlformats.org/markup-compatibility/2006" xmlns:a14="http://schemas.microsoft.com/office/drawing/2010/main">
      <mc:Choice Requires="a14">
        <xdr:graphicFrame macro="">
          <xdr:nvGraphicFramePr>
            <xdr:cNvPr id="7" name="Retailer">
              <a:extLst>
                <a:ext uri="{FF2B5EF4-FFF2-40B4-BE49-F238E27FC236}">
                  <a16:creationId xmlns:a16="http://schemas.microsoft.com/office/drawing/2014/main" id="{E1C5D314-A570-A06E-1B53-3DE1617AEE09}"/>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381000" y="1244601"/>
              <a:ext cx="1828800"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368300</xdr:colOff>
      <xdr:row>14</xdr:row>
      <xdr:rowOff>25401</xdr:rowOff>
    </xdr:from>
    <xdr:to>
      <xdr:col>2</xdr:col>
      <xdr:colOff>876300</xdr:colOff>
      <xdr:row>23</xdr:row>
      <xdr:rowOff>12701</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AE2CC38C-C0C2-1002-183A-77A3D721C58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68300" y="2832101"/>
              <a:ext cx="1828800" cy="1701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368300</xdr:colOff>
      <xdr:row>24</xdr:row>
      <xdr:rowOff>76201</xdr:rowOff>
    </xdr:from>
    <xdr:to>
      <xdr:col>2</xdr:col>
      <xdr:colOff>876300</xdr:colOff>
      <xdr:row>34</xdr:row>
      <xdr:rowOff>114301</xdr:rowOff>
    </xdr:to>
    <mc:AlternateContent xmlns:mc="http://schemas.openxmlformats.org/markup-compatibility/2006" xmlns:a14="http://schemas.microsoft.com/office/drawing/2010/main">
      <mc:Choice Requires="a14">
        <xdr:graphicFrame macro="">
          <xdr:nvGraphicFramePr>
            <xdr:cNvPr id="9" name="Beverage Brand">
              <a:extLst>
                <a:ext uri="{FF2B5EF4-FFF2-40B4-BE49-F238E27FC236}">
                  <a16:creationId xmlns:a16="http://schemas.microsoft.com/office/drawing/2014/main" id="{1A866301-2CF7-6404-CD0A-396A443A31CF}"/>
                </a:ext>
              </a:extLst>
            </xdr:cNvPr>
            <xdr:cNvGraphicFramePr/>
          </xdr:nvGraphicFramePr>
          <xdr:xfrm>
            <a:off x="0" y="0"/>
            <a:ext cx="0" cy="0"/>
          </xdr:xfrm>
          <a:graphic>
            <a:graphicData uri="http://schemas.microsoft.com/office/drawing/2010/slicer">
              <sle:slicer xmlns:sle="http://schemas.microsoft.com/office/drawing/2010/slicer" name="Beverage Brand"/>
            </a:graphicData>
          </a:graphic>
        </xdr:graphicFrame>
      </mc:Choice>
      <mc:Fallback xmlns="">
        <xdr:sp macro="" textlink="">
          <xdr:nvSpPr>
            <xdr:cNvPr id="0" name=""/>
            <xdr:cNvSpPr>
              <a:spLocks noTextEdit="1"/>
            </xdr:cNvSpPr>
          </xdr:nvSpPr>
          <xdr:spPr>
            <a:xfrm>
              <a:off x="368300" y="4787901"/>
              <a:ext cx="1828800" cy="1943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076.700481597225" createdVersion="8" refreshedVersion="8" minRefreshableVersion="3" recordCount="3888" xr:uid="{BC6E6057-28EE-1445-89B8-59FEC2D35E8B}">
  <cacheSource type="worksheet">
    <worksheetSource name="Table1"/>
  </cacheSource>
  <cacheFields count="13">
    <cacheField name="Retailer" numFmtId="0">
      <sharedItems count="4">
        <s v="Sodapop"/>
        <s v="BevCo"/>
        <s v="FizzySip"/>
        <s v="DreamCo"/>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1-01-02T00:00:00" maxDate="2021-12-26T00:00:00" count="270">
        <d v="2021-01-14T00:00:00"/>
        <d v="2021-02-12T00:00:00"/>
        <d v="2021-03-10T00:00:00"/>
        <d v="2021-04-11T00:00:00"/>
        <d v="2021-05-10T00:00:00"/>
        <d v="2021-06-12T00:00:00"/>
        <d v="2021-07-10T00:00:00"/>
        <d v="2021-08-11T00:00:00"/>
        <d v="2021-09-10T00:00:00"/>
        <d v="2021-10-12T00:00:00"/>
        <d v="2021-11-11T00:00:00"/>
        <d v="2021-12-10T00:00:00"/>
        <d v="2021-01-02T00:00:00"/>
        <d v="2021-02-01T00:00:00"/>
        <d v="2021-03-03T00:00:00"/>
        <d v="2021-04-02T00:00:00"/>
        <d v="2021-05-02T00:00:00"/>
        <d v="2021-06-01T00:00:00"/>
        <d v="2021-07-03T00:00:00"/>
        <d v="2021-08-05T00:00:00"/>
        <d v="2021-09-02T00:00:00"/>
        <d v="2021-10-01T00:00:00"/>
        <d v="2021-11-02T00:00:00"/>
        <d v="2021-12-01T00:00:00"/>
        <d v="2021-01-20T00:00:00"/>
        <d v="2021-02-20T00:00:00"/>
        <d v="2021-03-19T00:00:00"/>
        <d v="2021-04-20T00:00:00"/>
        <d v="2021-05-21T00:00:00"/>
        <d v="2021-06-20T00:00:00"/>
        <d v="2021-07-19T00:00:00"/>
        <d v="2021-08-20T00:00:00"/>
        <d v="2021-09-21T00:00:00"/>
        <d v="2021-10-20T00:00:00"/>
        <d v="2021-11-20T00:00:00"/>
        <d v="2021-12-19T00:00:00"/>
        <d v="2021-01-15T00:00:00"/>
        <d v="2021-02-15T00:00:00"/>
        <d v="2021-03-14T00:00:00"/>
        <d v="2021-04-15T00:00:00"/>
        <d v="2021-05-16T00:00:00"/>
        <d v="2021-06-15T00:00:00"/>
        <d v="2021-07-14T00:00:00"/>
        <d v="2021-08-15T00:00:00"/>
        <d v="2021-09-16T00:00:00"/>
        <d v="2021-10-15T00:00:00"/>
        <d v="2021-11-15T00:00:00"/>
        <d v="2021-12-14T00:00:00"/>
        <d v="2021-01-07T00:00:00"/>
        <d v="2021-02-05T00:00:00"/>
        <d v="2021-04-04T00:00:00"/>
        <d v="2021-05-03T00:00:00"/>
        <d v="2021-06-05T00:00:00"/>
        <d v="2021-08-04T00:00:00"/>
        <d v="2021-09-03T00:00:00"/>
        <d v="2021-10-05T00:00:00"/>
        <d v="2021-11-04T00:00:00"/>
        <d v="2021-12-03T00:00:00"/>
        <d v="2021-01-05T00:00:00"/>
        <d v="2021-03-04T00:00:00"/>
        <d v="2021-04-05T00:00:00"/>
        <d v="2021-05-06T00:00:00"/>
        <d v="2021-07-04T00:00:00"/>
        <d v="2021-09-06T00:00:00"/>
        <d v="2021-11-05T00:00:00"/>
        <d v="2021-12-04T00:00:00"/>
        <d v="2021-01-03T00:00:00"/>
        <d v="2021-02-03T00:00:00"/>
        <d v="2021-03-02T00:00:00"/>
        <d v="2021-04-03T00:00:00"/>
        <d v="2021-05-04T00:00:00"/>
        <d v="2021-06-03T00:00:00"/>
        <d v="2021-07-02T00:00:00"/>
        <d v="2021-08-03T00:00:00"/>
        <d v="2021-09-04T00:00:00"/>
        <d v="2021-10-03T00:00:00"/>
        <d v="2021-11-03T00:00:00"/>
        <d v="2021-12-02T00:00:00"/>
        <d v="2021-01-12T00:00:00"/>
        <d v="2021-02-10T00:00:00"/>
        <d v="2021-03-08T00:00:00"/>
        <d v="2021-04-09T00:00:00"/>
        <d v="2021-05-08T00:00:00"/>
        <d v="2021-06-10T00:00:00"/>
        <d v="2021-07-08T00:00:00"/>
        <d v="2021-08-09T00:00:00"/>
        <d v="2021-09-08T00:00:00"/>
        <d v="2021-10-10T00:00:00"/>
        <d v="2021-11-09T00:00:00"/>
        <d v="2021-12-08T00:00:00"/>
        <d v="2021-01-13T00:00:00"/>
        <d v="2021-02-13T00:00:00"/>
        <d v="2021-03-12T00:00:00"/>
        <d v="2021-04-13T00:00:00"/>
        <d v="2021-05-14T00:00:00"/>
        <d v="2021-06-13T00:00:00"/>
        <d v="2021-07-12T00:00:00"/>
        <d v="2021-08-13T00:00:00"/>
        <d v="2021-09-14T00:00:00"/>
        <d v="2021-10-13T00:00:00"/>
        <d v="2021-11-13T00:00:00"/>
        <d v="2021-12-12T00:00:00"/>
        <d v="2021-01-17T00:00:00"/>
        <d v="2021-02-17T00:00:00"/>
        <d v="2021-03-16T00:00:00"/>
        <d v="2021-04-17T00:00:00"/>
        <d v="2021-05-18T00:00:00"/>
        <d v="2021-06-17T00:00:00"/>
        <d v="2021-07-16T00:00:00"/>
        <d v="2021-08-17T00:00:00"/>
        <d v="2021-09-18T00:00:00"/>
        <d v="2021-10-17T00:00:00"/>
        <d v="2021-11-17T00:00:00"/>
        <d v="2021-12-16T00:00:00"/>
        <d v="2021-01-04T00:00:00"/>
        <d v="2021-03-05T00:00:00"/>
        <d v="2021-07-05T00:00:00"/>
        <d v="2021-08-07T00:00:00"/>
        <d v="2021-01-11T00:00:00"/>
        <d v="2021-02-11T00:00:00"/>
        <d v="2021-05-12T00:00:00"/>
        <d v="2021-06-11T00:00:00"/>
        <d v="2021-09-12T00:00:00"/>
        <d v="2021-10-11T00:00:00"/>
        <d v="2021-01-21T00:00:00"/>
        <d v="2021-02-19T00:00:00"/>
        <d v="2021-03-17T00:00:00"/>
        <d v="2021-04-18T00:00:00"/>
        <d v="2021-05-17T00:00:00"/>
        <d v="2021-06-19T00:00:00"/>
        <d v="2021-07-17T00:00:00"/>
        <d v="2021-08-18T00:00:00"/>
        <d v="2021-09-17T00:00:00"/>
        <d v="2021-10-19T00:00:00"/>
        <d v="2021-11-18T00:00:00"/>
        <d v="2021-12-17T00:00:00"/>
        <d v="2021-01-10T00:00:00"/>
        <d v="2021-03-09T00:00:00"/>
        <d v="2021-04-10T00:00:00"/>
        <d v="2021-05-11T00:00:00"/>
        <d v="2021-07-09T00:00:00"/>
        <d v="2021-08-10T00:00:00"/>
        <d v="2021-09-11T00:00:00"/>
        <d v="2021-11-10T00:00:00"/>
        <d v="2021-12-09T00:00:00"/>
        <d v="2021-01-24T00:00:00"/>
        <d v="2021-02-24T00:00:00"/>
        <d v="2021-03-23T00:00:00"/>
        <d v="2021-04-24T00:00:00"/>
        <d v="2021-05-25T00:00:00"/>
        <d v="2021-06-24T00:00:00"/>
        <d v="2021-07-23T00:00:00"/>
        <d v="2021-08-24T00:00:00"/>
        <d v="2021-09-25T00:00:00"/>
        <d v="2021-10-24T00:00:00"/>
        <d v="2021-11-24T00:00:00"/>
        <d v="2021-12-23T00:00:00"/>
        <d v="2021-01-19T00:00:00"/>
        <d v="2021-03-15T00:00:00"/>
        <d v="2021-04-16T00:00:00"/>
        <d v="2021-05-15T00:00:00"/>
        <d v="2021-07-15T00:00:00"/>
        <d v="2021-08-16T00:00:00"/>
        <d v="2021-09-15T00:00:00"/>
        <d v="2021-11-16T00:00:00"/>
        <d v="2021-12-15T00:00:00"/>
        <d v="2021-01-18T00:00:00"/>
        <d v="2021-02-18T00:00:00"/>
        <d v="2021-05-19T00:00:00"/>
        <d v="2021-06-18T00:00:00"/>
        <d v="2021-09-19T00:00:00"/>
        <d v="2021-10-18T00:00:00"/>
        <d v="2021-02-04T00:00:00"/>
        <d v="2021-03-06T00:00:00"/>
        <d v="2021-05-05T00:00:00"/>
        <d v="2021-06-04T00:00:00"/>
        <d v="2021-07-06T00:00:00"/>
        <d v="2021-08-08T00:00:00"/>
        <d v="2021-09-05T00:00:00"/>
        <d v="2021-10-04T00:00:00"/>
        <d v="2021-01-23T00:00:00"/>
        <d v="2021-02-23T00:00:00"/>
        <d v="2021-03-22T00:00:00"/>
        <d v="2021-04-23T00:00:00"/>
        <d v="2021-05-24T00:00:00"/>
        <d v="2021-06-23T00:00:00"/>
        <d v="2021-07-22T00:00:00"/>
        <d v="2021-08-23T00:00:00"/>
        <d v="2021-09-24T00:00:00"/>
        <d v="2021-10-23T00:00:00"/>
        <d v="2021-11-23T00:00:00"/>
        <d v="2021-12-22T00:00:00"/>
        <d v="2021-01-26T00:00:00"/>
        <d v="2021-02-26T00:00:00"/>
        <d v="2021-03-25T00:00:00"/>
        <d v="2021-04-26T00:00:00"/>
        <d v="2021-05-27T00:00:00"/>
        <d v="2021-06-26T00:00:00"/>
        <d v="2021-07-25T00:00:00"/>
        <d v="2021-08-26T00:00:00"/>
        <d v="2021-09-27T00:00:00"/>
        <d v="2021-10-26T00:00:00"/>
        <d v="2021-11-26T00:00:00"/>
        <d v="2021-12-25T00:00:00"/>
        <d v="2021-01-09T00:00:00"/>
        <d v="2021-02-07T00:00:00"/>
        <d v="2021-04-06T00:00:00"/>
        <d v="2021-06-07T00:00:00"/>
        <d v="2021-08-06T00:00:00"/>
        <d v="2021-10-07T00:00:00"/>
        <d v="2021-11-06T00:00:00"/>
        <d v="2021-12-05T00:00:00"/>
        <d v="2021-01-06T00:00:00"/>
        <d v="2021-05-09T00:00:00"/>
        <d v="2021-09-09T00:00:00"/>
        <d v="2021-01-22T00:00:00"/>
        <d v="2021-02-22T00:00:00"/>
        <d v="2021-03-21T00:00:00"/>
        <d v="2021-04-22T00:00:00"/>
        <d v="2021-05-23T00:00:00"/>
        <d v="2021-06-22T00:00:00"/>
        <d v="2021-07-21T00:00:00"/>
        <d v="2021-08-22T00:00:00"/>
        <d v="2021-09-23T00:00:00"/>
        <d v="2021-10-22T00:00:00"/>
        <d v="2021-11-22T00:00:00"/>
        <d v="2021-12-21T00:00:00"/>
        <d v="2021-02-21T00:00:00"/>
        <d v="2021-06-21T00:00:00"/>
        <d v="2021-10-21T00:00:00"/>
        <d v="2021-01-16T00:00:00"/>
        <d v="2021-02-14T00:00:00"/>
        <d v="2021-06-14T00:00:00"/>
        <d v="2021-10-14T00:00:00"/>
        <d v="2021-03-11T00:00:00"/>
        <d v="2021-04-12T00:00:00"/>
        <d v="2021-05-13T00:00:00"/>
        <d v="2021-07-11T00:00:00"/>
        <d v="2021-08-12T00:00:00"/>
        <d v="2021-09-13T00:00:00"/>
        <d v="2021-11-12T00:00:00"/>
        <d v="2021-12-11T00:00:00"/>
        <d v="2021-02-09T00:00:00"/>
        <d v="2021-06-09T00:00:00"/>
        <d v="2021-10-09T00:00:00"/>
        <d v="2021-02-06T00:00:00"/>
        <d v="2021-05-07T00:00:00"/>
        <d v="2021-06-06T00:00:00"/>
        <d v="2021-09-07T00:00:00"/>
        <d v="2021-10-06T00:00:00"/>
        <d v="2021-03-20T00:00:00"/>
        <d v="2021-04-21T00:00:00"/>
        <d v="2021-05-20T00:00:00"/>
        <d v="2021-07-20T00:00:00"/>
        <d v="2021-08-21T00:00:00"/>
        <d v="2021-09-20T00:00:00"/>
        <d v="2021-11-21T00:00:00"/>
        <d v="2021-12-20T00:00:00"/>
        <d v="2021-03-13T00:00:00"/>
        <d v="2021-04-14T00:00:00"/>
        <d v="2021-07-13T00:00:00"/>
        <d v="2021-08-14T00:00:00"/>
        <d v="2021-11-14T00:00:00"/>
        <d v="2021-12-13T00:00:00"/>
        <d v="2021-02-08T00:00:00"/>
        <d v="2021-04-07T00:00:00"/>
        <d v="2021-06-08T00:00:00"/>
        <d v="2021-10-08T00:00:00"/>
        <d v="2021-11-07T00:00:00"/>
        <d v="2021-12-06T00:00:00"/>
      </sharedItems>
      <fieldGroup par="12" base="2">
        <rangePr groupBy="days" startDate="2021-01-02T00:00:00" endDate="2021-12-26T00:00:00"/>
        <groupItems count="368">
          <s v="&lt;1/2/21"/>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26/21"/>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Beverage Brand" numFmtId="0">
      <sharedItems count="6">
        <s v="Coca-Cola"/>
        <s v="Diet Coke"/>
        <s v="Sprite"/>
        <s v="Fanta"/>
        <s v="Powerade"/>
        <s v="Dasani Water"/>
      </sharedItems>
    </cacheField>
    <cacheField name="Price per Unit" numFmtId="8">
      <sharedItems containsSemiMixedTypes="0" containsString="0" containsNumber="1" minValue="9.9999999999999964E-2" maxValue="1.1000000000000001"/>
    </cacheField>
    <cacheField name="Units Sold" numFmtId="3">
      <sharedItems containsSemiMixedTypes="0" containsString="0" containsNumber="1" containsInteger="1" minValue="0" maxValue="12750"/>
    </cacheField>
    <cacheField name="Total Sales" numFmtId="6">
      <sharedItems containsSemiMixedTypes="0" containsString="0" containsNumber="1" minValue="0" maxValue="8250"/>
    </cacheField>
    <cacheField name="Operating Profit" numFmtId="6">
      <sharedItems containsSemiMixedTypes="0" containsString="0" containsNumber="1" minValue="0" maxValue="3900"/>
    </cacheField>
    <cacheField name="Operating Margin" numFmtId="9">
      <sharedItems containsSemiMixedTypes="0" containsString="0" containsNumber="1" minValue="0.1" maxValue="0.65000000000000013"/>
    </cacheField>
    <cacheField name="Months" numFmtId="0" databaseField="0">
      <fieldGroup base="2">
        <rangePr groupBy="months" startDate="2021-01-02T00:00:00" endDate="2021-12-26T00:00:00"/>
        <groupItems count="14">
          <s v="&lt;1/2/21"/>
          <s v="Jan"/>
          <s v="Feb"/>
          <s v="Mar"/>
          <s v="Apr"/>
          <s v="May"/>
          <s v="Jun"/>
          <s v="Jul"/>
          <s v="Aug"/>
          <s v="Sep"/>
          <s v="Oct"/>
          <s v="Nov"/>
          <s v="Dec"/>
          <s v="&gt;12/26/21"/>
        </groupItems>
      </fieldGroup>
    </cacheField>
  </cacheFields>
  <extLst>
    <ext xmlns:x14="http://schemas.microsoft.com/office/spreadsheetml/2009/9/main" uri="{725AE2AE-9491-48be-B2B4-4EB974FC3084}">
      <x14:pivotCacheDefinition pivotCacheId="7698371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88">
  <r>
    <x v="0"/>
    <n v="1185732"/>
    <x v="0"/>
    <x v="0"/>
    <x v="0"/>
    <s v="New York"/>
    <x v="0"/>
    <n v="0.5"/>
    <n v="12000"/>
    <n v="6000"/>
    <n v="3000"/>
    <n v="0.5"/>
  </r>
  <r>
    <x v="0"/>
    <n v="1185732"/>
    <x v="0"/>
    <x v="0"/>
    <x v="0"/>
    <s v="New York"/>
    <x v="1"/>
    <n v="0.5"/>
    <n v="10000"/>
    <n v="5000"/>
    <n v="1500"/>
    <n v="0.3"/>
  </r>
  <r>
    <x v="0"/>
    <n v="1185732"/>
    <x v="0"/>
    <x v="0"/>
    <x v="0"/>
    <s v="New York"/>
    <x v="2"/>
    <n v="0.4"/>
    <n v="10000"/>
    <n v="4000"/>
    <n v="1400"/>
    <n v="0.35"/>
  </r>
  <r>
    <x v="0"/>
    <n v="1185732"/>
    <x v="0"/>
    <x v="0"/>
    <x v="0"/>
    <s v="New York"/>
    <x v="3"/>
    <n v="0.45"/>
    <n v="8500"/>
    <n v="3825"/>
    <n v="1338.75"/>
    <n v="0.35"/>
  </r>
  <r>
    <x v="0"/>
    <n v="1185732"/>
    <x v="0"/>
    <x v="0"/>
    <x v="0"/>
    <s v="New York"/>
    <x v="4"/>
    <n v="0.6"/>
    <n v="9000"/>
    <n v="5400"/>
    <n v="1620"/>
    <n v="0.3"/>
  </r>
  <r>
    <x v="0"/>
    <n v="1185732"/>
    <x v="0"/>
    <x v="0"/>
    <x v="0"/>
    <s v="New York"/>
    <x v="5"/>
    <n v="0.5"/>
    <n v="10000"/>
    <n v="5000"/>
    <n v="1250"/>
    <n v="0.25"/>
  </r>
  <r>
    <x v="0"/>
    <n v="1185732"/>
    <x v="1"/>
    <x v="0"/>
    <x v="0"/>
    <s v="New York"/>
    <x v="0"/>
    <n v="0.5"/>
    <n v="12500"/>
    <n v="6250"/>
    <n v="3125"/>
    <n v="0.5"/>
  </r>
  <r>
    <x v="0"/>
    <n v="1185732"/>
    <x v="1"/>
    <x v="0"/>
    <x v="0"/>
    <s v="New York"/>
    <x v="1"/>
    <n v="0.5"/>
    <n v="9000"/>
    <n v="4500"/>
    <n v="1350"/>
    <n v="0.3"/>
  </r>
  <r>
    <x v="0"/>
    <n v="1185732"/>
    <x v="1"/>
    <x v="0"/>
    <x v="0"/>
    <s v="New York"/>
    <x v="2"/>
    <n v="0.4"/>
    <n v="9500"/>
    <n v="3800"/>
    <n v="1330"/>
    <n v="0.35"/>
  </r>
  <r>
    <x v="0"/>
    <n v="1185732"/>
    <x v="1"/>
    <x v="0"/>
    <x v="0"/>
    <s v="New York"/>
    <x v="3"/>
    <n v="0.45"/>
    <n v="8250"/>
    <n v="3712.5"/>
    <n v="1299.375"/>
    <n v="0.35"/>
  </r>
  <r>
    <x v="0"/>
    <n v="1185732"/>
    <x v="1"/>
    <x v="0"/>
    <x v="0"/>
    <s v="New York"/>
    <x v="4"/>
    <n v="0.6"/>
    <n v="9000"/>
    <n v="5400"/>
    <n v="1620"/>
    <n v="0.3"/>
  </r>
  <r>
    <x v="0"/>
    <n v="1185732"/>
    <x v="1"/>
    <x v="0"/>
    <x v="0"/>
    <s v="New York"/>
    <x v="5"/>
    <n v="0.5"/>
    <n v="10000"/>
    <n v="5000"/>
    <n v="1250"/>
    <n v="0.25"/>
  </r>
  <r>
    <x v="0"/>
    <n v="1185732"/>
    <x v="2"/>
    <x v="0"/>
    <x v="0"/>
    <s v="New York"/>
    <x v="0"/>
    <n v="0.5"/>
    <n v="12200"/>
    <n v="6100"/>
    <n v="3050"/>
    <n v="0.5"/>
  </r>
  <r>
    <x v="0"/>
    <n v="1185732"/>
    <x v="2"/>
    <x v="0"/>
    <x v="0"/>
    <s v="New York"/>
    <x v="1"/>
    <n v="0.5"/>
    <n v="9250"/>
    <n v="4625"/>
    <n v="1387.5"/>
    <n v="0.3"/>
  </r>
  <r>
    <x v="0"/>
    <n v="1185732"/>
    <x v="2"/>
    <x v="0"/>
    <x v="0"/>
    <s v="New York"/>
    <x v="2"/>
    <n v="0.4"/>
    <n v="9500"/>
    <n v="3800"/>
    <n v="1330"/>
    <n v="0.35"/>
  </r>
  <r>
    <x v="0"/>
    <n v="1185732"/>
    <x v="2"/>
    <x v="0"/>
    <x v="0"/>
    <s v="New York"/>
    <x v="3"/>
    <n v="0.45"/>
    <n v="8000"/>
    <n v="3600"/>
    <n v="1260"/>
    <n v="0.35"/>
  </r>
  <r>
    <x v="0"/>
    <n v="1185732"/>
    <x v="2"/>
    <x v="0"/>
    <x v="0"/>
    <s v="New York"/>
    <x v="4"/>
    <n v="0.6"/>
    <n v="8500"/>
    <n v="5100"/>
    <n v="1530"/>
    <n v="0.3"/>
  </r>
  <r>
    <x v="0"/>
    <n v="1185732"/>
    <x v="2"/>
    <x v="0"/>
    <x v="0"/>
    <s v="New York"/>
    <x v="5"/>
    <n v="0.5"/>
    <n v="9500"/>
    <n v="4750"/>
    <n v="1187.5"/>
    <n v="0.25"/>
  </r>
  <r>
    <x v="0"/>
    <n v="1185732"/>
    <x v="3"/>
    <x v="0"/>
    <x v="0"/>
    <s v="New York"/>
    <x v="0"/>
    <n v="0.5"/>
    <n v="12000"/>
    <n v="6000"/>
    <n v="3000"/>
    <n v="0.5"/>
  </r>
  <r>
    <x v="0"/>
    <n v="1185732"/>
    <x v="3"/>
    <x v="0"/>
    <x v="0"/>
    <s v="New York"/>
    <x v="1"/>
    <n v="0.5"/>
    <n v="9000"/>
    <n v="4500"/>
    <n v="1350"/>
    <n v="0.3"/>
  </r>
  <r>
    <x v="0"/>
    <n v="1185732"/>
    <x v="3"/>
    <x v="0"/>
    <x v="0"/>
    <s v="New York"/>
    <x v="2"/>
    <n v="0.4"/>
    <n v="9000"/>
    <n v="3600"/>
    <n v="1260"/>
    <n v="0.35"/>
  </r>
  <r>
    <x v="0"/>
    <n v="1185732"/>
    <x v="3"/>
    <x v="0"/>
    <x v="0"/>
    <s v="New York"/>
    <x v="3"/>
    <n v="0.45"/>
    <n v="8250"/>
    <n v="3712.5"/>
    <n v="1299.375"/>
    <n v="0.35"/>
  </r>
  <r>
    <x v="0"/>
    <n v="1185732"/>
    <x v="3"/>
    <x v="0"/>
    <x v="0"/>
    <s v="New York"/>
    <x v="4"/>
    <n v="0.6"/>
    <n v="8250"/>
    <n v="4950"/>
    <n v="1485"/>
    <n v="0.3"/>
  </r>
  <r>
    <x v="0"/>
    <n v="1185732"/>
    <x v="3"/>
    <x v="0"/>
    <x v="0"/>
    <s v="New York"/>
    <x v="5"/>
    <n v="0.5"/>
    <n v="9500"/>
    <n v="4750"/>
    <n v="1187.5"/>
    <n v="0.25"/>
  </r>
  <r>
    <x v="0"/>
    <n v="1185732"/>
    <x v="4"/>
    <x v="0"/>
    <x v="0"/>
    <s v="New York"/>
    <x v="0"/>
    <n v="0.6"/>
    <n v="12200"/>
    <n v="7320"/>
    <n v="3660"/>
    <n v="0.5"/>
  </r>
  <r>
    <x v="0"/>
    <n v="1185732"/>
    <x v="4"/>
    <x v="0"/>
    <x v="0"/>
    <s v="New York"/>
    <x v="1"/>
    <n v="0.55000000000000004"/>
    <n v="9250"/>
    <n v="5087.5"/>
    <n v="1526.25"/>
    <n v="0.3"/>
  </r>
  <r>
    <x v="0"/>
    <n v="1185732"/>
    <x v="4"/>
    <x v="0"/>
    <x v="0"/>
    <s v="New York"/>
    <x v="2"/>
    <n v="0.5"/>
    <n v="9000"/>
    <n v="4500"/>
    <n v="1575"/>
    <n v="0.35"/>
  </r>
  <r>
    <x v="0"/>
    <n v="1185732"/>
    <x v="4"/>
    <x v="0"/>
    <x v="0"/>
    <s v="New York"/>
    <x v="3"/>
    <n v="0.5"/>
    <n v="8500"/>
    <n v="4250"/>
    <n v="1487.5"/>
    <n v="0.35"/>
  </r>
  <r>
    <x v="0"/>
    <n v="1185732"/>
    <x v="4"/>
    <x v="0"/>
    <x v="0"/>
    <s v="New York"/>
    <x v="4"/>
    <n v="0.6"/>
    <n v="8750"/>
    <n v="5250"/>
    <n v="1575"/>
    <n v="0.3"/>
  </r>
  <r>
    <x v="0"/>
    <n v="1185732"/>
    <x v="4"/>
    <x v="0"/>
    <x v="0"/>
    <s v="New York"/>
    <x v="5"/>
    <n v="0.65"/>
    <n v="10000"/>
    <n v="6500"/>
    <n v="1625"/>
    <n v="0.25"/>
  </r>
  <r>
    <x v="0"/>
    <n v="1185732"/>
    <x v="5"/>
    <x v="0"/>
    <x v="0"/>
    <s v="New York"/>
    <x v="0"/>
    <n v="0.6"/>
    <n v="12500"/>
    <n v="7500"/>
    <n v="3750"/>
    <n v="0.5"/>
  </r>
  <r>
    <x v="0"/>
    <n v="1185732"/>
    <x v="5"/>
    <x v="0"/>
    <x v="0"/>
    <s v="New York"/>
    <x v="1"/>
    <n v="0.55000000000000004"/>
    <n v="10000"/>
    <n v="5500"/>
    <n v="1650"/>
    <n v="0.3"/>
  </r>
  <r>
    <x v="0"/>
    <n v="1185732"/>
    <x v="5"/>
    <x v="0"/>
    <x v="0"/>
    <s v="New York"/>
    <x v="2"/>
    <n v="0.5"/>
    <n v="9250"/>
    <n v="4625"/>
    <n v="1618.75"/>
    <n v="0.35"/>
  </r>
  <r>
    <x v="0"/>
    <n v="1185732"/>
    <x v="5"/>
    <x v="0"/>
    <x v="0"/>
    <s v="New York"/>
    <x v="3"/>
    <n v="0.5"/>
    <n v="9000"/>
    <n v="4500"/>
    <n v="1575"/>
    <n v="0.35"/>
  </r>
  <r>
    <x v="0"/>
    <n v="1185732"/>
    <x v="5"/>
    <x v="0"/>
    <x v="0"/>
    <s v="New York"/>
    <x v="4"/>
    <n v="0.6"/>
    <n v="9000"/>
    <n v="5400"/>
    <n v="1620"/>
    <n v="0.3"/>
  </r>
  <r>
    <x v="0"/>
    <n v="1185732"/>
    <x v="5"/>
    <x v="0"/>
    <x v="0"/>
    <s v="New York"/>
    <x v="5"/>
    <n v="0.65"/>
    <n v="10500"/>
    <n v="6825"/>
    <n v="1706.25"/>
    <n v="0.25"/>
  </r>
  <r>
    <x v="0"/>
    <n v="1185732"/>
    <x v="6"/>
    <x v="0"/>
    <x v="0"/>
    <s v="New York"/>
    <x v="0"/>
    <n v="0.6"/>
    <n v="12750"/>
    <n v="7650"/>
    <n v="3825"/>
    <n v="0.5"/>
  </r>
  <r>
    <x v="0"/>
    <n v="1185732"/>
    <x v="6"/>
    <x v="0"/>
    <x v="0"/>
    <s v="New York"/>
    <x v="1"/>
    <n v="0.55000000000000004"/>
    <n v="10250"/>
    <n v="5637.5000000000009"/>
    <n v="1691.2500000000002"/>
    <n v="0.3"/>
  </r>
  <r>
    <x v="0"/>
    <n v="1185732"/>
    <x v="6"/>
    <x v="0"/>
    <x v="0"/>
    <s v="New York"/>
    <x v="2"/>
    <n v="0.5"/>
    <n v="9500"/>
    <n v="4750"/>
    <n v="1662.5"/>
    <n v="0.35"/>
  </r>
  <r>
    <x v="0"/>
    <n v="1185732"/>
    <x v="6"/>
    <x v="0"/>
    <x v="0"/>
    <s v="New York"/>
    <x v="3"/>
    <n v="0.5"/>
    <n v="9000"/>
    <n v="4500"/>
    <n v="1575"/>
    <n v="0.35"/>
  </r>
  <r>
    <x v="0"/>
    <n v="1185732"/>
    <x v="6"/>
    <x v="0"/>
    <x v="0"/>
    <s v="New York"/>
    <x v="4"/>
    <n v="0.6"/>
    <n v="9250"/>
    <n v="5550"/>
    <n v="1665"/>
    <n v="0.3"/>
  </r>
  <r>
    <x v="0"/>
    <n v="1185732"/>
    <x v="6"/>
    <x v="0"/>
    <x v="0"/>
    <s v="New York"/>
    <x v="5"/>
    <n v="0.65"/>
    <n v="11000"/>
    <n v="7150"/>
    <n v="1787.5"/>
    <n v="0.25"/>
  </r>
  <r>
    <x v="0"/>
    <n v="1185732"/>
    <x v="7"/>
    <x v="0"/>
    <x v="0"/>
    <s v="New York"/>
    <x v="0"/>
    <n v="0.6"/>
    <n v="12500"/>
    <n v="7500"/>
    <n v="3750"/>
    <n v="0.5"/>
  </r>
  <r>
    <x v="0"/>
    <n v="1185732"/>
    <x v="7"/>
    <x v="0"/>
    <x v="0"/>
    <s v="New York"/>
    <x v="1"/>
    <n v="0.55000000000000004"/>
    <n v="10250"/>
    <n v="5637.5000000000009"/>
    <n v="1691.2500000000002"/>
    <n v="0.3"/>
  </r>
  <r>
    <x v="0"/>
    <n v="1185732"/>
    <x v="7"/>
    <x v="0"/>
    <x v="0"/>
    <s v="New York"/>
    <x v="2"/>
    <n v="0.5"/>
    <n v="9500"/>
    <n v="4750"/>
    <n v="1662.5"/>
    <n v="0.35"/>
  </r>
  <r>
    <x v="0"/>
    <n v="1185732"/>
    <x v="7"/>
    <x v="0"/>
    <x v="0"/>
    <s v="New York"/>
    <x v="3"/>
    <n v="0.5"/>
    <n v="9250"/>
    <n v="4625"/>
    <n v="1618.75"/>
    <n v="0.35"/>
  </r>
  <r>
    <x v="0"/>
    <n v="1185732"/>
    <x v="7"/>
    <x v="0"/>
    <x v="0"/>
    <s v="New York"/>
    <x v="4"/>
    <n v="0.6"/>
    <n v="9000"/>
    <n v="5400"/>
    <n v="1620"/>
    <n v="0.3"/>
  </r>
  <r>
    <x v="0"/>
    <n v="1185732"/>
    <x v="7"/>
    <x v="0"/>
    <x v="0"/>
    <s v="New York"/>
    <x v="5"/>
    <n v="0.65"/>
    <n v="10750"/>
    <n v="6987.5"/>
    <n v="1746.875"/>
    <n v="0.25"/>
  </r>
  <r>
    <x v="0"/>
    <n v="1185732"/>
    <x v="8"/>
    <x v="0"/>
    <x v="0"/>
    <s v="New York"/>
    <x v="0"/>
    <n v="0.6"/>
    <n v="12000"/>
    <n v="7200"/>
    <n v="3600"/>
    <n v="0.5"/>
  </r>
  <r>
    <x v="0"/>
    <n v="1185732"/>
    <x v="8"/>
    <x v="0"/>
    <x v="0"/>
    <s v="New York"/>
    <x v="1"/>
    <n v="0.55000000000000004"/>
    <n v="10000"/>
    <n v="5500"/>
    <n v="1650"/>
    <n v="0.3"/>
  </r>
  <r>
    <x v="0"/>
    <n v="1185732"/>
    <x v="8"/>
    <x v="0"/>
    <x v="0"/>
    <s v="New York"/>
    <x v="2"/>
    <n v="0.5"/>
    <n v="9250"/>
    <n v="4625"/>
    <n v="1618.75"/>
    <n v="0.35"/>
  </r>
  <r>
    <x v="0"/>
    <n v="1185732"/>
    <x v="8"/>
    <x v="0"/>
    <x v="0"/>
    <s v="New York"/>
    <x v="3"/>
    <n v="0.5"/>
    <n v="9000"/>
    <n v="4500"/>
    <n v="1575"/>
    <n v="0.35"/>
  </r>
  <r>
    <x v="0"/>
    <n v="1185732"/>
    <x v="8"/>
    <x v="0"/>
    <x v="0"/>
    <s v="New York"/>
    <x v="4"/>
    <n v="0.6"/>
    <n v="9000"/>
    <n v="5400"/>
    <n v="1620"/>
    <n v="0.3"/>
  </r>
  <r>
    <x v="0"/>
    <n v="1185732"/>
    <x v="8"/>
    <x v="0"/>
    <x v="0"/>
    <s v="New York"/>
    <x v="5"/>
    <n v="0.65"/>
    <n v="10000"/>
    <n v="6500"/>
    <n v="1625"/>
    <n v="0.25"/>
  </r>
  <r>
    <x v="0"/>
    <n v="1185732"/>
    <x v="9"/>
    <x v="0"/>
    <x v="0"/>
    <s v="New York"/>
    <x v="0"/>
    <n v="0.65"/>
    <n v="11750"/>
    <n v="7637.5"/>
    <n v="3818.75"/>
    <n v="0.5"/>
  </r>
  <r>
    <x v="0"/>
    <n v="1185732"/>
    <x v="9"/>
    <x v="0"/>
    <x v="0"/>
    <s v="New York"/>
    <x v="1"/>
    <n v="0.55000000000000004"/>
    <n v="10000"/>
    <n v="5500"/>
    <n v="1650"/>
    <n v="0.3"/>
  </r>
  <r>
    <x v="0"/>
    <n v="1185732"/>
    <x v="9"/>
    <x v="0"/>
    <x v="0"/>
    <s v="New York"/>
    <x v="2"/>
    <n v="0.55000000000000004"/>
    <n v="9000"/>
    <n v="4950"/>
    <n v="1732.5"/>
    <n v="0.35"/>
  </r>
  <r>
    <x v="0"/>
    <n v="1185732"/>
    <x v="9"/>
    <x v="0"/>
    <x v="0"/>
    <s v="New York"/>
    <x v="3"/>
    <n v="0.55000000000000004"/>
    <n v="8750"/>
    <n v="4812.5"/>
    <n v="1684.375"/>
    <n v="0.35"/>
  </r>
  <r>
    <x v="0"/>
    <n v="1185732"/>
    <x v="9"/>
    <x v="0"/>
    <x v="0"/>
    <s v="New York"/>
    <x v="4"/>
    <n v="0.65"/>
    <n v="8750"/>
    <n v="5687.5"/>
    <n v="1706.25"/>
    <n v="0.3"/>
  </r>
  <r>
    <x v="0"/>
    <n v="1185732"/>
    <x v="9"/>
    <x v="0"/>
    <x v="0"/>
    <s v="New York"/>
    <x v="5"/>
    <n v="0.7"/>
    <n v="10000"/>
    <n v="7000"/>
    <n v="1750"/>
    <n v="0.25"/>
  </r>
  <r>
    <x v="0"/>
    <n v="1185732"/>
    <x v="10"/>
    <x v="0"/>
    <x v="0"/>
    <s v="New York"/>
    <x v="0"/>
    <n v="0.65"/>
    <n v="11500"/>
    <n v="7475"/>
    <n v="3737.5"/>
    <n v="0.5"/>
  </r>
  <r>
    <x v="0"/>
    <n v="1185732"/>
    <x v="10"/>
    <x v="0"/>
    <x v="0"/>
    <s v="New York"/>
    <x v="1"/>
    <n v="0.55000000000000004"/>
    <n v="9750"/>
    <n v="5362.5"/>
    <n v="1608.75"/>
    <n v="0.3"/>
  </r>
  <r>
    <x v="0"/>
    <n v="1185732"/>
    <x v="10"/>
    <x v="0"/>
    <x v="0"/>
    <s v="New York"/>
    <x v="2"/>
    <n v="0.55000000000000004"/>
    <n v="9200"/>
    <n v="5060"/>
    <n v="1771"/>
    <n v="0.35"/>
  </r>
  <r>
    <x v="0"/>
    <n v="1185732"/>
    <x v="10"/>
    <x v="0"/>
    <x v="0"/>
    <s v="New York"/>
    <x v="3"/>
    <n v="0.55000000000000004"/>
    <n v="9000"/>
    <n v="4950"/>
    <n v="1732.5"/>
    <n v="0.35"/>
  </r>
  <r>
    <x v="0"/>
    <n v="1185732"/>
    <x v="10"/>
    <x v="0"/>
    <x v="0"/>
    <s v="New York"/>
    <x v="4"/>
    <n v="0.65"/>
    <n v="8750"/>
    <n v="5687.5"/>
    <n v="1706.25"/>
    <n v="0.3"/>
  </r>
  <r>
    <x v="0"/>
    <n v="1185732"/>
    <x v="10"/>
    <x v="0"/>
    <x v="0"/>
    <s v="New York"/>
    <x v="5"/>
    <n v="0.7"/>
    <n v="9750"/>
    <n v="6825"/>
    <n v="1706.25"/>
    <n v="0.25"/>
  </r>
  <r>
    <x v="0"/>
    <n v="1185732"/>
    <x v="11"/>
    <x v="0"/>
    <x v="0"/>
    <s v="New York"/>
    <x v="0"/>
    <n v="0.65"/>
    <n v="12000"/>
    <n v="7800"/>
    <n v="3900"/>
    <n v="0.5"/>
  </r>
  <r>
    <x v="0"/>
    <n v="1185732"/>
    <x v="11"/>
    <x v="0"/>
    <x v="0"/>
    <s v="New York"/>
    <x v="1"/>
    <n v="0.55000000000000004"/>
    <n v="10000"/>
    <n v="5500"/>
    <n v="1650"/>
    <n v="0.3"/>
  </r>
  <r>
    <x v="0"/>
    <n v="1185732"/>
    <x v="11"/>
    <x v="0"/>
    <x v="0"/>
    <s v="New York"/>
    <x v="2"/>
    <n v="0.55000000000000004"/>
    <n v="9500"/>
    <n v="5225"/>
    <n v="1828.7499999999998"/>
    <n v="0.35"/>
  </r>
  <r>
    <x v="0"/>
    <n v="1185732"/>
    <x v="11"/>
    <x v="0"/>
    <x v="0"/>
    <s v="New York"/>
    <x v="3"/>
    <n v="0.55000000000000004"/>
    <n v="9000"/>
    <n v="4950"/>
    <n v="1732.5"/>
    <n v="0.35"/>
  </r>
  <r>
    <x v="0"/>
    <n v="1185732"/>
    <x v="11"/>
    <x v="0"/>
    <x v="0"/>
    <s v="New York"/>
    <x v="4"/>
    <n v="0.65"/>
    <n v="9000"/>
    <n v="5850"/>
    <n v="1755"/>
    <n v="0.3"/>
  </r>
  <r>
    <x v="0"/>
    <n v="1185732"/>
    <x v="11"/>
    <x v="0"/>
    <x v="0"/>
    <s v="New York"/>
    <x v="5"/>
    <n v="0.7"/>
    <n v="10000"/>
    <n v="7000"/>
    <n v="1750"/>
    <n v="0.25"/>
  </r>
  <r>
    <x v="1"/>
    <n v="1197831"/>
    <x v="12"/>
    <x v="1"/>
    <x v="1"/>
    <s v="Houston"/>
    <x v="0"/>
    <n v="0.25"/>
    <n v="9000"/>
    <n v="2250"/>
    <n v="787.5"/>
    <n v="0.35"/>
  </r>
  <r>
    <x v="1"/>
    <n v="1197831"/>
    <x v="12"/>
    <x v="1"/>
    <x v="1"/>
    <s v="Houston"/>
    <x v="1"/>
    <n v="0.35"/>
    <n v="9000"/>
    <n v="3150"/>
    <n v="1102.5"/>
    <n v="0.35"/>
  </r>
  <r>
    <x v="1"/>
    <n v="1197831"/>
    <x v="12"/>
    <x v="1"/>
    <x v="1"/>
    <s v="Houston"/>
    <x v="2"/>
    <n v="0.35"/>
    <n v="7000"/>
    <n v="2450"/>
    <n v="857.5"/>
    <n v="0.35"/>
  </r>
  <r>
    <x v="1"/>
    <n v="1197831"/>
    <x v="12"/>
    <x v="1"/>
    <x v="1"/>
    <s v="Houston"/>
    <x v="3"/>
    <n v="0.35"/>
    <n v="7000"/>
    <n v="2450"/>
    <n v="1102.5"/>
    <n v="0.45"/>
  </r>
  <r>
    <x v="1"/>
    <n v="1197831"/>
    <x v="12"/>
    <x v="1"/>
    <x v="1"/>
    <s v="Houston"/>
    <x v="4"/>
    <n v="0.4"/>
    <n v="5500"/>
    <n v="2200"/>
    <n v="660"/>
    <n v="0.3"/>
  </r>
  <r>
    <x v="1"/>
    <n v="1197831"/>
    <x v="12"/>
    <x v="1"/>
    <x v="1"/>
    <s v="Houston"/>
    <x v="5"/>
    <n v="0.35"/>
    <n v="7000"/>
    <n v="2450"/>
    <n v="1225"/>
    <n v="0.5"/>
  </r>
  <r>
    <x v="1"/>
    <n v="1197831"/>
    <x v="13"/>
    <x v="1"/>
    <x v="1"/>
    <s v="Houston"/>
    <x v="0"/>
    <n v="0.25"/>
    <n v="8500"/>
    <n v="2125"/>
    <n v="743.75"/>
    <n v="0.35"/>
  </r>
  <r>
    <x v="1"/>
    <n v="1197831"/>
    <x v="13"/>
    <x v="1"/>
    <x v="1"/>
    <s v="Houston"/>
    <x v="1"/>
    <n v="0.35"/>
    <n v="8500"/>
    <n v="2975"/>
    <n v="1041.25"/>
    <n v="0.35"/>
  </r>
  <r>
    <x v="1"/>
    <n v="1197831"/>
    <x v="13"/>
    <x v="1"/>
    <x v="1"/>
    <s v="Houston"/>
    <x v="2"/>
    <n v="0.35"/>
    <n v="6750"/>
    <n v="2362.5"/>
    <n v="826.875"/>
    <n v="0.35"/>
  </r>
  <r>
    <x v="1"/>
    <n v="1197831"/>
    <x v="13"/>
    <x v="1"/>
    <x v="1"/>
    <s v="Houston"/>
    <x v="3"/>
    <n v="0.35"/>
    <n v="6250"/>
    <n v="2187.5"/>
    <n v="984.375"/>
    <n v="0.45"/>
  </r>
  <r>
    <x v="1"/>
    <n v="1197831"/>
    <x v="13"/>
    <x v="1"/>
    <x v="1"/>
    <s v="Houston"/>
    <x v="4"/>
    <n v="0.4"/>
    <n v="5000"/>
    <n v="2000"/>
    <n v="600"/>
    <n v="0.3"/>
  </r>
  <r>
    <x v="1"/>
    <n v="1197831"/>
    <x v="13"/>
    <x v="1"/>
    <x v="1"/>
    <s v="Houston"/>
    <x v="5"/>
    <n v="0.35"/>
    <n v="7000"/>
    <n v="2450"/>
    <n v="1225"/>
    <n v="0.5"/>
  </r>
  <r>
    <x v="1"/>
    <n v="1197831"/>
    <x v="14"/>
    <x v="1"/>
    <x v="1"/>
    <s v="Houston"/>
    <x v="0"/>
    <n v="0.3"/>
    <n v="8750"/>
    <n v="2625"/>
    <n v="918.74999999999989"/>
    <n v="0.35"/>
  </r>
  <r>
    <x v="1"/>
    <n v="1197831"/>
    <x v="14"/>
    <x v="1"/>
    <x v="1"/>
    <s v="Houston"/>
    <x v="1"/>
    <n v="0.4"/>
    <n v="8750"/>
    <n v="3500"/>
    <n v="1225"/>
    <n v="0.35"/>
  </r>
  <r>
    <x v="1"/>
    <n v="1197831"/>
    <x v="14"/>
    <x v="1"/>
    <x v="1"/>
    <s v="Houston"/>
    <x v="2"/>
    <n v="0.35"/>
    <n v="7000"/>
    <n v="2450"/>
    <n v="857.5"/>
    <n v="0.35"/>
  </r>
  <r>
    <x v="1"/>
    <n v="1197831"/>
    <x v="14"/>
    <x v="1"/>
    <x v="1"/>
    <s v="Houston"/>
    <x v="3"/>
    <n v="0.4"/>
    <n v="6000"/>
    <n v="2400"/>
    <n v="1080"/>
    <n v="0.45"/>
  </r>
  <r>
    <x v="1"/>
    <n v="1197831"/>
    <x v="14"/>
    <x v="1"/>
    <x v="1"/>
    <s v="Houston"/>
    <x v="4"/>
    <n v="0.45"/>
    <n v="5000"/>
    <n v="2250"/>
    <n v="675"/>
    <n v="0.3"/>
  </r>
  <r>
    <x v="1"/>
    <n v="1197831"/>
    <x v="14"/>
    <x v="1"/>
    <x v="1"/>
    <s v="Houston"/>
    <x v="5"/>
    <n v="0.4"/>
    <n v="6500"/>
    <n v="2600"/>
    <n v="1300"/>
    <n v="0.5"/>
  </r>
  <r>
    <x v="1"/>
    <n v="1197831"/>
    <x v="15"/>
    <x v="1"/>
    <x v="1"/>
    <s v="Houston"/>
    <x v="0"/>
    <n v="0.3"/>
    <n v="9000"/>
    <n v="2700"/>
    <n v="944.99999999999989"/>
    <n v="0.35"/>
  </r>
  <r>
    <x v="1"/>
    <n v="1197831"/>
    <x v="15"/>
    <x v="1"/>
    <x v="1"/>
    <s v="Houston"/>
    <x v="1"/>
    <n v="0.4"/>
    <n v="9000"/>
    <n v="3600"/>
    <n v="1260"/>
    <n v="0.35"/>
  </r>
  <r>
    <x v="1"/>
    <n v="1197831"/>
    <x v="15"/>
    <x v="1"/>
    <x v="1"/>
    <s v="Houston"/>
    <x v="2"/>
    <n v="0.35"/>
    <n v="7250"/>
    <n v="2537.5"/>
    <n v="888.125"/>
    <n v="0.35"/>
  </r>
  <r>
    <x v="1"/>
    <n v="1197831"/>
    <x v="15"/>
    <x v="1"/>
    <x v="1"/>
    <s v="Houston"/>
    <x v="3"/>
    <n v="0.4"/>
    <n v="6250"/>
    <n v="2500"/>
    <n v="1125"/>
    <n v="0.45"/>
  </r>
  <r>
    <x v="1"/>
    <n v="1197831"/>
    <x v="15"/>
    <x v="1"/>
    <x v="1"/>
    <s v="Houston"/>
    <x v="4"/>
    <n v="0.45"/>
    <n v="5250"/>
    <n v="2362.5"/>
    <n v="708.75"/>
    <n v="0.3"/>
  </r>
  <r>
    <x v="1"/>
    <n v="1197831"/>
    <x v="15"/>
    <x v="1"/>
    <x v="1"/>
    <s v="Houston"/>
    <x v="5"/>
    <n v="0.4"/>
    <n v="8000"/>
    <n v="3200"/>
    <n v="1600"/>
    <n v="0.5"/>
  </r>
  <r>
    <x v="1"/>
    <n v="1197831"/>
    <x v="16"/>
    <x v="1"/>
    <x v="1"/>
    <s v="Houston"/>
    <x v="0"/>
    <n v="0.3"/>
    <n v="9250"/>
    <n v="2775"/>
    <n v="971.24999999999989"/>
    <n v="0.35"/>
  </r>
  <r>
    <x v="1"/>
    <n v="1197831"/>
    <x v="16"/>
    <x v="1"/>
    <x v="1"/>
    <s v="Houston"/>
    <x v="1"/>
    <n v="0.4"/>
    <n v="9250"/>
    <n v="3700"/>
    <n v="1295"/>
    <n v="0.35"/>
  </r>
  <r>
    <x v="1"/>
    <n v="1197831"/>
    <x v="16"/>
    <x v="1"/>
    <x v="1"/>
    <s v="Houston"/>
    <x v="2"/>
    <n v="0.35"/>
    <n v="7750"/>
    <n v="2712.5"/>
    <n v="949.37499999999989"/>
    <n v="0.35"/>
  </r>
  <r>
    <x v="1"/>
    <n v="1197831"/>
    <x v="16"/>
    <x v="1"/>
    <x v="1"/>
    <s v="Houston"/>
    <x v="3"/>
    <n v="0.4"/>
    <n v="7000"/>
    <n v="2800"/>
    <n v="1260"/>
    <n v="0.45"/>
  </r>
  <r>
    <x v="1"/>
    <n v="1197831"/>
    <x v="16"/>
    <x v="1"/>
    <x v="1"/>
    <s v="Houston"/>
    <x v="4"/>
    <n v="0.45"/>
    <n v="6000"/>
    <n v="2700"/>
    <n v="810"/>
    <n v="0.3"/>
  </r>
  <r>
    <x v="1"/>
    <n v="1197831"/>
    <x v="16"/>
    <x v="1"/>
    <x v="1"/>
    <s v="Houston"/>
    <x v="5"/>
    <n v="0.4"/>
    <n v="9500"/>
    <n v="3800"/>
    <n v="1900"/>
    <n v="0.5"/>
  </r>
  <r>
    <x v="1"/>
    <n v="1197831"/>
    <x v="17"/>
    <x v="1"/>
    <x v="1"/>
    <s v="Houston"/>
    <x v="0"/>
    <n v="0.4"/>
    <n v="9500"/>
    <n v="3800"/>
    <n v="1330"/>
    <n v="0.35"/>
  </r>
  <r>
    <x v="1"/>
    <n v="1197831"/>
    <x v="17"/>
    <x v="1"/>
    <x v="1"/>
    <s v="Houston"/>
    <x v="1"/>
    <n v="0.45"/>
    <n v="9500"/>
    <n v="4275"/>
    <n v="1496.25"/>
    <n v="0.35"/>
  </r>
  <r>
    <x v="1"/>
    <n v="1197831"/>
    <x v="17"/>
    <x v="1"/>
    <x v="1"/>
    <s v="Houston"/>
    <x v="2"/>
    <n v="0.4"/>
    <n v="8000"/>
    <n v="3200"/>
    <n v="1120"/>
    <n v="0.35"/>
  </r>
  <r>
    <x v="1"/>
    <n v="1197831"/>
    <x v="17"/>
    <x v="1"/>
    <x v="1"/>
    <s v="Houston"/>
    <x v="3"/>
    <n v="0.4"/>
    <n v="7500"/>
    <n v="3000"/>
    <n v="1350"/>
    <n v="0.45"/>
  </r>
  <r>
    <x v="1"/>
    <n v="1197831"/>
    <x v="17"/>
    <x v="1"/>
    <x v="1"/>
    <s v="Houston"/>
    <x v="4"/>
    <n v="0.45"/>
    <n v="6500"/>
    <n v="2925"/>
    <n v="877.5"/>
    <n v="0.3"/>
  </r>
  <r>
    <x v="1"/>
    <n v="1197831"/>
    <x v="17"/>
    <x v="1"/>
    <x v="1"/>
    <s v="Houston"/>
    <x v="5"/>
    <n v="0.5"/>
    <n v="10000"/>
    <n v="5000"/>
    <n v="2500"/>
    <n v="0.5"/>
  </r>
  <r>
    <x v="1"/>
    <n v="1197831"/>
    <x v="18"/>
    <x v="1"/>
    <x v="1"/>
    <s v="Houston"/>
    <x v="0"/>
    <n v="0.4"/>
    <n v="9500"/>
    <n v="3800"/>
    <n v="1330"/>
    <n v="0.35"/>
  </r>
  <r>
    <x v="1"/>
    <n v="1197831"/>
    <x v="18"/>
    <x v="1"/>
    <x v="1"/>
    <s v="Houston"/>
    <x v="1"/>
    <n v="0.45"/>
    <n v="9500"/>
    <n v="4275"/>
    <n v="1496.25"/>
    <n v="0.35"/>
  </r>
  <r>
    <x v="1"/>
    <n v="1197831"/>
    <x v="18"/>
    <x v="1"/>
    <x v="1"/>
    <s v="Houston"/>
    <x v="2"/>
    <n v="0.4"/>
    <n v="11000"/>
    <n v="4400"/>
    <n v="1540"/>
    <n v="0.35"/>
  </r>
  <r>
    <x v="1"/>
    <n v="1197831"/>
    <x v="18"/>
    <x v="1"/>
    <x v="1"/>
    <s v="Houston"/>
    <x v="3"/>
    <n v="0.4"/>
    <n v="7000"/>
    <n v="2800"/>
    <n v="1260"/>
    <n v="0.45"/>
  </r>
  <r>
    <x v="1"/>
    <n v="1197831"/>
    <x v="18"/>
    <x v="1"/>
    <x v="1"/>
    <s v="Houston"/>
    <x v="4"/>
    <n v="0.45"/>
    <n v="7000"/>
    <n v="3150"/>
    <n v="945"/>
    <n v="0.3"/>
  </r>
  <r>
    <x v="1"/>
    <n v="1197831"/>
    <x v="18"/>
    <x v="1"/>
    <x v="1"/>
    <s v="Houston"/>
    <x v="5"/>
    <n v="0.5"/>
    <n v="9750"/>
    <n v="4875"/>
    <n v="2437.5"/>
    <n v="0.5"/>
  </r>
  <r>
    <x v="1"/>
    <n v="1197831"/>
    <x v="19"/>
    <x v="1"/>
    <x v="1"/>
    <s v="Houston"/>
    <x v="0"/>
    <n v="0.4"/>
    <n v="9250"/>
    <n v="3700"/>
    <n v="1295"/>
    <n v="0.35"/>
  </r>
  <r>
    <x v="1"/>
    <n v="1197831"/>
    <x v="19"/>
    <x v="1"/>
    <x v="1"/>
    <s v="Houston"/>
    <x v="1"/>
    <n v="0.45"/>
    <n v="9250"/>
    <n v="4162.5"/>
    <n v="1456.875"/>
    <n v="0.35"/>
  </r>
  <r>
    <x v="1"/>
    <n v="1197831"/>
    <x v="19"/>
    <x v="1"/>
    <x v="1"/>
    <s v="Houston"/>
    <x v="2"/>
    <n v="0.4"/>
    <n v="11000"/>
    <n v="4400"/>
    <n v="1540"/>
    <n v="0.35"/>
  </r>
  <r>
    <x v="1"/>
    <n v="1197831"/>
    <x v="19"/>
    <x v="1"/>
    <x v="1"/>
    <s v="Houston"/>
    <x v="3"/>
    <n v="0.4"/>
    <n v="6500"/>
    <n v="2600"/>
    <n v="1170"/>
    <n v="0.45"/>
  </r>
  <r>
    <x v="1"/>
    <n v="1197831"/>
    <x v="19"/>
    <x v="1"/>
    <x v="1"/>
    <s v="Houston"/>
    <x v="4"/>
    <n v="0.45"/>
    <n v="6500"/>
    <n v="2925"/>
    <n v="877.5"/>
    <n v="0.3"/>
  </r>
  <r>
    <x v="1"/>
    <n v="1197831"/>
    <x v="19"/>
    <x v="1"/>
    <x v="1"/>
    <s v="Houston"/>
    <x v="5"/>
    <n v="0.5"/>
    <n v="9000"/>
    <n v="4500"/>
    <n v="2250"/>
    <n v="0.5"/>
  </r>
  <r>
    <x v="1"/>
    <n v="1197831"/>
    <x v="20"/>
    <x v="1"/>
    <x v="1"/>
    <s v="Houston"/>
    <x v="0"/>
    <n v="0.45"/>
    <n v="8500"/>
    <n v="3825"/>
    <n v="1338.75"/>
    <n v="0.35"/>
  </r>
  <r>
    <x v="1"/>
    <n v="1197831"/>
    <x v="20"/>
    <x v="1"/>
    <x v="1"/>
    <s v="Houston"/>
    <x v="1"/>
    <n v="0.45"/>
    <n v="8500"/>
    <n v="3825"/>
    <n v="1338.75"/>
    <n v="0.35"/>
  </r>
  <r>
    <x v="1"/>
    <n v="1197831"/>
    <x v="20"/>
    <x v="1"/>
    <x v="1"/>
    <s v="Houston"/>
    <x v="2"/>
    <n v="0.5"/>
    <n v="9000"/>
    <n v="4500"/>
    <n v="1575"/>
    <n v="0.35"/>
  </r>
  <r>
    <x v="1"/>
    <n v="1197831"/>
    <x v="20"/>
    <x v="1"/>
    <x v="1"/>
    <s v="Houston"/>
    <x v="3"/>
    <n v="0.5"/>
    <n v="6250"/>
    <n v="3125"/>
    <n v="1406.25"/>
    <n v="0.45"/>
  </r>
  <r>
    <x v="1"/>
    <n v="1197831"/>
    <x v="20"/>
    <x v="1"/>
    <x v="1"/>
    <s v="Houston"/>
    <x v="4"/>
    <n v="0.45"/>
    <n v="6250"/>
    <n v="2812.5"/>
    <n v="843.75"/>
    <n v="0.3"/>
  </r>
  <r>
    <x v="1"/>
    <n v="1197831"/>
    <x v="20"/>
    <x v="1"/>
    <x v="1"/>
    <s v="Houston"/>
    <x v="5"/>
    <n v="0.55000000000000004"/>
    <n v="8500"/>
    <n v="4675"/>
    <n v="2337.5"/>
    <n v="0.5"/>
  </r>
  <r>
    <x v="1"/>
    <n v="1197831"/>
    <x v="21"/>
    <x v="1"/>
    <x v="1"/>
    <s v="Houston"/>
    <x v="0"/>
    <n v="0.45"/>
    <n v="8000"/>
    <n v="3600"/>
    <n v="1260"/>
    <n v="0.35"/>
  </r>
  <r>
    <x v="1"/>
    <n v="1197831"/>
    <x v="21"/>
    <x v="1"/>
    <x v="1"/>
    <s v="Houston"/>
    <x v="1"/>
    <n v="0.45"/>
    <n v="8000"/>
    <n v="3600"/>
    <n v="1260"/>
    <n v="0.35"/>
  </r>
  <r>
    <x v="1"/>
    <n v="1197831"/>
    <x v="21"/>
    <x v="1"/>
    <x v="1"/>
    <s v="Houston"/>
    <x v="2"/>
    <n v="0.5"/>
    <n v="7500"/>
    <n v="3750"/>
    <n v="1312.5"/>
    <n v="0.35"/>
  </r>
  <r>
    <x v="1"/>
    <n v="1197831"/>
    <x v="21"/>
    <x v="1"/>
    <x v="1"/>
    <s v="Houston"/>
    <x v="3"/>
    <n v="0.5"/>
    <n v="6000"/>
    <n v="3000"/>
    <n v="1350"/>
    <n v="0.45"/>
  </r>
  <r>
    <x v="1"/>
    <n v="1197831"/>
    <x v="21"/>
    <x v="1"/>
    <x v="1"/>
    <s v="Houston"/>
    <x v="4"/>
    <n v="0.45"/>
    <n v="5750"/>
    <n v="2587.5"/>
    <n v="776.25"/>
    <n v="0.3"/>
  </r>
  <r>
    <x v="1"/>
    <n v="1197831"/>
    <x v="21"/>
    <x v="1"/>
    <x v="1"/>
    <s v="Houston"/>
    <x v="5"/>
    <n v="0.55000000000000004"/>
    <n v="7500"/>
    <n v="4125"/>
    <n v="2062.5"/>
    <n v="0.5"/>
  </r>
  <r>
    <x v="1"/>
    <n v="1197831"/>
    <x v="22"/>
    <x v="1"/>
    <x v="1"/>
    <s v="Houston"/>
    <x v="0"/>
    <n v="0.45"/>
    <n v="9000"/>
    <n v="4050"/>
    <n v="1417.5"/>
    <n v="0.35"/>
  </r>
  <r>
    <x v="1"/>
    <n v="1197831"/>
    <x v="22"/>
    <x v="1"/>
    <x v="1"/>
    <s v="Houston"/>
    <x v="1"/>
    <n v="0.45"/>
    <n v="9000"/>
    <n v="4050"/>
    <n v="1417.5"/>
    <n v="0.35"/>
  </r>
  <r>
    <x v="1"/>
    <n v="1197831"/>
    <x v="22"/>
    <x v="1"/>
    <x v="1"/>
    <s v="Houston"/>
    <x v="2"/>
    <n v="0.5"/>
    <n v="8250"/>
    <n v="4125"/>
    <n v="1443.75"/>
    <n v="0.35"/>
  </r>
  <r>
    <x v="1"/>
    <n v="1197831"/>
    <x v="22"/>
    <x v="1"/>
    <x v="1"/>
    <s v="Houston"/>
    <x v="3"/>
    <n v="0.5"/>
    <n v="6750"/>
    <n v="3375"/>
    <n v="1518.75"/>
    <n v="0.45"/>
  </r>
  <r>
    <x v="1"/>
    <n v="1197831"/>
    <x v="22"/>
    <x v="1"/>
    <x v="1"/>
    <s v="Houston"/>
    <x v="4"/>
    <n v="0.45"/>
    <n v="6500"/>
    <n v="2925"/>
    <n v="877.5"/>
    <n v="0.3"/>
  </r>
  <r>
    <x v="1"/>
    <n v="1197831"/>
    <x v="22"/>
    <x v="1"/>
    <x v="1"/>
    <s v="Houston"/>
    <x v="5"/>
    <n v="0.55000000000000004"/>
    <n v="8500"/>
    <n v="4675"/>
    <n v="2337.5"/>
    <n v="0.5"/>
  </r>
  <r>
    <x v="1"/>
    <n v="1197831"/>
    <x v="23"/>
    <x v="1"/>
    <x v="1"/>
    <s v="Houston"/>
    <x v="0"/>
    <n v="0.45"/>
    <n v="9500"/>
    <n v="4275"/>
    <n v="1496.25"/>
    <n v="0.35"/>
  </r>
  <r>
    <x v="1"/>
    <n v="1197831"/>
    <x v="23"/>
    <x v="1"/>
    <x v="1"/>
    <s v="Houston"/>
    <x v="1"/>
    <n v="0.45"/>
    <n v="9500"/>
    <n v="4275"/>
    <n v="1496.25"/>
    <n v="0.35"/>
  </r>
  <r>
    <x v="1"/>
    <n v="1197831"/>
    <x v="23"/>
    <x v="1"/>
    <x v="1"/>
    <s v="Houston"/>
    <x v="2"/>
    <n v="0.5"/>
    <n v="8500"/>
    <n v="4250"/>
    <n v="1487.5"/>
    <n v="0.35"/>
  </r>
  <r>
    <x v="1"/>
    <n v="1197831"/>
    <x v="23"/>
    <x v="1"/>
    <x v="1"/>
    <s v="Houston"/>
    <x v="3"/>
    <n v="0.5"/>
    <n v="7000"/>
    <n v="3500"/>
    <n v="1575"/>
    <n v="0.45"/>
  </r>
  <r>
    <x v="1"/>
    <n v="1197831"/>
    <x v="23"/>
    <x v="1"/>
    <x v="1"/>
    <s v="Houston"/>
    <x v="4"/>
    <n v="0.45"/>
    <n v="6500"/>
    <n v="2925"/>
    <n v="877.5"/>
    <n v="0.3"/>
  </r>
  <r>
    <x v="1"/>
    <n v="1197831"/>
    <x v="23"/>
    <x v="1"/>
    <x v="1"/>
    <s v="Houston"/>
    <x v="5"/>
    <n v="0.55000000000000004"/>
    <n v="9000"/>
    <n v="4950"/>
    <n v="2475"/>
    <n v="0.5"/>
  </r>
  <r>
    <x v="2"/>
    <n v="1128299"/>
    <x v="24"/>
    <x v="2"/>
    <x v="2"/>
    <s v="San Francisco"/>
    <x v="0"/>
    <n v="0.39999999999999997"/>
    <n v="7750"/>
    <n v="3099.9999999999995"/>
    <n v="1085"/>
    <n v="0.35000000000000003"/>
  </r>
  <r>
    <x v="2"/>
    <n v="1128299"/>
    <x v="24"/>
    <x v="2"/>
    <x v="2"/>
    <s v="San Francisco"/>
    <x v="1"/>
    <n v="0.5"/>
    <n v="7750"/>
    <n v="3875"/>
    <n v="775"/>
    <n v="0.2"/>
  </r>
  <r>
    <x v="2"/>
    <n v="1128299"/>
    <x v="24"/>
    <x v="2"/>
    <x v="2"/>
    <s v="San Francisco"/>
    <x v="2"/>
    <n v="0.5"/>
    <n v="7750"/>
    <n v="3875"/>
    <n v="1356.2500000000002"/>
    <n v="0.35000000000000003"/>
  </r>
  <r>
    <x v="2"/>
    <n v="1128299"/>
    <x v="24"/>
    <x v="2"/>
    <x v="2"/>
    <s v="San Francisco"/>
    <x v="3"/>
    <n v="0.5"/>
    <n v="6250"/>
    <n v="3125"/>
    <n v="937.5"/>
    <n v="0.3"/>
  </r>
  <r>
    <x v="2"/>
    <n v="1128299"/>
    <x v="24"/>
    <x v="2"/>
    <x v="2"/>
    <s v="San Francisco"/>
    <x v="4"/>
    <n v="0.55000000000000004"/>
    <n v="5750"/>
    <n v="3162.5000000000005"/>
    <n v="1581.2500000000002"/>
    <n v="0.5"/>
  </r>
  <r>
    <x v="2"/>
    <n v="1128299"/>
    <x v="24"/>
    <x v="2"/>
    <x v="2"/>
    <s v="San Francisco"/>
    <x v="5"/>
    <n v="0.5"/>
    <n v="7750"/>
    <n v="3875"/>
    <n v="581.25000000000011"/>
    <n v="0.15000000000000002"/>
  </r>
  <r>
    <x v="2"/>
    <n v="1128299"/>
    <x v="25"/>
    <x v="2"/>
    <x v="2"/>
    <s v="San Francisco"/>
    <x v="0"/>
    <n v="0.39999999999999997"/>
    <n v="8250"/>
    <n v="3299.9999999999995"/>
    <n v="1155"/>
    <n v="0.35000000000000003"/>
  </r>
  <r>
    <x v="2"/>
    <n v="1128299"/>
    <x v="25"/>
    <x v="2"/>
    <x v="2"/>
    <s v="San Francisco"/>
    <x v="1"/>
    <n v="0.5"/>
    <n v="7250"/>
    <n v="3625"/>
    <n v="725"/>
    <n v="0.2"/>
  </r>
  <r>
    <x v="2"/>
    <n v="1128299"/>
    <x v="25"/>
    <x v="2"/>
    <x v="2"/>
    <s v="San Francisco"/>
    <x v="2"/>
    <n v="0.5"/>
    <n v="7250"/>
    <n v="3625"/>
    <n v="1268.7500000000002"/>
    <n v="0.35000000000000003"/>
  </r>
  <r>
    <x v="2"/>
    <n v="1128299"/>
    <x v="25"/>
    <x v="2"/>
    <x v="2"/>
    <s v="San Francisco"/>
    <x v="3"/>
    <n v="0.5"/>
    <n v="5750"/>
    <n v="2875"/>
    <n v="862.5"/>
    <n v="0.3"/>
  </r>
  <r>
    <x v="2"/>
    <n v="1128299"/>
    <x v="25"/>
    <x v="2"/>
    <x v="2"/>
    <s v="San Francisco"/>
    <x v="4"/>
    <n v="0.55000000000000004"/>
    <n v="5000"/>
    <n v="2750"/>
    <n v="1375"/>
    <n v="0.5"/>
  </r>
  <r>
    <x v="2"/>
    <n v="1128299"/>
    <x v="25"/>
    <x v="2"/>
    <x v="2"/>
    <s v="San Francisco"/>
    <x v="5"/>
    <n v="0.5"/>
    <n v="7000"/>
    <n v="3500"/>
    <n v="525.00000000000011"/>
    <n v="0.15000000000000002"/>
  </r>
  <r>
    <x v="2"/>
    <n v="1128299"/>
    <x v="26"/>
    <x v="2"/>
    <x v="2"/>
    <s v="San Francisco"/>
    <x v="0"/>
    <n v="0.5"/>
    <n v="8500"/>
    <n v="4250"/>
    <n v="1487.5000000000002"/>
    <n v="0.35000000000000003"/>
  </r>
  <r>
    <x v="2"/>
    <n v="1128299"/>
    <x v="26"/>
    <x v="2"/>
    <x v="2"/>
    <s v="San Francisco"/>
    <x v="1"/>
    <n v="0.6"/>
    <n v="7000"/>
    <n v="4200"/>
    <n v="840"/>
    <n v="0.2"/>
  </r>
  <r>
    <x v="2"/>
    <n v="1128299"/>
    <x v="26"/>
    <x v="2"/>
    <x v="2"/>
    <s v="San Francisco"/>
    <x v="2"/>
    <n v="0.6"/>
    <n v="7000"/>
    <n v="4200"/>
    <n v="1470.0000000000002"/>
    <n v="0.35000000000000003"/>
  </r>
  <r>
    <x v="2"/>
    <n v="1128299"/>
    <x v="26"/>
    <x v="2"/>
    <x v="2"/>
    <s v="San Francisco"/>
    <x v="3"/>
    <n v="0.6"/>
    <n v="6000"/>
    <n v="3600"/>
    <n v="1080"/>
    <n v="0.3"/>
  </r>
  <r>
    <x v="2"/>
    <n v="1128299"/>
    <x v="26"/>
    <x v="2"/>
    <x v="2"/>
    <s v="San Francisco"/>
    <x v="4"/>
    <n v="0.65"/>
    <n v="5000"/>
    <n v="3250"/>
    <n v="1625"/>
    <n v="0.5"/>
  </r>
  <r>
    <x v="2"/>
    <n v="1128299"/>
    <x v="26"/>
    <x v="2"/>
    <x v="2"/>
    <s v="San Francisco"/>
    <x v="5"/>
    <n v="0.6"/>
    <n v="7000"/>
    <n v="4200"/>
    <n v="630.00000000000011"/>
    <n v="0.15000000000000002"/>
  </r>
  <r>
    <x v="2"/>
    <n v="1128299"/>
    <x v="27"/>
    <x v="2"/>
    <x v="2"/>
    <s v="San Francisco"/>
    <x v="0"/>
    <n v="0.6"/>
    <n v="8750"/>
    <n v="5250"/>
    <n v="1837.5000000000002"/>
    <n v="0.35000000000000003"/>
  </r>
  <r>
    <x v="2"/>
    <n v="1128299"/>
    <x v="27"/>
    <x v="2"/>
    <x v="2"/>
    <s v="San Francisco"/>
    <x v="1"/>
    <n v="0.65"/>
    <n v="6750"/>
    <n v="4387.5"/>
    <n v="877.5"/>
    <n v="0.2"/>
  </r>
  <r>
    <x v="2"/>
    <n v="1128299"/>
    <x v="27"/>
    <x v="2"/>
    <x v="2"/>
    <s v="San Francisco"/>
    <x v="2"/>
    <n v="0.65"/>
    <n v="7250"/>
    <n v="4712.5"/>
    <n v="1649.3750000000002"/>
    <n v="0.35000000000000003"/>
  </r>
  <r>
    <x v="2"/>
    <n v="1128299"/>
    <x v="27"/>
    <x v="2"/>
    <x v="2"/>
    <s v="San Francisco"/>
    <x v="3"/>
    <n v="0.6"/>
    <n v="6250"/>
    <n v="3750"/>
    <n v="1125"/>
    <n v="0.3"/>
  </r>
  <r>
    <x v="2"/>
    <n v="1128299"/>
    <x v="27"/>
    <x v="2"/>
    <x v="2"/>
    <s v="San Francisco"/>
    <x v="4"/>
    <n v="0.65"/>
    <n v="5250"/>
    <n v="3412.5"/>
    <n v="1706.25"/>
    <n v="0.5"/>
  </r>
  <r>
    <x v="2"/>
    <n v="1128299"/>
    <x v="27"/>
    <x v="2"/>
    <x v="2"/>
    <s v="San Francisco"/>
    <x v="5"/>
    <n v="0.8"/>
    <n v="7000"/>
    <n v="5600"/>
    <n v="840.00000000000011"/>
    <n v="0.15000000000000002"/>
  </r>
  <r>
    <x v="2"/>
    <n v="1128299"/>
    <x v="28"/>
    <x v="2"/>
    <x v="2"/>
    <s v="San Francisco"/>
    <x v="0"/>
    <n v="0.6"/>
    <n v="9000"/>
    <n v="5400"/>
    <n v="2160"/>
    <n v="0.4"/>
  </r>
  <r>
    <x v="2"/>
    <n v="1128299"/>
    <x v="28"/>
    <x v="2"/>
    <x v="2"/>
    <s v="San Francisco"/>
    <x v="1"/>
    <n v="0.65"/>
    <n v="7500"/>
    <n v="4875"/>
    <n v="1218.75"/>
    <n v="0.25"/>
  </r>
  <r>
    <x v="2"/>
    <n v="1128299"/>
    <x v="28"/>
    <x v="2"/>
    <x v="2"/>
    <s v="San Francisco"/>
    <x v="2"/>
    <n v="0.65"/>
    <n v="7500"/>
    <n v="4875"/>
    <n v="1950"/>
    <n v="0.4"/>
  </r>
  <r>
    <x v="2"/>
    <n v="1128299"/>
    <x v="28"/>
    <x v="2"/>
    <x v="2"/>
    <s v="San Francisco"/>
    <x v="3"/>
    <n v="0.6"/>
    <n v="6500"/>
    <n v="3900"/>
    <n v="1365"/>
    <n v="0.35"/>
  </r>
  <r>
    <x v="2"/>
    <n v="1128299"/>
    <x v="28"/>
    <x v="2"/>
    <x v="2"/>
    <s v="San Francisco"/>
    <x v="4"/>
    <n v="0.65"/>
    <n v="5500"/>
    <n v="3575"/>
    <n v="1966.2500000000002"/>
    <n v="0.55000000000000004"/>
  </r>
  <r>
    <x v="2"/>
    <n v="1128299"/>
    <x v="28"/>
    <x v="2"/>
    <x v="2"/>
    <s v="San Francisco"/>
    <x v="5"/>
    <n v="0.8"/>
    <n v="7250"/>
    <n v="5800"/>
    <n v="1160"/>
    <n v="0.2"/>
  </r>
  <r>
    <x v="2"/>
    <n v="1128299"/>
    <x v="29"/>
    <x v="2"/>
    <x v="2"/>
    <s v="San Francisco"/>
    <x v="0"/>
    <n v="0.6"/>
    <n v="9750"/>
    <n v="5850"/>
    <n v="2340"/>
    <n v="0.4"/>
  </r>
  <r>
    <x v="2"/>
    <n v="1128299"/>
    <x v="29"/>
    <x v="2"/>
    <x v="2"/>
    <s v="San Francisco"/>
    <x v="1"/>
    <n v="0.65"/>
    <n v="8250"/>
    <n v="5362.5"/>
    <n v="1340.625"/>
    <n v="0.25"/>
  </r>
  <r>
    <x v="2"/>
    <n v="1128299"/>
    <x v="29"/>
    <x v="2"/>
    <x v="2"/>
    <s v="San Francisco"/>
    <x v="2"/>
    <n v="0.65"/>
    <n v="8250"/>
    <n v="5362.5"/>
    <n v="2145"/>
    <n v="0.4"/>
  </r>
  <r>
    <x v="2"/>
    <n v="1128299"/>
    <x v="29"/>
    <x v="2"/>
    <x v="2"/>
    <s v="San Francisco"/>
    <x v="3"/>
    <n v="0.6"/>
    <n v="7000"/>
    <n v="4200"/>
    <n v="1470"/>
    <n v="0.35"/>
  </r>
  <r>
    <x v="2"/>
    <n v="1128299"/>
    <x v="29"/>
    <x v="2"/>
    <x v="2"/>
    <s v="San Francisco"/>
    <x v="4"/>
    <n v="0.65"/>
    <n v="5750"/>
    <n v="3737.5"/>
    <n v="2055.625"/>
    <n v="0.55000000000000004"/>
  </r>
  <r>
    <x v="2"/>
    <n v="1128299"/>
    <x v="29"/>
    <x v="2"/>
    <x v="2"/>
    <s v="San Francisco"/>
    <x v="5"/>
    <n v="0.8"/>
    <n v="8750"/>
    <n v="7000"/>
    <n v="1400"/>
    <n v="0.2"/>
  </r>
  <r>
    <x v="2"/>
    <n v="1128299"/>
    <x v="30"/>
    <x v="2"/>
    <x v="2"/>
    <s v="San Francisco"/>
    <x v="0"/>
    <n v="0.6"/>
    <n v="10250"/>
    <n v="6150"/>
    <n v="2152.5"/>
    <n v="0.35000000000000003"/>
  </r>
  <r>
    <x v="2"/>
    <n v="1128299"/>
    <x v="30"/>
    <x v="2"/>
    <x v="2"/>
    <s v="San Francisco"/>
    <x v="1"/>
    <n v="0.65"/>
    <n v="8750"/>
    <n v="5687.5"/>
    <n v="1137.5"/>
    <n v="0.2"/>
  </r>
  <r>
    <x v="2"/>
    <n v="1128299"/>
    <x v="30"/>
    <x v="2"/>
    <x v="2"/>
    <s v="San Francisco"/>
    <x v="2"/>
    <n v="0.65"/>
    <n v="8250"/>
    <n v="5362.5"/>
    <n v="1876.8750000000002"/>
    <n v="0.35000000000000003"/>
  </r>
  <r>
    <x v="2"/>
    <n v="1128299"/>
    <x v="30"/>
    <x v="2"/>
    <x v="2"/>
    <s v="San Francisco"/>
    <x v="3"/>
    <n v="0.6"/>
    <n v="7250"/>
    <n v="4350"/>
    <n v="1305"/>
    <n v="0.3"/>
  </r>
  <r>
    <x v="2"/>
    <n v="1128299"/>
    <x v="30"/>
    <x v="2"/>
    <x v="2"/>
    <s v="San Francisco"/>
    <x v="4"/>
    <n v="0.65"/>
    <n v="7750"/>
    <n v="5037.5"/>
    <n v="2518.75"/>
    <n v="0.5"/>
  </r>
  <r>
    <x v="2"/>
    <n v="1128299"/>
    <x v="30"/>
    <x v="2"/>
    <x v="2"/>
    <s v="San Francisco"/>
    <x v="5"/>
    <n v="0.8"/>
    <n v="7750"/>
    <n v="6200"/>
    <n v="930.00000000000011"/>
    <n v="0.15000000000000002"/>
  </r>
  <r>
    <x v="2"/>
    <n v="1128299"/>
    <x v="31"/>
    <x v="2"/>
    <x v="2"/>
    <s v="San Francisco"/>
    <x v="0"/>
    <n v="0.65"/>
    <n v="9750"/>
    <n v="6337.5"/>
    <n v="2218.125"/>
    <n v="0.35000000000000003"/>
  </r>
  <r>
    <x v="2"/>
    <n v="1128299"/>
    <x v="31"/>
    <x v="2"/>
    <x v="2"/>
    <s v="San Francisco"/>
    <x v="1"/>
    <n v="0.70000000000000007"/>
    <n v="9250"/>
    <n v="6475.0000000000009"/>
    <n v="1295.0000000000002"/>
    <n v="0.2"/>
  </r>
  <r>
    <x v="2"/>
    <n v="1128299"/>
    <x v="31"/>
    <x v="2"/>
    <x v="2"/>
    <s v="San Francisco"/>
    <x v="2"/>
    <n v="0.65"/>
    <n v="8000"/>
    <n v="5200"/>
    <n v="1820.0000000000002"/>
    <n v="0.35000000000000003"/>
  </r>
  <r>
    <x v="2"/>
    <n v="1128299"/>
    <x v="31"/>
    <x v="2"/>
    <x v="2"/>
    <s v="San Francisco"/>
    <x v="3"/>
    <n v="0.65"/>
    <n v="7500"/>
    <n v="4875"/>
    <n v="1462.5"/>
    <n v="0.3"/>
  </r>
  <r>
    <x v="2"/>
    <n v="1128299"/>
    <x v="31"/>
    <x v="2"/>
    <x v="2"/>
    <s v="San Francisco"/>
    <x v="4"/>
    <n v="0.75"/>
    <n v="7500"/>
    <n v="5625"/>
    <n v="2812.5"/>
    <n v="0.5"/>
  </r>
  <r>
    <x v="2"/>
    <n v="1128299"/>
    <x v="31"/>
    <x v="2"/>
    <x v="2"/>
    <s v="San Francisco"/>
    <x v="5"/>
    <n v="0.8"/>
    <n v="7250"/>
    <n v="5800"/>
    <n v="870.00000000000011"/>
    <n v="0.15000000000000002"/>
  </r>
  <r>
    <x v="2"/>
    <n v="1128299"/>
    <x v="32"/>
    <x v="2"/>
    <x v="2"/>
    <s v="San Francisco"/>
    <x v="0"/>
    <n v="0.55000000000000004"/>
    <n v="9250"/>
    <n v="5087.5"/>
    <n v="1526.2500000000002"/>
    <n v="0.30000000000000004"/>
  </r>
  <r>
    <x v="2"/>
    <n v="1128299"/>
    <x v="32"/>
    <x v="2"/>
    <x v="2"/>
    <s v="San Francisco"/>
    <x v="1"/>
    <n v="0.60000000000000009"/>
    <n v="9250"/>
    <n v="5550.0000000000009"/>
    <n v="832.50000000000011"/>
    <n v="0.15"/>
  </r>
  <r>
    <x v="2"/>
    <n v="1128299"/>
    <x v="32"/>
    <x v="2"/>
    <x v="2"/>
    <s v="San Francisco"/>
    <x v="2"/>
    <n v="0.55000000000000004"/>
    <n v="7750"/>
    <n v="4262.5"/>
    <n v="1278.7500000000002"/>
    <n v="0.30000000000000004"/>
  </r>
  <r>
    <x v="2"/>
    <n v="1128299"/>
    <x v="32"/>
    <x v="2"/>
    <x v="2"/>
    <s v="San Francisco"/>
    <x v="3"/>
    <n v="0.55000000000000004"/>
    <n v="7250"/>
    <n v="3987.5000000000005"/>
    <n v="996.875"/>
    <n v="0.24999999999999997"/>
  </r>
  <r>
    <x v="2"/>
    <n v="1128299"/>
    <x v="32"/>
    <x v="2"/>
    <x v="2"/>
    <s v="San Francisco"/>
    <x v="4"/>
    <n v="0.65"/>
    <n v="7250"/>
    <n v="4712.5"/>
    <n v="2120.6250000000005"/>
    <n v="0.45000000000000007"/>
  </r>
  <r>
    <x v="2"/>
    <n v="1128299"/>
    <x v="32"/>
    <x v="2"/>
    <x v="2"/>
    <s v="San Francisco"/>
    <x v="5"/>
    <n v="0.70000000000000007"/>
    <n v="7750"/>
    <n v="5425.0000000000009"/>
    <n v="542.50000000000011"/>
    <n v="0.1"/>
  </r>
  <r>
    <x v="2"/>
    <n v="1128299"/>
    <x v="33"/>
    <x v="2"/>
    <x v="2"/>
    <s v="San Francisco"/>
    <x v="0"/>
    <n v="0.55000000000000004"/>
    <n v="8750"/>
    <n v="4812.5"/>
    <n v="1443.7500000000002"/>
    <n v="0.30000000000000004"/>
  </r>
  <r>
    <x v="2"/>
    <n v="1128299"/>
    <x v="33"/>
    <x v="2"/>
    <x v="2"/>
    <s v="San Francisco"/>
    <x v="1"/>
    <n v="0.60000000000000009"/>
    <n v="8750"/>
    <n v="5250.0000000000009"/>
    <n v="787.50000000000011"/>
    <n v="0.15"/>
  </r>
  <r>
    <x v="2"/>
    <n v="1128299"/>
    <x v="33"/>
    <x v="2"/>
    <x v="2"/>
    <s v="San Francisco"/>
    <x v="2"/>
    <n v="0.55000000000000004"/>
    <n v="7000"/>
    <n v="3850.0000000000005"/>
    <n v="1155.0000000000002"/>
    <n v="0.30000000000000004"/>
  </r>
  <r>
    <x v="2"/>
    <n v="1128299"/>
    <x v="33"/>
    <x v="2"/>
    <x v="2"/>
    <s v="San Francisco"/>
    <x v="3"/>
    <n v="0.55000000000000004"/>
    <n v="6750"/>
    <n v="3712.5000000000005"/>
    <n v="928.125"/>
    <n v="0.24999999999999997"/>
  </r>
  <r>
    <x v="2"/>
    <n v="1128299"/>
    <x v="33"/>
    <x v="2"/>
    <x v="2"/>
    <s v="San Francisco"/>
    <x v="4"/>
    <n v="0.65"/>
    <n v="6500"/>
    <n v="4225"/>
    <n v="1901.2500000000002"/>
    <n v="0.45000000000000007"/>
  </r>
  <r>
    <x v="2"/>
    <n v="1128299"/>
    <x v="33"/>
    <x v="2"/>
    <x v="2"/>
    <s v="San Francisco"/>
    <x v="5"/>
    <n v="0.70000000000000007"/>
    <n v="7000"/>
    <n v="4900.0000000000009"/>
    <n v="490.00000000000011"/>
    <n v="0.1"/>
  </r>
  <r>
    <x v="2"/>
    <n v="1128299"/>
    <x v="34"/>
    <x v="2"/>
    <x v="2"/>
    <s v="San Francisco"/>
    <x v="0"/>
    <n v="0.55000000000000004"/>
    <n v="8750"/>
    <n v="4812.5"/>
    <n v="1443.7500000000002"/>
    <n v="0.30000000000000004"/>
  </r>
  <r>
    <x v="2"/>
    <n v="1128299"/>
    <x v="34"/>
    <x v="2"/>
    <x v="2"/>
    <s v="San Francisco"/>
    <x v="1"/>
    <n v="0.60000000000000009"/>
    <n v="8750"/>
    <n v="5250.0000000000009"/>
    <n v="787.50000000000011"/>
    <n v="0.15"/>
  </r>
  <r>
    <x v="2"/>
    <n v="1128299"/>
    <x v="34"/>
    <x v="2"/>
    <x v="2"/>
    <s v="San Francisco"/>
    <x v="2"/>
    <n v="0.55000000000000004"/>
    <n v="7250"/>
    <n v="3987.5000000000005"/>
    <n v="1196.2500000000002"/>
    <n v="0.30000000000000004"/>
  </r>
  <r>
    <x v="2"/>
    <n v="1128299"/>
    <x v="34"/>
    <x v="2"/>
    <x v="2"/>
    <s v="San Francisco"/>
    <x v="3"/>
    <n v="0.55000000000000004"/>
    <n v="7000"/>
    <n v="3850.0000000000005"/>
    <n v="962.5"/>
    <n v="0.24999999999999997"/>
  </r>
  <r>
    <x v="2"/>
    <n v="1128299"/>
    <x v="34"/>
    <x v="2"/>
    <x v="2"/>
    <s v="San Francisco"/>
    <x v="4"/>
    <n v="0.65"/>
    <n v="6500"/>
    <n v="4225"/>
    <n v="1901.2500000000002"/>
    <n v="0.45000000000000007"/>
  </r>
  <r>
    <x v="2"/>
    <n v="1128299"/>
    <x v="34"/>
    <x v="2"/>
    <x v="2"/>
    <s v="San Francisco"/>
    <x v="5"/>
    <n v="0.70000000000000007"/>
    <n v="7750"/>
    <n v="5425.0000000000009"/>
    <n v="542.50000000000011"/>
    <n v="0.1"/>
  </r>
  <r>
    <x v="2"/>
    <n v="1128299"/>
    <x v="35"/>
    <x v="2"/>
    <x v="2"/>
    <s v="San Francisco"/>
    <x v="0"/>
    <n v="0.55000000000000004"/>
    <n v="9750"/>
    <n v="5362.5"/>
    <n v="1608.7500000000002"/>
    <n v="0.30000000000000004"/>
  </r>
  <r>
    <x v="2"/>
    <n v="1128299"/>
    <x v="35"/>
    <x v="2"/>
    <x v="2"/>
    <s v="San Francisco"/>
    <x v="1"/>
    <n v="0.60000000000000009"/>
    <n v="9750"/>
    <n v="5850.0000000000009"/>
    <n v="877.50000000000011"/>
    <n v="0.15"/>
  </r>
  <r>
    <x v="2"/>
    <n v="1128299"/>
    <x v="35"/>
    <x v="2"/>
    <x v="2"/>
    <s v="San Francisco"/>
    <x v="2"/>
    <n v="0.55000000000000004"/>
    <n v="7750"/>
    <n v="4262.5"/>
    <n v="1278.7500000000002"/>
    <n v="0.30000000000000004"/>
  </r>
  <r>
    <x v="2"/>
    <n v="1128299"/>
    <x v="35"/>
    <x v="2"/>
    <x v="2"/>
    <s v="San Francisco"/>
    <x v="3"/>
    <n v="0.55000000000000004"/>
    <n v="7750"/>
    <n v="4262.5"/>
    <n v="1065.6249999999998"/>
    <n v="0.24999999999999997"/>
  </r>
  <r>
    <x v="2"/>
    <n v="1128299"/>
    <x v="35"/>
    <x v="2"/>
    <x v="2"/>
    <s v="San Francisco"/>
    <x v="4"/>
    <n v="0.65"/>
    <n v="7000"/>
    <n v="4550"/>
    <n v="2047.5000000000002"/>
    <n v="0.45000000000000007"/>
  </r>
  <r>
    <x v="2"/>
    <n v="1128299"/>
    <x v="35"/>
    <x v="2"/>
    <x v="2"/>
    <s v="San Francisco"/>
    <x v="5"/>
    <n v="0.70000000000000007"/>
    <n v="8000"/>
    <n v="5600.0000000000009"/>
    <n v="560.00000000000011"/>
    <n v="0.1"/>
  </r>
  <r>
    <x v="3"/>
    <n v="1189833"/>
    <x v="36"/>
    <x v="2"/>
    <x v="2"/>
    <s v="Los Angeles"/>
    <x v="0"/>
    <n v="0.35"/>
    <n v="7000"/>
    <n v="2450"/>
    <n v="980"/>
    <n v="0.4"/>
  </r>
  <r>
    <x v="3"/>
    <n v="1189833"/>
    <x v="36"/>
    <x v="2"/>
    <x v="2"/>
    <s v="Los Angeles"/>
    <x v="1"/>
    <n v="0.45"/>
    <n v="7000"/>
    <n v="3150"/>
    <n v="787.5"/>
    <n v="0.25"/>
  </r>
  <r>
    <x v="3"/>
    <n v="1189833"/>
    <x v="36"/>
    <x v="2"/>
    <x v="2"/>
    <s v="Los Angeles"/>
    <x v="2"/>
    <n v="0.45"/>
    <n v="7000"/>
    <n v="3150"/>
    <n v="1260"/>
    <n v="0.4"/>
  </r>
  <r>
    <x v="3"/>
    <n v="1189833"/>
    <x v="36"/>
    <x v="2"/>
    <x v="2"/>
    <s v="Los Angeles"/>
    <x v="3"/>
    <n v="0.45"/>
    <n v="5500"/>
    <n v="2475"/>
    <n v="866.25"/>
    <n v="0.35"/>
  </r>
  <r>
    <x v="3"/>
    <n v="1189833"/>
    <x v="36"/>
    <x v="2"/>
    <x v="2"/>
    <s v="Los Angeles"/>
    <x v="4"/>
    <n v="0.5"/>
    <n v="5000"/>
    <n v="2500"/>
    <n v="1375"/>
    <n v="0.55000000000000004"/>
  </r>
  <r>
    <x v="3"/>
    <n v="1189833"/>
    <x v="36"/>
    <x v="2"/>
    <x v="2"/>
    <s v="Los Angeles"/>
    <x v="5"/>
    <n v="0.45"/>
    <n v="7000"/>
    <n v="3150"/>
    <n v="630"/>
    <n v="0.2"/>
  </r>
  <r>
    <x v="3"/>
    <n v="1189833"/>
    <x v="37"/>
    <x v="2"/>
    <x v="2"/>
    <s v="Los Angeles"/>
    <x v="0"/>
    <n v="0.35"/>
    <n v="7500"/>
    <n v="2625"/>
    <n v="1050"/>
    <n v="0.4"/>
  </r>
  <r>
    <x v="3"/>
    <n v="1189833"/>
    <x v="37"/>
    <x v="2"/>
    <x v="2"/>
    <s v="Los Angeles"/>
    <x v="1"/>
    <n v="0.45"/>
    <n v="6500"/>
    <n v="2925"/>
    <n v="731.25"/>
    <n v="0.25"/>
  </r>
  <r>
    <x v="3"/>
    <n v="1189833"/>
    <x v="37"/>
    <x v="2"/>
    <x v="2"/>
    <s v="Los Angeles"/>
    <x v="2"/>
    <n v="0.45"/>
    <n v="6750"/>
    <n v="3037.5"/>
    <n v="1215"/>
    <n v="0.4"/>
  </r>
  <r>
    <x v="3"/>
    <n v="1189833"/>
    <x v="37"/>
    <x v="2"/>
    <x v="2"/>
    <s v="Los Angeles"/>
    <x v="3"/>
    <n v="0.45"/>
    <n v="5250"/>
    <n v="2362.5"/>
    <n v="826.875"/>
    <n v="0.35"/>
  </r>
  <r>
    <x v="3"/>
    <n v="1189833"/>
    <x v="37"/>
    <x v="2"/>
    <x v="2"/>
    <s v="Los Angeles"/>
    <x v="4"/>
    <n v="0.5"/>
    <n v="4500"/>
    <n v="2250"/>
    <n v="1237.5"/>
    <n v="0.55000000000000004"/>
  </r>
  <r>
    <x v="3"/>
    <n v="1189833"/>
    <x v="37"/>
    <x v="2"/>
    <x v="2"/>
    <s v="Los Angeles"/>
    <x v="5"/>
    <n v="0.45"/>
    <n v="6500"/>
    <n v="2925"/>
    <n v="585"/>
    <n v="0.2"/>
  </r>
  <r>
    <x v="3"/>
    <n v="1189833"/>
    <x v="38"/>
    <x v="2"/>
    <x v="2"/>
    <s v="Los Angeles"/>
    <x v="0"/>
    <n v="0.35"/>
    <n v="8000"/>
    <n v="2800"/>
    <n v="1120"/>
    <n v="0.4"/>
  </r>
  <r>
    <x v="3"/>
    <n v="1189833"/>
    <x v="38"/>
    <x v="2"/>
    <x v="2"/>
    <s v="Los Angeles"/>
    <x v="1"/>
    <n v="0.45"/>
    <n v="6500"/>
    <n v="2925"/>
    <n v="731.25"/>
    <n v="0.25"/>
  </r>
  <r>
    <x v="3"/>
    <n v="1189833"/>
    <x v="38"/>
    <x v="2"/>
    <x v="2"/>
    <s v="Los Angeles"/>
    <x v="2"/>
    <n v="0.45"/>
    <n v="6500"/>
    <n v="2925"/>
    <n v="1170"/>
    <n v="0.4"/>
  </r>
  <r>
    <x v="3"/>
    <n v="1189833"/>
    <x v="38"/>
    <x v="2"/>
    <x v="2"/>
    <s v="Los Angeles"/>
    <x v="3"/>
    <n v="0.45"/>
    <n v="5500"/>
    <n v="2475"/>
    <n v="866.25"/>
    <n v="0.35"/>
  </r>
  <r>
    <x v="3"/>
    <n v="1189833"/>
    <x v="38"/>
    <x v="2"/>
    <x v="2"/>
    <s v="Los Angeles"/>
    <x v="4"/>
    <n v="0.5"/>
    <n v="4250"/>
    <n v="2125"/>
    <n v="1168.75"/>
    <n v="0.55000000000000004"/>
  </r>
  <r>
    <x v="3"/>
    <n v="1189833"/>
    <x v="38"/>
    <x v="2"/>
    <x v="2"/>
    <s v="Los Angeles"/>
    <x v="5"/>
    <n v="0.45"/>
    <n v="6250"/>
    <n v="2812.5"/>
    <n v="562.5"/>
    <n v="0.2"/>
  </r>
  <r>
    <x v="3"/>
    <n v="1189833"/>
    <x v="39"/>
    <x v="2"/>
    <x v="2"/>
    <s v="Los Angeles"/>
    <x v="0"/>
    <n v="0.45"/>
    <n v="8000"/>
    <n v="3600"/>
    <n v="1440"/>
    <n v="0.4"/>
  </r>
  <r>
    <x v="3"/>
    <n v="1189833"/>
    <x v="39"/>
    <x v="2"/>
    <x v="2"/>
    <s v="Los Angeles"/>
    <x v="1"/>
    <n v="0.5"/>
    <n v="6000"/>
    <n v="3000"/>
    <n v="750"/>
    <n v="0.25"/>
  </r>
  <r>
    <x v="3"/>
    <n v="1189833"/>
    <x v="39"/>
    <x v="2"/>
    <x v="2"/>
    <s v="Los Angeles"/>
    <x v="2"/>
    <n v="0.5"/>
    <n v="6250"/>
    <n v="3125"/>
    <n v="1250"/>
    <n v="0.4"/>
  </r>
  <r>
    <x v="3"/>
    <n v="1189833"/>
    <x v="39"/>
    <x v="2"/>
    <x v="2"/>
    <s v="Los Angeles"/>
    <x v="3"/>
    <n v="0.45"/>
    <n v="5250"/>
    <n v="2362.5"/>
    <n v="826.875"/>
    <n v="0.35"/>
  </r>
  <r>
    <x v="3"/>
    <n v="1189833"/>
    <x v="39"/>
    <x v="2"/>
    <x v="2"/>
    <s v="Los Angeles"/>
    <x v="4"/>
    <n v="0.5"/>
    <n v="4250"/>
    <n v="2125"/>
    <n v="1168.75"/>
    <n v="0.55000000000000004"/>
  </r>
  <r>
    <x v="3"/>
    <n v="1189833"/>
    <x v="39"/>
    <x v="2"/>
    <x v="2"/>
    <s v="Los Angeles"/>
    <x v="5"/>
    <n v="0.65"/>
    <n v="6000"/>
    <n v="3900"/>
    <n v="780"/>
    <n v="0.2"/>
  </r>
  <r>
    <x v="3"/>
    <n v="1189833"/>
    <x v="40"/>
    <x v="2"/>
    <x v="2"/>
    <s v="Los Angeles"/>
    <x v="0"/>
    <n v="0.45"/>
    <n v="8000"/>
    <n v="3600"/>
    <n v="1440"/>
    <n v="0.4"/>
  </r>
  <r>
    <x v="3"/>
    <n v="1189833"/>
    <x v="40"/>
    <x v="2"/>
    <x v="2"/>
    <s v="Los Angeles"/>
    <x v="1"/>
    <n v="0.5"/>
    <n v="6500"/>
    <n v="3250"/>
    <n v="812.5"/>
    <n v="0.25"/>
  </r>
  <r>
    <x v="3"/>
    <n v="1189833"/>
    <x v="40"/>
    <x v="2"/>
    <x v="2"/>
    <s v="Los Angeles"/>
    <x v="2"/>
    <n v="0.5"/>
    <n v="6500"/>
    <n v="3250"/>
    <n v="1300"/>
    <n v="0.4"/>
  </r>
  <r>
    <x v="3"/>
    <n v="1189833"/>
    <x v="40"/>
    <x v="2"/>
    <x v="2"/>
    <s v="Los Angeles"/>
    <x v="3"/>
    <n v="0.45"/>
    <n v="5500"/>
    <n v="2475"/>
    <n v="866.25"/>
    <n v="0.35"/>
  </r>
  <r>
    <x v="3"/>
    <n v="1189833"/>
    <x v="40"/>
    <x v="2"/>
    <x v="2"/>
    <s v="Los Angeles"/>
    <x v="4"/>
    <n v="0.5"/>
    <n v="4500"/>
    <n v="2250"/>
    <n v="1237.5"/>
    <n v="0.55000000000000004"/>
  </r>
  <r>
    <x v="3"/>
    <n v="1189833"/>
    <x v="40"/>
    <x v="2"/>
    <x v="2"/>
    <s v="Los Angeles"/>
    <x v="5"/>
    <n v="0.65"/>
    <n v="6250"/>
    <n v="4062.5"/>
    <n v="812.5"/>
    <n v="0.2"/>
  </r>
  <r>
    <x v="3"/>
    <n v="1189833"/>
    <x v="41"/>
    <x v="2"/>
    <x v="2"/>
    <s v="Los Angeles"/>
    <x v="0"/>
    <n v="0.45"/>
    <n v="9000"/>
    <n v="4050"/>
    <n v="1620"/>
    <n v="0.4"/>
  </r>
  <r>
    <x v="3"/>
    <n v="1189833"/>
    <x v="41"/>
    <x v="2"/>
    <x v="2"/>
    <s v="Los Angeles"/>
    <x v="1"/>
    <n v="0.5"/>
    <n v="7500"/>
    <n v="3750"/>
    <n v="937.5"/>
    <n v="0.25"/>
  </r>
  <r>
    <x v="3"/>
    <n v="1189833"/>
    <x v="41"/>
    <x v="2"/>
    <x v="2"/>
    <s v="Los Angeles"/>
    <x v="2"/>
    <n v="0.5"/>
    <n v="7500"/>
    <n v="3750"/>
    <n v="1500"/>
    <n v="0.4"/>
  </r>
  <r>
    <x v="3"/>
    <n v="1189833"/>
    <x v="41"/>
    <x v="2"/>
    <x v="2"/>
    <s v="Los Angeles"/>
    <x v="3"/>
    <n v="0.45"/>
    <n v="6250"/>
    <n v="2812.5"/>
    <n v="984.37499999999989"/>
    <n v="0.35"/>
  </r>
  <r>
    <x v="3"/>
    <n v="1189833"/>
    <x v="41"/>
    <x v="2"/>
    <x v="2"/>
    <s v="Los Angeles"/>
    <x v="4"/>
    <n v="0.5"/>
    <n v="5000"/>
    <n v="2500"/>
    <n v="1375"/>
    <n v="0.55000000000000004"/>
  </r>
  <r>
    <x v="3"/>
    <n v="1189833"/>
    <x v="41"/>
    <x v="2"/>
    <x v="2"/>
    <s v="Los Angeles"/>
    <x v="5"/>
    <n v="0.65"/>
    <n v="8000"/>
    <n v="5200"/>
    <n v="1040"/>
    <n v="0.2"/>
  </r>
  <r>
    <x v="3"/>
    <n v="1189833"/>
    <x v="42"/>
    <x v="2"/>
    <x v="2"/>
    <s v="Los Angeles"/>
    <x v="0"/>
    <n v="0.45"/>
    <n v="9500"/>
    <n v="4275"/>
    <n v="1710"/>
    <n v="0.4"/>
  </r>
  <r>
    <x v="3"/>
    <n v="1189833"/>
    <x v="42"/>
    <x v="2"/>
    <x v="2"/>
    <s v="Los Angeles"/>
    <x v="1"/>
    <n v="0.5"/>
    <n v="8000"/>
    <n v="4000"/>
    <n v="1000"/>
    <n v="0.25"/>
  </r>
  <r>
    <x v="3"/>
    <n v="1189833"/>
    <x v="42"/>
    <x v="2"/>
    <x v="2"/>
    <s v="Los Angeles"/>
    <x v="2"/>
    <n v="0.5"/>
    <n v="7500"/>
    <n v="3750"/>
    <n v="1500"/>
    <n v="0.4"/>
  </r>
  <r>
    <x v="3"/>
    <n v="1189833"/>
    <x v="42"/>
    <x v="2"/>
    <x v="2"/>
    <s v="Los Angeles"/>
    <x v="3"/>
    <n v="0.45"/>
    <n v="6500"/>
    <n v="2925"/>
    <n v="1023.7499999999999"/>
    <n v="0.35"/>
  </r>
  <r>
    <x v="3"/>
    <n v="1189833"/>
    <x v="42"/>
    <x v="2"/>
    <x v="2"/>
    <s v="Los Angeles"/>
    <x v="4"/>
    <n v="0.5"/>
    <n v="7000"/>
    <n v="3500"/>
    <n v="1925.0000000000002"/>
    <n v="0.55000000000000004"/>
  </r>
  <r>
    <x v="3"/>
    <n v="1189833"/>
    <x v="42"/>
    <x v="2"/>
    <x v="2"/>
    <s v="Los Angeles"/>
    <x v="5"/>
    <n v="0.65"/>
    <n v="7000"/>
    <n v="4550"/>
    <n v="910"/>
    <n v="0.2"/>
  </r>
  <r>
    <x v="3"/>
    <n v="1189833"/>
    <x v="43"/>
    <x v="2"/>
    <x v="2"/>
    <s v="Los Angeles"/>
    <x v="0"/>
    <n v="0.5"/>
    <n v="9000"/>
    <n v="4500"/>
    <n v="1800"/>
    <n v="0.4"/>
  </r>
  <r>
    <x v="3"/>
    <n v="1189833"/>
    <x v="43"/>
    <x v="2"/>
    <x v="2"/>
    <s v="Los Angeles"/>
    <x v="1"/>
    <n v="0.55000000000000004"/>
    <n v="8500"/>
    <n v="4675"/>
    <n v="1168.75"/>
    <n v="0.25"/>
  </r>
  <r>
    <x v="3"/>
    <n v="1189833"/>
    <x v="43"/>
    <x v="2"/>
    <x v="2"/>
    <s v="Los Angeles"/>
    <x v="2"/>
    <n v="0.5"/>
    <n v="7250"/>
    <n v="3625"/>
    <n v="1450"/>
    <n v="0.4"/>
  </r>
  <r>
    <x v="3"/>
    <n v="1189833"/>
    <x v="43"/>
    <x v="2"/>
    <x v="2"/>
    <s v="Los Angeles"/>
    <x v="3"/>
    <n v="0.5"/>
    <n v="6750"/>
    <n v="3375"/>
    <n v="1181.25"/>
    <n v="0.35"/>
  </r>
  <r>
    <x v="3"/>
    <n v="1189833"/>
    <x v="43"/>
    <x v="2"/>
    <x v="2"/>
    <s v="Los Angeles"/>
    <x v="4"/>
    <n v="0.6"/>
    <n v="6750"/>
    <n v="4050"/>
    <n v="2227.5"/>
    <n v="0.55000000000000004"/>
  </r>
  <r>
    <x v="3"/>
    <n v="1189833"/>
    <x v="43"/>
    <x v="2"/>
    <x v="2"/>
    <s v="Los Angeles"/>
    <x v="5"/>
    <n v="0.65"/>
    <n v="6500"/>
    <n v="4225"/>
    <n v="845"/>
    <n v="0.2"/>
  </r>
  <r>
    <x v="3"/>
    <n v="1189833"/>
    <x v="44"/>
    <x v="2"/>
    <x v="2"/>
    <s v="Los Angeles"/>
    <x v="0"/>
    <n v="0.5"/>
    <n v="8500"/>
    <n v="4250"/>
    <n v="1700"/>
    <n v="0.4"/>
  </r>
  <r>
    <x v="3"/>
    <n v="1189833"/>
    <x v="44"/>
    <x v="2"/>
    <x v="2"/>
    <s v="Los Angeles"/>
    <x v="1"/>
    <n v="0.55000000000000004"/>
    <n v="8500"/>
    <n v="4675"/>
    <n v="1168.75"/>
    <n v="0.25"/>
  </r>
  <r>
    <x v="3"/>
    <n v="1189833"/>
    <x v="44"/>
    <x v="2"/>
    <x v="2"/>
    <s v="Los Angeles"/>
    <x v="2"/>
    <n v="0.5"/>
    <n v="7000"/>
    <n v="3500"/>
    <n v="1400"/>
    <n v="0.4"/>
  </r>
  <r>
    <x v="3"/>
    <n v="1189833"/>
    <x v="44"/>
    <x v="2"/>
    <x v="2"/>
    <s v="Los Angeles"/>
    <x v="3"/>
    <n v="0.5"/>
    <n v="6500"/>
    <n v="3250"/>
    <n v="1137.5"/>
    <n v="0.35"/>
  </r>
  <r>
    <x v="3"/>
    <n v="1189833"/>
    <x v="44"/>
    <x v="2"/>
    <x v="2"/>
    <s v="Los Angeles"/>
    <x v="4"/>
    <n v="0.6"/>
    <n v="6500"/>
    <n v="3900"/>
    <n v="2145"/>
    <n v="0.55000000000000004"/>
  </r>
  <r>
    <x v="3"/>
    <n v="1189833"/>
    <x v="44"/>
    <x v="2"/>
    <x v="2"/>
    <s v="Los Angeles"/>
    <x v="5"/>
    <n v="0.65"/>
    <n v="7000"/>
    <n v="4550"/>
    <n v="910"/>
    <n v="0.2"/>
  </r>
  <r>
    <x v="3"/>
    <n v="1189833"/>
    <x v="45"/>
    <x v="2"/>
    <x v="2"/>
    <s v="Los Angeles"/>
    <x v="0"/>
    <n v="0.5"/>
    <n v="8000"/>
    <n v="4000"/>
    <n v="1600"/>
    <n v="0.4"/>
  </r>
  <r>
    <x v="3"/>
    <n v="1189833"/>
    <x v="45"/>
    <x v="2"/>
    <x v="2"/>
    <s v="Los Angeles"/>
    <x v="1"/>
    <n v="0.55000000000000004"/>
    <n v="8000"/>
    <n v="4400"/>
    <n v="1100"/>
    <n v="0.25"/>
  </r>
  <r>
    <x v="3"/>
    <n v="1189833"/>
    <x v="45"/>
    <x v="2"/>
    <x v="2"/>
    <s v="Los Angeles"/>
    <x v="2"/>
    <n v="0.5"/>
    <n v="6500"/>
    <n v="3250"/>
    <n v="1300"/>
    <n v="0.4"/>
  </r>
  <r>
    <x v="3"/>
    <n v="1189833"/>
    <x v="45"/>
    <x v="2"/>
    <x v="2"/>
    <s v="Los Angeles"/>
    <x v="3"/>
    <n v="0.5"/>
    <n v="6250"/>
    <n v="3125"/>
    <n v="1093.75"/>
    <n v="0.35"/>
  </r>
  <r>
    <x v="3"/>
    <n v="1189833"/>
    <x v="45"/>
    <x v="2"/>
    <x v="2"/>
    <s v="Los Angeles"/>
    <x v="4"/>
    <n v="0.6"/>
    <n v="6000"/>
    <n v="3600"/>
    <n v="1980.0000000000002"/>
    <n v="0.55000000000000004"/>
  </r>
  <r>
    <x v="3"/>
    <n v="1189833"/>
    <x v="45"/>
    <x v="2"/>
    <x v="2"/>
    <s v="Los Angeles"/>
    <x v="5"/>
    <n v="0.65"/>
    <n v="6500"/>
    <n v="4225"/>
    <n v="845"/>
    <n v="0.2"/>
  </r>
  <r>
    <x v="3"/>
    <n v="1189833"/>
    <x v="46"/>
    <x v="2"/>
    <x v="2"/>
    <s v="Los Angeles"/>
    <x v="0"/>
    <n v="0.5"/>
    <n v="8250"/>
    <n v="4125"/>
    <n v="1650"/>
    <n v="0.4"/>
  </r>
  <r>
    <x v="3"/>
    <n v="1189833"/>
    <x v="46"/>
    <x v="2"/>
    <x v="2"/>
    <s v="Los Angeles"/>
    <x v="1"/>
    <n v="0.55000000000000004"/>
    <n v="8250"/>
    <n v="4537.5"/>
    <n v="1134.375"/>
    <n v="0.25"/>
  </r>
  <r>
    <x v="3"/>
    <n v="1189833"/>
    <x v="46"/>
    <x v="2"/>
    <x v="2"/>
    <s v="Los Angeles"/>
    <x v="2"/>
    <n v="0.5"/>
    <n v="6750"/>
    <n v="3375"/>
    <n v="1350"/>
    <n v="0.4"/>
  </r>
  <r>
    <x v="3"/>
    <n v="1189833"/>
    <x v="46"/>
    <x v="2"/>
    <x v="2"/>
    <s v="Los Angeles"/>
    <x v="3"/>
    <n v="0.5"/>
    <n v="6500"/>
    <n v="3250"/>
    <n v="1137.5"/>
    <n v="0.35"/>
  </r>
  <r>
    <x v="3"/>
    <n v="1189833"/>
    <x v="46"/>
    <x v="2"/>
    <x v="2"/>
    <s v="Los Angeles"/>
    <x v="4"/>
    <n v="0.6"/>
    <n v="6000"/>
    <n v="3600"/>
    <n v="1980.0000000000002"/>
    <n v="0.55000000000000004"/>
  </r>
  <r>
    <x v="3"/>
    <n v="1189833"/>
    <x v="46"/>
    <x v="2"/>
    <x v="2"/>
    <s v="Los Angeles"/>
    <x v="5"/>
    <n v="0.65"/>
    <n v="7000"/>
    <n v="4550"/>
    <n v="910"/>
    <n v="0.2"/>
  </r>
  <r>
    <x v="3"/>
    <n v="1189833"/>
    <x v="47"/>
    <x v="2"/>
    <x v="2"/>
    <s v="Los Angeles"/>
    <x v="0"/>
    <n v="0.5"/>
    <n v="9000"/>
    <n v="4500"/>
    <n v="1800"/>
    <n v="0.4"/>
  </r>
  <r>
    <x v="3"/>
    <n v="1189833"/>
    <x v="47"/>
    <x v="2"/>
    <x v="2"/>
    <s v="Los Angeles"/>
    <x v="1"/>
    <n v="0.55000000000000004"/>
    <n v="9000"/>
    <n v="4950"/>
    <n v="1237.5"/>
    <n v="0.25"/>
  </r>
  <r>
    <x v="3"/>
    <n v="1189833"/>
    <x v="47"/>
    <x v="2"/>
    <x v="2"/>
    <s v="Los Angeles"/>
    <x v="2"/>
    <n v="0.5"/>
    <n v="7000"/>
    <n v="3500"/>
    <n v="1400"/>
    <n v="0.4"/>
  </r>
  <r>
    <x v="3"/>
    <n v="1189833"/>
    <x v="47"/>
    <x v="2"/>
    <x v="2"/>
    <s v="Los Angeles"/>
    <x v="3"/>
    <n v="0.5"/>
    <n v="7000"/>
    <n v="3500"/>
    <n v="1225"/>
    <n v="0.35"/>
  </r>
  <r>
    <x v="3"/>
    <n v="1189833"/>
    <x v="47"/>
    <x v="2"/>
    <x v="2"/>
    <s v="Los Angeles"/>
    <x v="4"/>
    <n v="0.6"/>
    <n v="6250"/>
    <n v="3750"/>
    <n v="2062.5"/>
    <n v="0.55000000000000004"/>
  </r>
  <r>
    <x v="3"/>
    <n v="1189833"/>
    <x v="47"/>
    <x v="2"/>
    <x v="2"/>
    <s v="Los Angeles"/>
    <x v="5"/>
    <n v="0.65"/>
    <n v="7250"/>
    <n v="4712.5"/>
    <n v="942.5"/>
    <n v="0.2"/>
  </r>
  <r>
    <x v="0"/>
    <n v="1185732"/>
    <x v="36"/>
    <x v="3"/>
    <x v="3"/>
    <s v="Chicago"/>
    <x v="0"/>
    <n v="0.45"/>
    <n v="4750"/>
    <n v="2137.5"/>
    <n v="855"/>
    <n v="0.4"/>
  </r>
  <r>
    <x v="0"/>
    <n v="1185732"/>
    <x v="36"/>
    <x v="3"/>
    <x v="3"/>
    <s v="Chicago"/>
    <x v="1"/>
    <n v="0.45"/>
    <n v="2750"/>
    <n v="1237.5"/>
    <n v="433.125"/>
    <n v="0.35"/>
  </r>
  <r>
    <x v="0"/>
    <n v="1185732"/>
    <x v="36"/>
    <x v="3"/>
    <x v="3"/>
    <s v="Chicago"/>
    <x v="2"/>
    <n v="0.35000000000000003"/>
    <n v="2750"/>
    <n v="962.50000000000011"/>
    <n v="336.875"/>
    <n v="0.35"/>
  </r>
  <r>
    <x v="0"/>
    <n v="1185732"/>
    <x v="36"/>
    <x v="3"/>
    <x v="3"/>
    <s v="Chicago"/>
    <x v="3"/>
    <n v="0.4"/>
    <n v="1250"/>
    <n v="500"/>
    <n v="200"/>
    <n v="0.4"/>
  </r>
  <r>
    <x v="0"/>
    <n v="1185732"/>
    <x v="36"/>
    <x v="3"/>
    <x v="3"/>
    <s v="Chicago"/>
    <x v="4"/>
    <n v="0.54999999999999993"/>
    <n v="1750"/>
    <n v="962.49999999999989"/>
    <n v="336.87499999999994"/>
    <n v="0.35"/>
  </r>
  <r>
    <x v="0"/>
    <n v="1185732"/>
    <x v="36"/>
    <x v="3"/>
    <x v="3"/>
    <s v="Chicago"/>
    <x v="5"/>
    <n v="0.45"/>
    <n v="2750"/>
    <n v="1237.5"/>
    <n v="618.75"/>
    <n v="0.5"/>
  </r>
  <r>
    <x v="0"/>
    <n v="1185732"/>
    <x v="37"/>
    <x v="3"/>
    <x v="3"/>
    <s v="Chicago"/>
    <x v="0"/>
    <n v="0.45"/>
    <n v="5250"/>
    <n v="2362.5"/>
    <n v="945"/>
    <n v="0.4"/>
  </r>
  <r>
    <x v="0"/>
    <n v="1185732"/>
    <x v="37"/>
    <x v="3"/>
    <x v="3"/>
    <s v="Chicago"/>
    <x v="1"/>
    <n v="0.45"/>
    <n v="1750"/>
    <n v="787.5"/>
    <n v="275.625"/>
    <n v="0.35"/>
  </r>
  <r>
    <x v="0"/>
    <n v="1185732"/>
    <x v="37"/>
    <x v="3"/>
    <x v="3"/>
    <s v="Chicago"/>
    <x v="2"/>
    <n v="0.35000000000000003"/>
    <n v="2250"/>
    <n v="787.50000000000011"/>
    <n v="275.625"/>
    <n v="0.35"/>
  </r>
  <r>
    <x v="0"/>
    <n v="1185732"/>
    <x v="37"/>
    <x v="3"/>
    <x v="3"/>
    <s v="Chicago"/>
    <x v="3"/>
    <n v="0.4"/>
    <n v="1000"/>
    <n v="400"/>
    <n v="160"/>
    <n v="0.4"/>
  </r>
  <r>
    <x v="0"/>
    <n v="1185732"/>
    <x v="37"/>
    <x v="3"/>
    <x v="3"/>
    <s v="Chicago"/>
    <x v="4"/>
    <n v="0.54999999999999993"/>
    <n v="1750"/>
    <n v="962.49999999999989"/>
    <n v="336.87499999999994"/>
    <n v="0.35"/>
  </r>
  <r>
    <x v="0"/>
    <n v="1185732"/>
    <x v="37"/>
    <x v="3"/>
    <x v="3"/>
    <s v="Chicago"/>
    <x v="5"/>
    <n v="0.45"/>
    <n v="2750"/>
    <n v="1237.5"/>
    <n v="618.75"/>
    <n v="0.5"/>
  </r>
  <r>
    <x v="0"/>
    <n v="1185732"/>
    <x v="38"/>
    <x v="3"/>
    <x v="3"/>
    <s v="Chicago"/>
    <x v="0"/>
    <n v="0.5"/>
    <n v="4950"/>
    <n v="2475"/>
    <n v="990"/>
    <n v="0.4"/>
  </r>
  <r>
    <x v="0"/>
    <n v="1185732"/>
    <x v="38"/>
    <x v="3"/>
    <x v="3"/>
    <s v="Chicago"/>
    <x v="1"/>
    <n v="0.5"/>
    <n v="2000"/>
    <n v="1000"/>
    <n v="350"/>
    <n v="0.35"/>
  </r>
  <r>
    <x v="0"/>
    <n v="1185732"/>
    <x v="38"/>
    <x v="3"/>
    <x v="3"/>
    <s v="Chicago"/>
    <x v="2"/>
    <n v="0.4"/>
    <n v="2250"/>
    <n v="900"/>
    <n v="315"/>
    <n v="0.35"/>
  </r>
  <r>
    <x v="0"/>
    <n v="1185732"/>
    <x v="38"/>
    <x v="3"/>
    <x v="3"/>
    <s v="Chicago"/>
    <x v="3"/>
    <n v="0.45"/>
    <n v="750"/>
    <n v="337.5"/>
    <n v="135"/>
    <n v="0.4"/>
  </r>
  <r>
    <x v="0"/>
    <n v="1185732"/>
    <x v="38"/>
    <x v="3"/>
    <x v="3"/>
    <s v="Chicago"/>
    <x v="4"/>
    <n v="0.6"/>
    <n v="1250"/>
    <n v="750"/>
    <n v="262.5"/>
    <n v="0.35"/>
  </r>
  <r>
    <x v="0"/>
    <n v="1185732"/>
    <x v="38"/>
    <x v="3"/>
    <x v="3"/>
    <s v="Chicago"/>
    <x v="5"/>
    <n v="0.5"/>
    <n v="2250"/>
    <n v="1125"/>
    <n v="562.5"/>
    <n v="0.5"/>
  </r>
  <r>
    <x v="0"/>
    <n v="1185732"/>
    <x v="39"/>
    <x v="3"/>
    <x v="3"/>
    <s v="Chicago"/>
    <x v="0"/>
    <n v="0.5"/>
    <n v="4500"/>
    <n v="2250"/>
    <n v="900"/>
    <n v="0.4"/>
  </r>
  <r>
    <x v="0"/>
    <n v="1185732"/>
    <x v="39"/>
    <x v="3"/>
    <x v="3"/>
    <s v="Chicago"/>
    <x v="1"/>
    <n v="0.5"/>
    <n v="1500"/>
    <n v="750"/>
    <n v="262.5"/>
    <n v="0.35"/>
  </r>
  <r>
    <x v="0"/>
    <n v="1185732"/>
    <x v="39"/>
    <x v="3"/>
    <x v="3"/>
    <s v="Chicago"/>
    <x v="2"/>
    <n v="0.4"/>
    <n v="1500"/>
    <n v="600"/>
    <n v="210"/>
    <n v="0.35"/>
  </r>
  <r>
    <x v="0"/>
    <n v="1185732"/>
    <x v="39"/>
    <x v="3"/>
    <x v="3"/>
    <s v="Chicago"/>
    <x v="3"/>
    <n v="0.45"/>
    <n v="750"/>
    <n v="337.5"/>
    <n v="135"/>
    <n v="0.4"/>
  </r>
  <r>
    <x v="0"/>
    <n v="1185732"/>
    <x v="39"/>
    <x v="3"/>
    <x v="3"/>
    <s v="Chicago"/>
    <x v="4"/>
    <n v="0.6"/>
    <n v="1000"/>
    <n v="600"/>
    <n v="210"/>
    <n v="0.35"/>
  </r>
  <r>
    <x v="0"/>
    <n v="1185732"/>
    <x v="39"/>
    <x v="3"/>
    <x v="3"/>
    <s v="Chicago"/>
    <x v="5"/>
    <n v="0.5"/>
    <n v="2250"/>
    <n v="1125"/>
    <n v="562.5"/>
    <n v="0.5"/>
  </r>
  <r>
    <x v="0"/>
    <n v="1185732"/>
    <x v="40"/>
    <x v="3"/>
    <x v="3"/>
    <s v="Chicago"/>
    <x v="0"/>
    <n v="0.6"/>
    <n v="4950"/>
    <n v="2970"/>
    <n v="1188"/>
    <n v="0.4"/>
  </r>
  <r>
    <x v="0"/>
    <n v="1185732"/>
    <x v="40"/>
    <x v="3"/>
    <x v="3"/>
    <s v="Chicago"/>
    <x v="1"/>
    <n v="0.55000000000000004"/>
    <n v="2000"/>
    <n v="1100"/>
    <n v="385"/>
    <n v="0.35"/>
  </r>
  <r>
    <x v="0"/>
    <n v="1185732"/>
    <x v="40"/>
    <x v="3"/>
    <x v="3"/>
    <s v="Chicago"/>
    <x v="2"/>
    <n v="0.5"/>
    <n v="1750"/>
    <n v="875"/>
    <n v="306.25"/>
    <n v="0.35"/>
  </r>
  <r>
    <x v="0"/>
    <n v="1185732"/>
    <x v="40"/>
    <x v="3"/>
    <x v="3"/>
    <s v="Chicago"/>
    <x v="3"/>
    <n v="0.5"/>
    <n v="1000"/>
    <n v="500"/>
    <n v="200"/>
    <n v="0.4"/>
  </r>
  <r>
    <x v="0"/>
    <n v="1185732"/>
    <x v="40"/>
    <x v="3"/>
    <x v="3"/>
    <s v="Chicago"/>
    <x v="4"/>
    <n v="0.6"/>
    <n v="1250"/>
    <n v="750"/>
    <n v="262.5"/>
    <n v="0.35"/>
  </r>
  <r>
    <x v="0"/>
    <n v="1185732"/>
    <x v="40"/>
    <x v="3"/>
    <x v="3"/>
    <s v="Chicago"/>
    <x v="5"/>
    <n v="0.65"/>
    <n v="2500"/>
    <n v="1625"/>
    <n v="812.5"/>
    <n v="0.5"/>
  </r>
  <r>
    <x v="0"/>
    <n v="1185732"/>
    <x v="41"/>
    <x v="3"/>
    <x v="3"/>
    <s v="Chicago"/>
    <x v="0"/>
    <n v="0.5"/>
    <n v="5000"/>
    <n v="2500"/>
    <n v="1000"/>
    <n v="0.4"/>
  </r>
  <r>
    <x v="0"/>
    <n v="1185732"/>
    <x v="41"/>
    <x v="3"/>
    <x v="3"/>
    <s v="Chicago"/>
    <x v="1"/>
    <n v="0.45000000000000007"/>
    <n v="2500"/>
    <n v="1125.0000000000002"/>
    <n v="393.75000000000006"/>
    <n v="0.35"/>
  </r>
  <r>
    <x v="0"/>
    <n v="1185732"/>
    <x v="41"/>
    <x v="3"/>
    <x v="3"/>
    <s v="Chicago"/>
    <x v="2"/>
    <n v="0.4"/>
    <n v="2000"/>
    <n v="800"/>
    <n v="280"/>
    <n v="0.35"/>
  </r>
  <r>
    <x v="0"/>
    <n v="1185732"/>
    <x v="41"/>
    <x v="3"/>
    <x v="3"/>
    <s v="Chicago"/>
    <x v="3"/>
    <n v="0.4"/>
    <n v="1750"/>
    <n v="700"/>
    <n v="280"/>
    <n v="0.4"/>
  </r>
  <r>
    <x v="0"/>
    <n v="1185732"/>
    <x v="41"/>
    <x v="3"/>
    <x v="3"/>
    <s v="Chicago"/>
    <x v="4"/>
    <n v="0.5"/>
    <n v="1750"/>
    <n v="875"/>
    <n v="306.25"/>
    <n v="0.35"/>
  </r>
  <r>
    <x v="0"/>
    <n v="1185732"/>
    <x v="41"/>
    <x v="3"/>
    <x v="3"/>
    <s v="Chicago"/>
    <x v="5"/>
    <n v="0.55000000000000004"/>
    <n v="3500"/>
    <n v="1925.0000000000002"/>
    <n v="962.50000000000011"/>
    <n v="0.5"/>
  </r>
  <r>
    <x v="0"/>
    <n v="1185732"/>
    <x v="42"/>
    <x v="3"/>
    <x v="3"/>
    <s v="Chicago"/>
    <x v="0"/>
    <n v="0.5"/>
    <n v="5750"/>
    <n v="2875"/>
    <n v="1150"/>
    <n v="0.4"/>
  </r>
  <r>
    <x v="0"/>
    <n v="1185732"/>
    <x v="42"/>
    <x v="3"/>
    <x v="3"/>
    <s v="Chicago"/>
    <x v="1"/>
    <n v="0.45000000000000007"/>
    <n v="3250"/>
    <n v="1462.5000000000002"/>
    <n v="511.87500000000006"/>
    <n v="0.35"/>
  </r>
  <r>
    <x v="0"/>
    <n v="1185732"/>
    <x v="42"/>
    <x v="3"/>
    <x v="3"/>
    <s v="Chicago"/>
    <x v="2"/>
    <n v="0.4"/>
    <n v="2500"/>
    <n v="1000"/>
    <n v="350"/>
    <n v="0.35"/>
  </r>
  <r>
    <x v="0"/>
    <n v="1185732"/>
    <x v="42"/>
    <x v="3"/>
    <x v="3"/>
    <s v="Chicago"/>
    <x v="3"/>
    <n v="0.4"/>
    <n v="2000"/>
    <n v="800"/>
    <n v="320"/>
    <n v="0.4"/>
  </r>
  <r>
    <x v="0"/>
    <n v="1185732"/>
    <x v="42"/>
    <x v="3"/>
    <x v="3"/>
    <s v="Chicago"/>
    <x v="4"/>
    <n v="0.5"/>
    <n v="2250"/>
    <n v="1125"/>
    <n v="393.75"/>
    <n v="0.35"/>
  </r>
  <r>
    <x v="0"/>
    <n v="1185732"/>
    <x v="42"/>
    <x v="3"/>
    <x v="3"/>
    <s v="Chicago"/>
    <x v="5"/>
    <n v="0.55000000000000004"/>
    <n v="4000"/>
    <n v="2200"/>
    <n v="1100"/>
    <n v="0.5"/>
  </r>
  <r>
    <x v="0"/>
    <n v="1185732"/>
    <x v="43"/>
    <x v="3"/>
    <x v="3"/>
    <s v="Chicago"/>
    <x v="0"/>
    <n v="0.5"/>
    <n v="5500"/>
    <n v="2750"/>
    <n v="1100"/>
    <n v="0.4"/>
  </r>
  <r>
    <x v="0"/>
    <n v="1185732"/>
    <x v="43"/>
    <x v="3"/>
    <x v="3"/>
    <s v="Chicago"/>
    <x v="1"/>
    <n v="0.45000000000000007"/>
    <n v="3250"/>
    <n v="1462.5000000000002"/>
    <n v="511.87500000000006"/>
    <n v="0.35"/>
  </r>
  <r>
    <x v="0"/>
    <n v="1185732"/>
    <x v="43"/>
    <x v="3"/>
    <x v="3"/>
    <s v="Chicago"/>
    <x v="2"/>
    <n v="0.4"/>
    <n v="2500"/>
    <n v="1000"/>
    <n v="350"/>
    <n v="0.35"/>
  </r>
  <r>
    <x v="0"/>
    <n v="1185732"/>
    <x v="43"/>
    <x v="3"/>
    <x v="3"/>
    <s v="Chicago"/>
    <x v="3"/>
    <n v="0.4"/>
    <n v="2250"/>
    <n v="900"/>
    <n v="360"/>
    <n v="0.4"/>
  </r>
  <r>
    <x v="0"/>
    <n v="1185732"/>
    <x v="43"/>
    <x v="3"/>
    <x v="3"/>
    <s v="Chicago"/>
    <x v="4"/>
    <n v="0.5"/>
    <n v="2000"/>
    <n v="1000"/>
    <n v="350"/>
    <n v="0.35"/>
  </r>
  <r>
    <x v="0"/>
    <n v="1185732"/>
    <x v="43"/>
    <x v="3"/>
    <x v="3"/>
    <s v="Chicago"/>
    <x v="5"/>
    <n v="0.55000000000000004"/>
    <n v="3750"/>
    <n v="2062.5"/>
    <n v="1031.25"/>
    <n v="0.5"/>
  </r>
  <r>
    <x v="0"/>
    <n v="1185732"/>
    <x v="44"/>
    <x v="3"/>
    <x v="3"/>
    <s v="Chicago"/>
    <x v="0"/>
    <n v="0.5"/>
    <n v="5000"/>
    <n v="2500"/>
    <n v="1000"/>
    <n v="0.4"/>
  </r>
  <r>
    <x v="0"/>
    <n v="1185732"/>
    <x v="44"/>
    <x v="3"/>
    <x v="3"/>
    <s v="Chicago"/>
    <x v="1"/>
    <n v="0.45000000000000007"/>
    <n v="3000"/>
    <n v="1350.0000000000002"/>
    <n v="472.50000000000006"/>
    <n v="0.35"/>
  </r>
  <r>
    <x v="0"/>
    <n v="1185732"/>
    <x v="44"/>
    <x v="3"/>
    <x v="3"/>
    <s v="Chicago"/>
    <x v="2"/>
    <n v="0.4"/>
    <n v="2000"/>
    <n v="800"/>
    <n v="280"/>
    <n v="0.35"/>
  </r>
  <r>
    <x v="0"/>
    <n v="1185732"/>
    <x v="44"/>
    <x v="3"/>
    <x v="3"/>
    <s v="Chicago"/>
    <x v="3"/>
    <n v="0.4"/>
    <n v="1750"/>
    <n v="700"/>
    <n v="280"/>
    <n v="0.4"/>
  </r>
  <r>
    <x v="0"/>
    <n v="1185732"/>
    <x v="44"/>
    <x v="3"/>
    <x v="3"/>
    <s v="Chicago"/>
    <x v="4"/>
    <n v="0.5"/>
    <n v="1750"/>
    <n v="875"/>
    <n v="306.25"/>
    <n v="0.35"/>
  </r>
  <r>
    <x v="0"/>
    <n v="1185732"/>
    <x v="44"/>
    <x v="3"/>
    <x v="3"/>
    <s v="Chicago"/>
    <x v="5"/>
    <n v="0.55000000000000004"/>
    <n v="2500"/>
    <n v="1375"/>
    <n v="687.5"/>
    <n v="0.5"/>
  </r>
  <r>
    <x v="0"/>
    <n v="1185732"/>
    <x v="45"/>
    <x v="3"/>
    <x v="3"/>
    <s v="Chicago"/>
    <x v="0"/>
    <n v="0.6"/>
    <n v="4250"/>
    <n v="2550"/>
    <n v="1020"/>
    <n v="0.4"/>
  </r>
  <r>
    <x v="0"/>
    <n v="1185732"/>
    <x v="45"/>
    <x v="3"/>
    <x v="3"/>
    <s v="Chicago"/>
    <x v="1"/>
    <n v="0.5"/>
    <n v="2500"/>
    <n v="1250"/>
    <n v="437.5"/>
    <n v="0.35"/>
  </r>
  <r>
    <x v="0"/>
    <n v="1185732"/>
    <x v="45"/>
    <x v="3"/>
    <x v="3"/>
    <s v="Chicago"/>
    <x v="2"/>
    <n v="0.5"/>
    <n v="1500"/>
    <n v="750"/>
    <n v="262.5"/>
    <n v="0.35"/>
  </r>
  <r>
    <x v="0"/>
    <n v="1185732"/>
    <x v="45"/>
    <x v="3"/>
    <x v="3"/>
    <s v="Chicago"/>
    <x v="3"/>
    <n v="0.5"/>
    <n v="1250"/>
    <n v="625"/>
    <n v="250"/>
    <n v="0.4"/>
  </r>
  <r>
    <x v="0"/>
    <n v="1185732"/>
    <x v="45"/>
    <x v="3"/>
    <x v="3"/>
    <s v="Chicago"/>
    <x v="4"/>
    <n v="0.6"/>
    <n v="1250"/>
    <n v="750"/>
    <n v="262.5"/>
    <n v="0.35"/>
  </r>
  <r>
    <x v="0"/>
    <n v="1185732"/>
    <x v="45"/>
    <x v="3"/>
    <x v="3"/>
    <s v="Chicago"/>
    <x v="5"/>
    <n v="0.64999999999999991"/>
    <n v="2500"/>
    <n v="1624.9999999999998"/>
    <n v="812.49999999999989"/>
    <n v="0.5"/>
  </r>
  <r>
    <x v="0"/>
    <n v="1185732"/>
    <x v="46"/>
    <x v="3"/>
    <x v="3"/>
    <s v="Chicago"/>
    <x v="0"/>
    <n v="0.6"/>
    <n v="4000"/>
    <n v="2400"/>
    <n v="960"/>
    <n v="0.4"/>
  </r>
  <r>
    <x v="0"/>
    <n v="1185732"/>
    <x v="46"/>
    <x v="3"/>
    <x v="3"/>
    <s v="Chicago"/>
    <x v="1"/>
    <n v="0.5"/>
    <n v="2500"/>
    <n v="1250"/>
    <n v="437.5"/>
    <n v="0.35"/>
  </r>
  <r>
    <x v="0"/>
    <n v="1185732"/>
    <x v="46"/>
    <x v="3"/>
    <x v="3"/>
    <s v="Chicago"/>
    <x v="2"/>
    <n v="0.5"/>
    <n v="1950"/>
    <n v="975"/>
    <n v="341.25"/>
    <n v="0.35"/>
  </r>
  <r>
    <x v="0"/>
    <n v="1185732"/>
    <x v="46"/>
    <x v="3"/>
    <x v="3"/>
    <s v="Chicago"/>
    <x v="3"/>
    <n v="0.5"/>
    <n v="1750"/>
    <n v="875"/>
    <n v="350"/>
    <n v="0.4"/>
  </r>
  <r>
    <x v="0"/>
    <n v="1185732"/>
    <x v="46"/>
    <x v="3"/>
    <x v="3"/>
    <s v="Chicago"/>
    <x v="4"/>
    <n v="0.6"/>
    <n v="1500"/>
    <n v="900"/>
    <n v="315"/>
    <n v="0.35"/>
  </r>
  <r>
    <x v="0"/>
    <n v="1185732"/>
    <x v="46"/>
    <x v="3"/>
    <x v="3"/>
    <s v="Chicago"/>
    <x v="5"/>
    <n v="0.64999999999999991"/>
    <n v="2500"/>
    <n v="1624.9999999999998"/>
    <n v="812.49999999999989"/>
    <n v="0.5"/>
  </r>
  <r>
    <x v="0"/>
    <n v="1185732"/>
    <x v="47"/>
    <x v="3"/>
    <x v="3"/>
    <s v="Chicago"/>
    <x v="0"/>
    <n v="0.6"/>
    <n v="5000"/>
    <n v="3000"/>
    <n v="1200"/>
    <n v="0.4"/>
  </r>
  <r>
    <x v="0"/>
    <n v="1185732"/>
    <x v="47"/>
    <x v="3"/>
    <x v="3"/>
    <s v="Chicago"/>
    <x v="1"/>
    <n v="0.5"/>
    <n v="3000"/>
    <n v="1500"/>
    <n v="525"/>
    <n v="0.35"/>
  </r>
  <r>
    <x v="0"/>
    <n v="1185732"/>
    <x v="47"/>
    <x v="3"/>
    <x v="3"/>
    <s v="Chicago"/>
    <x v="2"/>
    <n v="0.5"/>
    <n v="2500"/>
    <n v="1250"/>
    <n v="437.5"/>
    <n v="0.35"/>
  </r>
  <r>
    <x v="0"/>
    <n v="1185732"/>
    <x v="47"/>
    <x v="3"/>
    <x v="3"/>
    <s v="Chicago"/>
    <x v="3"/>
    <n v="0.5"/>
    <n v="2000"/>
    <n v="1000"/>
    <n v="400"/>
    <n v="0.4"/>
  </r>
  <r>
    <x v="0"/>
    <n v="1185732"/>
    <x v="47"/>
    <x v="3"/>
    <x v="3"/>
    <s v="Chicago"/>
    <x v="4"/>
    <n v="0.6"/>
    <n v="2000"/>
    <n v="1200"/>
    <n v="420"/>
    <n v="0.35"/>
  </r>
  <r>
    <x v="0"/>
    <n v="1185732"/>
    <x v="47"/>
    <x v="3"/>
    <x v="3"/>
    <s v="Chicago"/>
    <x v="5"/>
    <n v="0.64999999999999991"/>
    <n v="3000"/>
    <n v="1949.9999999999998"/>
    <n v="974.99999999999989"/>
    <n v="0.5"/>
  </r>
  <r>
    <x v="1"/>
    <n v="1197831"/>
    <x v="12"/>
    <x v="1"/>
    <x v="1"/>
    <s v="Dallas"/>
    <x v="0"/>
    <n v="0.2"/>
    <n v="7250"/>
    <n v="1450"/>
    <n v="435"/>
    <n v="0.3"/>
  </r>
  <r>
    <x v="1"/>
    <n v="1197831"/>
    <x v="12"/>
    <x v="1"/>
    <x v="1"/>
    <s v="Dallas"/>
    <x v="1"/>
    <n v="0.3"/>
    <n v="7250"/>
    <n v="2175"/>
    <n v="652.5"/>
    <n v="0.3"/>
  </r>
  <r>
    <x v="1"/>
    <n v="1197831"/>
    <x v="12"/>
    <x v="1"/>
    <x v="1"/>
    <s v="Dallas"/>
    <x v="2"/>
    <n v="0.3"/>
    <n v="5250"/>
    <n v="1575"/>
    <n v="472.5"/>
    <n v="0.3"/>
  </r>
  <r>
    <x v="1"/>
    <n v="1197831"/>
    <x v="12"/>
    <x v="1"/>
    <x v="1"/>
    <s v="Dallas"/>
    <x v="3"/>
    <n v="0.35"/>
    <n v="5250"/>
    <n v="1837.4999999999998"/>
    <n v="735"/>
    <n v="0.4"/>
  </r>
  <r>
    <x v="1"/>
    <n v="1197831"/>
    <x v="12"/>
    <x v="1"/>
    <x v="1"/>
    <s v="Dallas"/>
    <x v="4"/>
    <n v="0.4"/>
    <n v="3750"/>
    <n v="1500"/>
    <n v="375"/>
    <n v="0.25"/>
  </r>
  <r>
    <x v="1"/>
    <n v="1197831"/>
    <x v="12"/>
    <x v="1"/>
    <x v="1"/>
    <s v="Dallas"/>
    <x v="5"/>
    <n v="0.35"/>
    <n v="5250"/>
    <n v="1837.4999999999998"/>
    <n v="826.87499999999989"/>
    <n v="0.45"/>
  </r>
  <r>
    <x v="1"/>
    <n v="1197831"/>
    <x v="13"/>
    <x v="1"/>
    <x v="1"/>
    <s v="Dallas"/>
    <x v="0"/>
    <n v="0.25"/>
    <n v="6750"/>
    <n v="1687.5"/>
    <n v="506.25"/>
    <n v="0.3"/>
  </r>
  <r>
    <x v="1"/>
    <n v="1197831"/>
    <x v="13"/>
    <x v="1"/>
    <x v="1"/>
    <s v="Dallas"/>
    <x v="1"/>
    <n v="0.35"/>
    <n v="6500"/>
    <n v="2275"/>
    <n v="682.5"/>
    <n v="0.3"/>
  </r>
  <r>
    <x v="1"/>
    <n v="1197831"/>
    <x v="13"/>
    <x v="1"/>
    <x v="1"/>
    <s v="Dallas"/>
    <x v="2"/>
    <n v="0.35"/>
    <n v="4750"/>
    <n v="1662.5"/>
    <n v="498.75"/>
    <n v="0.3"/>
  </r>
  <r>
    <x v="1"/>
    <n v="1197831"/>
    <x v="13"/>
    <x v="1"/>
    <x v="1"/>
    <s v="Dallas"/>
    <x v="3"/>
    <n v="0.35"/>
    <n v="4250"/>
    <n v="1487.5"/>
    <n v="595"/>
    <n v="0.4"/>
  </r>
  <r>
    <x v="1"/>
    <n v="1197831"/>
    <x v="13"/>
    <x v="1"/>
    <x v="1"/>
    <s v="Dallas"/>
    <x v="4"/>
    <n v="0.4"/>
    <n v="3000"/>
    <n v="1200"/>
    <n v="300"/>
    <n v="0.25"/>
  </r>
  <r>
    <x v="1"/>
    <n v="1197831"/>
    <x v="13"/>
    <x v="1"/>
    <x v="1"/>
    <s v="Dallas"/>
    <x v="5"/>
    <n v="0.35"/>
    <n v="5000"/>
    <n v="1750"/>
    <n v="787.5"/>
    <n v="0.45"/>
  </r>
  <r>
    <x v="1"/>
    <n v="1197831"/>
    <x v="14"/>
    <x v="1"/>
    <x v="1"/>
    <s v="Dallas"/>
    <x v="0"/>
    <n v="0.3"/>
    <n v="6750"/>
    <n v="2025"/>
    <n v="708.75"/>
    <n v="0.35"/>
  </r>
  <r>
    <x v="1"/>
    <n v="1197831"/>
    <x v="14"/>
    <x v="1"/>
    <x v="1"/>
    <s v="Dallas"/>
    <x v="1"/>
    <n v="0.4"/>
    <n v="6750"/>
    <n v="2700"/>
    <n v="944.99999999999989"/>
    <n v="0.35"/>
  </r>
  <r>
    <x v="1"/>
    <n v="1197831"/>
    <x v="14"/>
    <x v="1"/>
    <x v="1"/>
    <s v="Dallas"/>
    <x v="2"/>
    <n v="0.3"/>
    <n v="5000"/>
    <n v="1500"/>
    <n v="525"/>
    <n v="0.35"/>
  </r>
  <r>
    <x v="1"/>
    <n v="1197831"/>
    <x v="14"/>
    <x v="1"/>
    <x v="1"/>
    <s v="Dallas"/>
    <x v="3"/>
    <n v="0.35000000000000003"/>
    <n v="4000"/>
    <n v="1400.0000000000002"/>
    <n v="630.00000000000011"/>
    <n v="0.45"/>
  </r>
  <r>
    <x v="1"/>
    <n v="1197831"/>
    <x v="14"/>
    <x v="1"/>
    <x v="1"/>
    <s v="Dallas"/>
    <x v="4"/>
    <n v="0.4"/>
    <n v="3000"/>
    <n v="1200"/>
    <n v="360"/>
    <n v="0.3"/>
  </r>
  <r>
    <x v="1"/>
    <n v="1197831"/>
    <x v="14"/>
    <x v="1"/>
    <x v="1"/>
    <s v="Dallas"/>
    <x v="5"/>
    <n v="0.35000000000000003"/>
    <n v="4500"/>
    <n v="1575.0000000000002"/>
    <n v="787.50000000000011"/>
    <n v="0.5"/>
  </r>
  <r>
    <x v="1"/>
    <n v="1197831"/>
    <x v="15"/>
    <x v="1"/>
    <x v="1"/>
    <s v="Dallas"/>
    <x v="0"/>
    <n v="0.19999999999999998"/>
    <n v="7000"/>
    <n v="1399.9999999999998"/>
    <n v="489.99999999999989"/>
    <n v="0.35"/>
  </r>
  <r>
    <x v="1"/>
    <n v="1197831"/>
    <x v="15"/>
    <x v="1"/>
    <x v="1"/>
    <s v="Dallas"/>
    <x v="1"/>
    <n v="0.30000000000000004"/>
    <n v="7000"/>
    <n v="2100.0000000000005"/>
    <n v="735.00000000000011"/>
    <n v="0.35"/>
  </r>
  <r>
    <x v="1"/>
    <n v="1197831"/>
    <x v="15"/>
    <x v="1"/>
    <x v="1"/>
    <s v="Dallas"/>
    <x v="2"/>
    <n v="0.24999999999999997"/>
    <n v="5250"/>
    <n v="1312.4999999999998"/>
    <n v="459.37499999999989"/>
    <n v="0.35"/>
  </r>
  <r>
    <x v="1"/>
    <n v="1197831"/>
    <x v="15"/>
    <x v="1"/>
    <x v="1"/>
    <s v="Dallas"/>
    <x v="3"/>
    <n v="0.30000000000000004"/>
    <n v="4250"/>
    <n v="1275.0000000000002"/>
    <n v="573.75000000000011"/>
    <n v="0.45"/>
  </r>
  <r>
    <x v="1"/>
    <n v="1197831"/>
    <x v="15"/>
    <x v="1"/>
    <x v="1"/>
    <s v="Dallas"/>
    <x v="4"/>
    <n v="0.35"/>
    <n v="3250"/>
    <n v="1137.5"/>
    <n v="341.25"/>
    <n v="0.3"/>
  </r>
  <r>
    <x v="1"/>
    <n v="1197831"/>
    <x v="15"/>
    <x v="1"/>
    <x v="1"/>
    <s v="Dallas"/>
    <x v="5"/>
    <n v="0.30000000000000004"/>
    <n v="6000"/>
    <n v="1800.0000000000002"/>
    <n v="900.00000000000011"/>
    <n v="0.5"/>
  </r>
  <r>
    <x v="1"/>
    <n v="1197831"/>
    <x v="16"/>
    <x v="1"/>
    <x v="1"/>
    <s v="Dallas"/>
    <x v="0"/>
    <n v="0.19999999999999998"/>
    <n v="7500"/>
    <n v="1499.9999999999998"/>
    <n v="524.99999999999989"/>
    <n v="0.35"/>
  </r>
  <r>
    <x v="1"/>
    <n v="1197831"/>
    <x v="16"/>
    <x v="1"/>
    <x v="1"/>
    <s v="Dallas"/>
    <x v="1"/>
    <n v="0.30000000000000004"/>
    <n v="7750"/>
    <n v="2325.0000000000005"/>
    <n v="813.75000000000011"/>
    <n v="0.35"/>
  </r>
  <r>
    <x v="1"/>
    <n v="1197831"/>
    <x v="16"/>
    <x v="1"/>
    <x v="1"/>
    <s v="Dallas"/>
    <x v="2"/>
    <n v="0.24999999999999997"/>
    <n v="6250"/>
    <n v="1562.4999999999998"/>
    <n v="546.87499999999989"/>
    <n v="0.35"/>
  </r>
  <r>
    <x v="1"/>
    <n v="1197831"/>
    <x v="16"/>
    <x v="1"/>
    <x v="1"/>
    <s v="Dallas"/>
    <x v="3"/>
    <n v="0.35000000000000003"/>
    <n v="5500"/>
    <n v="1925.0000000000002"/>
    <n v="866.25000000000011"/>
    <n v="0.45"/>
  </r>
  <r>
    <x v="1"/>
    <n v="1197831"/>
    <x v="16"/>
    <x v="1"/>
    <x v="1"/>
    <s v="Dallas"/>
    <x v="4"/>
    <n v="0.5"/>
    <n v="4500"/>
    <n v="2250"/>
    <n v="675"/>
    <n v="0.3"/>
  </r>
  <r>
    <x v="1"/>
    <n v="1197831"/>
    <x v="16"/>
    <x v="1"/>
    <x v="1"/>
    <s v="Dallas"/>
    <x v="5"/>
    <n v="0.45"/>
    <n v="8000"/>
    <n v="3600"/>
    <n v="1800"/>
    <n v="0.5"/>
  </r>
  <r>
    <x v="1"/>
    <n v="1197831"/>
    <x v="17"/>
    <x v="1"/>
    <x v="1"/>
    <s v="Dallas"/>
    <x v="0"/>
    <n v="0.45"/>
    <n v="8000"/>
    <n v="3600"/>
    <n v="1260"/>
    <n v="0.35"/>
  </r>
  <r>
    <x v="1"/>
    <n v="1197831"/>
    <x v="17"/>
    <x v="1"/>
    <x v="1"/>
    <s v="Dallas"/>
    <x v="1"/>
    <n v="0.5"/>
    <n v="8000"/>
    <n v="4000"/>
    <n v="1400"/>
    <n v="0.35"/>
  </r>
  <r>
    <x v="1"/>
    <n v="1197831"/>
    <x v="17"/>
    <x v="1"/>
    <x v="1"/>
    <s v="Dallas"/>
    <x v="2"/>
    <n v="0.45"/>
    <n v="6500"/>
    <n v="2925"/>
    <n v="1023.7499999999999"/>
    <n v="0.35"/>
  </r>
  <r>
    <x v="1"/>
    <n v="1197831"/>
    <x v="17"/>
    <x v="1"/>
    <x v="1"/>
    <s v="Dallas"/>
    <x v="3"/>
    <n v="0.45"/>
    <n v="6000"/>
    <n v="2700"/>
    <n v="1215"/>
    <n v="0.45"/>
  </r>
  <r>
    <x v="1"/>
    <n v="1197831"/>
    <x v="17"/>
    <x v="1"/>
    <x v="1"/>
    <s v="Dallas"/>
    <x v="4"/>
    <n v="0.5"/>
    <n v="5000"/>
    <n v="2500"/>
    <n v="750"/>
    <n v="0.3"/>
  </r>
  <r>
    <x v="1"/>
    <n v="1197831"/>
    <x v="17"/>
    <x v="1"/>
    <x v="1"/>
    <s v="Dallas"/>
    <x v="5"/>
    <n v="0.55000000000000004"/>
    <n v="8750"/>
    <n v="4812.5"/>
    <n v="2406.25"/>
    <n v="0.5"/>
  </r>
  <r>
    <x v="1"/>
    <n v="1197831"/>
    <x v="18"/>
    <x v="1"/>
    <x v="1"/>
    <s v="Dallas"/>
    <x v="0"/>
    <n v="0.45"/>
    <n v="8250"/>
    <n v="3712.5"/>
    <n v="1484.9999999999998"/>
    <n v="0.39999999999999997"/>
  </r>
  <r>
    <x v="1"/>
    <n v="1197831"/>
    <x v="18"/>
    <x v="1"/>
    <x v="1"/>
    <s v="Dallas"/>
    <x v="1"/>
    <n v="0.5"/>
    <n v="8250"/>
    <n v="4125"/>
    <n v="1649.9999999999998"/>
    <n v="0.39999999999999997"/>
  </r>
  <r>
    <x v="1"/>
    <n v="1197831"/>
    <x v="18"/>
    <x v="1"/>
    <x v="1"/>
    <s v="Dallas"/>
    <x v="2"/>
    <n v="0.45"/>
    <n v="9750"/>
    <n v="4387.5"/>
    <n v="1754.9999999999998"/>
    <n v="0.39999999999999997"/>
  </r>
  <r>
    <x v="1"/>
    <n v="1197831"/>
    <x v="18"/>
    <x v="1"/>
    <x v="1"/>
    <s v="Dallas"/>
    <x v="3"/>
    <n v="0.45"/>
    <n v="5750"/>
    <n v="2587.5"/>
    <n v="1293.75"/>
    <n v="0.5"/>
  </r>
  <r>
    <x v="1"/>
    <n v="1197831"/>
    <x v="18"/>
    <x v="1"/>
    <x v="1"/>
    <s v="Dallas"/>
    <x v="4"/>
    <n v="0.5"/>
    <n v="5750"/>
    <n v="2875"/>
    <n v="1006.2499999999999"/>
    <n v="0.35"/>
  </r>
  <r>
    <x v="1"/>
    <n v="1197831"/>
    <x v="18"/>
    <x v="1"/>
    <x v="1"/>
    <s v="Dallas"/>
    <x v="5"/>
    <n v="0.6"/>
    <n v="8500"/>
    <n v="5100"/>
    <n v="2805"/>
    <n v="0.55000000000000004"/>
  </r>
  <r>
    <x v="1"/>
    <n v="1197831"/>
    <x v="19"/>
    <x v="1"/>
    <x v="1"/>
    <s v="Dallas"/>
    <x v="0"/>
    <n v="0.5"/>
    <n v="8000"/>
    <n v="4000"/>
    <n v="1599.9999999999998"/>
    <n v="0.39999999999999997"/>
  </r>
  <r>
    <x v="1"/>
    <n v="1197831"/>
    <x v="19"/>
    <x v="1"/>
    <x v="1"/>
    <s v="Dallas"/>
    <x v="1"/>
    <n v="0.55000000000000004"/>
    <n v="8000"/>
    <n v="4400"/>
    <n v="1759.9999999999998"/>
    <n v="0.39999999999999997"/>
  </r>
  <r>
    <x v="1"/>
    <n v="1197831"/>
    <x v="19"/>
    <x v="1"/>
    <x v="1"/>
    <s v="Dallas"/>
    <x v="2"/>
    <n v="0.5"/>
    <n v="9750"/>
    <n v="4875"/>
    <n v="1949.9999999999998"/>
    <n v="0.39999999999999997"/>
  </r>
  <r>
    <x v="1"/>
    <n v="1197831"/>
    <x v="19"/>
    <x v="1"/>
    <x v="1"/>
    <s v="Dallas"/>
    <x v="3"/>
    <n v="0.5"/>
    <n v="5250"/>
    <n v="2625"/>
    <n v="1312.5"/>
    <n v="0.5"/>
  </r>
  <r>
    <x v="1"/>
    <n v="1197831"/>
    <x v="19"/>
    <x v="1"/>
    <x v="1"/>
    <s v="Dallas"/>
    <x v="4"/>
    <n v="0.55000000000000004"/>
    <n v="5250"/>
    <n v="2887.5000000000005"/>
    <n v="1010.6250000000001"/>
    <n v="0.35"/>
  </r>
  <r>
    <x v="1"/>
    <n v="1197831"/>
    <x v="19"/>
    <x v="1"/>
    <x v="1"/>
    <s v="Dallas"/>
    <x v="5"/>
    <n v="0.6"/>
    <n v="7750"/>
    <n v="4650"/>
    <n v="2557.5"/>
    <n v="0.55000000000000004"/>
  </r>
  <r>
    <x v="1"/>
    <n v="1197831"/>
    <x v="20"/>
    <x v="1"/>
    <x v="1"/>
    <s v="Dallas"/>
    <x v="0"/>
    <n v="0.55000000000000004"/>
    <n v="7250"/>
    <n v="3987.5000000000005"/>
    <n v="1595"/>
    <n v="0.39999999999999997"/>
  </r>
  <r>
    <x v="1"/>
    <n v="1197831"/>
    <x v="20"/>
    <x v="1"/>
    <x v="1"/>
    <s v="Dallas"/>
    <x v="1"/>
    <n v="0.55000000000000004"/>
    <n v="6750"/>
    <n v="3712.5000000000005"/>
    <n v="1485"/>
    <n v="0.39999999999999997"/>
  </r>
  <r>
    <x v="1"/>
    <n v="1197831"/>
    <x v="20"/>
    <x v="1"/>
    <x v="1"/>
    <s v="Dallas"/>
    <x v="2"/>
    <n v="0.6"/>
    <n v="7250"/>
    <n v="4350"/>
    <n v="1739.9999999999998"/>
    <n v="0.39999999999999997"/>
  </r>
  <r>
    <x v="1"/>
    <n v="1197831"/>
    <x v="20"/>
    <x v="1"/>
    <x v="1"/>
    <s v="Dallas"/>
    <x v="3"/>
    <n v="0.6"/>
    <n v="4500"/>
    <n v="2700"/>
    <n v="1350"/>
    <n v="0.5"/>
  </r>
  <r>
    <x v="1"/>
    <n v="1197831"/>
    <x v="20"/>
    <x v="1"/>
    <x v="1"/>
    <s v="Dallas"/>
    <x v="4"/>
    <n v="0.55000000000000004"/>
    <n v="4500"/>
    <n v="2475"/>
    <n v="866.25"/>
    <n v="0.35"/>
  </r>
  <r>
    <x v="1"/>
    <n v="1197831"/>
    <x v="20"/>
    <x v="1"/>
    <x v="1"/>
    <s v="Dallas"/>
    <x v="5"/>
    <n v="0.5"/>
    <n v="6750"/>
    <n v="3375"/>
    <n v="1856.2500000000002"/>
    <n v="0.55000000000000004"/>
  </r>
  <r>
    <x v="1"/>
    <n v="1197831"/>
    <x v="21"/>
    <x v="1"/>
    <x v="1"/>
    <s v="Dallas"/>
    <x v="0"/>
    <n v="0.4"/>
    <n v="6250"/>
    <n v="2500"/>
    <n v="999.99999999999989"/>
    <n v="0.39999999999999997"/>
  </r>
  <r>
    <x v="1"/>
    <n v="1197831"/>
    <x v="21"/>
    <x v="1"/>
    <x v="1"/>
    <s v="Dallas"/>
    <x v="1"/>
    <n v="0.4"/>
    <n v="6250"/>
    <n v="2500"/>
    <n v="999.99999999999989"/>
    <n v="0.39999999999999997"/>
  </r>
  <r>
    <x v="1"/>
    <n v="1197831"/>
    <x v="21"/>
    <x v="1"/>
    <x v="1"/>
    <s v="Dallas"/>
    <x v="2"/>
    <n v="0.45"/>
    <n v="5750"/>
    <n v="2587.5"/>
    <n v="1035"/>
    <n v="0.39999999999999997"/>
  </r>
  <r>
    <x v="1"/>
    <n v="1197831"/>
    <x v="21"/>
    <x v="1"/>
    <x v="1"/>
    <s v="Dallas"/>
    <x v="3"/>
    <n v="0.45"/>
    <n v="4250"/>
    <n v="1912.5"/>
    <n v="956.25"/>
    <n v="0.5"/>
  </r>
  <r>
    <x v="1"/>
    <n v="1197831"/>
    <x v="21"/>
    <x v="1"/>
    <x v="1"/>
    <s v="Dallas"/>
    <x v="4"/>
    <n v="0.4"/>
    <n v="4000"/>
    <n v="1600"/>
    <n v="560"/>
    <n v="0.35"/>
  </r>
  <r>
    <x v="1"/>
    <n v="1197831"/>
    <x v="21"/>
    <x v="1"/>
    <x v="1"/>
    <s v="Dallas"/>
    <x v="5"/>
    <n v="0.5"/>
    <n v="5750"/>
    <n v="2875"/>
    <n v="1581.2500000000002"/>
    <n v="0.55000000000000004"/>
  </r>
  <r>
    <x v="1"/>
    <n v="1197831"/>
    <x v="22"/>
    <x v="1"/>
    <x v="1"/>
    <s v="Dallas"/>
    <x v="0"/>
    <n v="0.4"/>
    <n v="7250"/>
    <n v="2900"/>
    <n v="1160"/>
    <n v="0.39999999999999997"/>
  </r>
  <r>
    <x v="1"/>
    <n v="1197831"/>
    <x v="22"/>
    <x v="1"/>
    <x v="1"/>
    <s v="Dallas"/>
    <x v="1"/>
    <n v="0.4"/>
    <n v="7250"/>
    <n v="2900"/>
    <n v="1160"/>
    <n v="0.39999999999999997"/>
  </r>
  <r>
    <x v="1"/>
    <n v="1197831"/>
    <x v="22"/>
    <x v="1"/>
    <x v="1"/>
    <s v="Dallas"/>
    <x v="2"/>
    <n v="0.65"/>
    <n v="6500"/>
    <n v="4225"/>
    <n v="1689.9999999999998"/>
    <n v="0.39999999999999997"/>
  </r>
  <r>
    <x v="1"/>
    <n v="1197831"/>
    <x v="22"/>
    <x v="1"/>
    <x v="1"/>
    <s v="Dallas"/>
    <x v="3"/>
    <n v="0.65"/>
    <n v="5000"/>
    <n v="3250"/>
    <n v="1625"/>
    <n v="0.5"/>
  </r>
  <r>
    <x v="1"/>
    <n v="1197831"/>
    <x v="22"/>
    <x v="1"/>
    <x v="1"/>
    <s v="Dallas"/>
    <x v="4"/>
    <n v="0.6"/>
    <n v="4750"/>
    <n v="2850"/>
    <n v="997.49999999999989"/>
    <n v="0.35"/>
  </r>
  <r>
    <x v="1"/>
    <n v="1197831"/>
    <x v="22"/>
    <x v="1"/>
    <x v="1"/>
    <s v="Dallas"/>
    <x v="5"/>
    <n v="0.70000000000000007"/>
    <n v="6750"/>
    <n v="4725"/>
    <n v="2598.75"/>
    <n v="0.55000000000000004"/>
  </r>
  <r>
    <x v="1"/>
    <n v="1197831"/>
    <x v="23"/>
    <x v="1"/>
    <x v="1"/>
    <s v="Dallas"/>
    <x v="0"/>
    <n v="0.6"/>
    <n v="8250"/>
    <n v="4950"/>
    <n v="1979.9999999999998"/>
    <n v="0.39999999999999997"/>
  </r>
  <r>
    <x v="1"/>
    <n v="1197831"/>
    <x v="23"/>
    <x v="1"/>
    <x v="1"/>
    <s v="Dallas"/>
    <x v="1"/>
    <n v="0.6"/>
    <n v="8250"/>
    <n v="4950"/>
    <n v="1979.9999999999998"/>
    <n v="0.39999999999999997"/>
  </r>
  <r>
    <x v="1"/>
    <n v="1197831"/>
    <x v="23"/>
    <x v="1"/>
    <x v="1"/>
    <s v="Dallas"/>
    <x v="2"/>
    <n v="0.65"/>
    <n v="7250"/>
    <n v="4712.5"/>
    <n v="1884.9999999999998"/>
    <n v="0.39999999999999997"/>
  </r>
  <r>
    <x v="1"/>
    <n v="1197831"/>
    <x v="23"/>
    <x v="1"/>
    <x v="1"/>
    <s v="Dallas"/>
    <x v="3"/>
    <n v="0.65"/>
    <n v="5750"/>
    <n v="3737.5"/>
    <n v="1868.75"/>
    <n v="0.5"/>
  </r>
  <r>
    <x v="1"/>
    <n v="1197831"/>
    <x v="23"/>
    <x v="1"/>
    <x v="1"/>
    <s v="Dallas"/>
    <x v="4"/>
    <n v="0.6"/>
    <n v="5250"/>
    <n v="3150"/>
    <n v="1102.5"/>
    <n v="0.35"/>
  </r>
  <r>
    <x v="1"/>
    <n v="1197831"/>
    <x v="23"/>
    <x v="1"/>
    <x v="1"/>
    <s v="Dallas"/>
    <x v="5"/>
    <n v="0.70000000000000007"/>
    <n v="7750"/>
    <n v="5425.0000000000009"/>
    <n v="2983.7500000000009"/>
    <n v="0.55000000000000004"/>
  </r>
  <r>
    <x v="0"/>
    <n v="1185732"/>
    <x v="48"/>
    <x v="0"/>
    <x v="4"/>
    <s v="Philadelphia"/>
    <x v="0"/>
    <n v="0.45"/>
    <n v="4250"/>
    <n v="1912.5"/>
    <n v="1051.875"/>
    <n v="0.55000000000000004"/>
  </r>
  <r>
    <x v="0"/>
    <n v="1185732"/>
    <x v="48"/>
    <x v="0"/>
    <x v="4"/>
    <s v="Philadelphia"/>
    <x v="1"/>
    <n v="0.45"/>
    <n v="2250"/>
    <n v="1012.5"/>
    <n v="354.375"/>
    <n v="0.35"/>
  </r>
  <r>
    <x v="0"/>
    <n v="1185732"/>
    <x v="48"/>
    <x v="0"/>
    <x v="4"/>
    <s v="Philadelphia"/>
    <x v="2"/>
    <n v="0.35000000000000003"/>
    <n v="2250"/>
    <n v="787.50000000000011"/>
    <n v="315"/>
    <n v="0.39999999999999997"/>
  </r>
  <r>
    <x v="0"/>
    <n v="1185732"/>
    <x v="48"/>
    <x v="0"/>
    <x v="4"/>
    <s v="Philadelphia"/>
    <x v="3"/>
    <n v="0.4"/>
    <n v="750"/>
    <n v="300"/>
    <n v="119.99999999999999"/>
    <n v="0.39999999999999997"/>
  </r>
  <r>
    <x v="0"/>
    <n v="1185732"/>
    <x v="48"/>
    <x v="0"/>
    <x v="4"/>
    <s v="Philadelphia"/>
    <x v="4"/>
    <n v="0.54999999999999993"/>
    <n v="1250"/>
    <n v="687.49999999999989"/>
    <n v="240.62499999999994"/>
    <n v="0.35"/>
  </r>
  <r>
    <x v="0"/>
    <n v="1185732"/>
    <x v="48"/>
    <x v="0"/>
    <x v="4"/>
    <s v="Philadelphia"/>
    <x v="5"/>
    <n v="0.45"/>
    <n v="2250"/>
    <n v="1012.5"/>
    <n v="303.75"/>
    <n v="0.3"/>
  </r>
  <r>
    <x v="0"/>
    <n v="1185732"/>
    <x v="49"/>
    <x v="0"/>
    <x v="4"/>
    <s v="Philadelphia"/>
    <x v="0"/>
    <n v="0.45"/>
    <n v="4750"/>
    <n v="2137.5"/>
    <n v="1175.625"/>
    <n v="0.55000000000000004"/>
  </r>
  <r>
    <x v="0"/>
    <n v="1185732"/>
    <x v="49"/>
    <x v="0"/>
    <x v="4"/>
    <s v="Philadelphia"/>
    <x v="1"/>
    <n v="0.45"/>
    <n v="1250"/>
    <n v="562.5"/>
    <n v="196.875"/>
    <n v="0.35"/>
  </r>
  <r>
    <x v="0"/>
    <n v="1185732"/>
    <x v="49"/>
    <x v="0"/>
    <x v="4"/>
    <s v="Philadelphia"/>
    <x v="2"/>
    <n v="0.35000000000000003"/>
    <n v="1750"/>
    <n v="612.50000000000011"/>
    <n v="245.00000000000003"/>
    <n v="0.39999999999999997"/>
  </r>
  <r>
    <x v="0"/>
    <n v="1185732"/>
    <x v="49"/>
    <x v="0"/>
    <x v="4"/>
    <s v="Philadelphia"/>
    <x v="3"/>
    <n v="0.4"/>
    <n v="500"/>
    <n v="200"/>
    <n v="80"/>
    <n v="0.39999999999999997"/>
  </r>
  <r>
    <x v="0"/>
    <n v="1185732"/>
    <x v="49"/>
    <x v="0"/>
    <x v="4"/>
    <s v="Philadelphia"/>
    <x v="4"/>
    <n v="0.54999999999999993"/>
    <n v="1250"/>
    <n v="687.49999999999989"/>
    <n v="240.62499999999994"/>
    <n v="0.35"/>
  </r>
  <r>
    <x v="0"/>
    <n v="1185732"/>
    <x v="49"/>
    <x v="0"/>
    <x v="4"/>
    <s v="Philadelphia"/>
    <x v="5"/>
    <n v="0.45"/>
    <n v="2250"/>
    <n v="1012.5"/>
    <n v="303.75"/>
    <n v="0.3"/>
  </r>
  <r>
    <x v="0"/>
    <n v="1185732"/>
    <x v="14"/>
    <x v="0"/>
    <x v="4"/>
    <s v="Philadelphia"/>
    <x v="0"/>
    <n v="0.5"/>
    <n v="4450"/>
    <n v="2225"/>
    <n v="1223.75"/>
    <n v="0.55000000000000004"/>
  </r>
  <r>
    <x v="0"/>
    <n v="1185732"/>
    <x v="14"/>
    <x v="0"/>
    <x v="4"/>
    <s v="Philadelphia"/>
    <x v="1"/>
    <n v="0.5"/>
    <n v="1500"/>
    <n v="750"/>
    <n v="262.5"/>
    <n v="0.35"/>
  </r>
  <r>
    <x v="0"/>
    <n v="1185732"/>
    <x v="14"/>
    <x v="0"/>
    <x v="4"/>
    <s v="Philadelphia"/>
    <x v="2"/>
    <n v="0.4"/>
    <n v="1750"/>
    <n v="700"/>
    <n v="280"/>
    <n v="0.39999999999999997"/>
  </r>
  <r>
    <x v="0"/>
    <n v="1185732"/>
    <x v="14"/>
    <x v="0"/>
    <x v="4"/>
    <s v="Philadelphia"/>
    <x v="3"/>
    <n v="0.45"/>
    <n v="250"/>
    <n v="112.5"/>
    <n v="44.999999999999993"/>
    <n v="0.39999999999999997"/>
  </r>
  <r>
    <x v="0"/>
    <n v="1185732"/>
    <x v="14"/>
    <x v="0"/>
    <x v="4"/>
    <s v="Philadelphia"/>
    <x v="4"/>
    <n v="0.6"/>
    <n v="750"/>
    <n v="450"/>
    <n v="135"/>
    <n v="0.3"/>
  </r>
  <r>
    <x v="0"/>
    <n v="1185732"/>
    <x v="14"/>
    <x v="0"/>
    <x v="4"/>
    <s v="Philadelphia"/>
    <x v="5"/>
    <n v="0.5"/>
    <n v="1750"/>
    <n v="875"/>
    <n v="218.75"/>
    <n v="0.25"/>
  </r>
  <r>
    <x v="0"/>
    <n v="1185732"/>
    <x v="50"/>
    <x v="0"/>
    <x v="4"/>
    <s v="Philadelphia"/>
    <x v="0"/>
    <n v="0.5"/>
    <n v="4500"/>
    <n v="2250"/>
    <n v="1125"/>
    <n v="0.5"/>
  </r>
  <r>
    <x v="0"/>
    <n v="1185732"/>
    <x v="50"/>
    <x v="0"/>
    <x v="4"/>
    <s v="Philadelphia"/>
    <x v="1"/>
    <n v="0.5"/>
    <n v="1500"/>
    <n v="750"/>
    <n v="225"/>
    <n v="0.3"/>
  </r>
  <r>
    <x v="0"/>
    <n v="1185732"/>
    <x v="50"/>
    <x v="0"/>
    <x v="4"/>
    <s v="Philadelphia"/>
    <x v="2"/>
    <n v="0.4"/>
    <n v="1500"/>
    <n v="600"/>
    <n v="210"/>
    <n v="0.35"/>
  </r>
  <r>
    <x v="0"/>
    <n v="1185732"/>
    <x v="50"/>
    <x v="0"/>
    <x v="4"/>
    <s v="Philadelphia"/>
    <x v="3"/>
    <n v="0.45"/>
    <n v="750"/>
    <n v="337.5"/>
    <n v="118.12499999999999"/>
    <n v="0.35"/>
  </r>
  <r>
    <x v="0"/>
    <n v="1185732"/>
    <x v="50"/>
    <x v="0"/>
    <x v="4"/>
    <s v="Philadelphia"/>
    <x v="4"/>
    <n v="0.6"/>
    <n v="750"/>
    <n v="450"/>
    <n v="135"/>
    <n v="0.3"/>
  </r>
  <r>
    <x v="0"/>
    <n v="1185732"/>
    <x v="50"/>
    <x v="0"/>
    <x v="4"/>
    <s v="Philadelphia"/>
    <x v="5"/>
    <n v="0.5"/>
    <n v="2000"/>
    <n v="1000"/>
    <n v="250"/>
    <n v="0.25"/>
  </r>
  <r>
    <x v="0"/>
    <n v="1185732"/>
    <x v="51"/>
    <x v="0"/>
    <x v="4"/>
    <s v="Philadelphia"/>
    <x v="0"/>
    <n v="0.6"/>
    <n v="4700"/>
    <n v="2820"/>
    <n v="1410"/>
    <n v="0.5"/>
  </r>
  <r>
    <x v="0"/>
    <n v="1185732"/>
    <x v="51"/>
    <x v="0"/>
    <x v="4"/>
    <s v="Philadelphia"/>
    <x v="1"/>
    <n v="0.60000000000000009"/>
    <n v="1750"/>
    <n v="1050.0000000000002"/>
    <n v="315.00000000000006"/>
    <n v="0.3"/>
  </r>
  <r>
    <x v="0"/>
    <n v="1185732"/>
    <x v="51"/>
    <x v="0"/>
    <x v="4"/>
    <s v="Philadelphia"/>
    <x v="2"/>
    <n v="0.55000000000000004"/>
    <n v="1500"/>
    <n v="825.00000000000011"/>
    <n v="288.75"/>
    <n v="0.35"/>
  </r>
  <r>
    <x v="0"/>
    <n v="1185732"/>
    <x v="51"/>
    <x v="0"/>
    <x v="4"/>
    <s v="Philadelphia"/>
    <x v="3"/>
    <n v="0.55000000000000004"/>
    <n v="1000"/>
    <n v="550"/>
    <n v="192.5"/>
    <n v="0.35"/>
  </r>
  <r>
    <x v="0"/>
    <n v="1185732"/>
    <x v="51"/>
    <x v="0"/>
    <x v="4"/>
    <s v="Philadelphia"/>
    <x v="4"/>
    <n v="0.65"/>
    <n v="1250"/>
    <n v="812.5"/>
    <n v="243.75"/>
    <n v="0.3"/>
  </r>
  <r>
    <x v="0"/>
    <n v="1185732"/>
    <x v="51"/>
    <x v="0"/>
    <x v="4"/>
    <s v="Philadelphia"/>
    <x v="5"/>
    <n v="0.70000000000000007"/>
    <n v="2500"/>
    <n v="1750.0000000000002"/>
    <n v="525"/>
    <n v="0.3"/>
  </r>
  <r>
    <x v="0"/>
    <n v="1185732"/>
    <x v="52"/>
    <x v="0"/>
    <x v="4"/>
    <s v="Philadelphia"/>
    <x v="0"/>
    <n v="0.65"/>
    <n v="5000"/>
    <n v="3250"/>
    <n v="1787.5000000000002"/>
    <n v="0.55000000000000004"/>
  </r>
  <r>
    <x v="0"/>
    <n v="1185732"/>
    <x v="52"/>
    <x v="0"/>
    <x v="4"/>
    <s v="Philadelphia"/>
    <x v="1"/>
    <n v="0.60000000000000009"/>
    <n v="2500"/>
    <n v="1500.0000000000002"/>
    <n v="525"/>
    <n v="0.35"/>
  </r>
  <r>
    <x v="0"/>
    <n v="1185732"/>
    <x v="52"/>
    <x v="0"/>
    <x v="4"/>
    <s v="Philadelphia"/>
    <x v="2"/>
    <n v="0.55000000000000004"/>
    <n v="1750"/>
    <n v="962.50000000000011"/>
    <n v="385"/>
    <n v="0.39999999999999997"/>
  </r>
  <r>
    <x v="0"/>
    <n v="1185732"/>
    <x v="52"/>
    <x v="0"/>
    <x v="4"/>
    <s v="Philadelphia"/>
    <x v="3"/>
    <n v="0.55000000000000004"/>
    <n v="1500"/>
    <n v="825.00000000000011"/>
    <n v="330"/>
    <n v="0.39999999999999997"/>
  </r>
  <r>
    <x v="0"/>
    <n v="1185732"/>
    <x v="52"/>
    <x v="0"/>
    <x v="4"/>
    <s v="Philadelphia"/>
    <x v="4"/>
    <n v="0.65"/>
    <n v="1500"/>
    <n v="975"/>
    <n v="341.25"/>
    <n v="0.35"/>
  </r>
  <r>
    <x v="0"/>
    <n v="1185732"/>
    <x v="52"/>
    <x v="0"/>
    <x v="4"/>
    <s v="Philadelphia"/>
    <x v="5"/>
    <n v="0.70000000000000007"/>
    <n v="3000"/>
    <n v="2100"/>
    <n v="630"/>
    <n v="0.3"/>
  </r>
  <r>
    <x v="0"/>
    <n v="1185732"/>
    <x v="18"/>
    <x v="0"/>
    <x v="4"/>
    <s v="Philadelphia"/>
    <x v="0"/>
    <n v="0.65"/>
    <n v="5000"/>
    <n v="3250"/>
    <n v="1787.5000000000002"/>
    <n v="0.55000000000000004"/>
  </r>
  <r>
    <x v="0"/>
    <n v="1185732"/>
    <x v="18"/>
    <x v="0"/>
    <x v="4"/>
    <s v="Philadelphia"/>
    <x v="1"/>
    <n v="0.60000000000000009"/>
    <n v="3000"/>
    <n v="1800.0000000000002"/>
    <n v="630"/>
    <n v="0.35"/>
  </r>
  <r>
    <x v="0"/>
    <n v="1185732"/>
    <x v="18"/>
    <x v="0"/>
    <x v="4"/>
    <s v="Philadelphia"/>
    <x v="2"/>
    <n v="0.55000000000000004"/>
    <n v="2250"/>
    <n v="1237.5"/>
    <n v="494.99999999999994"/>
    <n v="0.39999999999999997"/>
  </r>
  <r>
    <x v="0"/>
    <n v="1185732"/>
    <x v="18"/>
    <x v="0"/>
    <x v="4"/>
    <s v="Philadelphia"/>
    <x v="3"/>
    <n v="0.55000000000000004"/>
    <n v="1750"/>
    <n v="962.50000000000011"/>
    <n v="385"/>
    <n v="0.39999999999999997"/>
  </r>
  <r>
    <x v="0"/>
    <n v="1185732"/>
    <x v="18"/>
    <x v="0"/>
    <x v="4"/>
    <s v="Philadelphia"/>
    <x v="4"/>
    <n v="0.65"/>
    <n v="2000"/>
    <n v="1300"/>
    <n v="454.99999999999994"/>
    <n v="0.35"/>
  </r>
  <r>
    <x v="0"/>
    <n v="1185732"/>
    <x v="18"/>
    <x v="0"/>
    <x v="4"/>
    <s v="Philadelphia"/>
    <x v="5"/>
    <n v="0.70000000000000007"/>
    <n v="3750"/>
    <n v="2625.0000000000005"/>
    <n v="787.50000000000011"/>
    <n v="0.3"/>
  </r>
  <r>
    <x v="0"/>
    <n v="1185732"/>
    <x v="53"/>
    <x v="0"/>
    <x v="4"/>
    <s v="Philadelphia"/>
    <x v="0"/>
    <n v="0.65"/>
    <n v="5250"/>
    <n v="3412.5"/>
    <n v="1876.8750000000002"/>
    <n v="0.55000000000000004"/>
  </r>
  <r>
    <x v="0"/>
    <n v="1185732"/>
    <x v="53"/>
    <x v="0"/>
    <x v="4"/>
    <s v="Philadelphia"/>
    <x v="1"/>
    <n v="0.60000000000000009"/>
    <n v="3000"/>
    <n v="1800.0000000000002"/>
    <n v="630"/>
    <n v="0.35"/>
  </r>
  <r>
    <x v="0"/>
    <n v="1185732"/>
    <x v="53"/>
    <x v="0"/>
    <x v="4"/>
    <s v="Philadelphia"/>
    <x v="2"/>
    <n v="0.55000000000000004"/>
    <n v="2250"/>
    <n v="1237.5"/>
    <n v="494.99999999999994"/>
    <n v="0.39999999999999997"/>
  </r>
  <r>
    <x v="0"/>
    <n v="1185732"/>
    <x v="53"/>
    <x v="0"/>
    <x v="4"/>
    <s v="Philadelphia"/>
    <x v="3"/>
    <n v="0.55000000000000004"/>
    <n v="2000"/>
    <n v="1100"/>
    <n v="439.99999999999994"/>
    <n v="0.39999999999999997"/>
  </r>
  <r>
    <x v="0"/>
    <n v="1185732"/>
    <x v="53"/>
    <x v="0"/>
    <x v="4"/>
    <s v="Philadelphia"/>
    <x v="4"/>
    <n v="0.65"/>
    <n v="1750"/>
    <n v="1137.5"/>
    <n v="398.125"/>
    <n v="0.35"/>
  </r>
  <r>
    <x v="0"/>
    <n v="1185732"/>
    <x v="53"/>
    <x v="0"/>
    <x v="4"/>
    <s v="Philadelphia"/>
    <x v="5"/>
    <n v="0.70000000000000007"/>
    <n v="3500"/>
    <n v="2450.0000000000005"/>
    <n v="735.00000000000011"/>
    <n v="0.3"/>
  </r>
  <r>
    <x v="0"/>
    <n v="1185732"/>
    <x v="54"/>
    <x v="0"/>
    <x v="4"/>
    <s v="Philadelphia"/>
    <x v="0"/>
    <n v="0.65"/>
    <n v="4750"/>
    <n v="3087.5"/>
    <n v="1543.75"/>
    <n v="0.5"/>
  </r>
  <r>
    <x v="0"/>
    <n v="1185732"/>
    <x v="54"/>
    <x v="0"/>
    <x v="4"/>
    <s v="Philadelphia"/>
    <x v="1"/>
    <n v="0.5"/>
    <n v="2750"/>
    <n v="1375"/>
    <n v="412.5"/>
    <n v="0.3"/>
  </r>
  <r>
    <x v="0"/>
    <n v="1185732"/>
    <x v="54"/>
    <x v="0"/>
    <x v="4"/>
    <s v="Philadelphia"/>
    <x v="2"/>
    <n v="0.45"/>
    <n v="2000"/>
    <n v="900"/>
    <n v="315"/>
    <n v="0.35"/>
  </r>
  <r>
    <x v="0"/>
    <n v="1185732"/>
    <x v="54"/>
    <x v="0"/>
    <x v="4"/>
    <s v="Philadelphia"/>
    <x v="3"/>
    <n v="0.45"/>
    <n v="1750"/>
    <n v="787.5"/>
    <n v="275.625"/>
    <n v="0.35"/>
  </r>
  <r>
    <x v="0"/>
    <n v="1185732"/>
    <x v="54"/>
    <x v="0"/>
    <x v="4"/>
    <s v="Philadelphia"/>
    <x v="4"/>
    <n v="0.54999999999999993"/>
    <n v="1250"/>
    <n v="687.49999999999989"/>
    <n v="206.24999999999997"/>
    <n v="0.3"/>
  </r>
  <r>
    <x v="0"/>
    <n v="1185732"/>
    <x v="54"/>
    <x v="0"/>
    <x v="4"/>
    <s v="Philadelphia"/>
    <x v="5"/>
    <n v="0.6"/>
    <n v="2250"/>
    <n v="1350"/>
    <n v="337.5"/>
    <n v="0.25"/>
  </r>
  <r>
    <x v="0"/>
    <n v="1185732"/>
    <x v="55"/>
    <x v="0"/>
    <x v="4"/>
    <s v="Philadelphia"/>
    <x v="0"/>
    <n v="0.6"/>
    <n v="4000"/>
    <n v="2400"/>
    <n v="1200"/>
    <n v="0.5"/>
  </r>
  <r>
    <x v="0"/>
    <n v="1185732"/>
    <x v="55"/>
    <x v="0"/>
    <x v="4"/>
    <s v="Philadelphia"/>
    <x v="1"/>
    <n v="0.5"/>
    <n v="2250"/>
    <n v="1125"/>
    <n v="337.5"/>
    <n v="0.3"/>
  </r>
  <r>
    <x v="0"/>
    <n v="1185732"/>
    <x v="55"/>
    <x v="0"/>
    <x v="4"/>
    <s v="Philadelphia"/>
    <x v="2"/>
    <n v="0.5"/>
    <n v="1250"/>
    <n v="625"/>
    <n v="218.75"/>
    <n v="0.35"/>
  </r>
  <r>
    <x v="0"/>
    <n v="1185732"/>
    <x v="55"/>
    <x v="0"/>
    <x v="4"/>
    <s v="Philadelphia"/>
    <x v="3"/>
    <n v="0.5"/>
    <n v="1000"/>
    <n v="500"/>
    <n v="175"/>
    <n v="0.35"/>
  </r>
  <r>
    <x v="0"/>
    <n v="1185732"/>
    <x v="55"/>
    <x v="0"/>
    <x v="4"/>
    <s v="Philadelphia"/>
    <x v="4"/>
    <n v="0.6"/>
    <n v="1000"/>
    <n v="600"/>
    <n v="180"/>
    <n v="0.3"/>
  </r>
  <r>
    <x v="0"/>
    <n v="1185732"/>
    <x v="55"/>
    <x v="0"/>
    <x v="4"/>
    <s v="Philadelphia"/>
    <x v="5"/>
    <n v="0.64999999999999991"/>
    <n v="2250"/>
    <n v="1462.4999999999998"/>
    <n v="365.62499999999994"/>
    <n v="0.25"/>
  </r>
  <r>
    <x v="0"/>
    <n v="1185732"/>
    <x v="56"/>
    <x v="0"/>
    <x v="4"/>
    <s v="Philadelphia"/>
    <x v="0"/>
    <n v="0.70000000000000007"/>
    <n v="3750"/>
    <n v="2625.0000000000005"/>
    <n v="1443.7500000000005"/>
    <n v="0.55000000000000004"/>
  </r>
  <r>
    <x v="0"/>
    <n v="1185732"/>
    <x v="56"/>
    <x v="0"/>
    <x v="4"/>
    <s v="Philadelphia"/>
    <x v="1"/>
    <n v="0.60000000000000009"/>
    <n v="2000"/>
    <n v="1200.0000000000002"/>
    <n v="420.00000000000006"/>
    <n v="0.35"/>
  </r>
  <r>
    <x v="0"/>
    <n v="1185732"/>
    <x v="56"/>
    <x v="0"/>
    <x v="4"/>
    <s v="Philadelphia"/>
    <x v="2"/>
    <n v="0.60000000000000009"/>
    <n v="1950"/>
    <n v="1170.0000000000002"/>
    <n v="468.00000000000006"/>
    <n v="0.39999999999999997"/>
  </r>
  <r>
    <x v="0"/>
    <n v="1185732"/>
    <x v="56"/>
    <x v="0"/>
    <x v="4"/>
    <s v="Philadelphia"/>
    <x v="3"/>
    <n v="0.60000000000000009"/>
    <n v="1750"/>
    <n v="1050.0000000000002"/>
    <n v="420.00000000000006"/>
    <n v="0.39999999999999997"/>
  </r>
  <r>
    <x v="0"/>
    <n v="1185732"/>
    <x v="56"/>
    <x v="0"/>
    <x v="4"/>
    <s v="Philadelphia"/>
    <x v="4"/>
    <n v="0.70000000000000007"/>
    <n v="1500"/>
    <n v="1050"/>
    <n v="367.5"/>
    <n v="0.35"/>
  </r>
  <r>
    <x v="0"/>
    <n v="1185732"/>
    <x v="56"/>
    <x v="0"/>
    <x v="4"/>
    <s v="Philadelphia"/>
    <x v="5"/>
    <n v="0.75"/>
    <n v="2500"/>
    <n v="1875"/>
    <n v="562.5"/>
    <n v="0.3"/>
  </r>
  <r>
    <x v="0"/>
    <n v="1185732"/>
    <x v="57"/>
    <x v="0"/>
    <x v="4"/>
    <s v="Philadelphia"/>
    <x v="0"/>
    <n v="0.70000000000000007"/>
    <n v="4750"/>
    <n v="3325.0000000000005"/>
    <n v="1828.7500000000005"/>
    <n v="0.55000000000000004"/>
  </r>
  <r>
    <x v="0"/>
    <n v="1185732"/>
    <x v="57"/>
    <x v="0"/>
    <x v="4"/>
    <s v="Philadelphia"/>
    <x v="1"/>
    <n v="0.60000000000000009"/>
    <n v="2750"/>
    <n v="1650.0000000000002"/>
    <n v="577.5"/>
    <n v="0.35"/>
  </r>
  <r>
    <x v="0"/>
    <n v="1185732"/>
    <x v="57"/>
    <x v="0"/>
    <x v="4"/>
    <s v="Philadelphia"/>
    <x v="2"/>
    <n v="0.60000000000000009"/>
    <n v="2250"/>
    <n v="1350.0000000000002"/>
    <n v="540"/>
    <n v="0.39999999999999997"/>
  </r>
  <r>
    <x v="0"/>
    <n v="1185732"/>
    <x v="57"/>
    <x v="0"/>
    <x v="4"/>
    <s v="Philadelphia"/>
    <x v="3"/>
    <n v="0.60000000000000009"/>
    <n v="1750"/>
    <n v="1050.0000000000002"/>
    <n v="420.00000000000006"/>
    <n v="0.39999999999999997"/>
  </r>
  <r>
    <x v="0"/>
    <n v="1185732"/>
    <x v="57"/>
    <x v="0"/>
    <x v="4"/>
    <s v="Philadelphia"/>
    <x v="4"/>
    <n v="0.70000000000000007"/>
    <n v="1750"/>
    <n v="1225.0000000000002"/>
    <n v="428.75000000000006"/>
    <n v="0.35"/>
  </r>
  <r>
    <x v="0"/>
    <n v="1185732"/>
    <x v="57"/>
    <x v="0"/>
    <x v="4"/>
    <s v="Philadelphia"/>
    <x v="5"/>
    <n v="0.75"/>
    <n v="2750"/>
    <n v="2062.5"/>
    <n v="618.75"/>
    <n v="0.3"/>
  </r>
  <r>
    <x v="2"/>
    <n v="1128299"/>
    <x v="36"/>
    <x v="2"/>
    <x v="5"/>
    <s v="Las Vegas"/>
    <x v="0"/>
    <n v="0.35"/>
    <n v="4500"/>
    <n v="1575"/>
    <n v="630"/>
    <n v="0.4"/>
  </r>
  <r>
    <x v="2"/>
    <n v="1128299"/>
    <x v="36"/>
    <x v="2"/>
    <x v="5"/>
    <s v="Las Vegas"/>
    <x v="1"/>
    <n v="0.45"/>
    <n v="4500"/>
    <n v="2025"/>
    <n v="506.25"/>
    <n v="0.25"/>
  </r>
  <r>
    <x v="2"/>
    <n v="1128299"/>
    <x v="36"/>
    <x v="2"/>
    <x v="5"/>
    <s v="Las Vegas"/>
    <x v="2"/>
    <n v="0.45"/>
    <n v="4500"/>
    <n v="2025"/>
    <n v="810"/>
    <n v="0.4"/>
  </r>
  <r>
    <x v="2"/>
    <n v="1128299"/>
    <x v="36"/>
    <x v="2"/>
    <x v="5"/>
    <s v="Las Vegas"/>
    <x v="3"/>
    <n v="0.45"/>
    <n v="3000"/>
    <n v="1350"/>
    <n v="472.49999999999994"/>
    <n v="0.35"/>
  </r>
  <r>
    <x v="2"/>
    <n v="1128299"/>
    <x v="36"/>
    <x v="2"/>
    <x v="5"/>
    <s v="Las Vegas"/>
    <x v="4"/>
    <n v="0.5"/>
    <n v="2500"/>
    <n v="1250"/>
    <n v="687.5"/>
    <n v="0.55000000000000004"/>
  </r>
  <r>
    <x v="2"/>
    <n v="1128299"/>
    <x v="36"/>
    <x v="2"/>
    <x v="5"/>
    <s v="Las Vegas"/>
    <x v="5"/>
    <n v="0.45"/>
    <n v="4750"/>
    <n v="2137.5"/>
    <n v="427.5"/>
    <n v="0.2"/>
  </r>
  <r>
    <x v="2"/>
    <n v="1128299"/>
    <x v="37"/>
    <x v="2"/>
    <x v="5"/>
    <s v="Las Vegas"/>
    <x v="0"/>
    <n v="0.35"/>
    <n v="5250"/>
    <n v="1837.4999999999998"/>
    <n v="735"/>
    <n v="0.4"/>
  </r>
  <r>
    <x v="2"/>
    <n v="1128299"/>
    <x v="37"/>
    <x v="2"/>
    <x v="5"/>
    <s v="Las Vegas"/>
    <x v="1"/>
    <n v="0.45"/>
    <n v="4250"/>
    <n v="1912.5"/>
    <n v="478.125"/>
    <n v="0.25"/>
  </r>
  <r>
    <x v="2"/>
    <n v="1128299"/>
    <x v="37"/>
    <x v="2"/>
    <x v="5"/>
    <s v="Las Vegas"/>
    <x v="2"/>
    <n v="0.45"/>
    <n v="4250"/>
    <n v="1912.5"/>
    <n v="765"/>
    <n v="0.4"/>
  </r>
  <r>
    <x v="2"/>
    <n v="1128299"/>
    <x v="37"/>
    <x v="2"/>
    <x v="5"/>
    <s v="Las Vegas"/>
    <x v="3"/>
    <n v="0.45"/>
    <n v="2750"/>
    <n v="1237.5"/>
    <n v="433.125"/>
    <n v="0.35"/>
  </r>
  <r>
    <x v="2"/>
    <n v="1128299"/>
    <x v="37"/>
    <x v="2"/>
    <x v="5"/>
    <s v="Las Vegas"/>
    <x v="4"/>
    <n v="0.5"/>
    <n v="2000"/>
    <n v="1000"/>
    <n v="550"/>
    <n v="0.55000000000000004"/>
  </r>
  <r>
    <x v="2"/>
    <n v="1128299"/>
    <x v="37"/>
    <x v="2"/>
    <x v="5"/>
    <s v="Las Vegas"/>
    <x v="5"/>
    <n v="0.45"/>
    <n v="4000"/>
    <n v="1800"/>
    <n v="360"/>
    <n v="0.2"/>
  </r>
  <r>
    <x v="2"/>
    <n v="1128299"/>
    <x v="38"/>
    <x v="2"/>
    <x v="5"/>
    <s v="Las Vegas"/>
    <x v="0"/>
    <n v="0.45"/>
    <n v="5500"/>
    <n v="2475"/>
    <n v="990"/>
    <n v="0.4"/>
  </r>
  <r>
    <x v="2"/>
    <n v="1128299"/>
    <x v="38"/>
    <x v="2"/>
    <x v="5"/>
    <s v="Las Vegas"/>
    <x v="1"/>
    <n v="0.54999999999999993"/>
    <n v="4000"/>
    <n v="2199.9999999999995"/>
    <n v="549.99999999999989"/>
    <n v="0.25"/>
  </r>
  <r>
    <x v="2"/>
    <n v="1128299"/>
    <x v="38"/>
    <x v="2"/>
    <x v="5"/>
    <s v="Las Vegas"/>
    <x v="2"/>
    <n v="0.54999999999999993"/>
    <n v="4000"/>
    <n v="2199.9999999999995"/>
    <n v="879.99999999999989"/>
    <n v="0.4"/>
  </r>
  <r>
    <x v="2"/>
    <n v="1128299"/>
    <x v="38"/>
    <x v="2"/>
    <x v="5"/>
    <s v="Las Vegas"/>
    <x v="3"/>
    <n v="0.54999999999999993"/>
    <n v="3000"/>
    <n v="1649.9999999999998"/>
    <n v="577.49999999999989"/>
    <n v="0.35"/>
  </r>
  <r>
    <x v="2"/>
    <n v="1128299"/>
    <x v="38"/>
    <x v="2"/>
    <x v="5"/>
    <s v="Las Vegas"/>
    <x v="4"/>
    <n v="0.6"/>
    <n v="1750"/>
    <n v="1050"/>
    <n v="577.5"/>
    <n v="0.55000000000000004"/>
  </r>
  <r>
    <x v="2"/>
    <n v="1128299"/>
    <x v="38"/>
    <x v="2"/>
    <x v="5"/>
    <s v="Las Vegas"/>
    <x v="5"/>
    <n v="0.54999999999999993"/>
    <n v="3750"/>
    <n v="2062.4999999999995"/>
    <n v="412.49999999999994"/>
    <n v="0.2"/>
  </r>
  <r>
    <x v="2"/>
    <n v="1128299"/>
    <x v="39"/>
    <x v="2"/>
    <x v="5"/>
    <s v="Las Vegas"/>
    <x v="0"/>
    <n v="0.6"/>
    <n v="5500"/>
    <n v="3300"/>
    <n v="1320"/>
    <n v="0.4"/>
  </r>
  <r>
    <x v="2"/>
    <n v="1128299"/>
    <x v="39"/>
    <x v="2"/>
    <x v="5"/>
    <s v="Las Vegas"/>
    <x v="1"/>
    <n v="0.65"/>
    <n v="3500"/>
    <n v="2275"/>
    <n v="568.75"/>
    <n v="0.25"/>
  </r>
  <r>
    <x v="2"/>
    <n v="1128299"/>
    <x v="39"/>
    <x v="2"/>
    <x v="5"/>
    <s v="Las Vegas"/>
    <x v="2"/>
    <n v="0.65"/>
    <n v="4000"/>
    <n v="2600"/>
    <n v="1040"/>
    <n v="0.4"/>
  </r>
  <r>
    <x v="2"/>
    <n v="1128299"/>
    <x v="39"/>
    <x v="2"/>
    <x v="5"/>
    <s v="Las Vegas"/>
    <x v="3"/>
    <n v="0.6"/>
    <n v="3000"/>
    <n v="1800"/>
    <n v="630"/>
    <n v="0.35"/>
  </r>
  <r>
    <x v="2"/>
    <n v="1128299"/>
    <x v="39"/>
    <x v="2"/>
    <x v="5"/>
    <s v="Las Vegas"/>
    <x v="4"/>
    <n v="0.65"/>
    <n v="2000"/>
    <n v="1300"/>
    <n v="715.00000000000011"/>
    <n v="0.55000000000000004"/>
  </r>
  <r>
    <x v="2"/>
    <n v="1128299"/>
    <x v="39"/>
    <x v="2"/>
    <x v="5"/>
    <s v="Las Vegas"/>
    <x v="5"/>
    <n v="0.8"/>
    <n v="3500"/>
    <n v="2800"/>
    <n v="560"/>
    <n v="0.2"/>
  </r>
  <r>
    <x v="2"/>
    <n v="1128299"/>
    <x v="40"/>
    <x v="2"/>
    <x v="5"/>
    <s v="Las Vegas"/>
    <x v="0"/>
    <n v="0.6"/>
    <n v="5500"/>
    <n v="3300"/>
    <n v="1485"/>
    <n v="0.45"/>
  </r>
  <r>
    <x v="2"/>
    <n v="1128299"/>
    <x v="40"/>
    <x v="2"/>
    <x v="5"/>
    <s v="Las Vegas"/>
    <x v="1"/>
    <n v="0.65"/>
    <n v="4000"/>
    <n v="2600"/>
    <n v="780"/>
    <n v="0.3"/>
  </r>
  <r>
    <x v="2"/>
    <n v="1128299"/>
    <x v="40"/>
    <x v="2"/>
    <x v="5"/>
    <s v="Las Vegas"/>
    <x v="2"/>
    <n v="0.65"/>
    <n v="4000"/>
    <n v="2600"/>
    <n v="1170"/>
    <n v="0.45"/>
  </r>
  <r>
    <x v="2"/>
    <n v="1128299"/>
    <x v="40"/>
    <x v="2"/>
    <x v="5"/>
    <s v="Las Vegas"/>
    <x v="3"/>
    <n v="0.6"/>
    <n v="3000"/>
    <n v="1800"/>
    <n v="719.99999999999989"/>
    <n v="0.39999999999999997"/>
  </r>
  <r>
    <x v="2"/>
    <n v="1128299"/>
    <x v="40"/>
    <x v="2"/>
    <x v="5"/>
    <s v="Las Vegas"/>
    <x v="4"/>
    <n v="0.65"/>
    <n v="2000"/>
    <n v="1300"/>
    <n v="780.00000000000011"/>
    <n v="0.60000000000000009"/>
  </r>
  <r>
    <x v="2"/>
    <n v="1128299"/>
    <x v="40"/>
    <x v="2"/>
    <x v="5"/>
    <s v="Las Vegas"/>
    <x v="5"/>
    <n v="0.8"/>
    <n v="4500"/>
    <n v="3600"/>
    <n v="900"/>
    <n v="0.25"/>
  </r>
  <r>
    <x v="2"/>
    <n v="1128299"/>
    <x v="41"/>
    <x v="2"/>
    <x v="5"/>
    <s v="Las Vegas"/>
    <x v="0"/>
    <n v="0.6"/>
    <n v="7000"/>
    <n v="4200"/>
    <n v="1890"/>
    <n v="0.45"/>
  </r>
  <r>
    <x v="2"/>
    <n v="1128299"/>
    <x v="41"/>
    <x v="2"/>
    <x v="5"/>
    <s v="Las Vegas"/>
    <x v="1"/>
    <n v="0.65"/>
    <n v="5500"/>
    <n v="3575"/>
    <n v="1072.5"/>
    <n v="0.3"/>
  </r>
  <r>
    <x v="2"/>
    <n v="1128299"/>
    <x v="41"/>
    <x v="2"/>
    <x v="5"/>
    <s v="Las Vegas"/>
    <x v="2"/>
    <n v="0.65"/>
    <n v="5500"/>
    <n v="3575"/>
    <n v="1608.75"/>
    <n v="0.45"/>
  </r>
  <r>
    <x v="2"/>
    <n v="1128299"/>
    <x v="41"/>
    <x v="2"/>
    <x v="5"/>
    <s v="Las Vegas"/>
    <x v="3"/>
    <n v="0.6"/>
    <n v="4250"/>
    <n v="2550"/>
    <n v="1019.9999999999999"/>
    <n v="0.39999999999999997"/>
  </r>
  <r>
    <x v="2"/>
    <n v="1128299"/>
    <x v="41"/>
    <x v="2"/>
    <x v="5"/>
    <s v="Las Vegas"/>
    <x v="4"/>
    <n v="0.65"/>
    <n v="3000"/>
    <n v="1950"/>
    <n v="1170.0000000000002"/>
    <n v="0.60000000000000009"/>
  </r>
  <r>
    <x v="2"/>
    <n v="1128299"/>
    <x v="41"/>
    <x v="2"/>
    <x v="5"/>
    <s v="Las Vegas"/>
    <x v="5"/>
    <n v="0.8"/>
    <n v="6000"/>
    <n v="4800"/>
    <n v="1200"/>
    <n v="0.25"/>
  </r>
  <r>
    <x v="2"/>
    <n v="1128299"/>
    <x v="42"/>
    <x v="2"/>
    <x v="5"/>
    <s v="Las Vegas"/>
    <x v="0"/>
    <n v="0.6"/>
    <n v="7500"/>
    <n v="4500"/>
    <n v="1800"/>
    <n v="0.4"/>
  </r>
  <r>
    <x v="2"/>
    <n v="1128299"/>
    <x v="42"/>
    <x v="2"/>
    <x v="5"/>
    <s v="Las Vegas"/>
    <x v="1"/>
    <n v="0.65"/>
    <n v="6000"/>
    <n v="3900"/>
    <n v="975"/>
    <n v="0.25"/>
  </r>
  <r>
    <x v="2"/>
    <n v="1128299"/>
    <x v="42"/>
    <x v="2"/>
    <x v="5"/>
    <s v="Las Vegas"/>
    <x v="2"/>
    <n v="0.65"/>
    <n v="5500"/>
    <n v="3575"/>
    <n v="1430"/>
    <n v="0.4"/>
  </r>
  <r>
    <x v="2"/>
    <n v="1128299"/>
    <x v="42"/>
    <x v="2"/>
    <x v="5"/>
    <s v="Las Vegas"/>
    <x v="3"/>
    <n v="0.6"/>
    <n v="4500"/>
    <n v="2700"/>
    <n v="944.99999999999989"/>
    <n v="0.35"/>
  </r>
  <r>
    <x v="2"/>
    <n v="1128299"/>
    <x v="42"/>
    <x v="2"/>
    <x v="5"/>
    <s v="Las Vegas"/>
    <x v="4"/>
    <n v="0.65"/>
    <n v="5000"/>
    <n v="3250"/>
    <n v="1787.5000000000002"/>
    <n v="0.55000000000000004"/>
  </r>
  <r>
    <x v="2"/>
    <n v="1128299"/>
    <x v="42"/>
    <x v="2"/>
    <x v="5"/>
    <s v="Las Vegas"/>
    <x v="5"/>
    <n v="0.8"/>
    <n v="5000"/>
    <n v="4000"/>
    <n v="800"/>
    <n v="0.2"/>
  </r>
  <r>
    <x v="2"/>
    <n v="1128299"/>
    <x v="43"/>
    <x v="2"/>
    <x v="5"/>
    <s v="Las Vegas"/>
    <x v="0"/>
    <n v="0.65"/>
    <n v="7000"/>
    <n v="4550"/>
    <n v="1820"/>
    <n v="0.4"/>
  </r>
  <r>
    <x v="2"/>
    <n v="1128299"/>
    <x v="43"/>
    <x v="2"/>
    <x v="5"/>
    <s v="Las Vegas"/>
    <x v="1"/>
    <n v="0.70000000000000007"/>
    <n v="6500"/>
    <n v="4550"/>
    <n v="1137.5"/>
    <n v="0.25"/>
  </r>
  <r>
    <x v="2"/>
    <n v="1128299"/>
    <x v="43"/>
    <x v="2"/>
    <x v="5"/>
    <s v="Las Vegas"/>
    <x v="2"/>
    <n v="0.65"/>
    <n v="5250"/>
    <n v="3412.5"/>
    <n v="1365"/>
    <n v="0.4"/>
  </r>
  <r>
    <x v="2"/>
    <n v="1128299"/>
    <x v="43"/>
    <x v="2"/>
    <x v="5"/>
    <s v="Las Vegas"/>
    <x v="3"/>
    <n v="0.65"/>
    <n v="4750"/>
    <n v="3087.5"/>
    <n v="1080.625"/>
    <n v="0.35"/>
  </r>
  <r>
    <x v="2"/>
    <n v="1128299"/>
    <x v="43"/>
    <x v="2"/>
    <x v="5"/>
    <s v="Las Vegas"/>
    <x v="4"/>
    <n v="0.75"/>
    <n v="4750"/>
    <n v="3562.5"/>
    <n v="1959.3750000000002"/>
    <n v="0.55000000000000004"/>
  </r>
  <r>
    <x v="2"/>
    <n v="1128299"/>
    <x v="43"/>
    <x v="2"/>
    <x v="5"/>
    <s v="Las Vegas"/>
    <x v="5"/>
    <n v="0.8"/>
    <n v="4000"/>
    <n v="3200"/>
    <n v="640"/>
    <n v="0.2"/>
  </r>
  <r>
    <x v="2"/>
    <n v="1128299"/>
    <x v="44"/>
    <x v="2"/>
    <x v="5"/>
    <s v="Las Vegas"/>
    <x v="0"/>
    <n v="0.60000000000000009"/>
    <n v="6000"/>
    <n v="3600.0000000000005"/>
    <n v="1260.0000000000002"/>
    <n v="0.35000000000000003"/>
  </r>
  <r>
    <x v="2"/>
    <n v="1128299"/>
    <x v="44"/>
    <x v="2"/>
    <x v="5"/>
    <s v="Las Vegas"/>
    <x v="1"/>
    <n v="0.65000000000000013"/>
    <n v="6000"/>
    <n v="3900.0000000000009"/>
    <n v="780.00000000000023"/>
    <n v="0.2"/>
  </r>
  <r>
    <x v="2"/>
    <n v="1128299"/>
    <x v="44"/>
    <x v="2"/>
    <x v="5"/>
    <s v="Las Vegas"/>
    <x v="2"/>
    <n v="0.60000000000000009"/>
    <n v="4500"/>
    <n v="2700.0000000000005"/>
    <n v="945.00000000000023"/>
    <n v="0.35000000000000003"/>
  </r>
  <r>
    <x v="2"/>
    <n v="1128299"/>
    <x v="44"/>
    <x v="2"/>
    <x v="5"/>
    <s v="Las Vegas"/>
    <x v="3"/>
    <n v="0.60000000000000009"/>
    <n v="4000"/>
    <n v="2400.0000000000005"/>
    <n v="720.00000000000011"/>
    <n v="0.3"/>
  </r>
  <r>
    <x v="2"/>
    <n v="1128299"/>
    <x v="44"/>
    <x v="2"/>
    <x v="5"/>
    <s v="Las Vegas"/>
    <x v="4"/>
    <n v="0.70000000000000007"/>
    <n v="4000"/>
    <n v="2800.0000000000005"/>
    <n v="1400.0000000000005"/>
    <n v="0.50000000000000011"/>
  </r>
  <r>
    <x v="2"/>
    <n v="1128299"/>
    <x v="44"/>
    <x v="2"/>
    <x v="5"/>
    <s v="Las Vegas"/>
    <x v="5"/>
    <n v="0.75000000000000011"/>
    <n v="4500"/>
    <n v="3375.0000000000005"/>
    <n v="506.25000000000017"/>
    <n v="0.15000000000000002"/>
  </r>
  <r>
    <x v="2"/>
    <n v="1128299"/>
    <x v="45"/>
    <x v="2"/>
    <x v="5"/>
    <s v="Las Vegas"/>
    <x v="0"/>
    <n v="0.60000000000000009"/>
    <n v="5500"/>
    <n v="3300.0000000000005"/>
    <n v="1155.0000000000002"/>
    <n v="0.35000000000000003"/>
  </r>
  <r>
    <x v="2"/>
    <n v="1128299"/>
    <x v="45"/>
    <x v="2"/>
    <x v="5"/>
    <s v="Las Vegas"/>
    <x v="1"/>
    <n v="0.65000000000000013"/>
    <n v="5500"/>
    <n v="3575.0000000000009"/>
    <n v="715.00000000000023"/>
    <n v="0.2"/>
  </r>
  <r>
    <x v="2"/>
    <n v="1128299"/>
    <x v="45"/>
    <x v="2"/>
    <x v="5"/>
    <s v="Las Vegas"/>
    <x v="2"/>
    <n v="0.60000000000000009"/>
    <n v="3750"/>
    <n v="2250.0000000000005"/>
    <n v="787.50000000000023"/>
    <n v="0.35000000000000003"/>
  </r>
  <r>
    <x v="2"/>
    <n v="1128299"/>
    <x v="45"/>
    <x v="2"/>
    <x v="5"/>
    <s v="Las Vegas"/>
    <x v="3"/>
    <n v="0.60000000000000009"/>
    <n v="3500"/>
    <n v="2100.0000000000005"/>
    <n v="630.00000000000011"/>
    <n v="0.3"/>
  </r>
  <r>
    <x v="2"/>
    <n v="1128299"/>
    <x v="45"/>
    <x v="2"/>
    <x v="5"/>
    <s v="Las Vegas"/>
    <x v="4"/>
    <n v="0.70000000000000007"/>
    <n v="3250"/>
    <n v="2275"/>
    <n v="1137.5000000000002"/>
    <n v="0.50000000000000011"/>
  </r>
  <r>
    <x v="2"/>
    <n v="1128299"/>
    <x v="45"/>
    <x v="2"/>
    <x v="5"/>
    <s v="Las Vegas"/>
    <x v="5"/>
    <n v="0.75000000000000011"/>
    <n v="3750"/>
    <n v="2812.5000000000005"/>
    <n v="421.87500000000011"/>
    <n v="0.15000000000000002"/>
  </r>
  <r>
    <x v="2"/>
    <n v="1128299"/>
    <x v="46"/>
    <x v="2"/>
    <x v="5"/>
    <s v="Las Vegas"/>
    <x v="0"/>
    <n v="0.60000000000000009"/>
    <n v="5750"/>
    <n v="3450.0000000000005"/>
    <n v="1207.5000000000002"/>
    <n v="0.35000000000000003"/>
  </r>
  <r>
    <x v="2"/>
    <n v="1128299"/>
    <x v="46"/>
    <x v="2"/>
    <x v="5"/>
    <s v="Las Vegas"/>
    <x v="1"/>
    <n v="0.65000000000000013"/>
    <n v="5750"/>
    <n v="3737.5000000000009"/>
    <n v="747.50000000000023"/>
    <n v="0.2"/>
  </r>
  <r>
    <x v="2"/>
    <n v="1128299"/>
    <x v="46"/>
    <x v="2"/>
    <x v="5"/>
    <s v="Las Vegas"/>
    <x v="2"/>
    <n v="0.60000000000000009"/>
    <n v="4250"/>
    <n v="2550.0000000000005"/>
    <n v="892.50000000000023"/>
    <n v="0.35000000000000003"/>
  </r>
  <r>
    <x v="2"/>
    <n v="1128299"/>
    <x v="46"/>
    <x v="2"/>
    <x v="5"/>
    <s v="Las Vegas"/>
    <x v="3"/>
    <n v="0.60000000000000009"/>
    <n v="4000"/>
    <n v="2400.0000000000005"/>
    <n v="720.00000000000011"/>
    <n v="0.3"/>
  </r>
  <r>
    <x v="2"/>
    <n v="1128299"/>
    <x v="46"/>
    <x v="2"/>
    <x v="5"/>
    <s v="Las Vegas"/>
    <x v="4"/>
    <n v="0.70000000000000007"/>
    <n v="3500"/>
    <n v="2450.0000000000005"/>
    <n v="1225.0000000000005"/>
    <n v="0.50000000000000011"/>
  </r>
  <r>
    <x v="2"/>
    <n v="1128299"/>
    <x v="46"/>
    <x v="2"/>
    <x v="5"/>
    <s v="Las Vegas"/>
    <x v="5"/>
    <n v="0.75000000000000011"/>
    <n v="4750"/>
    <n v="3562.5000000000005"/>
    <n v="534.37500000000011"/>
    <n v="0.15000000000000002"/>
  </r>
  <r>
    <x v="2"/>
    <n v="1128299"/>
    <x v="47"/>
    <x v="2"/>
    <x v="5"/>
    <s v="Las Vegas"/>
    <x v="0"/>
    <n v="0.60000000000000009"/>
    <n v="6750"/>
    <n v="4050.0000000000005"/>
    <n v="1417.5000000000002"/>
    <n v="0.35000000000000003"/>
  </r>
  <r>
    <x v="2"/>
    <n v="1128299"/>
    <x v="47"/>
    <x v="2"/>
    <x v="5"/>
    <s v="Las Vegas"/>
    <x v="1"/>
    <n v="0.65000000000000013"/>
    <n v="6750"/>
    <n v="4387.5000000000009"/>
    <n v="877.50000000000023"/>
    <n v="0.2"/>
  </r>
  <r>
    <x v="2"/>
    <n v="1128299"/>
    <x v="47"/>
    <x v="2"/>
    <x v="5"/>
    <s v="Las Vegas"/>
    <x v="2"/>
    <n v="0.60000000000000009"/>
    <n v="4750"/>
    <n v="2850.0000000000005"/>
    <n v="997.50000000000023"/>
    <n v="0.35000000000000003"/>
  </r>
  <r>
    <x v="2"/>
    <n v="1128299"/>
    <x v="47"/>
    <x v="2"/>
    <x v="5"/>
    <s v="Las Vegas"/>
    <x v="3"/>
    <n v="0.60000000000000009"/>
    <n v="4750"/>
    <n v="2850.0000000000005"/>
    <n v="855.00000000000011"/>
    <n v="0.3"/>
  </r>
  <r>
    <x v="2"/>
    <n v="1128299"/>
    <x v="47"/>
    <x v="2"/>
    <x v="5"/>
    <s v="Las Vegas"/>
    <x v="4"/>
    <n v="0.70000000000000007"/>
    <n v="4000"/>
    <n v="2800.0000000000005"/>
    <n v="1400.0000000000005"/>
    <n v="0.50000000000000011"/>
  </r>
  <r>
    <x v="2"/>
    <n v="1128299"/>
    <x v="47"/>
    <x v="2"/>
    <x v="5"/>
    <s v="Las Vegas"/>
    <x v="5"/>
    <n v="0.75000000000000011"/>
    <n v="5000"/>
    <n v="3750.0000000000005"/>
    <n v="562.50000000000011"/>
    <n v="0.15000000000000002"/>
  </r>
  <r>
    <x v="2"/>
    <n v="1128299"/>
    <x v="58"/>
    <x v="2"/>
    <x v="6"/>
    <s v="Denver"/>
    <x v="0"/>
    <n v="0.3"/>
    <n v="4250"/>
    <n v="1275"/>
    <n v="446.25000000000006"/>
    <n v="0.35000000000000003"/>
  </r>
  <r>
    <x v="2"/>
    <n v="1128299"/>
    <x v="58"/>
    <x v="2"/>
    <x v="6"/>
    <s v="Denver"/>
    <x v="1"/>
    <n v="0.4"/>
    <n v="4250"/>
    <n v="1700"/>
    <n v="340"/>
    <n v="0.2"/>
  </r>
  <r>
    <x v="2"/>
    <n v="1128299"/>
    <x v="58"/>
    <x v="2"/>
    <x v="6"/>
    <s v="Denver"/>
    <x v="2"/>
    <n v="0.4"/>
    <n v="4250"/>
    <n v="1700"/>
    <n v="595"/>
    <n v="0.35000000000000003"/>
  </r>
  <r>
    <x v="2"/>
    <n v="1128299"/>
    <x v="58"/>
    <x v="2"/>
    <x v="6"/>
    <s v="Denver"/>
    <x v="3"/>
    <n v="0.4"/>
    <n v="2750"/>
    <n v="1100"/>
    <n v="330"/>
    <n v="0.3"/>
  </r>
  <r>
    <x v="2"/>
    <n v="1128299"/>
    <x v="58"/>
    <x v="2"/>
    <x v="6"/>
    <s v="Denver"/>
    <x v="4"/>
    <n v="0.45"/>
    <n v="2250"/>
    <n v="1012.5"/>
    <n v="506.25"/>
    <n v="0.5"/>
  </r>
  <r>
    <x v="2"/>
    <n v="1128299"/>
    <x v="58"/>
    <x v="2"/>
    <x v="6"/>
    <s v="Denver"/>
    <x v="5"/>
    <n v="0.4"/>
    <n v="4750"/>
    <n v="1900"/>
    <n v="285.00000000000006"/>
    <n v="0.15000000000000002"/>
  </r>
  <r>
    <x v="2"/>
    <n v="1128299"/>
    <x v="49"/>
    <x v="2"/>
    <x v="6"/>
    <s v="Denver"/>
    <x v="0"/>
    <n v="0.3"/>
    <n v="5250"/>
    <n v="1575"/>
    <n v="551.25"/>
    <n v="0.35000000000000003"/>
  </r>
  <r>
    <x v="2"/>
    <n v="1128299"/>
    <x v="49"/>
    <x v="2"/>
    <x v="6"/>
    <s v="Denver"/>
    <x v="1"/>
    <n v="0.4"/>
    <n v="4250"/>
    <n v="1700"/>
    <n v="340"/>
    <n v="0.2"/>
  </r>
  <r>
    <x v="2"/>
    <n v="1128299"/>
    <x v="49"/>
    <x v="2"/>
    <x v="6"/>
    <s v="Denver"/>
    <x v="2"/>
    <n v="0.4"/>
    <n v="4250"/>
    <n v="1700"/>
    <n v="595"/>
    <n v="0.35000000000000003"/>
  </r>
  <r>
    <x v="2"/>
    <n v="1128299"/>
    <x v="49"/>
    <x v="2"/>
    <x v="6"/>
    <s v="Denver"/>
    <x v="3"/>
    <n v="0.4"/>
    <n v="2750"/>
    <n v="1100"/>
    <n v="330"/>
    <n v="0.3"/>
  </r>
  <r>
    <x v="2"/>
    <n v="1128299"/>
    <x v="49"/>
    <x v="2"/>
    <x v="6"/>
    <s v="Denver"/>
    <x v="4"/>
    <n v="0.45"/>
    <n v="2000"/>
    <n v="900"/>
    <n v="450"/>
    <n v="0.5"/>
  </r>
  <r>
    <x v="2"/>
    <n v="1128299"/>
    <x v="49"/>
    <x v="2"/>
    <x v="6"/>
    <s v="Denver"/>
    <x v="5"/>
    <n v="0.4"/>
    <n v="4000"/>
    <n v="1600"/>
    <n v="240.00000000000003"/>
    <n v="0.15000000000000002"/>
  </r>
  <r>
    <x v="2"/>
    <n v="1128299"/>
    <x v="59"/>
    <x v="2"/>
    <x v="6"/>
    <s v="Denver"/>
    <x v="0"/>
    <n v="0.4"/>
    <n v="5500"/>
    <n v="2200"/>
    <n v="770.00000000000011"/>
    <n v="0.35000000000000003"/>
  </r>
  <r>
    <x v="2"/>
    <n v="1128299"/>
    <x v="59"/>
    <x v="2"/>
    <x v="6"/>
    <s v="Denver"/>
    <x v="1"/>
    <n v="0.49999999999999994"/>
    <n v="4000"/>
    <n v="1999.9999999999998"/>
    <n v="400"/>
    <n v="0.2"/>
  </r>
  <r>
    <x v="2"/>
    <n v="1128299"/>
    <x v="59"/>
    <x v="2"/>
    <x v="6"/>
    <s v="Denver"/>
    <x v="2"/>
    <n v="0.54999999999999993"/>
    <n v="4000"/>
    <n v="2199.9999999999995"/>
    <n v="769.99999999999989"/>
    <n v="0.35000000000000003"/>
  </r>
  <r>
    <x v="2"/>
    <n v="1128299"/>
    <x v="59"/>
    <x v="2"/>
    <x v="6"/>
    <s v="Denver"/>
    <x v="3"/>
    <n v="0.54999999999999993"/>
    <n v="3000"/>
    <n v="1649.9999999999998"/>
    <n v="494.99999999999989"/>
    <n v="0.3"/>
  </r>
  <r>
    <x v="2"/>
    <n v="1128299"/>
    <x v="59"/>
    <x v="2"/>
    <x v="6"/>
    <s v="Denver"/>
    <x v="4"/>
    <n v="0.6"/>
    <n v="1500"/>
    <n v="900"/>
    <n v="450"/>
    <n v="0.5"/>
  </r>
  <r>
    <x v="2"/>
    <n v="1128299"/>
    <x v="59"/>
    <x v="2"/>
    <x v="6"/>
    <s v="Denver"/>
    <x v="5"/>
    <n v="0.54999999999999993"/>
    <n v="3500"/>
    <n v="1924.9999999999998"/>
    <n v="288.75"/>
    <n v="0.15000000000000002"/>
  </r>
  <r>
    <x v="2"/>
    <n v="1128299"/>
    <x v="60"/>
    <x v="2"/>
    <x v="6"/>
    <s v="Denver"/>
    <x v="0"/>
    <n v="0.6"/>
    <n v="5250"/>
    <n v="3150"/>
    <n v="1102.5"/>
    <n v="0.35000000000000003"/>
  </r>
  <r>
    <x v="2"/>
    <n v="1128299"/>
    <x v="60"/>
    <x v="2"/>
    <x v="6"/>
    <s v="Denver"/>
    <x v="1"/>
    <n v="0.65"/>
    <n v="3250"/>
    <n v="2112.5"/>
    <n v="422.5"/>
    <n v="0.2"/>
  </r>
  <r>
    <x v="2"/>
    <n v="1128299"/>
    <x v="60"/>
    <x v="2"/>
    <x v="6"/>
    <s v="Denver"/>
    <x v="2"/>
    <n v="0.65"/>
    <n v="3750"/>
    <n v="2437.5"/>
    <n v="853.12500000000011"/>
    <n v="0.35000000000000003"/>
  </r>
  <r>
    <x v="2"/>
    <n v="1128299"/>
    <x v="60"/>
    <x v="2"/>
    <x v="6"/>
    <s v="Denver"/>
    <x v="3"/>
    <n v="0.6"/>
    <n v="2750"/>
    <n v="1650"/>
    <n v="495"/>
    <n v="0.3"/>
  </r>
  <r>
    <x v="2"/>
    <n v="1128299"/>
    <x v="60"/>
    <x v="2"/>
    <x v="6"/>
    <s v="Denver"/>
    <x v="4"/>
    <n v="0.65"/>
    <n v="1750"/>
    <n v="1137.5"/>
    <n v="568.75"/>
    <n v="0.5"/>
  </r>
  <r>
    <x v="2"/>
    <n v="1128299"/>
    <x v="60"/>
    <x v="2"/>
    <x v="6"/>
    <s v="Denver"/>
    <x v="5"/>
    <n v="0.8"/>
    <n v="3250"/>
    <n v="2600"/>
    <n v="390.00000000000006"/>
    <n v="0.15000000000000002"/>
  </r>
  <r>
    <x v="2"/>
    <n v="1128299"/>
    <x v="61"/>
    <x v="2"/>
    <x v="6"/>
    <s v="Denver"/>
    <x v="0"/>
    <n v="0.6"/>
    <n v="5250"/>
    <n v="3150"/>
    <n v="1575"/>
    <n v="0.5"/>
  </r>
  <r>
    <x v="2"/>
    <n v="1128299"/>
    <x v="61"/>
    <x v="2"/>
    <x v="6"/>
    <s v="Denver"/>
    <x v="1"/>
    <n v="0.65"/>
    <n v="3750"/>
    <n v="2437.5"/>
    <n v="853.125"/>
    <n v="0.35"/>
  </r>
  <r>
    <x v="2"/>
    <n v="1128299"/>
    <x v="61"/>
    <x v="2"/>
    <x v="6"/>
    <s v="Denver"/>
    <x v="2"/>
    <n v="0.65"/>
    <n v="3750"/>
    <n v="2437.5"/>
    <n v="1218.75"/>
    <n v="0.5"/>
  </r>
  <r>
    <x v="2"/>
    <n v="1128299"/>
    <x v="61"/>
    <x v="2"/>
    <x v="6"/>
    <s v="Denver"/>
    <x v="3"/>
    <n v="0.6"/>
    <n v="2750"/>
    <n v="1650"/>
    <n v="742.49999999999989"/>
    <n v="0.44999999999999996"/>
  </r>
  <r>
    <x v="2"/>
    <n v="1128299"/>
    <x v="61"/>
    <x v="2"/>
    <x v="6"/>
    <s v="Denver"/>
    <x v="4"/>
    <n v="0.65"/>
    <n v="1750"/>
    <n v="1137.5"/>
    <n v="739.37500000000011"/>
    <n v="0.65000000000000013"/>
  </r>
  <r>
    <x v="2"/>
    <n v="1128299"/>
    <x v="61"/>
    <x v="2"/>
    <x v="6"/>
    <s v="Denver"/>
    <x v="5"/>
    <n v="0.8"/>
    <n v="4750"/>
    <n v="3800"/>
    <n v="1140"/>
    <n v="0.3"/>
  </r>
  <r>
    <x v="2"/>
    <n v="1128299"/>
    <x v="52"/>
    <x v="2"/>
    <x v="6"/>
    <s v="Denver"/>
    <x v="0"/>
    <n v="0.6"/>
    <n v="7250"/>
    <n v="4350"/>
    <n v="2175"/>
    <n v="0.5"/>
  </r>
  <r>
    <x v="2"/>
    <n v="1128299"/>
    <x v="52"/>
    <x v="2"/>
    <x v="6"/>
    <s v="Denver"/>
    <x v="1"/>
    <n v="0.65"/>
    <n v="5750"/>
    <n v="3737.5"/>
    <n v="1308.125"/>
    <n v="0.35"/>
  </r>
  <r>
    <x v="2"/>
    <n v="1128299"/>
    <x v="52"/>
    <x v="2"/>
    <x v="6"/>
    <s v="Denver"/>
    <x v="2"/>
    <n v="0.65"/>
    <n v="5750"/>
    <n v="3737.5"/>
    <n v="1868.75"/>
    <n v="0.5"/>
  </r>
  <r>
    <x v="2"/>
    <n v="1128299"/>
    <x v="52"/>
    <x v="2"/>
    <x v="6"/>
    <s v="Denver"/>
    <x v="3"/>
    <n v="0.65"/>
    <n v="4500"/>
    <n v="2925"/>
    <n v="1316.2499999999998"/>
    <n v="0.44999999999999996"/>
  </r>
  <r>
    <x v="2"/>
    <n v="1128299"/>
    <x v="52"/>
    <x v="2"/>
    <x v="6"/>
    <s v="Denver"/>
    <x v="4"/>
    <n v="0.70000000000000007"/>
    <n v="3250"/>
    <n v="2275"/>
    <n v="1478.7500000000002"/>
    <n v="0.65000000000000013"/>
  </r>
  <r>
    <x v="2"/>
    <n v="1128299"/>
    <x v="52"/>
    <x v="2"/>
    <x v="6"/>
    <s v="Denver"/>
    <x v="5"/>
    <n v="0.85000000000000009"/>
    <n v="6250"/>
    <n v="5312.5000000000009"/>
    <n v="1593.7500000000002"/>
    <n v="0.3"/>
  </r>
  <r>
    <x v="2"/>
    <n v="1128299"/>
    <x v="62"/>
    <x v="2"/>
    <x v="6"/>
    <s v="Denver"/>
    <x v="0"/>
    <n v="0.65"/>
    <n v="7750"/>
    <n v="5037.5"/>
    <n v="2266.875"/>
    <n v="0.45"/>
  </r>
  <r>
    <x v="2"/>
    <n v="1128299"/>
    <x v="62"/>
    <x v="2"/>
    <x v="6"/>
    <s v="Denver"/>
    <x v="1"/>
    <n v="0.70000000000000007"/>
    <n v="6250"/>
    <n v="4375"/>
    <n v="1312.5"/>
    <n v="0.3"/>
  </r>
  <r>
    <x v="2"/>
    <n v="1128299"/>
    <x v="62"/>
    <x v="2"/>
    <x v="6"/>
    <s v="Denver"/>
    <x v="2"/>
    <n v="0.70000000000000007"/>
    <n v="5750"/>
    <n v="4025.0000000000005"/>
    <n v="1811.2500000000002"/>
    <n v="0.45"/>
  </r>
  <r>
    <x v="2"/>
    <n v="1128299"/>
    <x v="62"/>
    <x v="2"/>
    <x v="6"/>
    <s v="Denver"/>
    <x v="3"/>
    <n v="0.65"/>
    <n v="4750"/>
    <n v="3087.5"/>
    <n v="1235"/>
    <n v="0.39999999999999997"/>
  </r>
  <r>
    <x v="2"/>
    <n v="1128299"/>
    <x v="62"/>
    <x v="2"/>
    <x v="6"/>
    <s v="Denver"/>
    <x v="4"/>
    <n v="0.70000000000000007"/>
    <n v="5250"/>
    <n v="3675.0000000000005"/>
    <n v="2205.0000000000005"/>
    <n v="0.60000000000000009"/>
  </r>
  <r>
    <x v="2"/>
    <n v="1128299"/>
    <x v="62"/>
    <x v="2"/>
    <x v="6"/>
    <s v="Denver"/>
    <x v="5"/>
    <n v="0.85000000000000009"/>
    <n v="5250"/>
    <n v="4462.5000000000009"/>
    <n v="1115.6250000000002"/>
    <n v="0.25"/>
  </r>
  <r>
    <x v="2"/>
    <n v="1128299"/>
    <x v="19"/>
    <x v="2"/>
    <x v="6"/>
    <s v="Denver"/>
    <x v="0"/>
    <n v="0.70000000000000007"/>
    <n v="7250"/>
    <n v="5075.0000000000009"/>
    <n v="2283.7500000000005"/>
    <n v="0.45"/>
  </r>
  <r>
    <x v="2"/>
    <n v="1128299"/>
    <x v="19"/>
    <x v="2"/>
    <x v="6"/>
    <s v="Denver"/>
    <x v="1"/>
    <n v="0.75000000000000011"/>
    <n v="6750"/>
    <n v="5062.5000000000009"/>
    <n v="1518.7500000000002"/>
    <n v="0.3"/>
  </r>
  <r>
    <x v="2"/>
    <n v="1128299"/>
    <x v="19"/>
    <x v="2"/>
    <x v="6"/>
    <s v="Denver"/>
    <x v="2"/>
    <n v="0.70000000000000007"/>
    <n v="5500"/>
    <n v="3850.0000000000005"/>
    <n v="1732.5000000000002"/>
    <n v="0.45"/>
  </r>
  <r>
    <x v="2"/>
    <n v="1128299"/>
    <x v="19"/>
    <x v="2"/>
    <x v="6"/>
    <s v="Denver"/>
    <x v="3"/>
    <n v="0.70000000000000007"/>
    <n v="5000"/>
    <n v="3500.0000000000005"/>
    <n v="1400"/>
    <n v="0.39999999999999997"/>
  </r>
  <r>
    <x v="2"/>
    <n v="1128299"/>
    <x v="19"/>
    <x v="2"/>
    <x v="6"/>
    <s v="Denver"/>
    <x v="4"/>
    <n v="0.75"/>
    <n v="5000"/>
    <n v="3750"/>
    <n v="2250.0000000000005"/>
    <n v="0.60000000000000009"/>
  </r>
  <r>
    <x v="2"/>
    <n v="1128299"/>
    <x v="19"/>
    <x v="2"/>
    <x v="6"/>
    <s v="Denver"/>
    <x v="5"/>
    <n v="0.8"/>
    <n v="4000"/>
    <n v="3200"/>
    <n v="800"/>
    <n v="0.25"/>
  </r>
  <r>
    <x v="2"/>
    <n v="1128299"/>
    <x v="63"/>
    <x v="2"/>
    <x v="6"/>
    <s v="Denver"/>
    <x v="0"/>
    <n v="0.65000000000000013"/>
    <n v="6000"/>
    <n v="3900.0000000000009"/>
    <n v="1560.0000000000005"/>
    <n v="0.4"/>
  </r>
  <r>
    <x v="2"/>
    <n v="1128299"/>
    <x v="63"/>
    <x v="2"/>
    <x v="6"/>
    <s v="Denver"/>
    <x v="1"/>
    <n v="0.70000000000000018"/>
    <n v="6000"/>
    <n v="4200.0000000000009"/>
    <n v="1050.0000000000002"/>
    <n v="0.25"/>
  </r>
  <r>
    <x v="2"/>
    <n v="1128299"/>
    <x v="63"/>
    <x v="2"/>
    <x v="6"/>
    <s v="Denver"/>
    <x v="2"/>
    <n v="0.65000000000000013"/>
    <n v="4500"/>
    <n v="2925.0000000000005"/>
    <n v="1170.0000000000002"/>
    <n v="0.4"/>
  </r>
  <r>
    <x v="2"/>
    <n v="1128299"/>
    <x v="63"/>
    <x v="2"/>
    <x v="6"/>
    <s v="Denver"/>
    <x v="3"/>
    <n v="0.65000000000000013"/>
    <n v="4000"/>
    <n v="2600.0000000000005"/>
    <n v="910.00000000000011"/>
    <n v="0.35"/>
  </r>
  <r>
    <x v="2"/>
    <n v="1128299"/>
    <x v="63"/>
    <x v="2"/>
    <x v="6"/>
    <s v="Denver"/>
    <x v="4"/>
    <n v="0.75000000000000011"/>
    <n v="4000"/>
    <n v="3000.0000000000005"/>
    <n v="1650.0000000000007"/>
    <n v="0.55000000000000016"/>
  </r>
  <r>
    <x v="2"/>
    <n v="1128299"/>
    <x v="63"/>
    <x v="2"/>
    <x v="6"/>
    <s v="Denver"/>
    <x v="5"/>
    <n v="0.70000000000000007"/>
    <n v="4250"/>
    <n v="2975.0000000000005"/>
    <n v="595.00000000000011"/>
    <n v="0.2"/>
  </r>
  <r>
    <x v="2"/>
    <n v="1128299"/>
    <x v="55"/>
    <x v="2"/>
    <x v="6"/>
    <s v="Denver"/>
    <x v="0"/>
    <n v="0.55000000000000004"/>
    <n v="5250"/>
    <n v="2887.5000000000005"/>
    <n v="1155.0000000000002"/>
    <n v="0.4"/>
  </r>
  <r>
    <x v="2"/>
    <n v="1128299"/>
    <x v="55"/>
    <x v="2"/>
    <x v="6"/>
    <s v="Denver"/>
    <x v="1"/>
    <n v="0.60000000000000009"/>
    <n v="5250"/>
    <n v="3150.0000000000005"/>
    <n v="787.50000000000011"/>
    <n v="0.25"/>
  </r>
  <r>
    <x v="2"/>
    <n v="1128299"/>
    <x v="55"/>
    <x v="2"/>
    <x v="6"/>
    <s v="Denver"/>
    <x v="2"/>
    <n v="0.55000000000000004"/>
    <n v="3500"/>
    <n v="1925.0000000000002"/>
    <n v="770.00000000000011"/>
    <n v="0.4"/>
  </r>
  <r>
    <x v="2"/>
    <n v="1128299"/>
    <x v="55"/>
    <x v="2"/>
    <x v="6"/>
    <s v="Denver"/>
    <x v="3"/>
    <n v="0.55000000000000004"/>
    <n v="3250"/>
    <n v="1787.5000000000002"/>
    <n v="625.625"/>
    <n v="0.35"/>
  </r>
  <r>
    <x v="2"/>
    <n v="1128299"/>
    <x v="55"/>
    <x v="2"/>
    <x v="6"/>
    <s v="Denver"/>
    <x v="4"/>
    <n v="0.65"/>
    <n v="3000"/>
    <n v="1950"/>
    <n v="1072.5000000000002"/>
    <n v="0.55000000000000016"/>
  </r>
  <r>
    <x v="2"/>
    <n v="1128299"/>
    <x v="55"/>
    <x v="2"/>
    <x v="6"/>
    <s v="Denver"/>
    <x v="5"/>
    <n v="0.70000000000000007"/>
    <n v="3500"/>
    <n v="2450.0000000000005"/>
    <n v="490.00000000000011"/>
    <n v="0.2"/>
  </r>
  <r>
    <x v="2"/>
    <n v="1128299"/>
    <x v="64"/>
    <x v="2"/>
    <x v="6"/>
    <s v="Denver"/>
    <x v="0"/>
    <n v="0.55000000000000004"/>
    <n v="5750"/>
    <n v="3162.5000000000005"/>
    <n v="1265.0000000000002"/>
    <n v="0.4"/>
  </r>
  <r>
    <x v="2"/>
    <n v="1128299"/>
    <x v="64"/>
    <x v="2"/>
    <x v="6"/>
    <s v="Denver"/>
    <x v="1"/>
    <n v="0.60000000000000009"/>
    <n v="5750"/>
    <n v="3450.0000000000005"/>
    <n v="862.50000000000011"/>
    <n v="0.25"/>
  </r>
  <r>
    <x v="2"/>
    <n v="1128299"/>
    <x v="64"/>
    <x v="2"/>
    <x v="6"/>
    <s v="Denver"/>
    <x v="2"/>
    <n v="0.55000000000000004"/>
    <n v="4250"/>
    <n v="2337.5"/>
    <n v="935"/>
    <n v="0.4"/>
  </r>
  <r>
    <x v="2"/>
    <n v="1128299"/>
    <x v="64"/>
    <x v="2"/>
    <x v="6"/>
    <s v="Denver"/>
    <x v="3"/>
    <n v="0.65000000000000013"/>
    <n v="4000"/>
    <n v="2600.0000000000005"/>
    <n v="910.00000000000011"/>
    <n v="0.35"/>
  </r>
  <r>
    <x v="2"/>
    <n v="1128299"/>
    <x v="64"/>
    <x v="2"/>
    <x v="6"/>
    <s v="Denver"/>
    <x v="4"/>
    <n v="0.75000000000000011"/>
    <n v="3750"/>
    <n v="2812.5000000000005"/>
    <n v="1546.8750000000007"/>
    <n v="0.55000000000000016"/>
  </r>
  <r>
    <x v="2"/>
    <n v="1128299"/>
    <x v="64"/>
    <x v="2"/>
    <x v="6"/>
    <s v="Denver"/>
    <x v="5"/>
    <n v="0.80000000000000016"/>
    <n v="5000"/>
    <n v="4000.0000000000009"/>
    <n v="800.00000000000023"/>
    <n v="0.2"/>
  </r>
  <r>
    <x v="2"/>
    <n v="1128299"/>
    <x v="65"/>
    <x v="2"/>
    <x v="6"/>
    <s v="Denver"/>
    <x v="0"/>
    <n v="0.65000000000000013"/>
    <n v="7000"/>
    <n v="4550.0000000000009"/>
    <n v="1820.0000000000005"/>
    <n v="0.4"/>
  </r>
  <r>
    <x v="2"/>
    <n v="1128299"/>
    <x v="65"/>
    <x v="2"/>
    <x v="6"/>
    <s v="Denver"/>
    <x v="1"/>
    <n v="0.70000000000000018"/>
    <n v="7000"/>
    <n v="4900.0000000000009"/>
    <n v="1225.0000000000002"/>
    <n v="0.25"/>
  </r>
  <r>
    <x v="2"/>
    <n v="1128299"/>
    <x v="65"/>
    <x v="2"/>
    <x v="6"/>
    <s v="Denver"/>
    <x v="2"/>
    <n v="0.65000000000000013"/>
    <n v="5000"/>
    <n v="3250.0000000000005"/>
    <n v="1300.0000000000002"/>
    <n v="0.4"/>
  </r>
  <r>
    <x v="2"/>
    <n v="1128299"/>
    <x v="65"/>
    <x v="2"/>
    <x v="6"/>
    <s v="Denver"/>
    <x v="3"/>
    <n v="0.65000000000000013"/>
    <n v="5000"/>
    <n v="3250.0000000000005"/>
    <n v="1137.5"/>
    <n v="0.35"/>
  </r>
  <r>
    <x v="2"/>
    <n v="1128299"/>
    <x v="65"/>
    <x v="2"/>
    <x v="6"/>
    <s v="Denver"/>
    <x v="4"/>
    <n v="0.75000000000000011"/>
    <n v="4250"/>
    <n v="3187.5000000000005"/>
    <n v="1753.1250000000007"/>
    <n v="0.55000000000000016"/>
  </r>
  <r>
    <x v="2"/>
    <n v="1128299"/>
    <x v="65"/>
    <x v="2"/>
    <x v="6"/>
    <s v="Denver"/>
    <x v="5"/>
    <n v="0.80000000000000016"/>
    <n v="5250"/>
    <n v="4200.0000000000009"/>
    <n v="840.00000000000023"/>
    <n v="0.2"/>
  </r>
  <r>
    <x v="2"/>
    <n v="1128299"/>
    <x v="66"/>
    <x v="2"/>
    <x v="7"/>
    <s v="Seattle"/>
    <x v="0"/>
    <n v="0.4"/>
    <n v="4500"/>
    <n v="1800"/>
    <n v="540"/>
    <n v="0.3"/>
  </r>
  <r>
    <x v="2"/>
    <n v="1128299"/>
    <x v="66"/>
    <x v="2"/>
    <x v="7"/>
    <s v="Seattle"/>
    <x v="1"/>
    <n v="0.5"/>
    <n v="4500"/>
    <n v="2250"/>
    <n v="562.5"/>
    <n v="0.25"/>
  </r>
  <r>
    <x v="2"/>
    <n v="1128299"/>
    <x v="66"/>
    <x v="2"/>
    <x v="7"/>
    <s v="Seattle"/>
    <x v="2"/>
    <n v="0.5"/>
    <n v="4500"/>
    <n v="2250"/>
    <n v="562.5"/>
    <n v="0.25"/>
  </r>
  <r>
    <x v="2"/>
    <n v="1128299"/>
    <x v="66"/>
    <x v="2"/>
    <x v="7"/>
    <s v="Seattle"/>
    <x v="3"/>
    <n v="0.5"/>
    <n v="3000"/>
    <n v="1500"/>
    <n v="450"/>
    <n v="0.3"/>
  </r>
  <r>
    <x v="2"/>
    <n v="1128299"/>
    <x v="66"/>
    <x v="2"/>
    <x v="7"/>
    <s v="Seattle"/>
    <x v="4"/>
    <n v="0.55000000000000004"/>
    <n v="2500"/>
    <n v="1375"/>
    <n v="343.75"/>
    <n v="0.25"/>
  </r>
  <r>
    <x v="2"/>
    <n v="1128299"/>
    <x v="66"/>
    <x v="2"/>
    <x v="7"/>
    <s v="Seattle"/>
    <x v="5"/>
    <n v="0.5"/>
    <n v="5000"/>
    <n v="2500"/>
    <n v="500"/>
    <n v="0.2"/>
  </r>
  <r>
    <x v="2"/>
    <n v="1128299"/>
    <x v="67"/>
    <x v="2"/>
    <x v="7"/>
    <s v="Seattle"/>
    <x v="0"/>
    <n v="0.4"/>
    <n v="5500"/>
    <n v="2200"/>
    <n v="660"/>
    <n v="0.3"/>
  </r>
  <r>
    <x v="2"/>
    <n v="1128299"/>
    <x v="67"/>
    <x v="2"/>
    <x v="7"/>
    <s v="Seattle"/>
    <x v="1"/>
    <n v="0.5"/>
    <n v="4500"/>
    <n v="2250"/>
    <n v="562.5"/>
    <n v="0.25"/>
  </r>
  <r>
    <x v="2"/>
    <n v="1128299"/>
    <x v="67"/>
    <x v="2"/>
    <x v="7"/>
    <s v="Seattle"/>
    <x v="2"/>
    <n v="0.5"/>
    <n v="4500"/>
    <n v="2250"/>
    <n v="562.5"/>
    <n v="0.25"/>
  </r>
  <r>
    <x v="2"/>
    <n v="1128299"/>
    <x v="67"/>
    <x v="2"/>
    <x v="7"/>
    <s v="Seattle"/>
    <x v="3"/>
    <n v="0.5"/>
    <n v="3000"/>
    <n v="1500"/>
    <n v="450"/>
    <n v="0.3"/>
  </r>
  <r>
    <x v="2"/>
    <n v="1128299"/>
    <x v="67"/>
    <x v="2"/>
    <x v="7"/>
    <s v="Seattle"/>
    <x v="4"/>
    <n v="0.55000000000000004"/>
    <n v="2250"/>
    <n v="1237.5"/>
    <n v="309.375"/>
    <n v="0.25"/>
  </r>
  <r>
    <x v="2"/>
    <n v="1128299"/>
    <x v="67"/>
    <x v="2"/>
    <x v="7"/>
    <s v="Seattle"/>
    <x v="5"/>
    <n v="0.5"/>
    <n v="4250"/>
    <n v="2125"/>
    <n v="425"/>
    <n v="0.2"/>
  </r>
  <r>
    <x v="2"/>
    <n v="1128299"/>
    <x v="68"/>
    <x v="2"/>
    <x v="7"/>
    <s v="Seattle"/>
    <x v="0"/>
    <n v="0.5"/>
    <n v="5750"/>
    <n v="2875"/>
    <n v="862.5"/>
    <n v="0.3"/>
  </r>
  <r>
    <x v="2"/>
    <n v="1128299"/>
    <x v="68"/>
    <x v="2"/>
    <x v="7"/>
    <s v="Seattle"/>
    <x v="1"/>
    <n v="0.6"/>
    <n v="4250"/>
    <n v="2550"/>
    <n v="637.5"/>
    <n v="0.25"/>
  </r>
  <r>
    <x v="2"/>
    <n v="1128299"/>
    <x v="68"/>
    <x v="2"/>
    <x v="7"/>
    <s v="Seattle"/>
    <x v="2"/>
    <n v="0.64999999999999991"/>
    <n v="4250"/>
    <n v="2762.4999999999995"/>
    <n v="690.62499999999989"/>
    <n v="0.25"/>
  </r>
  <r>
    <x v="2"/>
    <n v="1128299"/>
    <x v="68"/>
    <x v="2"/>
    <x v="7"/>
    <s v="Seattle"/>
    <x v="3"/>
    <n v="0.64999999999999991"/>
    <n v="3250"/>
    <n v="2112.4999999999995"/>
    <n v="633.74999999999989"/>
    <n v="0.3"/>
  </r>
  <r>
    <x v="2"/>
    <n v="1128299"/>
    <x v="68"/>
    <x v="2"/>
    <x v="7"/>
    <s v="Seattle"/>
    <x v="4"/>
    <n v="0.7"/>
    <n v="1750"/>
    <n v="1225"/>
    <n v="306.25"/>
    <n v="0.25"/>
  </r>
  <r>
    <x v="2"/>
    <n v="1128299"/>
    <x v="68"/>
    <x v="2"/>
    <x v="7"/>
    <s v="Seattle"/>
    <x v="5"/>
    <n v="0.64999999999999991"/>
    <n v="3750"/>
    <n v="2437.4999999999995"/>
    <n v="487.49999999999994"/>
    <n v="0.2"/>
  </r>
  <r>
    <x v="2"/>
    <n v="1128299"/>
    <x v="69"/>
    <x v="2"/>
    <x v="7"/>
    <s v="Seattle"/>
    <x v="0"/>
    <n v="0.7"/>
    <n v="5500"/>
    <n v="3849.9999999999995"/>
    <n v="1154.9999999999998"/>
    <n v="0.3"/>
  </r>
  <r>
    <x v="2"/>
    <n v="1128299"/>
    <x v="69"/>
    <x v="2"/>
    <x v="7"/>
    <s v="Seattle"/>
    <x v="1"/>
    <n v="0.75"/>
    <n v="3500"/>
    <n v="2625"/>
    <n v="656.25"/>
    <n v="0.25"/>
  </r>
  <r>
    <x v="2"/>
    <n v="1128299"/>
    <x v="69"/>
    <x v="2"/>
    <x v="7"/>
    <s v="Seattle"/>
    <x v="2"/>
    <n v="0.75"/>
    <n v="4000"/>
    <n v="3000"/>
    <n v="750"/>
    <n v="0.25"/>
  </r>
  <r>
    <x v="2"/>
    <n v="1128299"/>
    <x v="69"/>
    <x v="2"/>
    <x v="7"/>
    <s v="Seattle"/>
    <x v="3"/>
    <n v="0.6"/>
    <n v="3000"/>
    <n v="1800"/>
    <n v="540"/>
    <n v="0.3"/>
  </r>
  <r>
    <x v="2"/>
    <n v="1128299"/>
    <x v="69"/>
    <x v="2"/>
    <x v="7"/>
    <s v="Seattle"/>
    <x v="4"/>
    <n v="0.65"/>
    <n v="2000"/>
    <n v="1300"/>
    <n v="325"/>
    <n v="0.25"/>
  </r>
  <r>
    <x v="2"/>
    <n v="1128299"/>
    <x v="69"/>
    <x v="2"/>
    <x v="7"/>
    <s v="Seattle"/>
    <x v="5"/>
    <n v="0.8"/>
    <n v="3500"/>
    <n v="2800"/>
    <n v="560"/>
    <n v="0.2"/>
  </r>
  <r>
    <x v="2"/>
    <n v="1128299"/>
    <x v="70"/>
    <x v="2"/>
    <x v="7"/>
    <s v="Seattle"/>
    <x v="0"/>
    <n v="0.6"/>
    <n v="5500"/>
    <n v="3300"/>
    <n v="990"/>
    <n v="0.3"/>
  </r>
  <r>
    <x v="2"/>
    <n v="1128299"/>
    <x v="70"/>
    <x v="2"/>
    <x v="7"/>
    <s v="Seattle"/>
    <x v="1"/>
    <n v="0.65"/>
    <n v="4000"/>
    <n v="2600"/>
    <n v="650"/>
    <n v="0.25"/>
  </r>
  <r>
    <x v="2"/>
    <n v="1128299"/>
    <x v="70"/>
    <x v="2"/>
    <x v="7"/>
    <s v="Seattle"/>
    <x v="2"/>
    <n v="0.65"/>
    <n v="4000"/>
    <n v="2600"/>
    <n v="650"/>
    <n v="0.25"/>
  </r>
  <r>
    <x v="2"/>
    <n v="1128299"/>
    <x v="70"/>
    <x v="2"/>
    <x v="7"/>
    <s v="Seattle"/>
    <x v="3"/>
    <n v="0.6"/>
    <n v="3000"/>
    <n v="1800"/>
    <n v="540"/>
    <n v="0.3"/>
  </r>
  <r>
    <x v="2"/>
    <n v="1128299"/>
    <x v="70"/>
    <x v="2"/>
    <x v="7"/>
    <s v="Seattle"/>
    <x v="4"/>
    <n v="0.65"/>
    <n v="2000"/>
    <n v="1300"/>
    <n v="325"/>
    <n v="0.25"/>
  </r>
  <r>
    <x v="2"/>
    <n v="1128299"/>
    <x v="70"/>
    <x v="2"/>
    <x v="7"/>
    <s v="Seattle"/>
    <x v="5"/>
    <n v="0.8"/>
    <n v="5000"/>
    <n v="4000"/>
    <n v="800"/>
    <n v="0.2"/>
  </r>
  <r>
    <x v="2"/>
    <n v="1128299"/>
    <x v="71"/>
    <x v="2"/>
    <x v="7"/>
    <s v="Seattle"/>
    <x v="0"/>
    <n v="0.75"/>
    <n v="7500"/>
    <n v="5625"/>
    <n v="1687.5"/>
    <n v="0.3"/>
  </r>
  <r>
    <x v="2"/>
    <n v="1128299"/>
    <x v="71"/>
    <x v="2"/>
    <x v="7"/>
    <s v="Seattle"/>
    <x v="1"/>
    <n v="0.8"/>
    <n v="6250"/>
    <n v="5000"/>
    <n v="1250"/>
    <n v="0.25"/>
  </r>
  <r>
    <x v="2"/>
    <n v="1128299"/>
    <x v="71"/>
    <x v="2"/>
    <x v="7"/>
    <s v="Seattle"/>
    <x v="2"/>
    <n v="0.8"/>
    <n v="6250"/>
    <n v="5000"/>
    <n v="1250"/>
    <n v="0.25"/>
  </r>
  <r>
    <x v="2"/>
    <n v="1128299"/>
    <x v="71"/>
    <x v="2"/>
    <x v="7"/>
    <s v="Seattle"/>
    <x v="3"/>
    <n v="0.8"/>
    <n v="5000"/>
    <n v="4000"/>
    <n v="1200"/>
    <n v="0.3"/>
  </r>
  <r>
    <x v="2"/>
    <n v="1128299"/>
    <x v="71"/>
    <x v="2"/>
    <x v="7"/>
    <s v="Seattle"/>
    <x v="4"/>
    <n v="0.85000000000000009"/>
    <n v="3750"/>
    <n v="3187.5000000000005"/>
    <n v="796.87500000000011"/>
    <n v="0.25"/>
  </r>
  <r>
    <x v="2"/>
    <n v="1128299"/>
    <x v="71"/>
    <x v="2"/>
    <x v="7"/>
    <s v="Seattle"/>
    <x v="5"/>
    <n v="1"/>
    <n v="6750"/>
    <n v="6750"/>
    <n v="1350"/>
    <n v="0.2"/>
  </r>
  <r>
    <x v="2"/>
    <n v="1128299"/>
    <x v="72"/>
    <x v="2"/>
    <x v="7"/>
    <s v="Seattle"/>
    <x v="0"/>
    <n v="0.8"/>
    <n v="8250"/>
    <n v="6600"/>
    <n v="1980"/>
    <n v="0.3"/>
  </r>
  <r>
    <x v="2"/>
    <n v="1128299"/>
    <x v="72"/>
    <x v="2"/>
    <x v="7"/>
    <s v="Seattle"/>
    <x v="1"/>
    <n v="0.85000000000000009"/>
    <n v="6750"/>
    <n v="5737.5000000000009"/>
    <n v="1434.3750000000002"/>
    <n v="0.25"/>
  </r>
  <r>
    <x v="2"/>
    <n v="1128299"/>
    <x v="72"/>
    <x v="2"/>
    <x v="7"/>
    <s v="Seattle"/>
    <x v="2"/>
    <n v="0.85000000000000009"/>
    <n v="6250"/>
    <n v="5312.5000000000009"/>
    <n v="1328.1250000000002"/>
    <n v="0.25"/>
  </r>
  <r>
    <x v="2"/>
    <n v="1128299"/>
    <x v="72"/>
    <x v="2"/>
    <x v="7"/>
    <s v="Seattle"/>
    <x v="3"/>
    <n v="0.8"/>
    <n v="5250"/>
    <n v="4200"/>
    <n v="1260"/>
    <n v="0.3"/>
  </r>
  <r>
    <x v="2"/>
    <n v="1128299"/>
    <x v="72"/>
    <x v="2"/>
    <x v="7"/>
    <s v="Seattle"/>
    <x v="4"/>
    <n v="0.85000000000000009"/>
    <n v="5750"/>
    <n v="4887.5000000000009"/>
    <n v="1221.8750000000002"/>
    <n v="0.25"/>
  </r>
  <r>
    <x v="2"/>
    <n v="1128299"/>
    <x v="72"/>
    <x v="2"/>
    <x v="7"/>
    <s v="Seattle"/>
    <x v="5"/>
    <n v="1"/>
    <n v="5750"/>
    <n v="5750"/>
    <n v="1150"/>
    <n v="0.2"/>
  </r>
  <r>
    <x v="2"/>
    <n v="1128299"/>
    <x v="73"/>
    <x v="2"/>
    <x v="7"/>
    <s v="Seattle"/>
    <x v="0"/>
    <n v="0.85000000000000009"/>
    <n v="7750"/>
    <n v="6587.5000000000009"/>
    <n v="1976.2500000000002"/>
    <n v="0.3"/>
  </r>
  <r>
    <x v="2"/>
    <n v="1128299"/>
    <x v="73"/>
    <x v="2"/>
    <x v="7"/>
    <s v="Seattle"/>
    <x v="1"/>
    <n v="0.80000000000000016"/>
    <n v="7500"/>
    <n v="6000.0000000000009"/>
    <n v="1500.0000000000002"/>
    <n v="0.25"/>
  </r>
  <r>
    <x v="2"/>
    <n v="1128299"/>
    <x v="73"/>
    <x v="2"/>
    <x v="7"/>
    <s v="Seattle"/>
    <x v="2"/>
    <n v="0.75000000000000011"/>
    <n v="6250"/>
    <n v="4687.5000000000009"/>
    <n v="1171.8750000000002"/>
    <n v="0.25"/>
  </r>
  <r>
    <x v="2"/>
    <n v="1128299"/>
    <x v="73"/>
    <x v="2"/>
    <x v="7"/>
    <s v="Seattle"/>
    <x v="3"/>
    <n v="0.75000000000000011"/>
    <n v="5750"/>
    <n v="4312.5000000000009"/>
    <n v="1293.7500000000002"/>
    <n v="0.3"/>
  </r>
  <r>
    <x v="2"/>
    <n v="1128299"/>
    <x v="73"/>
    <x v="2"/>
    <x v="7"/>
    <s v="Seattle"/>
    <x v="4"/>
    <n v="0.75"/>
    <n v="5750"/>
    <n v="4312.5"/>
    <n v="1078.125"/>
    <n v="0.25"/>
  </r>
  <r>
    <x v="2"/>
    <n v="1128299"/>
    <x v="73"/>
    <x v="2"/>
    <x v="7"/>
    <s v="Seattle"/>
    <x v="5"/>
    <n v="0.8"/>
    <n v="4000"/>
    <n v="3200"/>
    <n v="640"/>
    <n v="0.2"/>
  </r>
  <r>
    <x v="2"/>
    <n v="1128299"/>
    <x v="74"/>
    <x v="2"/>
    <x v="7"/>
    <s v="Seattle"/>
    <x v="0"/>
    <n v="0.70000000000000018"/>
    <n v="6000"/>
    <n v="4200.0000000000009"/>
    <n v="1260.0000000000002"/>
    <n v="0.3"/>
  </r>
  <r>
    <x v="2"/>
    <n v="1128299"/>
    <x v="74"/>
    <x v="2"/>
    <x v="7"/>
    <s v="Seattle"/>
    <x v="1"/>
    <n v="0.75000000000000022"/>
    <n v="6000"/>
    <n v="4500.0000000000009"/>
    <n v="1125.0000000000002"/>
    <n v="0.25"/>
  </r>
  <r>
    <x v="2"/>
    <n v="1128299"/>
    <x v="74"/>
    <x v="2"/>
    <x v="7"/>
    <s v="Seattle"/>
    <x v="2"/>
    <n v="0.70000000000000018"/>
    <n v="4500"/>
    <n v="3150.0000000000009"/>
    <n v="787.50000000000023"/>
    <n v="0.25"/>
  </r>
  <r>
    <x v="2"/>
    <n v="1128299"/>
    <x v="74"/>
    <x v="2"/>
    <x v="7"/>
    <s v="Seattle"/>
    <x v="3"/>
    <n v="0.70000000000000018"/>
    <n v="4000"/>
    <n v="2800.0000000000009"/>
    <n v="840.00000000000023"/>
    <n v="0.3"/>
  </r>
  <r>
    <x v="2"/>
    <n v="1128299"/>
    <x v="74"/>
    <x v="2"/>
    <x v="7"/>
    <s v="Seattle"/>
    <x v="4"/>
    <n v="0.80000000000000016"/>
    <n v="4250"/>
    <n v="3400.0000000000005"/>
    <n v="850.00000000000011"/>
    <n v="0.25"/>
  </r>
  <r>
    <x v="2"/>
    <n v="1128299"/>
    <x v="74"/>
    <x v="2"/>
    <x v="7"/>
    <s v="Seattle"/>
    <x v="5"/>
    <n v="0.65"/>
    <n v="4500"/>
    <n v="2925"/>
    <n v="585"/>
    <n v="0.2"/>
  </r>
  <r>
    <x v="2"/>
    <n v="1128299"/>
    <x v="75"/>
    <x v="2"/>
    <x v="7"/>
    <s v="Seattle"/>
    <x v="0"/>
    <n v="0.60000000000000009"/>
    <n v="5500"/>
    <n v="3300.0000000000005"/>
    <n v="990.00000000000011"/>
    <n v="0.3"/>
  </r>
  <r>
    <x v="2"/>
    <n v="1128299"/>
    <x v="75"/>
    <x v="2"/>
    <x v="7"/>
    <s v="Seattle"/>
    <x v="1"/>
    <n v="0.65000000000000013"/>
    <n v="5500"/>
    <n v="3575.0000000000009"/>
    <n v="893.75000000000023"/>
    <n v="0.25"/>
  </r>
  <r>
    <x v="2"/>
    <n v="1128299"/>
    <x v="75"/>
    <x v="2"/>
    <x v="7"/>
    <s v="Seattle"/>
    <x v="2"/>
    <n v="0.60000000000000009"/>
    <n v="3750"/>
    <n v="2250.0000000000005"/>
    <n v="562.50000000000011"/>
    <n v="0.25"/>
  </r>
  <r>
    <x v="2"/>
    <n v="1128299"/>
    <x v="75"/>
    <x v="2"/>
    <x v="7"/>
    <s v="Seattle"/>
    <x v="3"/>
    <n v="0.60000000000000009"/>
    <n v="3500"/>
    <n v="2100.0000000000005"/>
    <n v="630.00000000000011"/>
    <n v="0.3"/>
  </r>
  <r>
    <x v="2"/>
    <n v="1128299"/>
    <x v="75"/>
    <x v="2"/>
    <x v="7"/>
    <s v="Seattle"/>
    <x v="4"/>
    <n v="0.70000000000000007"/>
    <n v="3250"/>
    <n v="2275"/>
    <n v="568.75"/>
    <n v="0.25"/>
  </r>
  <r>
    <x v="2"/>
    <n v="1128299"/>
    <x v="75"/>
    <x v="2"/>
    <x v="7"/>
    <s v="Seattle"/>
    <x v="5"/>
    <n v="0.75000000000000011"/>
    <n v="3750"/>
    <n v="2812.5000000000005"/>
    <n v="562.50000000000011"/>
    <n v="0.2"/>
  </r>
  <r>
    <x v="2"/>
    <n v="1128299"/>
    <x v="76"/>
    <x v="2"/>
    <x v="7"/>
    <s v="Seattle"/>
    <x v="0"/>
    <n v="0.60000000000000009"/>
    <n v="6000"/>
    <n v="3600.0000000000005"/>
    <n v="1080"/>
    <n v="0.3"/>
  </r>
  <r>
    <x v="2"/>
    <n v="1128299"/>
    <x v="76"/>
    <x v="2"/>
    <x v="7"/>
    <s v="Seattle"/>
    <x v="1"/>
    <n v="0.65000000000000013"/>
    <n v="6250"/>
    <n v="4062.5000000000009"/>
    <n v="1015.6250000000002"/>
    <n v="0.25"/>
  </r>
  <r>
    <x v="2"/>
    <n v="1128299"/>
    <x v="76"/>
    <x v="2"/>
    <x v="7"/>
    <s v="Seattle"/>
    <x v="2"/>
    <n v="0.60000000000000009"/>
    <n v="4750"/>
    <n v="2850.0000000000005"/>
    <n v="712.50000000000011"/>
    <n v="0.25"/>
  </r>
  <r>
    <x v="2"/>
    <n v="1128299"/>
    <x v="76"/>
    <x v="2"/>
    <x v="7"/>
    <s v="Seattle"/>
    <x v="3"/>
    <n v="0.70000000000000018"/>
    <n v="4500"/>
    <n v="3150.0000000000009"/>
    <n v="945.00000000000023"/>
    <n v="0.3"/>
  </r>
  <r>
    <x v="2"/>
    <n v="1128299"/>
    <x v="76"/>
    <x v="2"/>
    <x v="7"/>
    <s v="Seattle"/>
    <x v="4"/>
    <n v="0.90000000000000013"/>
    <n v="4250"/>
    <n v="3825.0000000000005"/>
    <n v="956.25000000000011"/>
    <n v="0.25"/>
  </r>
  <r>
    <x v="2"/>
    <n v="1128299"/>
    <x v="76"/>
    <x v="2"/>
    <x v="7"/>
    <s v="Seattle"/>
    <x v="5"/>
    <n v="0.95000000000000018"/>
    <n v="5500"/>
    <n v="5225.0000000000009"/>
    <n v="1045.0000000000002"/>
    <n v="0.2"/>
  </r>
  <r>
    <x v="2"/>
    <n v="1128299"/>
    <x v="77"/>
    <x v="2"/>
    <x v="7"/>
    <s v="Seattle"/>
    <x v="0"/>
    <n v="0.80000000000000016"/>
    <n v="7500"/>
    <n v="6000.0000000000009"/>
    <n v="1800.0000000000002"/>
    <n v="0.3"/>
  </r>
  <r>
    <x v="2"/>
    <n v="1128299"/>
    <x v="77"/>
    <x v="2"/>
    <x v="7"/>
    <s v="Seattle"/>
    <x v="1"/>
    <n v="0.8500000000000002"/>
    <n v="7500"/>
    <n v="6375.0000000000018"/>
    <n v="1593.7500000000005"/>
    <n v="0.25"/>
  </r>
  <r>
    <x v="2"/>
    <n v="1128299"/>
    <x v="77"/>
    <x v="2"/>
    <x v="7"/>
    <s v="Seattle"/>
    <x v="2"/>
    <n v="0.80000000000000016"/>
    <n v="5500"/>
    <n v="4400.0000000000009"/>
    <n v="1100.0000000000002"/>
    <n v="0.25"/>
  </r>
  <r>
    <x v="2"/>
    <n v="1128299"/>
    <x v="77"/>
    <x v="2"/>
    <x v="7"/>
    <s v="Seattle"/>
    <x v="3"/>
    <n v="0.80000000000000016"/>
    <n v="5500"/>
    <n v="4400.0000000000009"/>
    <n v="1320.0000000000002"/>
    <n v="0.3"/>
  </r>
  <r>
    <x v="2"/>
    <n v="1128299"/>
    <x v="77"/>
    <x v="2"/>
    <x v="7"/>
    <s v="Seattle"/>
    <x v="4"/>
    <n v="0.90000000000000013"/>
    <n v="4750"/>
    <n v="4275.0000000000009"/>
    <n v="1068.7500000000002"/>
    <n v="0.25"/>
  </r>
  <r>
    <x v="2"/>
    <n v="1128299"/>
    <x v="77"/>
    <x v="2"/>
    <x v="7"/>
    <s v="Seattle"/>
    <x v="5"/>
    <n v="0.95000000000000018"/>
    <n v="5750"/>
    <n v="5462.5000000000009"/>
    <n v="1092.5000000000002"/>
    <n v="0.2"/>
  </r>
  <r>
    <x v="0"/>
    <n v="1185732"/>
    <x v="78"/>
    <x v="4"/>
    <x v="8"/>
    <s v="Miami"/>
    <x v="0"/>
    <n v="0.45"/>
    <n v="10500"/>
    <n v="4725"/>
    <n v="2126.25"/>
    <n v="0.45"/>
  </r>
  <r>
    <x v="0"/>
    <n v="1185732"/>
    <x v="78"/>
    <x v="4"/>
    <x v="8"/>
    <s v="Miami"/>
    <x v="1"/>
    <n v="0.45"/>
    <n v="8500"/>
    <n v="3825"/>
    <n v="1338.75"/>
    <n v="0.35"/>
  </r>
  <r>
    <x v="0"/>
    <n v="1185732"/>
    <x v="78"/>
    <x v="4"/>
    <x v="8"/>
    <s v="Miami"/>
    <x v="2"/>
    <n v="0.35000000000000003"/>
    <n v="8500"/>
    <n v="2975.0000000000005"/>
    <n v="743.75000000000011"/>
    <n v="0.25"/>
  </r>
  <r>
    <x v="0"/>
    <n v="1185732"/>
    <x v="78"/>
    <x v="4"/>
    <x v="8"/>
    <s v="Miami"/>
    <x v="3"/>
    <n v="0.39999999999999997"/>
    <n v="7000"/>
    <n v="2799.9999999999995"/>
    <n v="839.99999999999989"/>
    <n v="0.3"/>
  </r>
  <r>
    <x v="0"/>
    <n v="1185732"/>
    <x v="78"/>
    <x v="4"/>
    <x v="8"/>
    <s v="Miami"/>
    <x v="4"/>
    <n v="0.55000000000000004"/>
    <n v="7500"/>
    <n v="4125"/>
    <n v="1443.75"/>
    <n v="0.35"/>
  </r>
  <r>
    <x v="0"/>
    <n v="1185732"/>
    <x v="78"/>
    <x v="4"/>
    <x v="8"/>
    <s v="Miami"/>
    <x v="5"/>
    <n v="0.45"/>
    <n v="8500"/>
    <n v="3825"/>
    <n v="1912.5"/>
    <n v="0.5"/>
  </r>
  <r>
    <x v="0"/>
    <n v="1185732"/>
    <x v="79"/>
    <x v="4"/>
    <x v="8"/>
    <s v="Miami"/>
    <x v="0"/>
    <n v="0.45"/>
    <n v="11000"/>
    <n v="4950"/>
    <n v="2227.5"/>
    <n v="0.45"/>
  </r>
  <r>
    <x v="0"/>
    <n v="1185732"/>
    <x v="79"/>
    <x v="4"/>
    <x v="8"/>
    <s v="Miami"/>
    <x v="1"/>
    <n v="0.45"/>
    <n v="7500"/>
    <n v="3375"/>
    <n v="1181.25"/>
    <n v="0.35"/>
  </r>
  <r>
    <x v="0"/>
    <n v="1185732"/>
    <x v="79"/>
    <x v="4"/>
    <x v="8"/>
    <s v="Miami"/>
    <x v="2"/>
    <n v="0.35000000000000003"/>
    <n v="8000"/>
    <n v="2800.0000000000005"/>
    <n v="700.00000000000011"/>
    <n v="0.25"/>
  </r>
  <r>
    <x v="0"/>
    <n v="1185732"/>
    <x v="79"/>
    <x v="4"/>
    <x v="8"/>
    <s v="Miami"/>
    <x v="3"/>
    <n v="0.39999999999999997"/>
    <n v="6750"/>
    <n v="2700"/>
    <n v="810"/>
    <n v="0.3"/>
  </r>
  <r>
    <x v="0"/>
    <n v="1185732"/>
    <x v="79"/>
    <x v="4"/>
    <x v="8"/>
    <s v="Miami"/>
    <x v="4"/>
    <n v="0.55000000000000004"/>
    <n v="7500"/>
    <n v="4125"/>
    <n v="1443.75"/>
    <n v="0.35"/>
  </r>
  <r>
    <x v="0"/>
    <n v="1185732"/>
    <x v="79"/>
    <x v="4"/>
    <x v="8"/>
    <s v="Miami"/>
    <x v="5"/>
    <n v="0.45"/>
    <n v="8500"/>
    <n v="3825"/>
    <n v="1912.5"/>
    <n v="0.5"/>
  </r>
  <r>
    <x v="0"/>
    <n v="1185732"/>
    <x v="80"/>
    <x v="4"/>
    <x v="8"/>
    <s v="Miami"/>
    <x v="0"/>
    <n v="0.45"/>
    <n v="10700"/>
    <n v="4815"/>
    <n v="2166.75"/>
    <n v="0.45"/>
  </r>
  <r>
    <x v="0"/>
    <n v="1185732"/>
    <x v="80"/>
    <x v="4"/>
    <x v="8"/>
    <s v="Miami"/>
    <x v="1"/>
    <n v="0.45"/>
    <n v="7500"/>
    <n v="3375"/>
    <n v="1181.25"/>
    <n v="0.35"/>
  </r>
  <r>
    <x v="0"/>
    <n v="1185732"/>
    <x v="80"/>
    <x v="4"/>
    <x v="8"/>
    <s v="Miami"/>
    <x v="2"/>
    <n v="0.35000000000000003"/>
    <n v="7750"/>
    <n v="2712.5000000000005"/>
    <n v="678.12500000000011"/>
    <n v="0.25"/>
  </r>
  <r>
    <x v="0"/>
    <n v="1185732"/>
    <x v="80"/>
    <x v="4"/>
    <x v="8"/>
    <s v="Miami"/>
    <x v="3"/>
    <n v="0.39999999999999997"/>
    <n v="6250"/>
    <n v="2500"/>
    <n v="750"/>
    <n v="0.3"/>
  </r>
  <r>
    <x v="0"/>
    <n v="1185732"/>
    <x v="80"/>
    <x v="4"/>
    <x v="8"/>
    <s v="Miami"/>
    <x v="4"/>
    <n v="0.55000000000000004"/>
    <n v="6750"/>
    <n v="3712.5000000000005"/>
    <n v="1299.375"/>
    <n v="0.35"/>
  </r>
  <r>
    <x v="0"/>
    <n v="1185732"/>
    <x v="80"/>
    <x v="4"/>
    <x v="8"/>
    <s v="Miami"/>
    <x v="5"/>
    <n v="0.45"/>
    <n v="7750"/>
    <n v="3487.5"/>
    <n v="1743.75"/>
    <n v="0.5"/>
  </r>
  <r>
    <x v="0"/>
    <n v="1185732"/>
    <x v="81"/>
    <x v="4"/>
    <x v="8"/>
    <s v="Miami"/>
    <x v="0"/>
    <n v="0.45"/>
    <n v="10250"/>
    <n v="4612.5"/>
    <n v="2075.625"/>
    <n v="0.45"/>
  </r>
  <r>
    <x v="0"/>
    <n v="1185732"/>
    <x v="81"/>
    <x v="4"/>
    <x v="8"/>
    <s v="Miami"/>
    <x v="1"/>
    <n v="0.45"/>
    <n v="7250"/>
    <n v="3262.5"/>
    <n v="1141.875"/>
    <n v="0.35"/>
  </r>
  <r>
    <x v="0"/>
    <n v="1185732"/>
    <x v="81"/>
    <x v="4"/>
    <x v="8"/>
    <s v="Miami"/>
    <x v="2"/>
    <n v="0.35000000000000003"/>
    <n v="7250"/>
    <n v="2537.5000000000005"/>
    <n v="634.37500000000011"/>
    <n v="0.25"/>
  </r>
  <r>
    <x v="0"/>
    <n v="1185732"/>
    <x v="81"/>
    <x v="4"/>
    <x v="8"/>
    <s v="Miami"/>
    <x v="3"/>
    <n v="0.39999999999999997"/>
    <n v="6500"/>
    <n v="2600"/>
    <n v="780"/>
    <n v="0.3"/>
  </r>
  <r>
    <x v="0"/>
    <n v="1185732"/>
    <x v="81"/>
    <x v="4"/>
    <x v="8"/>
    <s v="Miami"/>
    <x v="4"/>
    <n v="0.55000000000000004"/>
    <n v="6750"/>
    <n v="3712.5000000000005"/>
    <n v="1299.375"/>
    <n v="0.35"/>
  </r>
  <r>
    <x v="0"/>
    <n v="1185732"/>
    <x v="81"/>
    <x v="4"/>
    <x v="8"/>
    <s v="Miami"/>
    <x v="5"/>
    <n v="0.45"/>
    <n v="8000"/>
    <n v="3600"/>
    <n v="1800"/>
    <n v="0.5"/>
  </r>
  <r>
    <x v="0"/>
    <n v="1185732"/>
    <x v="82"/>
    <x v="4"/>
    <x v="8"/>
    <s v="Miami"/>
    <x v="0"/>
    <n v="0.55000000000000004"/>
    <n v="10700"/>
    <n v="5885.0000000000009"/>
    <n v="2648.2500000000005"/>
    <n v="0.45"/>
  </r>
  <r>
    <x v="0"/>
    <n v="1185732"/>
    <x v="82"/>
    <x v="4"/>
    <x v="8"/>
    <s v="Miami"/>
    <x v="1"/>
    <n v="0.55000000000000004"/>
    <n v="7750"/>
    <n v="4262.5"/>
    <n v="1491.875"/>
    <n v="0.35"/>
  </r>
  <r>
    <x v="0"/>
    <n v="1185732"/>
    <x v="82"/>
    <x v="4"/>
    <x v="8"/>
    <s v="Miami"/>
    <x v="2"/>
    <n v="0.5"/>
    <n v="7500"/>
    <n v="3750"/>
    <n v="937.5"/>
    <n v="0.25"/>
  </r>
  <r>
    <x v="0"/>
    <n v="1185732"/>
    <x v="82"/>
    <x v="4"/>
    <x v="8"/>
    <s v="Miami"/>
    <x v="3"/>
    <n v="0.5"/>
    <n v="7000"/>
    <n v="3500"/>
    <n v="1050"/>
    <n v="0.3"/>
  </r>
  <r>
    <x v="0"/>
    <n v="1185732"/>
    <x v="82"/>
    <x v="4"/>
    <x v="8"/>
    <s v="Miami"/>
    <x v="4"/>
    <n v="0.6"/>
    <n v="7250"/>
    <n v="4350"/>
    <n v="1522.5"/>
    <n v="0.35"/>
  </r>
  <r>
    <x v="0"/>
    <n v="1185732"/>
    <x v="82"/>
    <x v="4"/>
    <x v="8"/>
    <s v="Miami"/>
    <x v="5"/>
    <n v="0.65"/>
    <n v="8250"/>
    <n v="5362.5"/>
    <n v="2681.25"/>
    <n v="0.5"/>
  </r>
  <r>
    <x v="0"/>
    <n v="1185732"/>
    <x v="83"/>
    <x v="4"/>
    <x v="8"/>
    <s v="Miami"/>
    <x v="0"/>
    <n v="0.6"/>
    <n v="10750"/>
    <n v="6450"/>
    <n v="2902.5"/>
    <n v="0.45"/>
  </r>
  <r>
    <x v="0"/>
    <n v="1185732"/>
    <x v="83"/>
    <x v="4"/>
    <x v="8"/>
    <s v="Miami"/>
    <x v="1"/>
    <n v="0.55000000000000004"/>
    <n v="8250"/>
    <n v="4537.5"/>
    <n v="1588.125"/>
    <n v="0.35"/>
  </r>
  <r>
    <x v="0"/>
    <n v="1185732"/>
    <x v="83"/>
    <x v="4"/>
    <x v="8"/>
    <s v="Miami"/>
    <x v="2"/>
    <n v="0.5"/>
    <n v="8000"/>
    <n v="4000"/>
    <n v="1000"/>
    <n v="0.25"/>
  </r>
  <r>
    <x v="0"/>
    <n v="1185732"/>
    <x v="83"/>
    <x v="4"/>
    <x v="8"/>
    <s v="Miami"/>
    <x v="3"/>
    <n v="0.5"/>
    <n v="7750"/>
    <n v="3875"/>
    <n v="1162.5"/>
    <n v="0.3"/>
  </r>
  <r>
    <x v="0"/>
    <n v="1185732"/>
    <x v="83"/>
    <x v="4"/>
    <x v="8"/>
    <s v="Miami"/>
    <x v="4"/>
    <n v="0.65"/>
    <n v="7750"/>
    <n v="5037.5"/>
    <n v="1763.125"/>
    <n v="0.35"/>
  </r>
  <r>
    <x v="0"/>
    <n v="1185732"/>
    <x v="83"/>
    <x v="4"/>
    <x v="8"/>
    <s v="Miami"/>
    <x v="5"/>
    <n v="0.70000000000000007"/>
    <n v="9250"/>
    <n v="6475.0000000000009"/>
    <n v="3237.5000000000005"/>
    <n v="0.5"/>
  </r>
  <r>
    <x v="0"/>
    <n v="1185732"/>
    <x v="84"/>
    <x v="4"/>
    <x v="8"/>
    <s v="Miami"/>
    <x v="0"/>
    <n v="0.65"/>
    <n v="11500"/>
    <n v="7475"/>
    <n v="3363.75"/>
    <n v="0.45"/>
  </r>
  <r>
    <x v="0"/>
    <n v="1185732"/>
    <x v="84"/>
    <x v="4"/>
    <x v="8"/>
    <s v="Miami"/>
    <x v="1"/>
    <n v="0.60000000000000009"/>
    <n v="9000"/>
    <n v="5400.0000000000009"/>
    <n v="1890.0000000000002"/>
    <n v="0.35"/>
  </r>
  <r>
    <x v="0"/>
    <n v="1185732"/>
    <x v="84"/>
    <x v="4"/>
    <x v="8"/>
    <s v="Miami"/>
    <x v="2"/>
    <n v="0.55000000000000004"/>
    <n v="8250"/>
    <n v="4537.5"/>
    <n v="1134.375"/>
    <n v="0.25"/>
  </r>
  <r>
    <x v="0"/>
    <n v="1185732"/>
    <x v="84"/>
    <x v="4"/>
    <x v="8"/>
    <s v="Miami"/>
    <x v="3"/>
    <n v="0.55000000000000004"/>
    <n v="7750"/>
    <n v="4262.5"/>
    <n v="1278.75"/>
    <n v="0.3"/>
  </r>
  <r>
    <x v="0"/>
    <n v="1185732"/>
    <x v="84"/>
    <x v="4"/>
    <x v="8"/>
    <s v="Miami"/>
    <x v="4"/>
    <n v="0.65"/>
    <n v="8000"/>
    <n v="5200"/>
    <n v="1819.9999999999998"/>
    <n v="0.35"/>
  </r>
  <r>
    <x v="0"/>
    <n v="1185732"/>
    <x v="84"/>
    <x v="4"/>
    <x v="8"/>
    <s v="Miami"/>
    <x v="5"/>
    <n v="0.70000000000000007"/>
    <n v="9750"/>
    <n v="6825.0000000000009"/>
    <n v="3412.5000000000005"/>
    <n v="0.5"/>
  </r>
  <r>
    <x v="0"/>
    <n v="1185732"/>
    <x v="85"/>
    <x v="4"/>
    <x v="8"/>
    <s v="Miami"/>
    <x v="0"/>
    <n v="0.65"/>
    <n v="11250"/>
    <n v="7312.5"/>
    <n v="3290.625"/>
    <n v="0.45"/>
  </r>
  <r>
    <x v="0"/>
    <n v="1185732"/>
    <x v="85"/>
    <x v="4"/>
    <x v="8"/>
    <s v="Miami"/>
    <x v="1"/>
    <n v="0.60000000000000009"/>
    <n v="9000"/>
    <n v="5400.0000000000009"/>
    <n v="1890.0000000000002"/>
    <n v="0.35"/>
  </r>
  <r>
    <x v="0"/>
    <n v="1185732"/>
    <x v="85"/>
    <x v="4"/>
    <x v="8"/>
    <s v="Miami"/>
    <x v="2"/>
    <n v="0.55000000000000004"/>
    <n v="8250"/>
    <n v="4537.5"/>
    <n v="1134.375"/>
    <n v="0.25"/>
  </r>
  <r>
    <x v="0"/>
    <n v="1185732"/>
    <x v="85"/>
    <x v="4"/>
    <x v="8"/>
    <s v="Miami"/>
    <x v="3"/>
    <n v="0.45"/>
    <n v="7750"/>
    <n v="3487.5"/>
    <n v="1046.25"/>
    <n v="0.3"/>
  </r>
  <r>
    <x v="0"/>
    <n v="1185732"/>
    <x v="85"/>
    <x v="4"/>
    <x v="8"/>
    <s v="Miami"/>
    <x v="4"/>
    <n v="0.55000000000000004"/>
    <n v="7500"/>
    <n v="4125"/>
    <n v="1443.75"/>
    <n v="0.35"/>
  </r>
  <r>
    <x v="0"/>
    <n v="1185732"/>
    <x v="85"/>
    <x v="4"/>
    <x v="8"/>
    <s v="Miami"/>
    <x v="5"/>
    <n v="0.60000000000000009"/>
    <n v="9250"/>
    <n v="5550.0000000000009"/>
    <n v="2775.0000000000005"/>
    <n v="0.5"/>
  </r>
  <r>
    <x v="0"/>
    <n v="1185732"/>
    <x v="86"/>
    <x v="4"/>
    <x v="8"/>
    <s v="Miami"/>
    <x v="0"/>
    <n v="0.55000000000000004"/>
    <n v="10500"/>
    <n v="5775.0000000000009"/>
    <n v="2598.7500000000005"/>
    <n v="0.45"/>
  </r>
  <r>
    <x v="0"/>
    <n v="1185732"/>
    <x v="86"/>
    <x v="4"/>
    <x v="8"/>
    <s v="Miami"/>
    <x v="1"/>
    <n v="0.50000000000000011"/>
    <n v="8500"/>
    <n v="4250.0000000000009"/>
    <n v="1487.5000000000002"/>
    <n v="0.35"/>
  </r>
  <r>
    <x v="0"/>
    <n v="1185732"/>
    <x v="86"/>
    <x v="4"/>
    <x v="8"/>
    <s v="Miami"/>
    <x v="2"/>
    <n v="0.45"/>
    <n v="7500"/>
    <n v="3375"/>
    <n v="843.75"/>
    <n v="0.25"/>
  </r>
  <r>
    <x v="0"/>
    <n v="1185732"/>
    <x v="86"/>
    <x v="4"/>
    <x v="8"/>
    <s v="Miami"/>
    <x v="3"/>
    <n v="0.45"/>
    <n v="7250"/>
    <n v="3262.5"/>
    <n v="978.75"/>
    <n v="0.3"/>
  </r>
  <r>
    <x v="0"/>
    <n v="1185732"/>
    <x v="86"/>
    <x v="4"/>
    <x v="8"/>
    <s v="Miami"/>
    <x v="4"/>
    <n v="0.55000000000000004"/>
    <n v="7250"/>
    <n v="3987.5000000000005"/>
    <n v="1395.625"/>
    <n v="0.35"/>
  </r>
  <r>
    <x v="0"/>
    <n v="1185732"/>
    <x v="86"/>
    <x v="4"/>
    <x v="8"/>
    <s v="Miami"/>
    <x v="5"/>
    <n v="0.60000000000000009"/>
    <n v="8250"/>
    <n v="4950.0000000000009"/>
    <n v="2475.0000000000005"/>
    <n v="0.5"/>
  </r>
  <r>
    <x v="0"/>
    <n v="1185732"/>
    <x v="87"/>
    <x v="4"/>
    <x v="8"/>
    <s v="Miami"/>
    <x v="0"/>
    <n v="0.60000000000000009"/>
    <n v="10000"/>
    <n v="6000.0000000000009"/>
    <n v="2700.0000000000005"/>
    <n v="0.45"/>
  </r>
  <r>
    <x v="0"/>
    <n v="1185732"/>
    <x v="87"/>
    <x v="4"/>
    <x v="8"/>
    <s v="Miami"/>
    <x v="1"/>
    <n v="0.50000000000000011"/>
    <n v="8250"/>
    <n v="4125.0000000000009"/>
    <n v="1443.7500000000002"/>
    <n v="0.35"/>
  </r>
  <r>
    <x v="0"/>
    <n v="1185732"/>
    <x v="87"/>
    <x v="4"/>
    <x v="8"/>
    <s v="Miami"/>
    <x v="2"/>
    <n v="0.50000000000000011"/>
    <n v="7250"/>
    <n v="3625.0000000000009"/>
    <n v="906.25000000000023"/>
    <n v="0.25"/>
  </r>
  <r>
    <x v="0"/>
    <n v="1185732"/>
    <x v="87"/>
    <x v="4"/>
    <x v="8"/>
    <s v="Miami"/>
    <x v="3"/>
    <n v="0.50000000000000011"/>
    <n v="7000"/>
    <n v="3500.0000000000009"/>
    <n v="1050.0000000000002"/>
    <n v="0.3"/>
  </r>
  <r>
    <x v="0"/>
    <n v="1185732"/>
    <x v="87"/>
    <x v="4"/>
    <x v="8"/>
    <s v="Miami"/>
    <x v="4"/>
    <n v="0.60000000000000009"/>
    <n v="7000"/>
    <n v="4200.0000000000009"/>
    <n v="1470.0000000000002"/>
    <n v="0.35"/>
  </r>
  <r>
    <x v="0"/>
    <n v="1185732"/>
    <x v="87"/>
    <x v="4"/>
    <x v="8"/>
    <s v="Miami"/>
    <x v="5"/>
    <n v="0.65"/>
    <n v="8250"/>
    <n v="5362.5"/>
    <n v="2681.25"/>
    <n v="0.5"/>
  </r>
  <r>
    <x v="0"/>
    <n v="1185732"/>
    <x v="88"/>
    <x v="4"/>
    <x v="8"/>
    <s v="Miami"/>
    <x v="0"/>
    <n v="0.60000000000000009"/>
    <n v="9750"/>
    <n v="5850.0000000000009"/>
    <n v="2632.5000000000005"/>
    <n v="0.45"/>
  </r>
  <r>
    <x v="0"/>
    <n v="1185732"/>
    <x v="88"/>
    <x v="4"/>
    <x v="8"/>
    <s v="Miami"/>
    <x v="1"/>
    <n v="0.50000000000000011"/>
    <n v="8000"/>
    <n v="4000.0000000000009"/>
    <n v="1400.0000000000002"/>
    <n v="0.35"/>
  </r>
  <r>
    <x v="0"/>
    <n v="1185732"/>
    <x v="88"/>
    <x v="4"/>
    <x v="8"/>
    <s v="Miami"/>
    <x v="2"/>
    <n v="0.50000000000000011"/>
    <n v="7450"/>
    <n v="3725.0000000000009"/>
    <n v="931.25000000000023"/>
    <n v="0.25"/>
  </r>
  <r>
    <x v="0"/>
    <n v="1185732"/>
    <x v="88"/>
    <x v="4"/>
    <x v="8"/>
    <s v="Miami"/>
    <x v="3"/>
    <n v="0.50000000000000011"/>
    <n v="7750"/>
    <n v="3875.0000000000009"/>
    <n v="1162.5000000000002"/>
    <n v="0.3"/>
  </r>
  <r>
    <x v="0"/>
    <n v="1185732"/>
    <x v="88"/>
    <x v="4"/>
    <x v="8"/>
    <s v="Miami"/>
    <x v="4"/>
    <n v="0.65"/>
    <n v="7500"/>
    <n v="4875"/>
    <n v="1706.25"/>
    <n v="0.35"/>
  </r>
  <r>
    <x v="0"/>
    <n v="1185732"/>
    <x v="88"/>
    <x v="4"/>
    <x v="8"/>
    <s v="Miami"/>
    <x v="5"/>
    <n v="0.7"/>
    <n v="8500"/>
    <n v="5950"/>
    <n v="2975"/>
    <n v="0.5"/>
  </r>
  <r>
    <x v="0"/>
    <n v="1185732"/>
    <x v="89"/>
    <x v="4"/>
    <x v="8"/>
    <s v="Miami"/>
    <x v="0"/>
    <n v="0.65"/>
    <n v="10750"/>
    <n v="6987.5"/>
    <n v="3144.375"/>
    <n v="0.45"/>
  </r>
  <r>
    <x v="0"/>
    <n v="1185732"/>
    <x v="89"/>
    <x v="4"/>
    <x v="8"/>
    <s v="Miami"/>
    <x v="1"/>
    <n v="0.55000000000000004"/>
    <n v="8750"/>
    <n v="4812.5"/>
    <n v="1684.375"/>
    <n v="0.35"/>
  </r>
  <r>
    <x v="0"/>
    <n v="1185732"/>
    <x v="89"/>
    <x v="4"/>
    <x v="8"/>
    <s v="Miami"/>
    <x v="2"/>
    <n v="0.55000000000000004"/>
    <n v="8250"/>
    <n v="4537.5"/>
    <n v="1134.375"/>
    <n v="0.25"/>
  </r>
  <r>
    <x v="0"/>
    <n v="1185732"/>
    <x v="89"/>
    <x v="4"/>
    <x v="8"/>
    <s v="Miami"/>
    <x v="3"/>
    <n v="0.55000000000000004"/>
    <n v="7750"/>
    <n v="4262.5"/>
    <n v="1278.75"/>
    <n v="0.3"/>
  </r>
  <r>
    <x v="0"/>
    <n v="1185732"/>
    <x v="89"/>
    <x v="4"/>
    <x v="8"/>
    <s v="Miami"/>
    <x v="4"/>
    <n v="0.65"/>
    <n v="7750"/>
    <n v="5037.5"/>
    <n v="1763.125"/>
    <n v="0.35"/>
  </r>
  <r>
    <x v="0"/>
    <n v="1185732"/>
    <x v="89"/>
    <x v="4"/>
    <x v="8"/>
    <s v="Miami"/>
    <x v="5"/>
    <n v="0.7"/>
    <n v="8750"/>
    <n v="6125"/>
    <n v="3062.5"/>
    <n v="0.5"/>
  </r>
  <r>
    <x v="0"/>
    <n v="1185732"/>
    <x v="90"/>
    <x v="3"/>
    <x v="9"/>
    <s v="Minneapolis"/>
    <x v="0"/>
    <n v="0.35"/>
    <n v="4500"/>
    <n v="1575"/>
    <n v="551.25"/>
    <n v="0.35000000000000003"/>
  </r>
  <r>
    <x v="0"/>
    <n v="1185732"/>
    <x v="90"/>
    <x v="3"/>
    <x v="9"/>
    <s v="Minneapolis"/>
    <x v="1"/>
    <n v="0.35"/>
    <n v="2500"/>
    <n v="875"/>
    <n v="262.5"/>
    <n v="0.3"/>
  </r>
  <r>
    <x v="0"/>
    <n v="1185732"/>
    <x v="90"/>
    <x v="3"/>
    <x v="9"/>
    <s v="Minneapolis"/>
    <x v="2"/>
    <n v="0.25"/>
    <n v="2500"/>
    <n v="625"/>
    <n v="187.5"/>
    <n v="0.3"/>
  </r>
  <r>
    <x v="0"/>
    <n v="1185732"/>
    <x v="90"/>
    <x v="3"/>
    <x v="9"/>
    <s v="Minneapolis"/>
    <x v="3"/>
    <n v="0.30000000000000004"/>
    <n v="1000"/>
    <n v="300.00000000000006"/>
    <n v="105.00000000000003"/>
    <n v="0.35000000000000003"/>
  </r>
  <r>
    <x v="0"/>
    <n v="1185732"/>
    <x v="90"/>
    <x v="3"/>
    <x v="9"/>
    <s v="Minneapolis"/>
    <x v="4"/>
    <n v="0.44999999999999996"/>
    <n v="1500"/>
    <n v="674.99999999999989"/>
    <n v="202.49999999999997"/>
    <n v="0.3"/>
  </r>
  <r>
    <x v="0"/>
    <n v="1185732"/>
    <x v="90"/>
    <x v="3"/>
    <x v="9"/>
    <s v="Minneapolis"/>
    <x v="5"/>
    <n v="0.35"/>
    <n v="2500"/>
    <n v="875"/>
    <n v="393.75"/>
    <n v="0.45"/>
  </r>
  <r>
    <x v="0"/>
    <n v="1185732"/>
    <x v="91"/>
    <x v="3"/>
    <x v="9"/>
    <s v="Minneapolis"/>
    <x v="0"/>
    <n v="0.35"/>
    <n v="5000"/>
    <n v="1750"/>
    <n v="612.50000000000011"/>
    <n v="0.35000000000000003"/>
  </r>
  <r>
    <x v="0"/>
    <n v="1185732"/>
    <x v="91"/>
    <x v="3"/>
    <x v="9"/>
    <s v="Minneapolis"/>
    <x v="1"/>
    <n v="0.35"/>
    <n v="1500"/>
    <n v="525"/>
    <n v="157.5"/>
    <n v="0.3"/>
  </r>
  <r>
    <x v="0"/>
    <n v="1185732"/>
    <x v="91"/>
    <x v="3"/>
    <x v="9"/>
    <s v="Minneapolis"/>
    <x v="2"/>
    <n v="0.25"/>
    <n v="2000"/>
    <n v="500"/>
    <n v="150"/>
    <n v="0.3"/>
  </r>
  <r>
    <x v="0"/>
    <n v="1185732"/>
    <x v="91"/>
    <x v="3"/>
    <x v="9"/>
    <s v="Minneapolis"/>
    <x v="3"/>
    <n v="0.30000000000000004"/>
    <n v="750"/>
    <n v="225.00000000000003"/>
    <n v="78.750000000000014"/>
    <n v="0.35000000000000003"/>
  </r>
  <r>
    <x v="0"/>
    <n v="1185732"/>
    <x v="91"/>
    <x v="3"/>
    <x v="9"/>
    <s v="Minneapolis"/>
    <x v="4"/>
    <n v="0.44999999999999996"/>
    <n v="1500"/>
    <n v="674.99999999999989"/>
    <n v="202.49999999999997"/>
    <n v="0.3"/>
  </r>
  <r>
    <x v="0"/>
    <n v="1185732"/>
    <x v="91"/>
    <x v="3"/>
    <x v="9"/>
    <s v="Minneapolis"/>
    <x v="5"/>
    <n v="0.35"/>
    <n v="2250"/>
    <n v="787.5"/>
    <n v="354.375"/>
    <n v="0.45"/>
  </r>
  <r>
    <x v="0"/>
    <n v="1185732"/>
    <x v="92"/>
    <x v="3"/>
    <x v="9"/>
    <s v="Minneapolis"/>
    <x v="0"/>
    <n v="0.4"/>
    <n v="4450"/>
    <n v="1780"/>
    <n v="623.00000000000011"/>
    <n v="0.35000000000000003"/>
  </r>
  <r>
    <x v="0"/>
    <n v="1185732"/>
    <x v="92"/>
    <x v="3"/>
    <x v="9"/>
    <s v="Minneapolis"/>
    <x v="1"/>
    <n v="0.4"/>
    <n v="1250"/>
    <n v="500"/>
    <n v="150"/>
    <n v="0.3"/>
  </r>
  <r>
    <x v="0"/>
    <n v="1185732"/>
    <x v="92"/>
    <x v="3"/>
    <x v="9"/>
    <s v="Minneapolis"/>
    <x v="2"/>
    <n v="0.30000000000000004"/>
    <n v="1750"/>
    <n v="525.00000000000011"/>
    <n v="157.50000000000003"/>
    <n v="0.3"/>
  </r>
  <r>
    <x v="0"/>
    <n v="1185732"/>
    <x v="92"/>
    <x v="3"/>
    <x v="9"/>
    <s v="Minneapolis"/>
    <x v="3"/>
    <n v="0.35"/>
    <n v="250"/>
    <n v="87.5"/>
    <n v="30.625000000000004"/>
    <n v="0.35000000000000003"/>
  </r>
  <r>
    <x v="0"/>
    <n v="1185732"/>
    <x v="92"/>
    <x v="3"/>
    <x v="9"/>
    <s v="Minneapolis"/>
    <x v="4"/>
    <n v="0.5"/>
    <n v="750"/>
    <n v="375"/>
    <n v="112.5"/>
    <n v="0.3"/>
  </r>
  <r>
    <x v="0"/>
    <n v="1185732"/>
    <x v="92"/>
    <x v="3"/>
    <x v="9"/>
    <s v="Minneapolis"/>
    <x v="5"/>
    <n v="0.4"/>
    <n v="1750"/>
    <n v="700"/>
    <n v="315"/>
    <n v="0.45"/>
  </r>
  <r>
    <x v="0"/>
    <n v="1185732"/>
    <x v="93"/>
    <x v="3"/>
    <x v="9"/>
    <s v="Minneapolis"/>
    <x v="0"/>
    <n v="0.4"/>
    <n v="4000"/>
    <n v="1600"/>
    <n v="560"/>
    <n v="0.35000000000000003"/>
  </r>
  <r>
    <x v="0"/>
    <n v="1185732"/>
    <x v="93"/>
    <x v="3"/>
    <x v="9"/>
    <s v="Minneapolis"/>
    <x v="1"/>
    <n v="0.4"/>
    <n v="1000"/>
    <n v="400"/>
    <n v="120"/>
    <n v="0.3"/>
  </r>
  <r>
    <x v="0"/>
    <n v="1185732"/>
    <x v="93"/>
    <x v="3"/>
    <x v="9"/>
    <s v="Minneapolis"/>
    <x v="2"/>
    <n v="0.30000000000000004"/>
    <n v="1000"/>
    <n v="300.00000000000006"/>
    <n v="90.000000000000014"/>
    <n v="0.3"/>
  </r>
  <r>
    <x v="0"/>
    <n v="1185732"/>
    <x v="93"/>
    <x v="3"/>
    <x v="9"/>
    <s v="Minneapolis"/>
    <x v="3"/>
    <n v="0.35"/>
    <n v="250"/>
    <n v="87.5"/>
    <n v="30.625000000000004"/>
    <n v="0.35000000000000003"/>
  </r>
  <r>
    <x v="0"/>
    <n v="1185732"/>
    <x v="93"/>
    <x v="3"/>
    <x v="9"/>
    <s v="Minneapolis"/>
    <x v="4"/>
    <n v="0.5"/>
    <n v="500"/>
    <n v="250"/>
    <n v="75"/>
    <n v="0.3"/>
  </r>
  <r>
    <x v="0"/>
    <n v="1185732"/>
    <x v="93"/>
    <x v="3"/>
    <x v="9"/>
    <s v="Minneapolis"/>
    <x v="5"/>
    <n v="0.4"/>
    <n v="1750"/>
    <n v="700"/>
    <n v="315"/>
    <n v="0.45"/>
  </r>
  <r>
    <x v="0"/>
    <n v="1185732"/>
    <x v="94"/>
    <x v="3"/>
    <x v="9"/>
    <s v="Minneapolis"/>
    <x v="0"/>
    <n v="0.5"/>
    <n v="4450"/>
    <n v="2225"/>
    <n v="778.75000000000011"/>
    <n v="0.35000000000000003"/>
  </r>
  <r>
    <x v="0"/>
    <n v="1185732"/>
    <x v="94"/>
    <x v="3"/>
    <x v="9"/>
    <s v="Minneapolis"/>
    <x v="1"/>
    <n v="0.45000000000000007"/>
    <n v="1500"/>
    <n v="675.00000000000011"/>
    <n v="202.50000000000003"/>
    <n v="0.3"/>
  </r>
  <r>
    <x v="0"/>
    <n v="1185732"/>
    <x v="94"/>
    <x v="3"/>
    <x v="9"/>
    <s v="Minneapolis"/>
    <x v="2"/>
    <n v="0.4"/>
    <n v="1250"/>
    <n v="500"/>
    <n v="150"/>
    <n v="0.3"/>
  </r>
  <r>
    <x v="0"/>
    <n v="1185732"/>
    <x v="94"/>
    <x v="3"/>
    <x v="9"/>
    <s v="Minneapolis"/>
    <x v="3"/>
    <n v="0.4"/>
    <n v="500"/>
    <n v="200"/>
    <n v="70"/>
    <n v="0.35000000000000003"/>
  </r>
  <r>
    <x v="0"/>
    <n v="1185732"/>
    <x v="94"/>
    <x v="3"/>
    <x v="9"/>
    <s v="Minneapolis"/>
    <x v="4"/>
    <n v="0.54999999999999993"/>
    <n v="750"/>
    <n v="412.49999999999994"/>
    <n v="123.74999999999997"/>
    <n v="0.3"/>
  </r>
  <r>
    <x v="0"/>
    <n v="1185732"/>
    <x v="94"/>
    <x v="3"/>
    <x v="9"/>
    <s v="Minneapolis"/>
    <x v="5"/>
    <n v="0.6"/>
    <n v="1750"/>
    <n v="1050"/>
    <n v="472.5"/>
    <n v="0.45"/>
  </r>
  <r>
    <x v="0"/>
    <n v="1185732"/>
    <x v="95"/>
    <x v="3"/>
    <x v="9"/>
    <s v="Minneapolis"/>
    <x v="0"/>
    <n v="0.45"/>
    <n v="4250"/>
    <n v="1912.5"/>
    <n v="669.37500000000011"/>
    <n v="0.35000000000000003"/>
  </r>
  <r>
    <x v="0"/>
    <n v="1185732"/>
    <x v="95"/>
    <x v="3"/>
    <x v="9"/>
    <s v="Minneapolis"/>
    <x v="1"/>
    <n v="0.40000000000000008"/>
    <n v="1750"/>
    <n v="700.00000000000011"/>
    <n v="210.00000000000003"/>
    <n v="0.3"/>
  </r>
  <r>
    <x v="0"/>
    <n v="1185732"/>
    <x v="95"/>
    <x v="3"/>
    <x v="9"/>
    <s v="Minneapolis"/>
    <x v="2"/>
    <n v="0.35000000000000003"/>
    <n v="1750"/>
    <n v="612.50000000000011"/>
    <n v="183.75000000000003"/>
    <n v="0.3"/>
  </r>
  <r>
    <x v="0"/>
    <n v="1185732"/>
    <x v="95"/>
    <x v="3"/>
    <x v="9"/>
    <s v="Minneapolis"/>
    <x v="3"/>
    <n v="0.35000000000000003"/>
    <n v="1500"/>
    <n v="525"/>
    <n v="183.75000000000003"/>
    <n v="0.35000000000000003"/>
  </r>
  <r>
    <x v="0"/>
    <n v="1185732"/>
    <x v="95"/>
    <x v="3"/>
    <x v="9"/>
    <s v="Minneapolis"/>
    <x v="4"/>
    <n v="0.5"/>
    <n v="1500"/>
    <n v="750"/>
    <n v="225"/>
    <n v="0.3"/>
  </r>
  <r>
    <x v="0"/>
    <n v="1185732"/>
    <x v="95"/>
    <x v="3"/>
    <x v="9"/>
    <s v="Minneapolis"/>
    <x v="5"/>
    <n v="0.55000000000000004"/>
    <n v="3250"/>
    <n v="1787.5000000000002"/>
    <n v="804.37500000000011"/>
    <n v="0.45"/>
  </r>
  <r>
    <x v="0"/>
    <n v="1185732"/>
    <x v="96"/>
    <x v="3"/>
    <x v="9"/>
    <s v="Minneapolis"/>
    <x v="0"/>
    <n v="0.5"/>
    <n v="5500"/>
    <n v="2750"/>
    <n v="962.50000000000011"/>
    <n v="0.35000000000000003"/>
  </r>
  <r>
    <x v="0"/>
    <n v="1185732"/>
    <x v="96"/>
    <x v="3"/>
    <x v="9"/>
    <s v="Minneapolis"/>
    <x v="1"/>
    <n v="0.45000000000000007"/>
    <n v="3000"/>
    <n v="1350.0000000000002"/>
    <n v="405.00000000000006"/>
    <n v="0.3"/>
  </r>
  <r>
    <x v="0"/>
    <n v="1185732"/>
    <x v="96"/>
    <x v="3"/>
    <x v="9"/>
    <s v="Minneapolis"/>
    <x v="2"/>
    <n v="0.4"/>
    <n v="2250"/>
    <n v="900"/>
    <n v="270"/>
    <n v="0.3"/>
  </r>
  <r>
    <x v="0"/>
    <n v="1185732"/>
    <x v="96"/>
    <x v="3"/>
    <x v="9"/>
    <s v="Minneapolis"/>
    <x v="3"/>
    <n v="0.4"/>
    <n v="1750"/>
    <n v="700"/>
    <n v="245.00000000000003"/>
    <n v="0.35000000000000003"/>
  </r>
  <r>
    <x v="0"/>
    <n v="1185732"/>
    <x v="96"/>
    <x v="3"/>
    <x v="9"/>
    <s v="Minneapolis"/>
    <x v="4"/>
    <n v="0.5"/>
    <n v="2000"/>
    <n v="1000"/>
    <n v="300"/>
    <n v="0.3"/>
  </r>
  <r>
    <x v="0"/>
    <n v="1185732"/>
    <x v="96"/>
    <x v="3"/>
    <x v="9"/>
    <s v="Minneapolis"/>
    <x v="5"/>
    <n v="0.55000000000000004"/>
    <n v="3750"/>
    <n v="2062.5"/>
    <n v="928.125"/>
    <n v="0.45"/>
  </r>
  <r>
    <x v="0"/>
    <n v="1185732"/>
    <x v="97"/>
    <x v="3"/>
    <x v="9"/>
    <s v="Minneapolis"/>
    <x v="0"/>
    <n v="0.5"/>
    <n v="5250"/>
    <n v="2625"/>
    <n v="918.75000000000011"/>
    <n v="0.35000000000000003"/>
  </r>
  <r>
    <x v="0"/>
    <n v="1185732"/>
    <x v="97"/>
    <x v="3"/>
    <x v="9"/>
    <s v="Minneapolis"/>
    <x v="1"/>
    <n v="0.45000000000000007"/>
    <n v="3000"/>
    <n v="1350.0000000000002"/>
    <n v="405.00000000000006"/>
    <n v="0.3"/>
  </r>
  <r>
    <x v="0"/>
    <n v="1185732"/>
    <x v="97"/>
    <x v="3"/>
    <x v="9"/>
    <s v="Minneapolis"/>
    <x v="2"/>
    <n v="0.4"/>
    <n v="2250"/>
    <n v="900"/>
    <n v="270"/>
    <n v="0.3"/>
  </r>
  <r>
    <x v="0"/>
    <n v="1185732"/>
    <x v="97"/>
    <x v="3"/>
    <x v="9"/>
    <s v="Minneapolis"/>
    <x v="3"/>
    <n v="0.35000000000000003"/>
    <n v="1750"/>
    <n v="612.50000000000011"/>
    <n v="214.37500000000006"/>
    <n v="0.35000000000000003"/>
  </r>
  <r>
    <x v="0"/>
    <n v="1185732"/>
    <x v="97"/>
    <x v="3"/>
    <x v="9"/>
    <s v="Minneapolis"/>
    <x v="4"/>
    <n v="0.45"/>
    <n v="1500"/>
    <n v="675"/>
    <n v="202.5"/>
    <n v="0.3"/>
  </r>
  <r>
    <x v="0"/>
    <n v="1185732"/>
    <x v="97"/>
    <x v="3"/>
    <x v="9"/>
    <s v="Minneapolis"/>
    <x v="5"/>
    <n v="0.5"/>
    <n v="3250"/>
    <n v="1625"/>
    <n v="731.25"/>
    <n v="0.45"/>
  </r>
  <r>
    <x v="0"/>
    <n v="1185732"/>
    <x v="98"/>
    <x v="3"/>
    <x v="9"/>
    <s v="Minneapolis"/>
    <x v="0"/>
    <n v="0.45"/>
    <n v="4500"/>
    <n v="2025"/>
    <n v="708.75000000000011"/>
    <n v="0.35000000000000003"/>
  </r>
  <r>
    <x v="0"/>
    <n v="1185732"/>
    <x v="98"/>
    <x v="3"/>
    <x v="9"/>
    <s v="Minneapolis"/>
    <x v="1"/>
    <n v="0.40000000000000008"/>
    <n v="2500"/>
    <n v="1000.0000000000002"/>
    <n v="300.00000000000006"/>
    <n v="0.3"/>
  </r>
  <r>
    <x v="0"/>
    <n v="1185732"/>
    <x v="98"/>
    <x v="3"/>
    <x v="9"/>
    <s v="Minneapolis"/>
    <x v="2"/>
    <n v="0.25"/>
    <n v="1500"/>
    <n v="375"/>
    <n v="112.5"/>
    <n v="0.3"/>
  </r>
  <r>
    <x v="0"/>
    <n v="1185732"/>
    <x v="98"/>
    <x v="3"/>
    <x v="9"/>
    <s v="Minneapolis"/>
    <x v="3"/>
    <n v="0.25"/>
    <n v="1250"/>
    <n v="312.5"/>
    <n v="109.37500000000001"/>
    <n v="0.35000000000000003"/>
  </r>
  <r>
    <x v="0"/>
    <n v="1185732"/>
    <x v="98"/>
    <x v="3"/>
    <x v="9"/>
    <s v="Minneapolis"/>
    <x v="4"/>
    <n v="0.35"/>
    <n v="1250"/>
    <n v="437.5"/>
    <n v="131.25"/>
    <n v="0.3"/>
  </r>
  <r>
    <x v="0"/>
    <n v="1185732"/>
    <x v="98"/>
    <x v="3"/>
    <x v="9"/>
    <s v="Minneapolis"/>
    <x v="5"/>
    <n v="0.4"/>
    <n v="2000"/>
    <n v="800"/>
    <n v="360"/>
    <n v="0.45"/>
  </r>
  <r>
    <x v="0"/>
    <n v="1185732"/>
    <x v="99"/>
    <x v="3"/>
    <x v="9"/>
    <s v="Minneapolis"/>
    <x v="0"/>
    <n v="0.44999999999999996"/>
    <n v="3750"/>
    <n v="1687.4999999999998"/>
    <n v="590.625"/>
    <n v="0.35000000000000003"/>
  </r>
  <r>
    <x v="0"/>
    <n v="1185732"/>
    <x v="99"/>
    <x v="3"/>
    <x v="9"/>
    <s v="Minneapolis"/>
    <x v="1"/>
    <n v="0.35"/>
    <n v="2000"/>
    <n v="700"/>
    <n v="210"/>
    <n v="0.3"/>
  </r>
  <r>
    <x v="0"/>
    <n v="1185732"/>
    <x v="99"/>
    <x v="3"/>
    <x v="9"/>
    <s v="Minneapolis"/>
    <x v="2"/>
    <n v="0.35"/>
    <n v="1000"/>
    <n v="350"/>
    <n v="105"/>
    <n v="0.3"/>
  </r>
  <r>
    <x v="0"/>
    <n v="1185732"/>
    <x v="99"/>
    <x v="3"/>
    <x v="9"/>
    <s v="Minneapolis"/>
    <x v="3"/>
    <n v="0.35"/>
    <n v="750"/>
    <n v="262.5"/>
    <n v="91.875000000000014"/>
    <n v="0.35000000000000003"/>
  </r>
  <r>
    <x v="0"/>
    <n v="1185732"/>
    <x v="99"/>
    <x v="3"/>
    <x v="9"/>
    <s v="Minneapolis"/>
    <x v="4"/>
    <n v="0.44999999999999996"/>
    <n v="750"/>
    <n v="337.49999999999994"/>
    <n v="101.24999999999999"/>
    <n v="0.3"/>
  </r>
  <r>
    <x v="0"/>
    <n v="1185732"/>
    <x v="99"/>
    <x v="3"/>
    <x v="9"/>
    <s v="Minneapolis"/>
    <x v="5"/>
    <n v="0.49999999999999989"/>
    <n v="2000"/>
    <n v="999.99999999999977"/>
    <n v="449.99999999999989"/>
    <n v="0.45"/>
  </r>
  <r>
    <x v="0"/>
    <n v="1185732"/>
    <x v="100"/>
    <x v="3"/>
    <x v="9"/>
    <s v="Minneapolis"/>
    <x v="0"/>
    <n v="0.5"/>
    <n v="3500"/>
    <n v="1750"/>
    <n v="612.50000000000011"/>
    <n v="0.35000000000000003"/>
  </r>
  <r>
    <x v="0"/>
    <n v="1185732"/>
    <x v="100"/>
    <x v="3"/>
    <x v="9"/>
    <s v="Minneapolis"/>
    <x v="1"/>
    <n v="0.4"/>
    <n v="2000"/>
    <n v="800"/>
    <n v="240"/>
    <n v="0.3"/>
  </r>
  <r>
    <x v="0"/>
    <n v="1185732"/>
    <x v="100"/>
    <x v="3"/>
    <x v="9"/>
    <s v="Minneapolis"/>
    <x v="2"/>
    <n v="0.4"/>
    <n v="1450"/>
    <n v="580"/>
    <n v="174"/>
    <n v="0.3"/>
  </r>
  <r>
    <x v="0"/>
    <n v="1185732"/>
    <x v="100"/>
    <x v="3"/>
    <x v="9"/>
    <s v="Minneapolis"/>
    <x v="3"/>
    <n v="0.4"/>
    <n v="1500"/>
    <n v="600"/>
    <n v="210.00000000000003"/>
    <n v="0.35000000000000003"/>
  </r>
  <r>
    <x v="0"/>
    <n v="1185732"/>
    <x v="100"/>
    <x v="3"/>
    <x v="9"/>
    <s v="Minneapolis"/>
    <x v="4"/>
    <n v="0.54999999999999993"/>
    <n v="1250"/>
    <n v="687.49999999999989"/>
    <n v="206.24999999999997"/>
    <n v="0.3"/>
  </r>
  <r>
    <x v="0"/>
    <n v="1185732"/>
    <x v="100"/>
    <x v="3"/>
    <x v="9"/>
    <s v="Minneapolis"/>
    <x v="5"/>
    <n v="0.59999999999999987"/>
    <n v="2250"/>
    <n v="1349.9999999999998"/>
    <n v="607.49999999999989"/>
    <n v="0.45"/>
  </r>
  <r>
    <x v="0"/>
    <n v="1185732"/>
    <x v="101"/>
    <x v="3"/>
    <x v="9"/>
    <s v="Minneapolis"/>
    <x v="0"/>
    <n v="0.54999999999999993"/>
    <n v="4750"/>
    <n v="2612.4999999999995"/>
    <n v="914.37499999999989"/>
    <n v="0.35000000000000003"/>
  </r>
  <r>
    <x v="0"/>
    <n v="1185732"/>
    <x v="101"/>
    <x v="3"/>
    <x v="9"/>
    <s v="Minneapolis"/>
    <x v="1"/>
    <n v="0.45"/>
    <n v="2750"/>
    <n v="1237.5"/>
    <n v="371.25"/>
    <n v="0.3"/>
  </r>
  <r>
    <x v="0"/>
    <n v="1185732"/>
    <x v="101"/>
    <x v="3"/>
    <x v="9"/>
    <s v="Minneapolis"/>
    <x v="2"/>
    <n v="0.45"/>
    <n v="2250"/>
    <n v="1012.5"/>
    <n v="303.75"/>
    <n v="0.3"/>
  </r>
  <r>
    <x v="0"/>
    <n v="1185732"/>
    <x v="101"/>
    <x v="3"/>
    <x v="9"/>
    <s v="Minneapolis"/>
    <x v="3"/>
    <n v="0.45"/>
    <n v="1750"/>
    <n v="787.5"/>
    <n v="275.625"/>
    <n v="0.35000000000000003"/>
  </r>
  <r>
    <x v="0"/>
    <n v="1185732"/>
    <x v="101"/>
    <x v="3"/>
    <x v="9"/>
    <s v="Minneapolis"/>
    <x v="4"/>
    <n v="0.54999999999999993"/>
    <n v="1750"/>
    <n v="962.49999999999989"/>
    <n v="288.74999999999994"/>
    <n v="0.3"/>
  </r>
  <r>
    <x v="0"/>
    <n v="1185732"/>
    <x v="101"/>
    <x v="3"/>
    <x v="9"/>
    <s v="Minneapolis"/>
    <x v="5"/>
    <n v="0.59999999999999987"/>
    <n v="2750"/>
    <n v="1649.9999999999995"/>
    <n v="742.49999999999977"/>
    <n v="0.45"/>
  </r>
  <r>
    <x v="3"/>
    <n v="1189833"/>
    <x v="102"/>
    <x v="3"/>
    <x v="10"/>
    <s v="Billings"/>
    <x v="0"/>
    <n v="0.35"/>
    <n v="4750"/>
    <n v="1662.5"/>
    <n v="748.125"/>
    <n v="0.45"/>
  </r>
  <r>
    <x v="3"/>
    <n v="1189833"/>
    <x v="102"/>
    <x v="3"/>
    <x v="10"/>
    <s v="Billings"/>
    <x v="1"/>
    <n v="0.45"/>
    <n v="4750"/>
    <n v="2137.5"/>
    <n v="641.25"/>
    <n v="0.3"/>
  </r>
  <r>
    <x v="3"/>
    <n v="1189833"/>
    <x v="102"/>
    <x v="3"/>
    <x v="10"/>
    <s v="Billings"/>
    <x v="2"/>
    <n v="0.45"/>
    <n v="4750"/>
    <n v="2137.5"/>
    <n v="961.875"/>
    <n v="0.45"/>
  </r>
  <r>
    <x v="3"/>
    <n v="1189833"/>
    <x v="102"/>
    <x v="3"/>
    <x v="10"/>
    <s v="Billings"/>
    <x v="3"/>
    <n v="0.45"/>
    <n v="3250"/>
    <n v="1462.5"/>
    <n v="585"/>
    <n v="0.39999999999999997"/>
  </r>
  <r>
    <x v="3"/>
    <n v="1189833"/>
    <x v="102"/>
    <x v="3"/>
    <x v="10"/>
    <s v="Billings"/>
    <x v="4"/>
    <n v="0.5"/>
    <n v="2750"/>
    <n v="1375"/>
    <n v="825.00000000000011"/>
    <n v="0.60000000000000009"/>
  </r>
  <r>
    <x v="3"/>
    <n v="1189833"/>
    <x v="102"/>
    <x v="3"/>
    <x v="10"/>
    <s v="Billings"/>
    <x v="5"/>
    <n v="0.45"/>
    <n v="4750"/>
    <n v="2137.5"/>
    <n v="534.375"/>
    <n v="0.25"/>
  </r>
  <r>
    <x v="3"/>
    <n v="1189833"/>
    <x v="103"/>
    <x v="3"/>
    <x v="10"/>
    <s v="Billings"/>
    <x v="0"/>
    <n v="0.35"/>
    <n v="5250"/>
    <n v="1837.4999999999998"/>
    <n v="826.87499999999989"/>
    <n v="0.45"/>
  </r>
  <r>
    <x v="3"/>
    <n v="1189833"/>
    <x v="103"/>
    <x v="3"/>
    <x v="10"/>
    <s v="Billings"/>
    <x v="1"/>
    <n v="0.45"/>
    <n v="4250"/>
    <n v="1912.5"/>
    <n v="573.75"/>
    <n v="0.3"/>
  </r>
  <r>
    <x v="3"/>
    <n v="1189833"/>
    <x v="103"/>
    <x v="3"/>
    <x v="10"/>
    <s v="Billings"/>
    <x v="2"/>
    <n v="0.45"/>
    <n v="4500"/>
    <n v="2025"/>
    <n v="911.25"/>
    <n v="0.45"/>
  </r>
  <r>
    <x v="3"/>
    <n v="1189833"/>
    <x v="103"/>
    <x v="3"/>
    <x v="10"/>
    <s v="Billings"/>
    <x v="3"/>
    <n v="0.45"/>
    <n v="3000"/>
    <n v="1350"/>
    <n v="540"/>
    <n v="0.39999999999999997"/>
  </r>
  <r>
    <x v="3"/>
    <n v="1189833"/>
    <x v="103"/>
    <x v="3"/>
    <x v="10"/>
    <s v="Billings"/>
    <x v="4"/>
    <n v="0.5"/>
    <n v="2250"/>
    <n v="1125"/>
    <n v="675.00000000000011"/>
    <n v="0.60000000000000009"/>
  </r>
  <r>
    <x v="3"/>
    <n v="1189833"/>
    <x v="103"/>
    <x v="3"/>
    <x v="10"/>
    <s v="Billings"/>
    <x v="5"/>
    <n v="0.45"/>
    <n v="4250"/>
    <n v="1912.5"/>
    <n v="478.125"/>
    <n v="0.25"/>
  </r>
  <r>
    <x v="3"/>
    <n v="1189833"/>
    <x v="104"/>
    <x v="3"/>
    <x v="10"/>
    <s v="Billings"/>
    <x v="0"/>
    <n v="0.35"/>
    <n v="5750"/>
    <n v="2012.4999999999998"/>
    <n v="905.62499999999989"/>
    <n v="0.45"/>
  </r>
  <r>
    <x v="3"/>
    <n v="1189833"/>
    <x v="104"/>
    <x v="3"/>
    <x v="10"/>
    <s v="Billings"/>
    <x v="1"/>
    <n v="0.45"/>
    <n v="4250"/>
    <n v="1912.5"/>
    <n v="573.75"/>
    <n v="0.3"/>
  </r>
  <r>
    <x v="3"/>
    <n v="1189833"/>
    <x v="104"/>
    <x v="3"/>
    <x v="10"/>
    <s v="Billings"/>
    <x v="2"/>
    <n v="0.45"/>
    <n v="4250"/>
    <n v="1912.5"/>
    <n v="860.625"/>
    <n v="0.45"/>
  </r>
  <r>
    <x v="3"/>
    <n v="1189833"/>
    <x v="104"/>
    <x v="3"/>
    <x v="10"/>
    <s v="Billings"/>
    <x v="3"/>
    <n v="0.45"/>
    <n v="3250"/>
    <n v="1462.5"/>
    <n v="585"/>
    <n v="0.39999999999999997"/>
  </r>
  <r>
    <x v="3"/>
    <n v="1189833"/>
    <x v="104"/>
    <x v="3"/>
    <x v="10"/>
    <s v="Billings"/>
    <x v="4"/>
    <n v="0.5"/>
    <n v="2000"/>
    <n v="1000"/>
    <n v="600.00000000000011"/>
    <n v="0.60000000000000009"/>
  </r>
  <r>
    <x v="3"/>
    <n v="1189833"/>
    <x v="104"/>
    <x v="3"/>
    <x v="10"/>
    <s v="Billings"/>
    <x v="5"/>
    <n v="0.45"/>
    <n v="4000"/>
    <n v="1800"/>
    <n v="450"/>
    <n v="0.25"/>
  </r>
  <r>
    <x v="3"/>
    <n v="1189833"/>
    <x v="105"/>
    <x v="3"/>
    <x v="10"/>
    <s v="Billings"/>
    <x v="0"/>
    <n v="0.45"/>
    <n v="5750"/>
    <n v="2587.5"/>
    <n v="1164.375"/>
    <n v="0.45"/>
  </r>
  <r>
    <x v="3"/>
    <n v="1189833"/>
    <x v="105"/>
    <x v="3"/>
    <x v="10"/>
    <s v="Billings"/>
    <x v="1"/>
    <n v="0.45"/>
    <n v="3750"/>
    <n v="1687.5"/>
    <n v="506.25"/>
    <n v="0.3"/>
  </r>
  <r>
    <x v="3"/>
    <n v="1189833"/>
    <x v="105"/>
    <x v="3"/>
    <x v="10"/>
    <s v="Billings"/>
    <x v="2"/>
    <n v="0.45"/>
    <n v="4000"/>
    <n v="1800"/>
    <n v="810"/>
    <n v="0.45"/>
  </r>
  <r>
    <x v="3"/>
    <n v="1189833"/>
    <x v="105"/>
    <x v="3"/>
    <x v="10"/>
    <s v="Billings"/>
    <x v="3"/>
    <n v="0.4"/>
    <n v="3000"/>
    <n v="1200"/>
    <n v="479.99999999999994"/>
    <n v="0.39999999999999997"/>
  </r>
  <r>
    <x v="3"/>
    <n v="1189833"/>
    <x v="105"/>
    <x v="3"/>
    <x v="10"/>
    <s v="Billings"/>
    <x v="4"/>
    <n v="0.45"/>
    <n v="2000"/>
    <n v="900"/>
    <n v="540.00000000000011"/>
    <n v="0.60000000000000009"/>
  </r>
  <r>
    <x v="3"/>
    <n v="1189833"/>
    <x v="105"/>
    <x v="3"/>
    <x v="10"/>
    <s v="Billings"/>
    <x v="5"/>
    <n v="0.6"/>
    <n v="3750"/>
    <n v="2250"/>
    <n v="562.5"/>
    <n v="0.25"/>
  </r>
  <r>
    <x v="3"/>
    <n v="1189833"/>
    <x v="106"/>
    <x v="3"/>
    <x v="10"/>
    <s v="Billings"/>
    <x v="0"/>
    <n v="0.4"/>
    <n v="5750"/>
    <n v="2300"/>
    <n v="1035"/>
    <n v="0.45"/>
  </r>
  <r>
    <x v="3"/>
    <n v="1189833"/>
    <x v="106"/>
    <x v="3"/>
    <x v="10"/>
    <s v="Billings"/>
    <x v="1"/>
    <n v="0.45"/>
    <n v="4250"/>
    <n v="1912.5"/>
    <n v="573.75"/>
    <n v="0.3"/>
  </r>
  <r>
    <x v="3"/>
    <n v="1189833"/>
    <x v="106"/>
    <x v="3"/>
    <x v="10"/>
    <s v="Billings"/>
    <x v="2"/>
    <n v="0.45"/>
    <n v="4250"/>
    <n v="1912.5"/>
    <n v="860.625"/>
    <n v="0.45"/>
  </r>
  <r>
    <x v="3"/>
    <n v="1189833"/>
    <x v="106"/>
    <x v="3"/>
    <x v="10"/>
    <s v="Billings"/>
    <x v="3"/>
    <n v="0.4"/>
    <n v="3250"/>
    <n v="1300"/>
    <n v="520"/>
    <n v="0.39999999999999997"/>
  </r>
  <r>
    <x v="3"/>
    <n v="1189833"/>
    <x v="106"/>
    <x v="3"/>
    <x v="10"/>
    <s v="Billings"/>
    <x v="4"/>
    <n v="0.45"/>
    <n v="2250"/>
    <n v="1012.5"/>
    <n v="607.50000000000011"/>
    <n v="0.60000000000000009"/>
  </r>
  <r>
    <x v="3"/>
    <n v="1189833"/>
    <x v="106"/>
    <x v="3"/>
    <x v="10"/>
    <s v="Billings"/>
    <x v="5"/>
    <n v="0.6"/>
    <n v="4000"/>
    <n v="2400"/>
    <n v="600"/>
    <n v="0.25"/>
  </r>
  <r>
    <x v="3"/>
    <n v="1189833"/>
    <x v="107"/>
    <x v="3"/>
    <x v="10"/>
    <s v="Billings"/>
    <x v="0"/>
    <n v="0.4"/>
    <n v="6750"/>
    <n v="2700"/>
    <n v="1215"/>
    <n v="0.45"/>
  </r>
  <r>
    <x v="3"/>
    <n v="1189833"/>
    <x v="107"/>
    <x v="3"/>
    <x v="10"/>
    <s v="Billings"/>
    <x v="1"/>
    <n v="0.45"/>
    <n v="5250"/>
    <n v="2362.5"/>
    <n v="708.75"/>
    <n v="0.3"/>
  </r>
  <r>
    <x v="3"/>
    <n v="1189833"/>
    <x v="107"/>
    <x v="3"/>
    <x v="10"/>
    <s v="Billings"/>
    <x v="2"/>
    <n v="0.45"/>
    <n v="5500"/>
    <n v="2475"/>
    <n v="1113.75"/>
    <n v="0.45"/>
  </r>
  <r>
    <x v="3"/>
    <n v="1189833"/>
    <x v="107"/>
    <x v="3"/>
    <x v="10"/>
    <s v="Billings"/>
    <x v="3"/>
    <n v="0.4"/>
    <n v="4250"/>
    <n v="1700"/>
    <n v="680"/>
    <n v="0.39999999999999997"/>
  </r>
  <r>
    <x v="3"/>
    <n v="1189833"/>
    <x v="107"/>
    <x v="3"/>
    <x v="10"/>
    <s v="Billings"/>
    <x v="4"/>
    <n v="0.45"/>
    <n v="3000"/>
    <n v="1350"/>
    <n v="810.00000000000011"/>
    <n v="0.60000000000000009"/>
  </r>
  <r>
    <x v="3"/>
    <n v="1189833"/>
    <x v="107"/>
    <x v="3"/>
    <x v="10"/>
    <s v="Billings"/>
    <x v="5"/>
    <n v="0.6"/>
    <n v="6000"/>
    <n v="3600"/>
    <n v="900"/>
    <n v="0.25"/>
  </r>
  <r>
    <x v="3"/>
    <n v="1189833"/>
    <x v="108"/>
    <x v="3"/>
    <x v="10"/>
    <s v="Billings"/>
    <x v="0"/>
    <n v="0.4"/>
    <n v="7500"/>
    <n v="3000"/>
    <n v="1350"/>
    <n v="0.45"/>
  </r>
  <r>
    <x v="3"/>
    <n v="1189833"/>
    <x v="108"/>
    <x v="3"/>
    <x v="10"/>
    <s v="Billings"/>
    <x v="1"/>
    <n v="0.45"/>
    <n v="6000"/>
    <n v="2700"/>
    <n v="810"/>
    <n v="0.3"/>
  </r>
  <r>
    <x v="3"/>
    <n v="1189833"/>
    <x v="108"/>
    <x v="3"/>
    <x v="10"/>
    <s v="Billings"/>
    <x v="2"/>
    <n v="0.45"/>
    <n v="5500"/>
    <n v="2475"/>
    <n v="1113.75"/>
    <n v="0.45"/>
  </r>
  <r>
    <x v="3"/>
    <n v="1189833"/>
    <x v="108"/>
    <x v="3"/>
    <x v="10"/>
    <s v="Billings"/>
    <x v="3"/>
    <n v="0.4"/>
    <n v="4500"/>
    <n v="1800"/>
    <n v="719.99999999999989"/>
    <n v="0.39999999999999997"/>
  </r>
  <r>
    <x v="3"/>
    <n v="1189833"/>
    <x v="108"/>
    <x v="3"/>
    <x v="10"/>
    <s v="Billings"/>
    <x v="4"/>
    <n v="0.45"/>
    <n v="4750"/>
    <n v="2137.5"/>
    <n v="1282.5000000000002"/>
    <n v="0.60000000000000009"/>
  </r>
  <r>
    <x v="3"/>
    <n v="1189833"/>
    <x v="108"/>
    <x v="3"/>
    <x v="10"/>
    <s v="Billings"/>
    <x v="5"/>
    <n v="0.6"/>
    <n v="4750"/>
    <n v="2850"/>
    <n v="712.5"/>
    <n v="0.25"/>
  </r>
  <r>
    <x v="3"/>
    <n v="1189833"/>
    <x v="109"/>
    <x v="3"/>
    <x v="10"/>
    <s v="Billings"/>
    <x v="0"/>
    <n v="0.45"/>
    <n v="6750"/>
    <n v="3037.5"/>
    <n v="1366.875"/>
    <n v="0.45"/>
  </r>
  <r>
    <x v="3"/>
    <n v="1189833"/>
    <x v="109"/>
    <x v="3"/>
    <x v="10"/>
    <s v="Billings"/>
    <x v="1"/>
    <n v="0.55000000000000004"/>
    <n v="6250"/>
    <n v="3437.5000000000005"/>
    <n v="1031.25"/>
    <n v="0.3"/>
  </r>
  <r>
    <x v="3"/>
    <n v="1189833"/>
    <x v="109"/>
    <x v="3"/>
    <x v="10"/>
    <s v="Billings"/>
    <x v="2"/>
    <n v="0.5"/>
    <n v="5000"/>
    <n v="2500"/>
    <n v="1125"/>
    <n v="0.45"/>
  </r>
  <r>
    <x v="3"/>
    <n v="1189833"/>
    <x v="109"/>
    <x v="3"/>
    <x v="10"/>
    <s v="Billings"/>
    <x v="3"/>
    <n v="0.45"/>
    <n v="4250"/>
    <n v="1912.5"/>
    <n v="764.99999999999989"/>
    <n v="0.39999999999999997"/>
  </r>
  <r>
    <x v="3"/>
    <n v="1189833"/>
    <x v="109"/>
    <x v="3"/>
    <x v="10"/>
    <s v="Billings"/>
    <x v="4"/>
    <n v="0.54999999999999993"/>
    <n v="4250"/>
    <n v="2337.4999999999995"/>
    <n v="1402.5"/>
    <n v="0.60000000000000009"/>
  </r>
  <r>
    <x v="3"/>
    <n v="1189833"/>
    <x v="109"/>
    <x v="3"/>
    <x v="10"/>
    <s v="Billings"/>
    <x v="5"/>
    <n v="0.6"/>
    <n v="4000"/>
    <n v="2400"/>
    <n v="600"/>
    <n v="0.25"/>
  </r>
  <r>
    <x v="3"/>
    <n v="1189833"/>
    <x v="110"/>
    <x v="3"/>
    <x v="10"/>
    <s v="Billings"/>
    <x v="0"/>
    <n v="0.45"/>
    <n v="6000"/>
    <n v="2700"/>
    <n v="1215"/>
    <n v="0.45"/>
  </r>
  <r>
    <x v="3"/>
    <n v="1189833"/>
    <x v="110"/>
    <x v="3"/>
    <x v="10"/>
    <s v="Billings"/>
    <x v="1"/>
    <n v="0.5"/>
    <n v="6000"/>
    <n v="3000"/>
    <n v="900"/>
    <n v="0.3"/>
  </r>
  <r>
    <x v="3"/>
    <n v="1189833"/>
    <x v="110"/>
    <x v="3"/>
    <x v="10"/>
    <s v="Billings"/>
    <x v="2"/>
    <n v="0.45"/>
    <n v="4500"/>
    <n v="2025"/>
    <n v="911.25"/>
    <n v="0.45"/>
  </r>
  <r>
    <x v="3"/>
    <n v="1189833"/>
    <x v="110"/>
    <x v="3"/>
    <x v="10"/>
    <s v="Billings"/>
    <x v="3"/>
    <n v="0.45"/>
    <n v="4000"/>
    <n v="1800"/>
    <n v="719.99999999999989"/>
    <n v="0.39999999999999997"/>
  </r>
  <r>
    <x v="3"/>
    <n v="1189833"/>
    <x v="110"/>
    <x v="3"/>
    <x v="10"/>
    <s v="Billings"/>
    <x v="4"/>
    <n v="0.54999999999999993"/>
    <n v="4000"/>
    <n v="2199.9999999999995"/>
    <n v="1320"/>
    <n v="0.60000000000000009"/>
  </r>
  <r>
    <x v="3"/>
    <n v="1189833"/>
    <x v="110"/>
    <x v="3"/>
    <x v="10"/>
    <s v="Billings"/>
    <x v="5"/>
    <n v="0.6"/>
    <n v="4500"/>
    <n v="2700"/>
    <n v="675"/>
    <n v="0.25"/>
  </r>
  <r>
    <x v="3"/>
    <n v="1189833"/>
    <x v="111"/>
    <x v="3"/>
    <x v="10"/>
    <s v="Billings"/>
    <x v="0"/>
    <n v="0.45"/>
    <n v="5500"/>
    <n v="2475"/>
    <n v="1113.75"/>
    <n v="0.45"/>
  </r>
  <r>
    <x v="3"/>
    <n v="1189833"/>
    <x v="111"/>
    <x v="3"/>
    <x v="10"/>
    <s v="Billings"/>
    <x v="1"/>
    <n v="0.5"/>
    <n v="5500"/>
    <n v="2750"/>
    <n v="825"/>
    <n v="0.3"/>
  </r>
  <r>
    <x v="3"/>
    <n v="1189833"/>
    <x v="111"/>
    <x v="3"/>
    <x v="10"/>
    <s v="Billings"/>
    <x v="2"/>
    <n v="0.45"/>
    <n v="4000"/>
    <n v="1800"/>
    <n v="810"/>
    <n v="0.45"/>
  </r>
  <r>
    <x v="3"/>
    <n v="1189833"/>
    <x v="111"/>
    <x v="3"/>
    <x v="10"/>
    <s v="Billings"/>
    <x v="3"/>
    <n v="0.45"/>
    <n v="3750"/>
    <n v="1687.5"/>
    <n v="675"/>
    <n v="0.39999999999999997"/>
  </r>
  <r>
    <x v="3"/>
    <n v="1189833"/>
    <x v="111"/>
    <x v="3"/>
    <x v="10"/>
    <s v="Billings"/>
    <x v="4"/>
    <n v="0.54999999999999993"/>
    <n v="3500"/>
    <n v="1924.9999999999998"/>
    <n v="1155"/>
    <n v="0.60000000000000009"/>
  </r>
  <r>
    <x v="3"/>
    <n v="1189833"/>
    <x v="111"/>
    <x v="3"/>
    <x v="10"/>
    <s v="Billings"/>
    <x v="5"/>
    <n v="0.6"/>
    <n v="4000"/>
    <n v="2400"/>
    <n v="600"/>
    <n v="0.25"/>
  </r>
  <r>
    <x v="3"/>
    <n v="1189833"/>
    <x v="112"/>
    <x v="3"/>
    <x v="10"/>
    <s v="Billings"/>
    <x v="0"/>
    <n v="0.4"/>
    <n v="5750"/>
    <n v="2300"/>
    <n v="1035"/>
    <n v="0.45"/>
  </r>
  <r>
    <x v="3"/>
    <n v="1189833"/>
    <x v="112"/>
    <x v="3"/>
    <x v="10"/>
    <s v="Billings"/>
    <x v="1"/>
    <n v="0.45000000000000007"/>
    <n v="5750"/>
    <n v="2587.5000000000005"/>
    <n v="776.25000000000011"/>
    <n v="0.3"/>
  </r>
  <r>
    <x v="3"/>
    <n v="1189833"/>
    <x v="112"/>
    <x v="3"/>
    <x v="10"/>
    <s v="Billings"/>
    <x v="2"/>
    <n v="0.4"/>
    <n v="4250"/>
    <n v="1700"/>
    <n v="765"/>
    <n v="0.45"/>
  </r>
  <r>
    <x v="3"/>
    <n v="1189833"/>
    <x v="112"/>
    <x v="3"/>
    <x v="10"/>
    <s v="Billings"/>
    <x v="3"/>
    <n v="0.4"/>
    <n v="4250"/>
    <n v="1700"/>
    <n v="680"/>
    <n v="0.39999999999999997"/>
  </r>
  <r>
    <x v="3"/>
    <n v="1189833"/>
    <x v="112"/>
    <x v="3"/>
    <x v="10"/>
    <s v="Billings"/>
    <x v="4"/>
    <n v="0.54999999999999993"/>
    <n v="3750"/>
    <n v="2062.4999999999995"/>
    <n v="1237.5"/>
    <n v="0.60000000000000009"/>
  </r>
  <r>
    <x v="3"/>
    <n v="1189833"/>
    <x v="112"/>
    <x v="3"/>
    <x v="10"/>
    <s v="Billings"/>
    <x v="5"/>
    <n v="0.6"/>
    <n v="4750"/>
    <n v="2850"/>
    <n v="712.5"/>
    <n v="0.25"/>
  </r>
  <r>
    <x v="3"/>
    <n v="1189833"/>
    <x v="113"/>
    <x v="3"/>
    <x v="10"/>
    <s v="Billings"/>
    <x v="0"/>
    <n v="0.45"/>
    <n v="6750"/>
    <n v="3037.5"/>
    <n v="1366.875"/>
    <n v="0.45"/>
  </r>
  <r>
    <x v="3"/>
    <n v="1189833"/>
    <x v="113"/>
    <x v="3"/>
    <x v="10"/>
    <s v="Billings"/>
    <x v="1"/>
    <n v="0.5"/>
    <n v="6750"/>
    <n v="3375"/>
    <n v="1012.5"/>
    <n v="0.3"/>
  </r>
  <r>
    <x v="3"/>
    <n v="1189833"/>
    <x v="113"/>
    <x v="3"/>
    <x v="10"/>
    <s v="Billings"/>
    <x v="2"/>
    <n v="0.45"/>
    <n v="4750"/>
    <n v="2137.5"/>
    <n v="961.875"/>
    <n v="0.45"/>
  </r>
  <r>
    <x v="3"/>
    <n v="1189833"/>
    <x v="113"/>
    <x v="3"/>
    <x v="10"/>
    <s v="Billings"/>
    <x v="3"/>
    <n v="0.45"/>
    <n v="4750"/>
    <n v="2137.5"/>
    <n v="854.99999999999989"/>
    <n v="0.39999999999999997"/>
  </r>
  <r>
    <x v="3"/>
    <n v="1189833"/>
    <x v="113"/>
    <x v="3"/>
    <x v="10"/>
    <s v="Billings"/>
    <x v="4"/>
    <n v="0.54999999999999993"/>
    <n v="4000"/>
    <n v="2199.9999999999995"/>
    <n v="1320"/>
    <n v="0.60000000000000009"/>
  </r>
  <r>
    <x v="3"/>
    <n v="1189833"/>
    <x v="113"/>
    <x v="3"/>
    <x v="10"/>
    <s v="Billings"/>
    <x v="5"/>
    <n v="0.6"/>
    <n v="5000"/>
    <n v="3000"/>
    <n v="750"/>
    <n v="0.25"/>
  </r>
  <r>
    <x v="1"/>
    <n v="1197831"/>
    <x v="114"/>
    <x v="1"/>
    <x v="11"/>
    <s v="Knoxville"/>
    <x v="0"/>
    <n v="0.2"/>
    <n v="7000"/>
    <n v="1400"/>
    <n v="489.99999999999994"/>
    <n v="0.35"/>
  </r>
  <r>
    <x v="1"/>
    <n v="1197831"/>
    <x v="114"/>
    <x v="1"/>
    <x v="11"/>
    <s v="Knoxville"/>
    <x v="1"/>
    <n v="0.3"/>
    <n v="7000"/>
    <n v="2100"/>
    <n v="735"/>
    <n v="0.35"/>
  </r>
  <r>
    <x v="1"/>
    <n v="1197831"/>
    <x v="114"/>
    <x v="1"/>
    <x v="11"/>
    <s v="Knoxville"/>
    <x v="2"/>
    <n v="0.3"/>
    <n v="5000"/>
    <n v="1500"/>
    <n v="525"/>
    <n v="0.35"/>
  </r>
  <r>
    <x v="1"/>
    <n v="1197831"/>
    <x v="114"/>
    <x v="1"/>
    <x v="11"/>
    <s v="Knoxville"/>
    <x v="3"/>
    <n v="0.35"/>
    <n v="5000"/>
    <n v="1750"/>
    <n v="787.5"/>
    <n v="0.45"/>
  </r>
  <r>
    <x v="1"/>
    <n v="1197831"/>
    <x v="114"/>
    <x v="1"/>
    <x v="11"/>
    <s v="Knoxville"/>
    <x v="4"/>
    <n v="0.4"/>
    <n v="3500"/>
    <n v="1400"/>
    <n v="420"/>
    <n v="0.3"/>
  </r>
  <r>
    <x v="1"/>
    <n v="1197831"/>
    <x v="114"/>
    <x v="1"/>
    <x v="11"/>
    <s v="Knoxville"/>
    <x v="5"/>
    <n v="0.35"/>
    <n v="5000"/>
    <n v="1750"/>
    <n v="875"/>
    <n v="0.5"/>
  </r>
  <r>
    <x v="1"/>
    <n v="1197831"/>
    <x v="67"/>
    <x v="1"/>
    <x v="11"/>
    <s v="Knoxville"/>
    <x v="0"/>
    <n v="0.25"/>
    <n v="6500"/>
    <n v="1625"/>
    <n v="568.75"/>
    <n v="0.35"/>
  </r>
  <r>
    <x v="1"/>
    <n v="1197831"/>
    <x v="67"/>
    <x v="1"/>
    <x v="11"/>
    <s v="Knoxville"/>
    <x v="1"/>
    <n v="0.35"/>
    <n v="6250"/>
    <n v="2187.5"/>
    <n v="765.625"/>
    <n v="0.35"/>
  </r>
  <r>
    <x v="1"/>
    <n v="1197831"/>
    <x v="67"/>
    <x v="1"/>
    <x v="11"/>
    <s v="Knoxville"/>
    <x v="2"/>
    <n v="0.35"/>
    <n v="4500"/>
    <n v="1575"/>
    <n v="551.25"/>
    <n v="0.35"/>
  </r>
  <r>
    <x v="1"/>
    <n v="1197831"/>
    <x v="67"/>
    <x v="1"/>
    <x v="11"/>
    <s v="Knoxville"/>
    <x v="3"/>
    <n v="0.35"/>
    <n v="4000"/>
    <n v="1400"/>
    <n v="630"/>
    <n v="0.45"/>
  </r>
  <r>
    <x v="1"/>
    <n v="1197831"/>
    <x v="67"/>
    <x v="1"/>
    <x v="11"/>
    <s v="Knoxville"/>
    <x v="4"/>
    <n v="0.4"/>
    <n v="2750"/>
    <n v="1100"/>
    <n v="330"/>
    <n v="0.3"/>
  </r>
  <r>
    <x v="1"/>
    <n v="1197831"/>
    <x v="67"/>
    <x v="1"/>
    <x v="11"/>
    <s v="Knoxville"/>
    <x v="5"/>
    <n v="0.35"/>
    <n v="4750"/>
    <n v="1662.5"/>
    <n v="831.25"/>
    <n v="0.5"/>
  </r>
  <r>
    <x v="1"/>
    <n v="1197831"/>
    <x v="115"/>
    <x v="1"/>
    <x v="11"/>
    <s v="Knoxville"/>
    <x v="0"/>
    <n v="0.3"/>
    <n v="6500"/>
    <n v="1950"/>
    <n v="779.99999999999989"/>
    <n v="0.39999999999999997"/>
  </r>
  <r>
    <x v="1"/>
    <n v="1197831"/>
    <x v="115"/>
    <x v="1"/>
    <x v="11"/>
    <s v="Knoxville"/>
    <x v="1"/>
    <n v="0.4"/>
    <n v="6500"/>
    <n v="2600"/>
    <n v="1040"/>
    <n v="0.39999999999999997"/>
  </r>
  <r>
    <x v="1"/>
    <n v="1197831"/>
    <x v="115"/>
    <x v="1"/>
    <x v="11"/>
    <s v="Knoxville"/>
    <x v="2"/>
    <n v="0.3"/>
    <n v="4750"/>
    <n v="1425"/>
    <n v="570"/>
    <n v="0.39999999999999997"/>
  </r>
  <r>
    <x v="1"/>
    <n v="1197831"/>
    <x v="115"/>
    <x v="1"/>
    <x v="11"/>
    <s v="Knoxville"/>
    <x v="3"/>
    <n v="0.35000000000000003"/>
    <n v="3750"/>
    <n v="1312.5000000000002"/>
    <n v="656.25000000000011"/>
    <n v="0.5"/>
  </r>
  <r>
    <x v="1"/>
    <n v="1197831"/>
    <x v="115"/>
    <x v="1"/>
    <x v="11"/>
    <s v="Knoxville"/>
    <x v="4"/>
    <n v="0.4"/>
    <n v="2750"/>
    <n v="1100"/>
    <n v="385"/>
    <n v="0.35"/>
  </r>
  <r>
    <x v="1"/>
    <n v="1197831"/>
    <x v="115"/>
    <x v="1"/>
    <x v="11"/>
    <s v="Knoxville"/>
    <x v="5"/>
    <n v="0.35000000000000003"/>
    <n v="4250"/>
    <n v="1487.5000000000002"/>
    <n v="818.12500000000023"/>
    <n v="0.55000000000000004"/>
  </r>
  <r>
    <x v="1"/>
    <n v="1197831"/>
    <x v="50"/>
    <x v="1"/>
    <x v="11"/>
    <s v="Knoxville"/>
    <x v="0"/>
    <n v="0.19999999999999998"/>
    <n v="6750"/>
    <n v="1350"/>
    <n v="540"/>
    <n v="0.39999999999999997"/>
  </r>
  <r>
    <x v="1"/>
    <n v="1197831"/>
    <x v="50"/>
    <x v="1"/>
    <x v="11"/>
    <s v="Knoxville"/>
    <x v="1"/>
    <n v="0.25000000000000006"/>
    <n v="6750"/>
    <n v="1687.5000000000005"/>
    <n v="675.00000000000011"/>
    <n v="0.39999999999999997"/>
  </r>
  <r>
    <x v="1"/>
    <n v="1197831"/>
    <x v="50"/>
    <x v="1"/>
    <x v="11"/>
    <s v="Knoxville"/>
    <x v="2"/>
    <n v="0.19999999999999996"/>
    <n v="5000"/>
    <n v="999.99999999999977"/>
    <n v="399.99999999999989"/>
    <n v="0.39999999999999997"/>
  </r>
  <r>
    <x v="1"/>
    <n v="1197831"/>
    <x v="50"/>
    <x v="1"/>
    <x v="11"/>
    <s v="Knoxville"/>
    <x v="3"/>
    <n v="0.25000000000000006"/>
    <n v="4000"/>
    <n v="1000.0000000000002"/>
    <n v="500.00000000000011"/>
    <n v="0.5"/>
  </r>
  <r>
    <x v="1"/>
    <n v="1197831"/>
    <x v="50"/>
    <x v="1"/>
    <x v="11"/>
    <s v="Knoxville"/>
    <x v="4"/>
    <n v="0.3"/>
    <n v="3000"/>
    <n v="900"/>
    <n v="315"/>
    <n v="0.35"/>
  </r>
  <r>
    <x v="1"/>
    <n v="1197831"/>
    <x v="50"/>
    <x v="1"/>
    <x v="11"/>
    <s v="Knoxville"/>
    <x v="5"/>
    <n v="0.25000000000000006"/>
    <n v="5750"/>
    <n v="1437.5000000000002"/>
    <n v="790.62500000000023"/>
    <n v="0.55000000000000004"/>
  </r>
  <r>
    <x v="1"/>
    <n v="1197831"/>
    <x v="70"/>
    <x v="1"/>
    <x v="11"/>
    <s v="Knoxville"/>
    <x v="0"/>
    <n v="0.14999999999999997"/>
    <n v="7250"/>
    <n v="1087.4999999999998"/>
    <n v="434.99999999999989"/>
    <n v="0.39999999999999997"/>
  </r>
  <r>
    <x v="1"/>
    <n v="1197831"/>
    <x v="70"/>
    <x v="1"/>
    <x v="11"/>
    <s v="Knoxville"/>
    <x v="1"/>
    <n v="0.25000000000000006"/>
    <n v="7500"/>
    <n v="1875.0000000000005"/>
    <n v="750.00000000000011"/>
    <n v="0.39999999999999997"/>
  </r>
  <r>
    <x v="1"/>
    <n v="1197831"/>
    <x v="70"/>
    <x v="1"/>
    <x v="11"/>
    <s v="Knoxville"/>
    <x v="2"/>
    <n v="0.19999999999999996"/>
    <n v="6000"/>
    <n v="1199.9999999999998"/>
    <n v="479.99999999999989"/>
    <n v="0.39999999999999997"/>
  </r>
  <r>
    <x v="1"/>
    <n v="1197831"/>
    <x v="70"/>
    <x v="1"/>
    <x v="11"/>
    <s v="Knoxville"/>
    <x v="3"/>
    <n v="0.30000000000000004"/>
    <n v="5250"/>
    <n v="1575.0000000000002"/>
    <n v="787.50000000000011"/>
    <n v="0.5"/>
  </r>
  <r>
    <x v="1"/>
    <n v="1197831"/>
    <x v="70"/>
    <x v="1"/>
    <x v="11"/>
    <s v="Knoxville"/>
    <x v="4"/>
    <n v="0.45"/>
    <n v="4250"/>
    <n v="1912.5"/>
    <n v="669.375"/>
    <n v="0.35"/>
  </r>
  <r>
    <x v="1"/>
    <n v="1197831"/>
    <x v="70"/>
    <x v="1"/>
    <x v="11"/>
    <s v="Knoxville"/>
    <x v="5"/>
    <n v="0.4"/>
    <n v="7750"/>
    <n v="3100"/>
    <n v="1705.0000000000002"/>
    <n v="0.55000000000000004"/>
  </r>
  <r>
    <x v="1"/>
    <n v="1197831"/>
    <x v="71"/>
    <x v="1"/>
    <x v="11"/>
    <s v="Knoxville"/>
    <x v="0"/>
    <n v="0.4"/>
    <n v="7750"/>
    <n v="3100"/>
    <n v="1240"/>
    <n v="0.39999999999999997"/>
  </r>
  <r>
    <x v="1"/>
    <n v="1197831"/>
    <x v="71"/>
    <x v="1"/>
    <x v="11"/>
    <s v="Knoxville"/>
    <x v="1"/>
    <n v="0.45"/>
    <n v="7750"/>
    <n v="3487.5"/>
    <n v="1394.9999999999998"/>
    <n v="0.39999999999999997"/>
  </r>
  <r>
    <x v="1"/>
    <n v="1197831"/>
    <x v="71"/>
    <x v="1"/>
    <x v="11"/>
    <s v="Knoxville"/>
    <x v="2"/>
    <n v="0.4"/>
    <n v="6500"/>
    <n v="2600"/>
    <n v="1040"/>
    <n v="0.39999999999999997"/>
  </r>
  <r>
    <x v="1"/>
    <n v="1197831"/>
    <x v="71"/>
    <x v="1"/>
    <x v="11"/>
    <s v="Knoxville"/>
    <x v="3"/>
    <n v="0.4"/>
    <n v="6000"/>
    <n v="2400"/>
    <n v="1200"/>
    <n v="0.5"/>
  </r>
  <r>
    <x v="1"/>
    <n v="1197831"/>
    <x v="71"/>
    <x v="1"/>
    <x v="11"/>
    <s v="Knoxville"/>
    <x v="4"/>
    <n v="0.45"/>
    <n v="5000"/>
    <n v="2250"/>
    <n v="787.5"/>
    <n v="0.35"/>
  </r>
  <r>
    <x v="1"/>
    <n v="1197831"/>
    <x v="71"/>
    <x v="1"/>
    <x v="11"/>
    <s v="Knoxville"/>
    <x v="5"/>
    <n v="0.5"/>
    <n v="8750"/>
    <n v="4375"/>
    <n v="2406.25"/>
    <n v="0.55000000000000004"/>
  </r>
  <r>
    <x v="1"/>
    <n v="1197831"/>
    <x v="116"/>
    <x v="1"/>
    <x v="11"/>
    <s v="Knoxville"/>
    <x v="0"/>
    <n v="0.4"/>
    <n v="8250"/>
    <n v="3300"/>
    <n v="1484.9999999999998"/>
    <n v="0.44999999999999996"/>
  </r>
  <r>
    <x v="1"/>
    <n v="1197831"/>
    <x v="116"/>
    <x v="1"/>
    <x v="11"/>
    <s v="Knoxville"/>
    <x v="1"/>
    <n v="0.45"/>
    <n v="8250"/>
    <n v="3712.5"/>
    <n v="1670.6249999999998"/>
    <n v="0.44999999999999996"/>
  </r>
  <r>
    <x v="1"/>
    <n v="1197831"/>
    <x v="116"/>
    <x v="1"/>
    <x v="11"/>
    <s v="Knoxville"/>
    <x v="2"/>
    <n v="0.4"/>
    <n v="9750"/>
    <n v="3900"/>
    <n v="1754.9999999999998"/>
    <n v="0.44999999999999996"/>
  </r>
  <r>
    <x v="1"/>
    <n v="1197831"/>
    <x v="116"/>
    <x v="1"/>
    <x v="11"/>
    <s v="Knoxville"/>
    <x v="3"/>
    <n v="0.4"/>
    <n v="5750"/>
    <n v="2300"/>
    <n v="1265"/>
    <n v="0.55000000000000004"/>
  </r>
  <r>
    <x v="1"/>
    <n v="1197831"/>
    <x v="116"/>
    <x v="1"/>
    <x v="11"/>
    <s v="Knoxville"/>
    <x v="4"/>
    <n v="0.45"/>
    <n v="5500"/>
    <n v="2475"/>
    <n v="989.99999999999989"/>
    <n v="0.39999999999999997"/>
  </r>
  <r>
    <x v="1"/>
    <n v="1197831"/>
    <x v="116"/>
    <x v="1"/>
    <x v="11"/>
    <s v="Knoxville"/>
    <x v="5"/>
    <n v="0.54999999999999993"/>
    <n v="8250"/>
    <n v="4537.4999999999991"/>
    <n v="2722.5"/>
    <n v="0.60000000000000009"/>
  </r>
  <r>
    <x v="1"/>
    <n v="1197831"/>
    <x v="117"/>
    <x v="1"/>
    <x v="11"/>
    <s v="Knoxville"/>
    <x v="0"/>
    <n v="0.45"/>
    <n v="7750"/>
    <n v="3487.5"/>
    <n v="1569.3749999999998"/>
    <n v="0.44999999999999996"/>
  </r>
  <r>
    <x v="1"/>
    <n v="1197831"/>
    <x v="117"/>
    <x v="1"/>
    <x v="11"/>
    <s v="Knoxville"/>
    <x v="1"/>
    <n v="0.55000000000000004"/>
    <n v="7750"/>
    <n v="4262.5"/>
    <n v="1918.1249999999998"/>
    <n v="0.44999999999999996"/>
  </r>
  <r>
    <x v="1"/>
    <n v="1197831"/>
    <x v="117"/>
    <x v="1"/>
    <x v="11"/>
    <s v="Knoxville"/>
    <x v="2"/>
    <n v="0.5"/>
    <n v="9500"/>
    <n v="4750"/>
    <n v="2137.5"/>
    <n v="0.44999999999999996"/>
  </r>
  <r>
    <x v="1"/>
    <n v="1197831"/>
    <x v="117"/>
    <x v="1"/>
    <x v="11"/>
    <s v="Knoxville"/>
    <x v="3"/>
    <n v="0.45"/>
    <n v="4750"/>
    <n v="2137.5"/>
    <n v="1175.625"/>
    <n v="0.55000000000000004"/>
  </r>
  <r>
    <x v="1"/>
    <n v="1197831"/>
    <x v="117"/>
    <x v="1"/>
    <x v="11"/>
    <s v="Knoxville"/>
    <x v="4"/>
    <n v="0.5"/>
    <n v="4750"/>
    <n v="2375"/>
    <n v="949.99999999999989"/>
    <n v="0.39999999999999997"/>
  </r>
  <r>
    <x v="1"/>
    <n v="1197831"/>
    <x v="117"/>
    <x v="1"/>
    <x v="11"/>
    <s v="Knoxville"/>
    <x v="5"/>
    <n v="0.54999999999999993"/>
    <n v="7250"/>
    <n v="3987.4999999999995"/>
    <n v="2392.5"/>
    <n v="0.60000000000000009"/>
  </r>
  <r>
    <x v="1"/>
    <n v="1197831"/>
    <x v="74"/>
    <x v="1"/>
    <x v="11"/>
    <s v="Knoxville"/>
    <x v="0"/>
    <n v="0.5"/>
    <n v="6750"/>
    <n v="3375"/>
    <n v="1518.7499999999998"/>
    <n v="0.44999999999999996"/>
  </r>
  <r>
    <x v="1"/>
    <n v="1197831"/>
    <x v="74"/>
    <x v="1"/>
    <x v="11"/>
    <s v="Knoxville"/>
    <x v="1"/>
    <n v="0.5"/>
    <n v="6250"/>
    <n v="3125"/>
    <n v="1406.2499999999998"/>
    <n v="0.44999999999999996"/>
  </r>
  <r>
    <x v="1"/>
    <n v="1197831"/>
    <x v="74"/>
    <x v="1"/>
    <x v="11"/>
    <s v="Knoxville"/>
    <x v="2"/>
    <n v="0.54999999999999993"/>
    <n v="6750"/>
    <n v="3712.4999999999995"/>
    <n v="1670.6249999999995"/>
    <n v="0.44999999999999996"/>
  </r>
  <r>
    <x v="1"/>
    <n v="1197831"/>
    <x v="74"/>
    <x v="1"/>
    <x v="11"/>
    <s v="Knoxville"/>
    <x v="3"/>
    <n v="0.54999999999999993"/>
    <n v="4000"/>
    <n v="2199.9999999999995"/>
    <n v="1209.9999999999998"/>
    <n v="0.55000000000000004"/>
  </r>
  <r>
    <x v="1"/>
    <n v="1197831"/>
    <x v="74"/>
    <x v="1"/>
    <x v="11"/>
    <s v="Knoxville"/>
    <x v="4"/>
    <n v="0.5"/>
    <n v="4000"/>
    <n v="2000"/>
    <n v="799.99999999999989"/>
    <n v="0.39999999999999997"/>
  </r>
  <r>
    <x v="1"/>
    <n v="1197831"/>
    <x v="74"/>
    <x v="1"/>
    <x v="11"/>
    <s v="Knoxville"/>
    <x v="5"/>
    <n v="0.45"/>
    <n v="6250"/>
    <n v="2812.5"/>
    <n v="1687.5000000000002"/>
    <n v="0.60000000000000009"/>
  </r>
  <r>
    <x v="1"/>
    <n v="1197831"/>
    <x v="75"/>
    <x v="1"/>
    <x v="11"/>
    <s v="Knoxville"/>
    <x v="0"/>
    <n v="0.35000000000000003"/>
    <n v="5750"/>
    <n v="2012.5000000000002"/>
    <n v="905.625"/>
    <n v="0.44999999999999996"/>
  </r>
  <r>
    <x v="1"/>
    <n v="1197831"/>
    <x v="75"/>
    <x v="1"/>
    <x v="11"/>
    <s v="Knoxville"/>
    <x v="1"/>
    <n v="0.35000000000000003"/>
    <n v="5750"/>
    <n v="2012.5000000000002"/>
    <n v="905.625"/>
    <n v="0.44999999999999996"/>
  </r>
  <r>
    <x v="1"/>
    <n v="1197831"/>
    <x v="75"/>
    <x v="1"/>
    <x v="11"/>
    <s v="Knoxville"/>
    <x v="2"/>
    <n v="0.4"/>
    <n v="5250"/>
    <n v="2100"/>
    <n v="944.99999999999989"/>
    <n v="0.44999999999999996"/>
  </r>
  <r>
    <x v="1"/>
    <n v="1197831"/>
    <x v="75"/>
    <x v="1"/>
    <x v="11"/>
    <s v="Knoxville"/>
    <x v="3"/>
    <n v="0.4"/>
    <n v="3750"/>
    <n v="1500"/>
    <n v="825.00000000000011"/>
    <n v="0.55000000000000004"/>
  </r>
  <r>
    <x v="1"/>
    <n v="1197831"/>
    <x v="75"/>
    <x v="1"/>
    <x v="11"/>
    <s v="Knoxville"/>
    <x v="4"/>
    <n v="0.35000000000000003"/>
    <n v="3500"/>
    <n v="1225.0000000000002"/>
    <n v="490.00000000000006"/>
    <n v="0.39999999999999997"/>
  </r>
  <r>
    <x v="1"/>
    <n v="1197831"/>
    <x v="75"/>
    <x v="1"/>
    <x v="11"/>
    <s v="Knoxville"/>
    <x v="5"/>
    <n v="0.45"/>
    <n v="5250"/>
    <n v="2362.5"/>
    <n v="1417.5000000000002"/>
    <n v="0.60000000000000009"/>
  </r>
  <r>
    <x v="1"/>
    <n v="1197831"/>
    <x v="56"/>
    <x v="1"/>
    <x v="11"/>
    <s v="Knoxville"/>
    <x v="0"/>
    <n v="0.30000000000000004"/>
    <n v="6750"/>
    <n v="2025.0000000000002"/>
    <n v="911.25"/>
    <n v="0.44999999999999996"/>
  </r>
  <r>
    <x v="1"/>
    <n v="1197831"/>
    <x v="56"/>
    <x v="1"/>
    <x v="11"/>
    <s v="Knoxville"/>
    <x v="1"/>
    <n v="0.30000000000000004"/>
    <n v="6750"/>
    <n v="2025.0000000000002"/>
    <n v="911.25"/>
    <n v="0.44999999999999996"/>
  </r>
  <r>
    <x v="1"/>
    <n v="1197831"/>
    <x v="56"/>
    <x v="1"/>
    <x v="11"/>
    <s v="Knoxville"/>
    <x v="2"/>
    <n v="0.55000000000000004"/>
    <n v="6000"/>
    <n v="3300.0000000000005"/>
    <n v="1485"/>
    <n v="0.44999999999999996"/>
  </r>
  <r>
    <x v="1"/>
    <n v="1197831"/>
    <x v="56"/>
    <x v="1"/>
    <x v="11"/>
    <s v="Knoxville"/>
    <x v="3"/>
    <n v="0.55000000000000004"/>
    <n v="4750"/>
    <n v="2612.5"/>
    <n v="1436.8750000000002"/>
    <n v="0.55000000000000004"/>
  </r>
  <r>
    <x v="1"/>
    <n v="1197831"/>
    <x v="56"/>
    <x v="1"/>
    <x v="11"/>
    <s v="Knoxville"/>
    <x v="4"/>
    <n v="0.54999999999999993"/>
    <n v="4500"/>
    <n v="2474.9999999999995"/>
    <n v="989.99999999999977"/>
    <n v="0.39999999999999997"/>
  </r>
  <r>
    <x v="1"/>
    <n v="1197831"/>
    <x v="56"/>
    <x v="1"/>
    <x v="11"/>
    <s v="Knoxville"/>
    <x v="5"/>
    <n v="0.65"/>
    <n v="6500"/>
    <n v="4225"/>
    <n v="2535.0000000000005"/>
    <n v="0.60000000000000009"/>
  </r>
  <r>
    <x v="1"/>
    <n v="1197831"/>
    <x v="57"/>
    <x v="1"/>
    <x v="11"/>
    <s v="Knoxville"/>
    <x v="0"/>
    <n v="0.54999999999999993"/>
    <n v="8000"/>
    <n v="4399.9999999999991"/>
    <n v="1979.9999999999993"/>
    <n v="0.44999999999999996"/>
  </r>
  <r>
    <x v="1"/>
    <n v="1197831"/>
    <x v="57"/>
    <x v="1"/>
    <x v="11"/>
    <s v="Knoxville"/>
    <x v="1"/>
    <n v="0.54999999999999993"/>
    <n v="8000"/>
    <n v="4399.9999999999991"/>
    <n v="1979.9999999999993"/>
    <n v="0.44999999999999996"/>
  </r>
  <r>
    <x v="1"/>
    <n v="1197831"/>
    <x v="57"/>
    <x v="1"/>
    <x v="11"/>
    <s v="Knoxville"/>
    <x v="2"/>
    <n v="0.6"/>
    <n v="7000"/>
    <n v="4200"/>
    <n v="1889.9999999999998"/>
    <n v="0.44999999999999996"/>
  </r>
  <r>
    <x v="1"/>
    <n v="1197831"/>
    <x v="57"/>
    <x v="1"/>
    <x v="11"/>
    <s v="Knoxville"/>
    <x v="3"/>
    <n v="0.6"/>
    <n v="5500"/>
    <n v="3300"/>
    <n v="1815.0000000000002"/>
    <n v="0.55000000000000004"/>
  </r>
  <r>
    <x v="1"/>
    <n v="1197831"/>
    <x v="57"/>
    <x v="1"/>
    <x v="11"/>
    <s v="Knoxville"/>
    <x v="4"/>
    <n v="0.54999999999999993"/>
    <n v="5000"/>
    <n v="2749.9999999999995"/>
    <n v="1099.9999999999998"/>
    <n v="0.39999999999999997"/>
  </r>
  <r>
    <x v="1"/>
    <n v="1197831"/>
    <x v="57"/>
    <x v="1"/>
    <x v="11"/>
    <s v="Knoxville"/>
    <x v="5"/>
    <n v="0.65"/>
    <n v="7500"/>
    <n v="4875"/>
    <n v="2925.0000000000005"/>
    <n v="0.60000000000000009"/>
  </r>
  <r>
    <x v="0"/>
    <n v="1185732"/>
    <x v="118"/>
    <x v="3"/>
    <x v="12"/>
    <s v="Omaha"/>
    <x v="0"/>
    <n v="0.35"/>
    <n v="4250"/>
    <n v="1487.5"/>
    <n v="595"/>
    <n v="0.4"/>
  </r>
  <r>
    <x v="0"/>
    <n v="1185732"/>
    <x v="118"/>
    <x v="3"/>
    <x v="12"/>
    <s v="Omaha"/>
    <x v="1"/>
    <n v="0.35"/>
    <n v="2250"/>
    <n v="787.5"/>
    <n v="275.625"/>
    <n v="0.35"/>
  </r>
  <r>
    <x v="0"/>
    <n v="1185732"/>
    <x v="118"/>
    <x v="3"/>
    <x v="12"/>
    <s v="Omaha"/>
    <x v="2"/>
    <n v="0.25"/>
    <n v="2250"/>
    <n v="562.5"/>
    <n v="196.875"/>
    <n v="0.35"/>
  </r>
  <r>
    <x v="0"/>
    <n v="1185732"/>
    <x v="118"/>
    <x v="3"/>
    <x v="12"/>
    <s v="Omaha"/>
    <x v="3"/>
    <n v="0.30000000000000004"/>
    <n v="750"/>
    <n v="225.00000000000003"/>
    <n v="90.000000000000014"/>
    <n v="0.4"/>
  </r>
  <r>
    <x v="0"/>
    <n v="1185732"/>
    <x v="118"/>
    <x v="3"/>
    <x v="12"/>
    <s v="Omaha"/>
    <x v="4"/>
    <n v="0.44999999999999996"/>
    <n v="1250"/>
    <n v="562.5"/>
    <n v="196.875"/>
    <n v="0.35"/>
  </r>
  <r>
    <x v="0"/>
    <n v="1185732"/>
    <x v="118"/>
    <x v="3"/>
    <x v="12"/>
    <s v="Omaha"/>
    <x v="5"/>
    <n v="0.35"/>
    <n v="2250"/>
    <n v="787.5"/>
    <n v="393.75"/>
    <n v="0.5"/>
  </r>
  <r>
    <x v="0"/>
    <n v="1185732"/>
    <x v="119"/>
    <x v="3"/>
    <x v="12"/>
    <s v="Omaha"/>
    <x v="0"/>
    <n v="0.35"/>
    <n v="4750"/>
    <n v="1662.5"/>
    <n v="665"/>
    <n v="0.4"/>
  </r>
  <r>
    <x v="0"/>
    <n v="1185732"/>
    <x v="119"/>
    <x v="3"/>
    <x v="12"/>
    <s v="Omaha"/>
    <x v="1"/>
    <n v="0.35"/>
    <n v="1250"/>
    <n v="437.5"/>
    <n v="153.125"/>
    <n v="0.35"/>
  </r>
  <r>
    <x v="0"/>
    <n v="1185732"/>
    <x v="119"/>
    <x v="3"/>
    <x v="12"/>
    <s v="Omaha"/>
    <x v="2"/>
    <n v="0.25"/>
    <n v="1750"/>
    <n v="437.5"/>
    <n v="153.125"/>
    <n v="0.35"/>
  </r>
  <r>
    <x v="0"/>
    <n v="1185732"/>
    <x v="119"/>
    <x v="3"/>
    <x v="12"/>
    <s v="Omaha"/>
    <x v="3"/>
    <n v="0.30000000000000004"/>
    <n v="500"/>
    <n v="150.00000000000003"/>
    <n v="60.000000000000014"/>
    <n v="0.4"/>
  </r>
  <r>
    <x v="0"/>
    <n v="1185732"/>
    <x v="119"/>
    <x v="3"/>
    <x v="12"/>
    <s v="Omaha"/>
    <x v="4"/>
    <n v="0.44999999999999996"/>
    <n v="1250"/>
    <n v="562.5"/>
    <n v="196.875"/>
    <n v="0.35"/>
  </r>
  <r>
    <x v="0"/>
    <n v="1185732"/>
    <x v="119"/>
    <x v="3"/>
    <x v="12"/>
    <s v="Omaha"/>
    <x v="5"/>
    <n v="0.35"/>
    <n v="2000"/>
    <n v="700"/>
    <n v="350"/>
    <n v="0.5"/>
  </r>
  <r>
    <x v="0"/>
    <n v="1185732"/>
    <x v="2"/>
    <x v="3"/>
    <x v="12"/>
    <s v="Omaha"/>
    <x v="0"/>
    <n v="0.4"/>
    <n v="4200"/>
    <n v="1680"/>
    <n v="672"/>
    <n v="0.4"/>
  </r>
  <r>
    <x v="0"/>
    <n v="1185732"/>
    <x v="2"/>
    <x v="3"/>
    <x v="12"/>
    <s v="Omaha"/>
    <x v="1"/>
    <n v="0.4"/>
    <n v="1000"/>
    <n v="400"/>
    <n v="140"/>
    <n v="0.35"/>
  </r>
  <r>
    <x v="0"/>
    <n v="1185732"/>
    <x v="2"/>
    <x v="3"/>
    <x v="12"/>
    <s v="Omaha"/>
    <x v="2"/>
    <n v="0.30000000000000004"/>
    <n v="1500"/>
    <n v="450.00000000000006"/>
    <n v="157.5"/>
    <n v="0.35"/>
  </r>
  <r>
    <x v="0"/>
    <n v="1185732"/>
    <x v="2"/>
    <x v="3"/>
    <x v="12"/>
    <s v="Omaha"/>
    <x v="3"/>
    <n v="0.35"/>
    <n v="0"/>
    <n v="0"/>
    <n v="0"/>
    <n v="0.4"/>
  </r>
  <r>
    <x v="0"/>
    <n v="1185732"/>
    <x v="2"/>
    <x v="3"/>
    <x v="12"/>
    <s v="Omaha"/>
    <x v="4"/>
    <n v="0.5"/>
    <n v="500"/>
    <n v="250"/>
    <n v="87.5"/>
    <n v="0.35"/>
  </r>
  <r>
    <x v="0"/>
    <n v="1185732"/>
    <x v="2"/>
    <x v="3"/>
    <x v="12"/>
    <s v="Omaha"/>
    <x v="5"/>
    <n v="0.4"/>
    <n v="1500"/>
    <n v="600"/>
    <n v="300"/>
    <n v="0.5"/>
  </r>
  <r>
    <x v="0"/>
    <n v="1185732"/>
    <x v="3"/>
    <x v="3"/>
    <x v="12"/>
    <s v="Omaha"/>
    <x v="0"/>
    <n v="0.4"/>
    <n v="3750"/>
    <n v="1500"/>
    <n v="600"/>
    <n v="0.4"/>
  </r>
  <r>
    <x v="0"/>
    <n v="1185732"/>
    <x v="3"/>
    <x v="3"/>
    <x v="12"/>
    <s v="Omaha"/>
    <x v="1"/>
    <n v="0.35000000000000003"/>
    <n v="750"/>
    <n v="262.5"/>
    <n v="91.875"/>
    <n v="0.35"/>
  </r>
  <r>
    <x v="0"/>
    <n v="1185732"/>
    <x v="3"/>
    <x v="3"/>
    <x v="12"/>
    <s v="Omaha"/>
    <x v="2"/>
    <n v="0.25000000000000006"/>
    <n v="750"/>
    <n v="187.50000000000003"/>
    <n v="65.625"/>
    <n v="0.35"/>
  </r>
  <r>
    <x v="0"/>
    <n v="1185732"/>
    <x v="3"/>
    <x v="3"/>
    <x v="12"/>
    <s v="Omaha"/>
    <x v="3"/>
    <n v="0.3"/>
    <n v="0"/>
    <n v="0"/>
    <n v="0"/>
    <n v="0.4"/>
  </r>
  <r>
    <x v="0"/>
    <n v="1185732"/>
    <x v="3"/>
    <x v="3"/>
    <x v="12"/>
    <s v="Omaha"/>
    <x v="4"/>
    <n v="0.45"/>
    <n v="250"/>
    <n v="112.5"/>
    <n v="39.375"/>
    <n v="0.35"/>
  </r>
  <r>
    <x v="0"/>
    <n v="1185732"/>
    <x v="3"/>
    <x v="3"/>
    <x v="12"/>
    <s v="Omaha"/>
    <x v="5"/>
    <n v="0.35000000000000003"/>
    <n v="1500"/>
    <n v="525"/>
    <n v="262.5"/>
    <n v="0.5"/>
  </r>
  <r>
    <x v="0"/>
    <n v="1185732"/>
    <x v="120"/>
    <x v="3"/>
    <x v="12"/>
    <s v="Omaha"/>
    <x v="0"/>
    <n v="0.45"/>
    <n v="4200"/>
    <n v="1890"/>
    <n v="756"/>
    <n v="0.4"/>
  </r>
  <r>
    <x v="0"/>
    <n v="1185732"/>
    <x v="120"/>
    <x v="3"/>
    <x v="12"/>
    <s v="Omaha"/>
    <x v="1"/>
    <n v="0.40000000000000008"/>
    <n v="1250"/>
    <n v="500.00000000000011"/>
    <n v="175.00000000000003"/>
    <n v="0.35"/>
  </r>
  <r>
    <x v="0"/>
    <n v="1185732"/>
    <x v="120"/>
    <x v="3"/>
    <x v="12"/>
    <s v="Omaha"/>
    <x v="2"/>
    <n v="0.35000000000000003"/>
    <n v="1000"/>
    <n v="350.00000000000006"/>
    <n v="122.50000000000001"/>
    <n v="0.35"/>
  </r>
  <r>
    <x v="0"/>
    <n v="1185732"/>
    <x v="120"/>
    <x v="3"/>
    <x v="12"/>
    <s v="Omaha"/>
    <x v="3"/>
    <n v="0.35000000000000003"/>
    <n v="250"/>
    <n v="87.500000000000014"/>
    <n v="35.000000000000007"/>
    <n v="0.4"/>
  </r>
  <r>
    <x v="0"/>
    <n v="1185732"/>
    <x v="120"/>
    <x v="3"/>
    <x v="12"/>
    <s v="Omaha"/>
    <x v="4"/>
    <n v="0.49999999999999994"/>
    <n v="500"/>
    <n v="249.99999999999997"/>
    <n v="87.499999999999986"/>
    <n v="0.35"/>
  </r>
  <r>
    <x v="0"/>
    <n v="1185732"/>
    <x v="120"/>
    <x v="3"/>
    <x v="12"/>
    <s v="Omaha"/>
    <x v="5"/>
    <n v="0.54999999999999993"/>
    <n v="1500"/>
    <n v="824.99999999999989"/>
    <n v="412.49999999999994"/>
    <n v="0.5"/>
  </r>
  <r>
    <x v="0"/>
    <n v="1185732"/>
    <x v="121"/>
    <x v="3"/>
    <x v="12"/>
    <s v="Omaha"/>
    <x v="0"/>
    <n v="0.4"/>
    <n v="4000"/>
    <n v="1600"/>
    <n v="640"/>
    <n v="0.4"/>
  </r>
  <r>
    <x v="0"/>
    <n v="1185732"/>
    <x v="121"/>
    <x v="3"/>
    <x v="12"/>
    <s v="Omaha"/>
    <x v="1"/>
    <n v="0.35000000000000009"/>
    <n v="1500"/>
    <n v="525.00000000000011"/>
    <n v="183.75000000000003"/>
    <n v="0.35"/>
  </r>
  <r>
    <x v="0"/>
    <n v="1185732"/>
    <x v="121"/>
    <x v="3"/>
    <x v="12"/>
    <s v="Omaha"/>
    <x v="2"/>
    <n v="0.30000000000000004"/>
    <n v="1750"/>
    <n v="525.00000000000011"/>
    <n v="183.75000000000003"/>
    <n v="0.35"/>
  </r>
  <r>
    <x v="0"/>
    <n v="1185732"/>
    <x v="121"/>
    <x v="3"/>
    <x v="12"/>
    <s v="Omaha"/>
    <x v="3"/>
    <n v="0.30000000000000004"/>
    <n v="1500"/>
    <n v="450.00000000000006"/>
    <n v="180.00000000000003"/>
    <n v="0.4"/>
  </r>
  <r>
    <x v="0"/>
    <n v="1185732"/>
    <x v="121"/>
    <x v="3"/>
    <x v="12"/>
    <s v="Omaha"/>
    <x v="4"/>
    <n v="0.45"/>
    <n v="1500"/>
    <n v="675"/>
    <n v="236.24999999999997"/>
    <n v="0.35"/>
  </r>
  <r>
    <x v="0"/>
    <n v="1185732"/>
    <x v="121"/>
    <x v="3"/>
    <x v="12"/>
    <s v="Omaha"/>
    <x v="5"/>
    <n v="0.5"/>
    <n v="3250"/>
    <n v="1625"/>
    <n v="812.5"/>
    <n v="0.5"/>
  </r>
  <r>
    <x v="0"/>
    <n v="1185732"/>
    <x v="6"/>
    <x v="3"/>
    <x v="12"/>
    <s v="Omaha"/>
    <x v="0"/>
    <n v="0.45"/>
    <n v="5500"/>
    <n v="2475"/>
    <n v="990"/>
    <n v="0.4"/>
  </r>
  <r>
    <x v="0"/>
    <n v="1185732"/>
    <x v="6"/>
    <x v="3"/>
    <x v="12"/>
    <s v="Omaha"/>
    <x v="1"/>
    <n v="0.40000000000000008"/>
    <n v="3000"/>
    <n v="1200.0000000000002"/>
    <n v="420.00000000000006"/>
    <n v="0.35"/>
  </r>
  <r>
    <x v="0"/>
    <n v="1185732"/>
    <x v="6"/>
    <x v="3"/>
    <x v="12"/>
    <s v="Omaha"/>
    <x v="2"/>
    <n v="0.35000000000000003"/>
    <n v="2250"/>
    <n v="787.50000000000011"/>
    <n v="275.625"/>
    <n v="0.35"/>
  </r>
  <r>
    <x v="0"/>
    <n v="1185732"/>
    <x v="6"/>
    <x v="3"/>
    <x v="12"/>
    <s v="Omaha"/>
    <x v="3"/>
    <n v="0.35000000000000003"/>
    <n v="1750"/>
    <n v="612.50000000000011"/>
    <n v="245.00000000000006"/>
    <n v="0.4"/>
  </r>
  <r>
    <x v="0"/>
    <n v="1185732"/>
    <x v="6"/>
    <x v="3"/>
    <x v="12"/>
    <s v="Omaha"/>
    <x v="4"/>
    <n v="0.45"/>
    <n v="1750"/>
    <n v="787.5"/>
    <n v="275.625"/>
    <n v="0.35"/>
  </r>
  <r>
    <x v="0"/>
    <n v="1185732"/>
    <x v="6"/>
    <x v="3"/>
    <x v="12"/>
    <s v="Omaha"/>
    <x v="5"/>
    <n v="0.5"/>
    <n v="3500"/>
    <n v="1750"/>
    <n v="875"/>
    <n v="0.5"/>
  </r>
  <r>
    <x v="0"/>
    <n v="1185732"/>
    <x v="7"/>
    <x v="3"/>
    <x v="12"/>
    <s v="Omaha"/>
    <x v="0"/>
    <n v="0.45"/>
    <n v="5000"/>
    <n v="2250"/>
    <n v="900"/>
    <n v="0.4"/>
  </r>
  <r>
    <x v="0"/>
    <n v="1185732"/>
    <x v="7"/>
    <x v="3"/>
    <x v="12"/>
    <s v="Omaha"/>
    <x v="1"/>
    <n v="0.45000000000000007"/>
    <n v="2750"/>
    <n v="1237.5000000000002"/>
    <n v="433.12500000000006"/>
    <n v="0.35"/>
  </r>
  <r>
    <x v="0"/>
    <n v="1185732"/>
    <x v="7"/>
    <x v="3"/>
    <x v="12"/>
    <s v="Omaha"/>
    <x v="2"/>
    <n v="0.4"/>
    <n v="2000"/>
    <n v="800"/>
    <n v="280"/>
    <n v="0.35"/>
  </r>
  <r>
    <x v="0"/>
    <n v="1185732"/>
    <x v="7"/>
    <x v="3"/>
    <x v="12"/>
    <s v="Omaha"/>
    <x v="3"/>
    <n v="0.30000000000000004"/>
    <n v="1250"/>
    <n v="375.00000000000006"/>
    <n v="150.00000000000003"/>
    <n v="0.4"/>
  </r>
  <r>
    <x v="0"/>
    <n v="1185732"/>
    <x v="7"/>
    <x v="3"/>
    <x v="12"/>
    <s v="Omaha"/>
    <x v="4"/>
    <n v="0.4"/>
    <n v="1000"/>
    <n v="400"/>
    <n v="140"/>
    <n v="0.35"/>
  </r>
  <r>
    <x v="0"/>
    <n v="1185732"/>
    <x v="7"/>
    <x v="3"/>
    <x v="12"/>
    <s v="Omaha"/>
    <x v="5"/>
    <n v="0.45"/>
    <n v="2750"/>
    <n v="1237.5"/>
    <n v="618.75"/>
    <n v="0.5"/>
  </r>
  <r>
    <x v="0"/>
    <n v="1185732"/>
    <x v="122"/>
    <x v="3"/>
    <x v="12"/>
    <s v="Omaha"/>
    <x v="0"/>
    <n v="0.4"/>
    <n v="4000"/>
    <n v="1600"/>
    <n v="640"/>
    <n v="0.4"/>
  </r>
  <r>
    <x v="0"/>
    <n v="1185732"/>
    <x v="122"/>
    <x v="3"/>
    <x v="12"/>
    <s v="Omaha"/>
    <x v="1"/>
    <n v="0.35000000000000009"/>
    <n v="2000"/>
    <n v="700.00000000000023"/>
    <n v="245.00000000000006"/>
    <n v="0.35"/>
  </r>
  <r>
    <x v="0"/>
    <n v="1185732"/>
    <x v="122"/>
    <x v="3"/>
    <x v="12"/>
    <s v="Omaha"/>
    <x v="2"/>
    <n v="0.2"/>
    <n v="1000"/>
    <n v="200"/>
    <n v="70"/>
    <n v="0.35"/>
  </r>
  <r>
    <x v="0"/>
    <n v="1185732"/>
    <x v="122"/>
    <x v="3"/>
    <x v="12"/>
    <s v="Omaha"/>
    <x v="3"/>
    <n v="0.2"/>
    <n v="750"/>
    <n v="150"/>
    <n v="60"/>
    <n v="0.4"/>
  </r>
  <r>
    <x v="0"/>
    <n v="1185732"/>
    <x v="122"/>
    <x v="3"/>
    <x v="12"/>
    <s v="Omaha"/>
    <x v="4"/>
    <n v="0.3"/>
    <n v="750"/>
    <n v="225"/>
    <n v="78.75"/>
    <n v="0.35"/>
  </r>
  <r>
    <x v="0"/>
    <n v="1185732"/>
    <x v="122"/>
    <x v="3"/>
    <x v="12"/>
    <s v="Omaha"/>
    <x v="5"/>
    <n v="0.35000000000000003"/>
    <n v="1500"/>
    <n v="525"/>
    <n v="262.5"/>
    <n v="0.5"/>
  </r>
  <r>
    <x v="0"/>
    <n v="1185732"/>
    <x v="123"/>
    <x v="3"/>
    <x v="12"/>
    <s v="Omaha"/>
    <x v="0"/>
    <n v="0.39999999999999997"/>
    <n v="3250"/>
    <n v="1300"/>
    <n v="520"/>
    <n v="0.4"/>
  </r>
  <r>
    <x v="0"/>
    <n v="1185732"/>
    <x v="123"/>
    <x v="3"/>
    <x v="12"/>
    <s v="Omaha"/>
    <x v="1"/>
    <n v="0.3"/>
    <n v="1500"/>
    <n v="450"/>
    <n v="157.5"/>
    <n v="0.35"/>
  </r>
  <r>
    <x v="0"/>
    <n v="1185732"/>
    <x v="123"/>
    <x v="3"/>
    <x v="12"/>
    <s v="Omaha"/>
    <x v="2"/>
    <n v="0.3"/>
    <n v="500"/>
    <n v="150"/>
    <n v="52.5"/>
    <n v="0.35"/>
  </r>
  <r>
    <x v="0"/>
    <n v="1185732"/>
    <x v="123"/>
    <x v="3"/>
    <x v="12"/>
    <s v="Omaha"/>
    <x v="3"/>
    <n v="0.3"/>
    <n v="250"/>
    <n v="75"/>
    <n v="30"/>
    <n v="0.4"/>
  </r>
  <r>
    <x v="0"/>
    <n v="1185732"/>
    <x v="123"/>
    <x v="3"/>
    <x v="12"/>
    <s v="Omaha"/>
    <x v="4"/>
    <n v="0.39999999999999997"/>
    <n v="250"/>
    <n v="99.999999999999986"/>
    <n v="34.999999999999993"/>
    <n v="0.35"/>
  </r>
  <r>
    <x v="0"/>
    <n v="1185732"/>
    <x v="123"/>
    <x v="3"/>
    <x v="12"/>
    <s v="Omaha"/>
    <x v="5"/>
    <n v="0.4499999999999999"/>
    <n v="1500"/>
    <n v="674.99999999999989"/>
    <n v="337.49999999999994"/>
    <n v="0.5"/>
  </r>
  <r>
    <x v="0"/>
    <n v="1185732"/>
    <x v="10"/>
    <x v="3"/>
    <x v="12"/>
    <s v="Omaha"/>
    <x v="0"/>
    <n v="0.4"/>
    <n v="3000"/>
    <n v="1200"/>
    <n v="480"/>
    <n v="0.4"/>
  </r>
  <r>
    <x v="0"/>
    <n v="1185732"/>
    <x v="10"/>
    <x v="3"/>
    <x v="12"/>
    <s v="Omaha"/>
    <x v="1"/>
    <n v="0.30000000000000004"/>
    <n v="1500"/>
    <n v="450.00000000000006"/>
    <n v="157.5"/>
    <n v="0.35"/>
  </r>
  <r>
    <x v="0"/>
    <n v="1185732"/>
    <x v="10"/>
    <x v="3"/>
    <x v="12"/>
    <s v="Omaha"/>
    <x v="2"/>
    <n v="0.30000000000000004"/>
    <n v="950"/>
    <n v="285.00000000000006"/>
    <n v="99.750000000000014"/>
    <n v="0.35"/>
  </r>
  <r>
    <x v="0"/>
    <n v="1185732"/>
    <x v="10"/>
    <x v="3"/>
    <x v="12"/>
    <s v="Omaha"/>
    <x v="3"/>
    <n v="0.30000000000000004"/>
    <n v="1250"/>
    <n v="375.00000000000006"/>
    <n v="150.00000000000003"/>
    <n v="0.4"/>
  </r>
  <r>
    <x v="0"/>
    <n v="1185732"/>
    <x v="10"/>
    <x v="3"/>
    <x v="12"/>
    <s v="Omaha"/>
    <x v="4"/>
    <n v="0.49999999999999994"/>
    <n v="1000"/>
    <n v="499.99999999999994"/>
    <n v="174.99999999999997"/>
    <n v="0.35"/>
  </r>
  <r>
    <x v="0"/>
    <n v="1185732"/>
    <x v="10"/>
    <x v="3"/>
    <x v="12"/>
    <s v="Omaha"/>
    <x v="5"/>
    <n v="0.54999999999999982"/>
    <n v="2000"/>
    <n v="1099.9999999999995"/>
    <n v="549.99999999999977"/>
    <n v="0.5"/>
  </r>
  <r>
    <x v="0"/>
    <n v="1185732"/>
    <x v="11"/>
    <x v="3"/>
    <x v="12"/>
    <s v="Omaha"/>
    <x v="0"/>
    <n v="0.49999999999999994"/>
    <n v="4500"/>
    <n v="2249.9999999999995"/>
    <n v="899.99999999999989"/>
    <n v="0.4"/>
  </r>
  <r>
    <x v="0"/>
    <n v="1185732"/>
    <x v="11"/>
    <x v="3"/>
    <x v="12"/>
    <s v="Omaha"/>
    <x v="1"/>
    <n v="0.4"/>
    <n v="2500"/>
    <n v="1000"/>
    <n v="350"/>
    <n v="0.35"/>
  </r>
  <r>
    <x v="0"/>
    <n v="1185732"/>
    <x v="11"/>
    <x v="3"/>
    <x v="12"/>
    <s v="Omaha"/>
    <x v="2"/>
    <n v="0.4"/>
    <n v="2000"/>
    <n v="800"/>
    <n v="280"/>
    <n v="0.35"/>
  </r>
  <r>
    <x v="0"/>
    <n v="1185732"/>
    <x v="11"/>
    <x v="3"/>
    <x v="12"/>
    <s v="Omaha"/>
    <x v="3"/>
    <n v="0.4"/>
    <n v="1500"/>
    <n v="600"/>
    <n v="240"/>
    <n v="0.4"/>
  </r>
  <r>
    <x v="0"/>
    <n v="1185732"/>
    <x v="11"/>
    <x v="3"/>
    <x v="12"/>
    <s v="Omaha"/>
    <x v="4"/>
    <n v="0.49999999999999994"/>
    <n v="1500"/>
    <n v="749.99999999999989"/>
    <n v="262.49999999999994"/>
    <n v="0.35"/>
  </r>
  <r>
    <x v="0"/>
    <n v="1185732"/>
    <x v="11"/>
    <x v="3"/>
    <x v="12"/>
    <s v="Omaha"/>
    <x v="5"/>
    <n v="0.54999999999999982"/>
    <n v="2500"/>
    <n v="1374.9999999999995"/>
    <n v="687.49999999999977"/>
    <n v="0.5"/>
  </r>
  <r>
    <x v="1"/>
    <n v="1197831"/>
    <x v="12"/>
    <x v="1"/>
    <x v="13"/>
    <s v="Birmingham"/>
    <x v="0"/>
    <n v="0.2"/>
    <n v="6750"/>
    <n v="1350"/>
    <n v="540"/>
    <n v="0.39999999999999997"/>
  </r>
  <r>
    <x v="1"/>
    <n v="1197831"/>
    <x v="12"/>
    <x v="1"/>
    <x v="13"/>
    <s v="Birmingham"/>
    <x v="1"/>
    <n v="0.3"/>
    <n v="6750"/>
    <n v="2025"/>
    <n v="809.99999999999989"/>
    <n v="0.39999999999999997"/>
  </r>
  <r>
    <x v="1"/>
    <n v="1197831"/>
    <x v="12"/>
    <x v="1"/>
    <x v="13"/>
    <s v="Birmingham"/>
    <x v="2"/>
    <n v="0.3"/>
    <n v="4750"/>
    <n v="1425"/>
    <n v="570"/>
    <n v="0.39999999999999997"/>
  </r>
  <r>
    <x v="1"/>
    <n v="1197831"/>
    <x v="12"/>
    <x v="1"/>
    <x v="13"/>
    <s v="Birmingham"/>
    <x v="3"/>
    <n v="0.35"/>
    <n v="4750"/>
    <n v="1662.5"/>
    <n v="831.25"/>
    <n v="0.5"/>
  </r>
  <r>
    <x v="1"/>
    <n v="1197831"/>
    <x v="12"/>
    <x v="1"/>
    <x v="13"/>
    <s v="Birmingham"/>
    <x v="4"/>
    <n v="0.4"/>
    <n v="3250"/>
    <n v="1300"/>
    <n v="454.99999999999994"/>
    <n v="0.35"/>
  </r>
  <r>
    <x v="1"/>
    <n v="1197831"/>
    <x v="12"/>
    <x v="1"/>
    <x v="13"/>
    <s v="Birmingham"/>
    <x v="5"/>
    <n v="0.35"/>
    <n v="4750"/>
    <n v="1662.5"/>
    <n v="914.37500000000011"/>
    <n v="0.55000000000000004"/>
  </r>
  <r>
    <x v="1"/>
    <n v="1197831"/>
    <x v="13"/>
    <x v="1"/>
    <x v="13"/>
    <s v="Birmingham"/>
    <x v="0"/>
    <n v="0.25"/>
    <n v="6250"/>
    <n v="1562.5"/>
    <n v="625"/>
    <n v="0.39999999999999997"/>
  </r>
  <r>
    <x v="1"/>
    <n v="1197831"/>
    <x v="13"/>
    <x v="1"/>
    <x v="13"/>
    <s v="Birmingham"/>
    <x v="1"/>
    <n v="0.35"/>
    <n v="6000"/>
    <n v="2100"/>
    <n v="839.99999999999989"/>
    <n v="0.39999999999999997"/>
  </r>
  <r>
    <x v="1"/>
    <n v="1197831"/>
    <x v="13"/>
    <x v="1"/>
    <x v="13"/>
    <s v="Birmingham"/>
    <x v="2"/>
    <n v="0.35"/>
    <n v="4250"/>
    <n v="1487.5"/>
    <n v="595"/>
    <n v="0.39999999999999997"/>
  </r>
  <r>
    <x v="1"/>
    <n v="1197831"/>
    <x v="13"/>
    <x v="1"/>
    <x v="13"/>
    <s v="Birmingham"/>
    <x v="3"/>
    <n v="0.35"/>
    <n v="3750"/>
    <n v="1312.5"/>
    <n v="656.25"/>
    <n v="0.5"/>
  </r>
  <r>
    <x v="1"/>
    <n v="1197831"/>
    <x v="13"/>
    <x v="1"/>
    <x v="13"/>
    <s v="Birmingham"/>
    <x v="4"/>
    <n v="0.4"/>
    <n v="2500"/>
    <n v="1000"/>
    <n v="350"/>
    <n v="0.35"/>
  </r>
  <r>
    <x v="1"/>
    <n v="1197831"/>
    <x v="13"/>
    <x v="1"/>
    <x v="13"/>
    <s v="Birmingham"/>
    <x v="5"/>
    <n v="0.35"/>
    <n v="4500"/>
    <n v="1575"/>
    <n v="866.25000000000011"/>
    <n v="0.55000000000000004"/>
  </r>
  <r>
    <x v="1"/>
    <n v="1197831"/>
    <x v="14"/>
    <x v="1"/>
    <x v="13"/>
    <s v="Birmingham"/>
    <x v="0"/>
    <n v="0.3"/>
    <n v="6250"/>
    <n v="1875"/>
    <n v="843.74999999999989"/>
    <n v="0.44999999999999996"/>
  </r>
  <r>
    <x v="1"/>
    <n v="1197831"/>
    <x v="14"/>
    <x v="1"/>
    <x v="13"/>
    <s v="Birmingham"/>
    <x v="1"/>
    <n v="0.4"/>
    <n v="6250"/>
    <n v="2500"/>
    <n v="1125"/>
    <n v="0.44999999999999996"/>
  </r>
  <r>
    <x v="1"/>
    <n v="1197831"/>
    <x v="14"/>
    <x v="1"/>
    <x v="13"/>
    <s v="Birmingham"/>
    <x v="2"/>
    <n v="0.3"/>
    <n v="4500"/>
    <n v="1350"/>
    <n v="607.49999999999989"/>
    <n v="0.44999999999999996"/>
  </r>
  <r>
    <x v="1"/>
    <n v="1197831"/>
    <x v="14"/>
    <x v="1"/>
    <x v="13"/>
    <s v="Birmingham"/>
    <x v="3"/>
    <n v="0.35000000000000003"/>
    <n v="3500"/>
    <n v="1225.0000000000002"/>
    <n v="673.75000000000023"/>
    <n v="0.55000000000000004"/>
  </r>
  <r>
    <x v="1"/>
    <n v="1197831"/>
    <x v="14"/>
    <x v="1"/>
    <x v="13"/>
    <s v="Birmingham"/>
    <x v="4"/>
    <n v="0.4"/>
    <n v="2500"/>
    <n v="1000"/>
    <n v="399.99999999999994"/>
    <n v="0.39999999999999997"/>
  </r>
  <r>
    <x v="1"/>
    <n v="1197831"/>
    <x v="14"/>
    <x v="1"/>
    <x v="13"/>
    <s v="Birmingham"/>
    <x v="5"/>
    <n v="0.35000000000000003"/>
    <n v="4000"/>
    <n v="1400.0000000000002"/>
    <n v="840.00000000000023"/>
    <n v="0.60000000000000009"/>
  </r>
  <r>
    <x v="1"/>
    <n v="1197831"/>
    <x v="15"/>
    <x v="1"/>
    <x v="13"/>
    <s v="Birmingham"/>
    <x v="0"/>
    <n v="0.19999999999999998"/>
    <n v="6500"/>
    <n v="1300"/>
    <n v="584.99999999999989"/>
    <n v="0.44999999999999996"/>
  </r>
  <r>
    <x v="1"/>
    <n v="1197831"/>
    <x v="15"/>
    <x v="1"/>
    <x v="13"/>
    <s v="Birmingham"/>
    <x v="1"/>
    <n v="0.20000000000000007"/>
    <n v="6500"/>
    <n v="1300.0000000000005"/>
    <n v="585.00000000000011"/>
    <n v="0.44999999999999996"/>
  </r>
  <r>
    <x v="1"/>
    <n v="1197831"/>
    <x v="15"/>
    <x v="1"/>
    <x v="13"/>
    <s v="Birmingham"/>
    <x v="2"/>
    <n v="0.14999999999999997"/>
    <n v="4750"/>
    <n v="712.49999999999989"/>
    <n v="320.62499999999994"/>
    <n v="0.44999999999999996"/>
  </r>
  <r>
    <x v="1"/>
    <n v="1197831"/>
    <x v="15"/>
    <x v="1"/>
    <x v="13"/>
    <s v="Birmingham"/>
    <x v="3"/>
    <n v="0.20000000000000007"/>
    <n v="3750"/>
    <n v="750.00000000000023"/>
    <n v="412.50000000000017"/>
    <n v="0.55000000000000004"/>
  </r>
  <r>
    <x v="1"/>
    <n v="1197831"/>
    <x v="15"/>
    <x v="1"/>
    <x v="13"/>
    <s v="Birmingham"/>
    <x v="4"/>
    <n v="0.25"/>
    <n v="2750"/>
    <n v="687.5"/>
    <n v="275"/>
    <n v="0.39999999999999997"/>
  </r>
  <r>
    <x v="1"/>
    <n v="1197831"/>
    <x v="15"/>
    <x v="1"/>
    <x v="13"/>
    <s v="Birmingham"/>
    <x v="5"/>
    <n v="0.20000000000000007"/>
    <n v="5500"/>
    <n v="1100.0000000000005"/>
    <n v="660.00000000000034"/>
    <n v="0.60000000000000009"/>
  </r>
  <r>
    <x v="1"/>
    <n v="1197831"/>
    <x v="16"/>
    <x v="1"/>
    <x v="13"/>
    <s v="Birmingham"/>
    <x v="0"/>
    <n v="9.9999999999999964E-2"/>
    <n v="7000"/>
    <n v="699.99999999999977"/>
    <n v="314.99999999999989"/>
    <n v="0.44999999999999996"/>
  </r>
  <r>
    <x v="1"/>
    <n v="1197831"/>
    <x v="16"/>
    <x v="1"/>
    <x v="13"/>
    <s v="Birmingham"/>
    <x v="1"/>
    <n v="0.20000000000000007"/>
    <n v="7250"/>
    <n v="1450.0000000000005"/>
    <n v="652.50000000000011"/>
    <n v="0.44999999999999996"/>
  </r>
  <r>
    <x v="1"/>
    <n v="1197831"/>
    <x v="16"/>
    <x v="1"/>
    <x v="13"/>
    <s v="Birmingham"/>
    <x v="2"/>
    <n v="0.14999999999999997"/>
    <n v="5750"/>
    <n v="862.49999999999977"/>
    <n v="388.12499999999989"/>
    <n v="0.44999999999999996"/>
  </r>
  <r>
    <x v="1"/>
    <n v="1197831"/>
    <x v="16"/>
    <x v="1"/>
    <x v="13"/>
    <s v="Birmingham"/>
    <x v="3"/>
    <n v="0.35000000000000003"/>
    <n v="5000"/>
    <n v="1750.0000000000002"/>
    <n v="962.50000000000023"/>
    <n v="0.55000000000000004"/>
  </r>
  <r>
    <x v="1"/>
    <n v="1197831"/>
    <x v="16"/>
    <x v="1"/>
    <x v="13"/>
    <s v="Birmingham"/>
    <x v="4"/>
    <n v="0.5"/>
    <n v="4000"/>
    <n v="2000"/>
    <n v="799.99999999999989"/>
    <n v="0.39999999999999997"/>
  </r>
  <r>
    <x v="1"/>
    <n v="1197831"/>
    <x v="16"/>
    <x v="1"/>
    <x v="13"/>
    <s v="Birmingham"/>
    <x v="5"/>
    <n v="0.45"/>
    <n v="7500"/>
    <n v="3375"/>
    <n v="2025.0000000000002"/>
    <n v="0.60000000000000009"/>
  </r>
  <r>
    <x v="1"/>
    <n v="1197831"/>
    <x v="17"/>
    <x v="1"/>
    <x v="13"/>
    <s v="Birmingham"/>
    <x v="0"/>
    <n v="0.45"/>
    <n v="7500"/>
    <n v="3375"/>
    <n v="1518.7499999999998"/>
    <n v="0.44999999999999996"/>
  </r>
  <r>
    <x v="1"/>
    <n v="1197831"/>
    <x v="17"/>
    <x v="1"/>
    <x v="13"/>
    <s v="Birmingham"/>
    <x v="1"/>
    <n v="0.5"/>
    <n v="7500"/>
    <n v="3750"/>
    <n v="1687.4999999999998"/>
    <n v="0.44999999999999996"/>
  </r>
  <r>
    <x v="1"/>
    <n v="1197831"/>
    <x v="17"/>
    <x v="1"/>
    <x v="13"/>
    <s v="Birmingham"/>
    <x v="2"/>
    <n v="0.45"/>
    <n v="6500"/>
    <n v="2925"/>
    <n v="1316.2499999999998"/>
    <n v="0.44999999999999996"/>
  </r>
  <r>
    <x v="1"/>
    <n v="1197831"/>
    <x v="17"/>
    <x v="1"/>
    <x v="13"/>
    <s v="Birmingham"/>
    <x v="3"/>
    <n v="0.45"/>
    <n v="6000"/>
    <n v="2700"/>
    <n v="1485.0000000000002"/>
    <n v="0.55000000000000004"/>
  </r>
  <r>
    <x v="1"/>
    <n v="1197831"/>
    <x v="17"/>
    <x v="1"/>
    <x v="13"/>
    <s v="Birmingham"/>
    <x v="4"/>
    <n v="0.5"/>
    <n v="5000"/>
    <n v="2500"/>
    <n v="999.99999999999989"/>
    <n v="0.39999999999999997"/>
  </r>
  <r>
    <x v="1"/>
    <n v="1197831"/>
    <x v="17"/>
    <x v="1"/>
    <x v="13"/>
    <s v="Birmingham"/>
    <x v="5"/>
    <n v="0.55000000000000004"/>
    <n v="8750"/>
    <n v="4812.5"/>
    <n v="2887.5000000000005"/>
    <n v="0.60000000000000009"/>
  </r>
  <r>
    <x v="1"/>
    <n v="1197831"/>
    <x v="18"/>
    <x v="1"/>
    <x v="13"/>
    <s v="Birmingham"/>
    <x v="0"/>
    <n v="0.45"/>
    <n v="8250"/>
    <n v="3712.5"/>
    <n v="1856.2499999999998"/>
    <n v="0.49999999999999994"/>
  </r>
  <r>
    <x v="1"/>
    <n v="1197831"/>
    <x v="18"/>
    <x v="1"/>
    <x v="13"/>
    <s v="Birmingham"/>
    <x v="1"/>
    <n v="0.5"/>
    <n v="8250"/>
    <n v="4125"/>
    <n v="2062.4999999999995"/>
    <n v="0.49999999999999994"/>
  </r>
  <r>
    <x v="1"/>
    <n v="1197831"/>
    <x v="18"/>
    <x v="1"/>
    <x v="13"/>
    <s v="Birmingham"/>
    <x v="2"/>
    <n v="0.45"/>
    <n v="9750"/>
    <n v="4387.5"/>
    <n v="2193.7499999999995"/>
    <n v="0.49999999999999994"/>
  </r>
  <r>
    <x v="1"/>
    <n v="1197831"/>
    <x v="18"/>
    <x v="1"/>
    <x v="13"/>
    <s v="Birmingham"/>
    <x v="3"/>
    <n v="0.45"/>
    <n v="5750"/>
    <n v="2587.5"/>
    <n v="1552.5000000000002"/>
    <n v="0.60000000000000009"/>
  </r>
  <r>
    <x v="1"/>
    <n v="1197831"/>
    <x v="18"/>
    <x v="1"/>
    <x v="13"/>
    <s v="Birmingham"/>
    <x v="4"/>
    <n v="0.5"/>
    <n v="5250"/>
    <n v="2625"/>
    <n v="1181.2499999999998"/>
    <n v="0.44999999999999996"/>
  </r>
  <r>
    <x v="1"/>
    <n v="1197831"/>
    <x v="18"/>
    <x v="1"/>
    <x v="13"/>
    <s v="Birmingham"/>
    <x v="5"/>
    <n v="0.6"/>
    <n v="8000"/>
    <n v="4800"/>
    <n v="3120.0000000000005"/>
    <n v="0.65000000000000013"/>
  </r>
  <r>
    <x v="1"/>
    <n v="1197831"/>
    <x v="19"/>
    <x v="1"/>
    <x v="13"/>
    <s v="Birmingham"/>
    <x v="0"/>
    <n v="0.4"/>
    <n v="7500"/>
    <n v="3000"/>
    <n v="1499.9999999999998"/>
    <n v="0.49999999999999994"/>
  </r>
  <r>
    <x v="1"/>
    <n v="1197831"/>
    <x v="19"/>
    <x v="1"/>
    <x v="13"/>
    <s v="Birmingham"/>
    <x v="1"/>
    <n v="0.55000000000000004"/>
    <n v="7500"/>
    <n v="4125"/>
    <n v="2062.4999999999995"/>
    <n v="0.49999999999999994"/>
  </r>
  <r>
    <x v="1"/>
    <n v="1197831"/>
    <x v="19"/>
    <x v="1"/>
    <x v="13"/>
    <s v="Birmingham"/>
    <x v="2"/>
    <n v="0.55000000000000004"/>
    <n v="9250"/>
    <n v="5087.5"/>
    <n v="2543.7499999999995"/>
    <n v="0.49999999999999994"/>
  </r>
  <r>
    <x v="1"/>
    <n v="1197831"/>
    <x v="19"/>
    <x v="1"/>
    <x v="13"/>
    <s v="Birmingham"/>
    <x v="3"/>
    <n v="0.5"/>
    <n v="4250"/>
    <n v="2125"/>
    <n v="1275.0000000000002"/>
    <n v="0.60000000000000009"/>
  </r>
  <r>
    <x v="1"/>
    <n v="1197831"/>
    <x v="19"/>
    <x v="1"/>
    <x v="13"/>
    <s v="Birmingham"/>
    <x v="4"/>
    <n v="0.55000000000000004"/>
    <n v="4250"/>
    <n v="2337.5"/>
    <n v="1051.875"/>
    <n v="0.44999999999999996"/>
  </r>
  <r>
    <x v="1"/>
    <n v="1197831"/>
    <x v="19"/>
    <x v="1"/>
    <x v="13"/>
    <s v="Birmingham"/>
    <x v="5"/>
    <n v="0.6"/>
    <n v="6750"/>
    <n v="4050"/>
    <n v="2632.5000000000005"/>
    <n v="0.65000000000000013"/>
  </r>
  <r>
    <x v="1"/>
    <n v="1197831"/>
    <x v="20"/>
    <x v="1"/>
    <x v="13"/>
    <s v="Birmingham"/>
    <x v="0"/>
    <n v="0.55000000000000004"/>
    <n v="6250"/>
    <n v="3437.5000000000005"/>
    <n v="1718.75"/>
    <n v="0.49999999999999994"/>
  </r>
  <r>
    <x v="1"/>
    <n v="1197831"/>
    <x v="20"/>
    <x v="1"/>
    <x v="13"/>
    <s v="Birmingham"/>
    <x v="1"/>
    <n v="0.55000000000000004"/>
    <n v="5750"/>
    <n v="3162.5000000000005"/>
    <n v="1581.25"/>
    <n v="0.49999999999999994"/>
  </r>
  <r>
    <x v="1"/>
    <n v="1197831"/>
    <x v="20"/>
    <x v="1"/>
    <x v="13"/>
    <s v="Birmingham"/>
    <x v="2"/>
    <n v="0.6"/>
    <n v="6250"/>
    <n v="3750"/>
    <n v="1874.9999999999998"/>
    <n v="0.49999999999999994"/>
  </r>
  <r>
    <x v="1"/>
    <n v="1197831"/>
    <x v="20"/>
    <x v="1"/>
    <x v="13"/>
    <s v="Birmingham"/>
    <x v="3"/>
    <n v="0.6"/>
    <n v="3500"/>
    <n v="2100"/>
    <n v="1260.0000000000002"/>
    <n v="0.60000000000000009"/>
  </r>
  <r>
    <x v="1"/>
    <n v="1197831"/>
    <x v="20"/>
    <x v="1"/>
    <x v="13"/>
    <s v="Birmingham"/>
    <x v="4"/>
    <n v="0.45"/>
    <n v="3500"/>
    <n v="1575"/>
    <n v="708.74999999999989"/>
    <n v="0.44999999999999996"/>
  </r>
  <r>
    <x v="1"/>
    <n v="1197831"/>
    <x v="20"/>
    <x v="1"/>
    <x v="13"/>
    <s v="Birmingham"/>
    <x v="5"/>
    <n v="0.4"/>
    <n v="5750"/>
    <n v="2300"/>
    <n v="1495.0000000000002"/>
    <n v="0.65000000000000013"/>
  </r>
  <r>
    <x v="1"/>
    <n v="1197831"/>
    <x v="21"/>
    <x v="1"/>
    <x v="13"/>
    <s v="Birmingham"/>
    <x v="0"/>
    <n v="0.30000000000000004"/>
    <n v="5250"/>
    <n v="1575.0000000000002"/>
    <n v="787.5"/>
    <n v="0.49999999999999994"/>
  </r>
  <r>
    <x v="1"/>
    <n v="1197831"/>
    <x v="21"/>
    <x v="1"/>
    <x v="13"/>
    <s v="Birmingham"/>
    <x v="1"/>
    <n v="0.30000000000000004"/>
    <n v="5250"/>
    <n v="1575.0000000000002"/>
    <n v="787.5"/>
    <n v="0.49999999999999994"/>
  </r>
  <r>
    <x v="1"/>
    <n v="1197831"/>
    <x v="21"/>
    <x v="1"/>
    <x v="13"/>
    <s v="Birmingham"/>
    <x v="2"/>
    <n v="0.35000000000000003"/>
    <n v="4750"/>
    <n v="1662.5000000000002"/>
    <n v="831.25"/>
    <n v="0.49999999999999994"/>
  </r>
  <r>
    <x v="1"/>
    <n v="1197831"/>
    <x v="21"/>
    <x v="1"/>
    <x v="13"/>
    <s v="Birmingham"/>
    <x v="3"/>
    <n v="0.35000000000000003"/>
    <n v="3250"/>
    <n v="1137.5"/>
    <n v="682.50000000000011"/>
    <n v="0.60000000000000009"/>
  </r>
  <r>
    <x v="1"/>
    <n v="1197831"/>
    <x v="21"/>
    <x v="1"/>
    <x v="13"/>
    <s v="Birmingham"/>
    <x v="4"/>
    <n v="0.30000000000000004"/>
    <n v="3000"/>
    <n v="900.00000000000011"/>
    <n v="405"/>
    <n v="0.44999999999999996"/>
  </r>
  <r>
    <x v="1"/>
    <n v="1197831"/>
    <x v="21"/>
    <x v="1"/>
    <x v="13"/>
    <s v="Birmingham"/>
    <x v="5"/>
    <n v="0.4"/>
    <n v="4750"/>
    <n v="1900"/>
    <n v="1235.0000000000002"/>
    <n v="0.65000000000000013"/>
  </r>
  <r>
    <x v="1"/>
    <n v="1197831"/>
    <x v="22"/>
    <x v="1"/>
    <x v="13"/>
    <s v="Birmingham"/>
    <x v="0"/>
    <n v="0.20000000000000004"/>
    <n v="6250"/>
    <n v="1250.0000000000002"/>
    <n v="625"/>
    <n v="0.49999999999999994"/>
  </r>
  <r>
    <x v="1"/>
    <n v="1197831"/>
    <x v="22"/>
    <x v="1"/>
    <x v="13"/>
    <s v="Birmingham"/>
    <x v="1"/>
    <n v="0.20000000000000004"/>
    <n v="6250"/>
    <n v="1250.0000000000002"/>
    <n v="625"/>
    <n v="0.49999999999999994"/>
  </r>
  <r>
    <x v="1"/>
    <n v="1197831"/>
    <x v="22"/>
    <x v="1"/>
    <x v="13"/>
    <s v="Birmingham"/>
    <x v="2"/>
    <n v="0.45000000000000007"/>
    <n v="5750"/>
    <n v="2587.5000000000005"/>
    <n v="1293.75"/>
    <n v="0.49999999999999994"/>
  </r>
  <r>
    <x v="1"/>
    <n v="1197831"/>
    <x v="22"/>
    <x v="1"/>
    <x v="13"/>
    <s v="Birmingham"/>
    <x v="3"/>
    <n v="0.45000000000000007"/>
    <n v="4500"/>
    <n v="2025.0000000000002"/>
    <n v="1215.0000000000002"/>
    <n v="0.60000000000000009"/>
  </r>
  <r>
    <x v="1"/>
    <n v="1197831"/>
    <x v="22"/>
    <x v="1"/>
    <x v="13"/>
    <s v="Birmingham"/>
    <x v="4"/>
    <n v="0.49999999999999994"/>
    <n v="4250"/>
    <n v="2124.9999999999995"/>
    <n v="956.24999999999966"/>
    <n v="0.44999999999999996"/>
  </r>
  <r>
    <x v="1"/>
    <n v="1197831"/>
    <x v="22"/>
    <x v="1"/>
    <x v="13"/>
    <s v="Birmingham"/>
    <x v="5"/>
    <n v="0.6"/>
    <n v="6250"/>
    <n v="3750"/>
    <n v="2437.5000000000005"/>
    <n v="0.65000000000000013"/>
  </r>
  <r>
    <x v="1"/>
    <n v="1197831"/>
    <x v="23"/>
    <x v="1"/>
    <x v="13"/>
    <s v="Birmingham"/>
    <x v="0"/>
    <n v="0.6"/>
    <n v="7750"/>
    <n v="4650"/>
    <n v="2324.9999999999995"/>
    <n v="0.49999999999999994"/>
  </r>
  <r>
    <x v="1"/>
    <n v="1197831"/>
    <x v="23"/>
    <x v="1"/>
    <x v="13"/>
    <s v="Birmingham"/>
    <x v="1"/>
    <n v="0.6"/>
    <n v="7750"/>
    <n v="4650"/>
    <n v="2324.9999999999995"/>
    <n v="0.49999999999999994"/>
  </r>
  <r>
    <x v="1"/>
    <n v="1197831"/>
    <x v="23"/>
    <x v="1"/>
    <x v="13"/>
    <s v="Birmingham"/>
    <x v="2"/>
    <n v="0.65"/>
    <n v="7000"/>
    <n v="4550"/>
    <n v="2274.9999999999995"/>
    <n v="0.49999999999999994"/>
  </r>
  <r>
    <x v="1"/>
    <n v="1197831"/>
    <x v="23"/>
    <x v="1"/>
    <x v="13"/>
    <s v="Birmingham"/>
    <x v="3"/>
    <n v="0.65"/>
    <n v="5500"/>
    <n v="3575"/>
    <n v="2145.0000000000005"/>
    <n v="0.60000000000000009"/>
  </r>
  <r>
    <x v="1"/>
    <n v="1197831"/>
    <x v="23"/>
    <x v="1"/>
    <x v="13"/>
    <s v="Birmingham"/>
    <x v="4"/>
    <n v="0.6"/>
    <n v="5000"/>
    <n v="3000"/>
    <n v="1349.9999999999998"/>
    <n v="0.44999999999999996"/>
  </r>
  <r>
    <x v="1"/>
    <n v="1197831"/>
    <x v="23"/>
    <x v="1"/>
    <x v="13"/>
    <s v="Birmingham"/>
    <x v="5"/>
    <n v="0.70000000000000007"/>
    <n v="7500"/>
    <n v="5250.0000000000009"/>
    <n v="3412.5000000000014"/>
    <n v="0.65000000000000013"/>
  </r>
  <r>
    <x v="0"/>
    <n v="1185732"/>
    <x v="124"/>
    <x v="0"/>
    <x v="14"/>
    <s v="Portland"/>
    <x v="0"/>
    <n v="0.4"/>
    <n v="4500"/>
    <n v="1800"/>
    <n v="630"/>
    <n v="0.35"/>
  </r>
  <r>
    <x v="0"/>
    <n v="1185732"/>
    <x v="124"/>
    <x v="0"/>
    <x v="14"/>
    <s v="Portland"/>
    <x v="1"/>
    <n v="0.4"/>
    <n v="2500"/>
    <n v="1000"/>
    <n v="350"/>
    <n v="0.35"/>
  </r>
  <r>
    <x v="0"/>
    <n v="1185732"/>
    <x v="124"/>
    <x v="0"/>
    <x v="14"/>
    <s v="Portland"/>
    <x v="2"/>
    <n v="0.30000000000000004"/>
    <n v="2500"/>
    <n v="750.00000000000011"/>
    <n v="300"/>
    <n v="0.39999999999999997"/>
  </r>
  <r>
    <x v="0"/>
    <n v="1185732"/>
    <x v="124"/>
    <x v="0"/>
    <x v="14"/>
    <s v="Portland"/>
    <x v="3"/>
    <n v="0.35"/>
    <n v="1000"/>
    <n v="350"/>
    <n v="105"/>
    <n v="0.3"/>
  </r>
  <r>
    <x v="0"/>
    <n v="1185732"/>
    <x v="124"/>
    <x v="0"/>
    <x v="14"/>
    <s v="Portland"/>
    <x v="4"/>
    <n v="0.5"/>
    <n v="1500"/>
    <n v="750"/>
    <n v="187.5"/>
    <n v="0.25"/>
  </r>
  <r>
    <x v="0"/>
    <n v="1185732"/>
    <x v="124"/>
    <x v="0"/>
    <x v="14"/>
    <s v="Portland"/>
    <x v="5"/>
    <n v="0.4"/>
    <n v="2500"/>
    <n v="1000"/>
    <n v="400"/>
    <n v="0.4"/>
  </r>
  <r>
    <x v="0"/>
    <n v="1185732"/>
    <x v="125"/>
    <x v="0"/>
    <x v="14"/>
    <s v="Portland"/>
    <x v="0"/>
    <n v="0.4"/>
    <n v="5000"/>
    <n v="2000"/>
    <n v="700"/>
    <n v="0.35"/>
  </r>
  <r>
    <x v="0"/>
    <n v="1185732"/>
    <x v="125"/>
    <x v="0"/>
    <x v="14"/>
    <s v="Portland"/>
    <x v="1"/>
    <n v="0.4"/>
    <n v="1500"/>
    <n v="600"/>
    <n v="210"/>
    <n v="0.35"/>
  </r>
  <r>
    <x v="0"/>
    <n v="1185732"/>
    <x v="125"/>
    <x v="0"/>
    <x v="14"/>
    <s v="Portland"/>
    <x v="2"/>
    <n v="0.30000000000000004"/>
    <n v="2000"/>
    <n v="600.00000000000011"/>
    <n v="240.00000000000003"/>
    <n v="0.39999999999999997"/>
  </r>
  <r>
    <x v="0"/>
    <n v="1185732"/>
    <x v="125"/>
    <x v="0"/>
    <x v="14"/>
    <s v="Portland"/>
    <x v="3"/>
    <n v="0.35"/>
    <n v="750"/>
    <n v="262.5"/>
    <n v="78.75"/>
    <n v="0.3"/>
  </r>
  <r>
    <x v="0"/>
    <n v="1185732"/>
    <x v="125"/>
    <x v="0"/>
    <x v="14"/>
    <s v="Portland"/>
    <x v="4"/>
    <n v="0.5"/>
    <n v="1500"/>
    <n v="750"/>
    <n v="187.5"/>
    <n v="0.25"/>
  </r>
  <r>
    <x v="0"/>
    <n v="1185732"/>
    <x v="125"/>
    <x v="0"/>
    <x v="14"/>
    <s v="Portland"/>
    <x v="5"/>
    <n v="0.4"/>
    <n v="2500"/>
    <n v="1000"/>
    <n v="400"/>
    <n v="0.4"/>
  </r>
  <r>
    <x v="0"/>
    <n v="1185732"/>
    <x v="126"/>
    <x v="0"/>
    <x v="14"/>
    <s v="Portland"/>
    <x v="0"/>
    <n v="0.4"/>
    <n v="4700"/>
    <n v="1880"/>
    <n v="658"/>
    <n v="0.35"/>
  </r>
  <r>
    <x v="0"/>
    <n v="1185732"/>
    <x v="126"/>
    <x v="0"/>
    <x v="14"/>
    <s v="Portland"/>
    <x v="1"/>
    <n v="0.4"/>
    <n v="1750"/>
    <n v="700"/>
    <n v="244.99999999999997"/>
    <n v="0.35"/>
  </r>
  <r>
    <x v="0"/>
    <n v="1185732"/>
    <x v="126"/>
    <x v="0"/>
    <x v="14"/>
    <s v="Portland"/>
    <x v="2"/>
    <n v="0.30000000000000004"/>
    <n v="2000"/>
    <n v="600.00000000000011"/>
    <n v="240.00000000000003"/>
    <n v="0.39999999999999997"/>
  </r>
  <r>
    <x v="0"/>
    <n v="1185732"/>
    <x v="126"/>
    <x v="0"/>
    <x v="14"/>
    <s v="Portland"/>
    <x v="3"/>
    <n v="0.35"/>
    <n v="500"/>
    <n v="175"/>
    <n v="52.5"/>
    <n v="0.3"/>
  </r>
  <r>
    <x v="0"/>
    <n v="1185732"/>
    <x v="126"/>
    <x v="0"/>
    <x v="14"/>
    <s v="Portland"/>
    <x v="4"/>
    <n v="0.5"/>
    <n v="1000"/>
    <n v="500"/>
    <n v="125"/>
    <n v="0.25"/>
  </r>
  <r>
    <x v="0"/>
    <n v="1185732"/>
    <x v="126"/>
    <x v="0"/>
    <x v="14"/>
    <s v="Portland"/>
    <x v="5"/>
    <n v="0.4"/>
    <n v="2000"/>
    <n v="800"/>
    <n v="320"/>
    <n v="0.4"/>
  </r>
  <r>
    <x v="0"/>
    <n v="1185732"/>
    <x v="127"/>
    <x v="0"/>
    <x v="14"/>
    <s v="Portland"/>
    <x v="0"/>
    <n v="0.4"/>
    <n v="4500"/>
    <n v="1800"/>
    <n v="630"/>
    <n v="0.35"/>
  </r>
  <r>
    <x v="0"/>
    <n v="1185732"/>
    <x v="127"/>
    <x v="0"/>
    <x v="14"/>
    <s v="Portland"/>
    <x v="1"/>
    <n v="0.4"/>
    <n v="1500"/>
    <n v="600"/>
    <n v="210"/>
    <n v="0.35"/>
  </r>
  <r>
    <x v="0"/>
    <n v="1185732"/>
    <x v="127"/>
    <x v="0"/>
    <x v="14"/>
    <s v="Portland"/>
    <x v="2"/>
    <n v="0.30000000000000004"/>
    <n v="1500"/>
    <n v="450.00000000000006"/>
    <n v="180"/>
    <n v="0.39999999999999997"/>
  </r>
  <r>
    <x v="0"/>
    <n v="1185732"/>
    <x v="127"/>
    <x v="0"/>
    <x v="14"/>
    <s v="Portland"/>
    <x v="3"/>
    <n v="0.35"/>
    <n v="750"/>
    <n v="262.5"/>
    <n v="78.75"/>
    <n v="0.3"/>
  </r>
  <r>
    <x v="0"/>
    <n v="1185732"/>
    <x v="127"/>
    <x v="0"/>
    <x v="14"/>
    <s v="Portland"/>
    <x v="4"/>
    <n v="0.5"/>
    <n v="750"/>
    <n v="375"/>
    <n v="93.75"/>
    <n v="0.25"/>
  </r>
  <r>
    <x v="0"/>
    <n v="1185732"/>
    <x v="127"/>
    <x v="0"/>
    <x v="14"/>
    <s v="Portland"/>
    <x v="5"/>
    <n v="0.4"/>
    <n v="2250"/>
    <n v="900"/>
    <n v="360"/>
    <n v="0.4"/>
  </r>
  <r>
    <x v="0"/>
    <n v="1185732"/>
    <x v="128"/>
    <x v="0"/>
    <x v="14"/>
    <s v="Portland"/>
    <x v="0"/>
    <n v="0.54999999999999993"/>
    <n v="4950"/>
    <n v="2722.4999999999995"/>
    <n v="952.87499999999977"/>
    <n v="0.35"/>
  </r>
  <r>
    <x v="0"/>
    <n v="1185732"/>
    <x v="128"/>
    <x v="0"/>
    <x v="14"/>
    <s v="Portland"/>
    <x v="1"/>
    <n v="0.5"/>
    <n v="2000"/>
    <n v="1000"/>
    <n v="350"/>
    <n v="0.35"/>
  </r>
  <r>
    <x v="0"/>
    <n v="1185732"/>
    <x v="128"/>
    <x v="0"/>
    <x v="14"/>
    <s v="Portland"/>
    <x v="2"/>
    <n v="0.45"/>
    <n v="1750"/>
    <n v="787.5"/>
    <n v="315"/>
    <n v="0.39999999999999997"/>
  </r>
  <r>
    <x v="0"/>
    <n v="1185732"/>
    <x v="128"/>
    <x v="0"/>
    <x v="14"/>
    <s v="Portland"/>
    <x v="3"/>
    <n v="0.45"/>
    <n v="1250"/>
    <n v="562.5"/>
    <n v="168.75"/>
    <n v="0.3"/>
  </r>
  <r>
    <x v="0"/>
    <n v="1185732"/>
    <x v="128"/>
    <x v="0"/>
    <x v="14"/>
    <s v="Portland"/>
    <x v="4"/>
    <n v="0.54999999999999993"/>
    <n v="1500"/>
    <n v="824.99999999999989"/>
    <n v="206.24999999999997"/>
    <n v="0.25"/>
  </r>
  <r>
    <x v="0"/>
    <n v="1185732"/>
    <x v="128"/>
    <x v="0"/>
    <x v="14"/>
    <s v="Portland"/>
    <x v="5"/>
    <n v="0.6"/>
    <n v="2750"/>
    <n v="1650"/>
    <n v="660"/>
    <n v="0.4"/>
  </r>
  <r>
    <x v="0"/>
    <n v="1185732"/>
    <x v="129"/>
    <x v="0"/>
    <x v="14"/>
    <s v="Portland"/>
    <x v="0"/>
    <n v="0.54999999999999993"/>
    <n v="5250"/>
    <n v="2887.4999999999995"/>
    <n v="1010.6249999999998"/>
    <n v="0.35"/>
  </r>
  <r>
    <x v="0"/>
    <n v="1185732"/>
    <x v="129"/>
    <x v="0"/>
    <x v="14"/>
    <s v="Portland"/>
    <x v="1"/>
    <n v="0.5"/>
    <n v="2750"/>
    <n v="1375"/>
    <n v="481.24999999999994"/>
    <n v="0.35"/>
  </r>
  <r>
    <x v="0"/>
    <n v="1185732"/>
    <x v="129"/>
    <x v="0"/>
    <x v="14"/>
    <s v="Portland"/>
    <x v="2"/>
    <n v="0.45"/>
    <n v="2000"/>
    <n v="900"/>
    <n v="359.99999999999994"/>
    <n v="0.39999999999999997"/>
  </r>
  <r>
    <x v="0"/>
    <n v="1185732"/>
    <x v="129"/>
    <x v="0"/>
    <x v="14"/>
    <s v="Portland"/>
    <x v="3"/>
    <n v="0.45"/>
    <n v="1750"/>
    <n v="787.5"/>
    <n v="236.25"/>
    <n v="0.3"/>
  </r>
  <r>
    <x v="0"/>
    <n v="1185732"/>
    <x v="129"/>
    <x v="0"/>
    <x v="14"/>
    <s v="Portland"/>
    <x v="4"/>
    <n v="0.54999999999999993"/>
    <n v="1750"/>
    <n v="962.49999999999989"/>
    <n v="240.62499999999997"/>
    <n v="0.25"/>
  </r>
  <r>
    <x v="0"/>
    <n v="1185732"/>
    <x v="129"/>
    <x v="0"/>
    <x v="14"/>
    <s v="Portland"/>
    <x v="5"/>
    <n v="0.6"/>
    <n v="3250"/>
    <n v="1950"/>
    <n v="780"/>
    <n v="0.4"/>
  </r>
  <r>
    <x v="0"/>
    <n v="1185732"/>
    <x v="130"/>
    <x v="0"/>
    <x v="14"/>
    <s v="Portland"/>
    <x v="0"/>
    <n v="0.54999999999999993"/>
    <n v="5500"/>
    <n v="3024.9999999999995"/>
    <n v="1058.7499999999998"/>
    <n v="0.35"/>
  </r>
  <r>
    <x v="0"/>
    <n v="1185732"/>
    <x v="130"/>
    <x v="0"/>
    <x v="14"/>
    <s v="Portland"/>
    <x v="1"/>
    <n v="0.5"/>
    <n v="3000"/>
    <n v="1500"/>
    <n v="525"/>
    <n v="0.35"/>
  </r>
  <r>
    <x v="0"/>
    <n v="1185732"/>
    <x v="130"/>
    <x v="0"/>
    <x v="14"/>
    <s v="Portland"/>
    <x v="2"/>
    <n v="0.45"/>
    <n v="2250"/>
    <n v="1012.5"/>
    <n v="404.99999999999994"/>
    <n v="0.39999999999999997"/>
  </r>
  <r>
    <x v="0"/>
    <n v="1185732"/>
    <x v="130"/>
    <x v="0"/>
    <x v="14"/>
    <s v="Portland"/>
    <x v="3"/>
    <n v="0.45"/>
    <n v="1750"/>
    <n v="787.5"/>
    <n v="236.25"/>
    <n v="0.3"/>
  </r>
  <r>
    <x v="0"/>
    <n v="1185732"/>
    <x v="130"/>
    <x v="0"/>
    <x v="14"/>
    <s v="Portland"/>
    <x v="4"/>
    <n v="0.54999999999999993"/>
    <n v="2000"/>
    <n v="1099.9999999999998"/>
    <n v="274.99999999999994"/>
    <n v="0.25"/>
  </r>
  <r>
    <x v="0"/>
    <n v="1185732"/>
    <x v="130"/>
    <x v="0"/>
    <x v="14"/>
    <s v="Portland"/>
    <x v="5"/>
    <n v="0.6"/>
    <n v="3750"/>
    <n v="2250"/>
    <n v="900"/>
    <n v="0.4"/>
  </r>
  <r>
    <x v="0"/>
    <n v="1185732"/>
    <x v="131"/>
    <x v="0"/>
    <x v="14"/>
    <s v="Portland"/>
    <x v="0"/>
    <n v="0.54999999999999993"/>
    <n v="5250"/>
    <n v="2887.4999999999995"/>
    <n v="1010.6249999999998"/>
    <n v="0.35"/>
  </r>
  <r>
    <x v="0"/>
    <n v="1185732"/>
    <x v="131"/>
    <x v="0"/>
    <x v="14"/>
    <s v="Portland"/>
    <x v="1"/>
    <n v="0.5"/>
    <n v="3000"/>
    <n v="1500"/>
    <n v="525"/>
    <n v="0.35"/>
  </r>
  <r>
    <x v="0"/>
    <n v="1185732"/>
    <x v="131"/>
    <x v="0"/>
    <x v="14"/>
    <s v="Portland"/>
    <x v="2"/>
    <n v="0.45"/>
    <n v="2250"/>
    <n v="1012.5"/>
    <n v="404.99999999999994"/>
    <n v="0.39999999999999997"/>
  </r>
  <r>
    <x v="0"/>
    <n v="1185732"/>
    <x v="131"/>
    <x v="0"/>
    <x v="14"/>
    <s v="Portland"/>
    <x v="3"/>
    <n v="0.45"/>
    <n v="1750"/>
    <n v="787.5"/>
    <n v="236.25"/>
    <n v="0.3"/>
  </r>
  <r>
    <x v="0"/>
    <n v="1185732"/>
    <x v="131"/>
    <x v="0"/>
    <x v="14"/>
    <s v="Portland"/>
    <x v="4"/>
    <n v="0.54999999999999993"/>
    <n v="1500"/>
    <n v="824.99999999999989"/>
    <n v="206.24999999999997"/>
    <n v="0.25"/>
  </r>
  <r>
    <x v="0"/>
    <n v="1185732"/>
    <x v="131"/>
    <x v="0"/>
    <x v="14"/>
    <s v="Portland"/>
    <x v="5"/>
    <n v="0.6"/>
    <n v="3250"/>
    <n v="1950"/>
    <n v="780"/>
    <n v="0.4"/>
  </r>
  <r>
    <x v="0"/>
    <n v="1185732"/>
    <x v="132"/>
    <x v="0"/>
    <x v="14"/>
    <s v="Portland"/>
    <x v="0"/>
    <n v="0.54999999999999993"/>
    <n v="4500"/>
    <n v="2474.9999999999995"/>
    <n v="866.24999999999977"/>
    <n v="0.35"/>
  </r>
  <r>
    <x v="0"/>
    <n v="1185732"/>
    <x v="132"/>
    <x v="0"/>
    <x v="14"/>
    <s v="Portland"/>
    <x v="1"/>
    <n v="0.5"/>
    <n v="2500"/>
    <n v="1250"/>
    <n v="437.5"/>
    <n v="0.35"/>
  </r>
  <r>
    <x v="0"/>
    <n v="1185732"/>
    <x v="132"/>
    <x v="0"/>
    <x v="14"/>
    <s v="Portland"/>
    <x v="2"/>
    <n v="0.45"/>
    <n v="1500"/>
    <n v="675"/>
    <n v="270"/>
    <n v="0.39999999999999997"/>
  </r>
  <r>
    <x v="0"/>
    <n v="1185732"/>
    <x v="132"/>
    <x v="0"/>
    <x v="14"/>
    <s v="Portland"/>
    <x v="3"/>
    <n v="0.45"/>
    <n v="1250"/>
    <n v="562.5"/>
    <n v="168.75"/>
    <n v="0.3"/>
  </r>
  <r>
    <x v="0"/>
    <n v="1185732"/>
    <x v="132"/>
    <x v="0"/>
    <x v="14"/>
    <s v="Portland"/>
    <x v="4"/>
    <n v="0.54999999999999993"/>
    <n v="1250"/>
    <n v="687.49999999999989"/>
    <n v="171.87499999999997"/>
    <n v="0.25"/>
  </r>
  <r>
    <x v="0"/>
    <n v="1185732"/>
    <x v="132"/>
    <x v="0"/>
    <x v="14"/>
    <s v="Portland"/>
    <x v="5"/>
    <n v="0.6"/>
    <n v="2250"/>
    <n v="1350"/>
    <n v="540"/>
    <n v="0.4"/>
  </r>
  <r>
    <x v="0"/>
    <n v="1185732"/>
    <x v="133"/>
    <x v="0"/>
    <x v="14"/>
    <s v="Portland"/>
    <x v="0"/>
    <n v="0.6"/>
    <n v="4000"/>
    <n v="2400"/>
    <n v="840"/>
    <n v="0.35"/>
  </r>
  <r>
    <x v="0"/>
    <n v="1185732"/>
    <x v="133"/>
    <x v="0"/>
    <x v="14"/>
    <s v="Portland"/>
    <x v="1"/>
    <n v="0.55000000000000004"/>
    <n v="2250"/>
    <n v="1237.5"/>
    <n v="433.125"/>
    <n v="0.35"/>
  </r>
  <r>
    <x v="0"/>
    <n v="1185732"/>
    <x v="133"/>
    <x v="0"/>
    <x v="14"/>
    <s v="Portland"/>
    <x v="2"/>
    <n v="0.55000000000000004"/>
    <n v="1250"/>
    <n v="687.5"/>
    <n v="275"/>
    <n v="0.39999999999999997"/>
  </r>
  <r>
    <x v="0"/>
    <n v="1185732"/>
    <x v="133"/>
    <x v="0"/>
    <x v="14"/>
    <s v="Portland"/>
    <x v="3"/>
    <n v="0.55000000000000004"/>
    <n v="1000"/>
    <n v="550"/>
    <n v="165"/>
    <n v="0.3"/>
  </r>
  <r>
    <x v="0"/>
    <n v="1185732"/>
    <x v="133"/>
    <x v="0"/>
    <x v="14"/>
    <s v="Portland"/>
    <x v="4"/>
    <n v="0.65"/>
    <n v="1000"/>
    <n v="650"/>
    <n v="162.5"/>
    <n v="0.25"/>
  </r>
  <r>
    <x v="0"/>
    <n v="1185732"/>
    <x v="133"/>
    <x v="0"/>
    <x v="14"/>
    <s v="Portland"/>
    <x v="5"/>
    <n v="0.7"/>
    <n v="2250"/>
    <n v="1575"/>
    <n v="630"/>
    <n v="0.4"/>
  </r>
  <r>
    <x v="0"/>
    <n v="1185732"/>
    <x v="134"/>
    <x v="0"/>
    <x v="14"/>
    <s v="Portland"/>
    <x v="0"/>
    <n v="0.65"/>
    <n v="3750"/>
    <n v="2437.5"/>
    <n v="853.125"/>
    <n v="0.35"/>
  </r>
  <r>
    <x v="0"/>
    <n v="1185732"/>
    <x v="134"/>
    <x v="0"/>
    <x v="14"/>
    <s v="Portland"/>
    <x v="1"/>
    <n v="0.55000000000000004"/>
    <n v="2000"/>
    <n v="1100"/>
    <n v="385"/>
    <n v="0.35"/>
  </r>
  <r>
    <x v="0"/>
    <n v="1185732"/>
    <x v="134"/>
    <x v="0"/>
    <x v="14"/>
    <s v="Portland"/>
    <x v="2"/>
    <n v="0.55000000000000004"/>
    <n v="1950"/>
    <n v="1072.5"/>
    <n v="428.99999999999994"/>
    <n v="0.39999999999999997"/>
  </r>
  <r>
    <x v="0"/>
    <n v="1185732"/>
    <x v="134"/>
    <x v="0"/>
    <x v="14"/>
    <s v="Portland"/>
    <x v="3"/>
    <n v="0.55000000000000004"/>
    <n v="1750"/>
    <n v="962.50000000000011"/>
    <n v="288.75"/>
    <n v="0.3"/>
  </r>
  <r>
    <x v="0"/>
    <n v="1185732"/>
    <x v="134"/>
    <x v="0"/>
    <x v="14"/>
    <s v="Portland"/>
    <x v="4"/>
    <n v="0.65"/>
    <n v="1500"/>
    <n v="975"/>
    <n v="243.75"/>
    <n v="0.25"/>
  </r>
  <r>
    <x v="0"/>
    <n v="1185732"/>
    <x v="134"/>
    <x v="0"/>
    <x v="14"/>
    <s v="Portland"/>
    <x v="5"/>
    <n v="0.7"/>
    <n v="2500"/>
    <n v="1750"/>
    <n v="700"/>
    <n v="0.4"/>
  </r>
  <r>
    <x v="0"/>
    <n v="1185732"/>
    <x v="135"/>
    <x v="0"/>
    <x v="14"/>
    <s v="Portland"/>
    <x v="0"/>
    <n v="0.65"/>
    <n v="4750"/>
    <n v="3087.5"/>
    <n v="1080.625"/>
    <n v="0.35"/>
  </r>
  <r>
    <x v="0"/>
    <n v="1185732"/>
    <x v="135"/>
    <x v="0"/>
    <x v="14"/>
    <s v="Portland"/>
    <x v="1"/>
    <n v="0.55000000000000004"/>
    <n v="2750"/>
    <n v="1512.5000000000002"/>
    <n v="529.375"/>
    <n v="0.35"/>
  </r>
  <r>
    <x v="0"/>
    <n v="1185732"/>
    <x v="135"/>
    <x v="0"/>
    <x v="14"/>
    <s v="Portland"/>
    <x v="2"/>
    <n v="0.55000000000000004"/>
    <n v="2500"/>
    <n v="1375"/>
    <n v="550"/>
    <n v="0.39999999999999997"/>
  </r>
  <r>
    <x v="0"/>
    <n v="1185732"/>
    <x v="135"/>
    <x v="0"/>
    <x v="14"/>
    <s v="Portland"/>
    <x v="3"/>
    <n v="0.55000000000000004"/>
    <n v="2000"/>
    <n v="1100"/>
    <n v="330"/>
    <n v="0.3"/>
  </r>
  <r>
    <x v="0"/>
    <n v="1185732"/>
    <x v="135"/>
    <x v="0"/>
    <x v="14"/>
    <s v="Portland"/>
    <x v="4"/>
    <n v="0.65"/>
    <n v="2000"/>
    <n v="1300"/>
    <n v="325"/>
    <n v="0.25"/>
  </r>
  <r>
    <x v="0"/>
    <n v="1185732"/>
    <x v="135"/>
    <x v="0"/>
    <x v="14"/>
    <s v="Portland"/>
    <x v="5"/>
    <n v="0.7"/>
    <n v="3000"/>
    <n v="2100"/>
    <n v="840"/>
    <n v="0.4"/>
  </r>
  <r>
    <x v="2"/>
    <n v="1128299"/>
    <x v="136"/>
    <x v="2"/>
    <x v="15"/>
    <s v="Anchorage"/>
    <x v="0"/>
    <n v="0.35000000000000003"/>
    <n v="3750"/>
    <n v="1312.5000000000002"/>
    <n v="328.12500000000006"/>
    <n v="0.25"/>
  </r>
  <r>
    <x v="2"/>
    <n v="1128299"/>
    <x v="136"/>
    <x v="2"/>
    <x v="15"/>
    <s v="Anchorage"/>
    <x v="1"/>
    <n v="0.45"/>
    <n v="3750"/>
    <n v="1687.5"/>
    <n v="337.5"/>
    <n v="0.2"/>
  </r>
  <r>
    <x v="2"/>
    <n v="1128299"/>
    <x v="136"/>
    <x v="2"/>
    <x v="15"/>
    <s v="Anchorage"/>
    <x v="2"/>
    <n v="0.45"/>
    <n v="3750"/>
    <n v="1687.5"/>
    <n v="421.875"/>
    <n v="0.25"/>
  </r>
  <r>
    <x v="2"/>
    <n v="1128299"/>
    <x v="136"/>
    <x v="2"/>
    <x v="15"/>
    <s v="Anchorage"/>
    <x v="3"/>
    <n v="0.45"/>
    <n v="2250"/>
    <n v="1012.5"/>
    <n v="253.125"/>
    <n v="0.25"/>
  </r>
  <r>
    <x v="2"/>
    <n v="1128299"/>
    <x v="136"/>
    <x v="2"/>
    <x v="15"/>
    <s v="Anchorage"/>
    <x v="4"/>
    <n v="0.5"/>
    <n v="1750"/>
    <n v="875"/>
    <n v="131.25"/>
    <n v="0.15"/>
  </r>
  <r>
    <x v="2"/>
    <n v="1128299"/>
    <x v="136"/>
    <x v="2"/>
    <x v="15"/>
    <s v="Anchorage"/>
    <x v="5"/>
    <n v="0.45"/>
    <n v="4250"/>
    <n v="1912.5"/>
    <n v="765"/>
    <n v="0.4"/>
  </r>
  <r>
    <x v="2"/>
    <n v="1128299"/>
    <x v="79"/>
    <x v="2"/>
    <x v="15"/>
    <s v="Anchorage"/>
    <x v="0"/>
    <n v="0.35000000000000003"/>
    <n v="4750"/>
    <n v="1662.5000000000002"/>
    <n v="415.62500000000006"/>
    <n v="0.25"/>
  </r>
  <r>
    <x v="2"/>
    <n v="1128299"/>
    <x v="79"/>
    <x v="2"/>
    <x v="15"/>
    <s v="Anchorage"/>
    <x v="1"/>
    <n v="0.45"/>
    <n v="3750"/>
    <n v="1687.5"/>
    <n v="337.5"/>
    <n v="0.2"/>
  </r>
  <r>
    <x v="2"/>
    <n v="1128299"/>
    <x v="79"/>
    <x v="2"/>
    <x v="15"/>
    <s v="Anchorage"/>
    <x v="2"/>
    <n v="0.45"/>
    <n v="3750"/>
    <n v="1687.5"/>
    <n v="421.875"/>
    <n v="0.25"/>
  </r>
  <r>
    <x v="2"/>
    <n v="1128299"/>
    <x v="79"/>
    <x v="2"/>
    <x v="15"/>
    <s v="Anchorage"/>
    <x v="3"/>
    <n v="0.45"/>
    <n v="2250"/>
    <n v="1012.5"/>
    <n v="253.125"/>
    <n v="0.25"/>
  </r>
  <r>
    <x v="2"/>
    <n v="1128299"/>
    <x v="79"/>
    <x v="2"/>
    <x v="15"/>
    <s v="Anchorage"/>
    <x v="4"/>
    <n v="0.5"/>
    <n v="1500"/>
    <n v="750"/>
    <n v="112.5"/>
    <n v="0.15"/>
  </r>
  <r>
    <x v="2"/>
    <n v="1128299"/>
    <x v="79"/>
    <x v="2"/>
    <x v="15"/>
    <s v="Anchorage"/>
    <x v="5"/>
    <n v="0.45"/>
    <n v="3500"/>
    <n v="1575"/>
    <n v="630"/>
    <n v="0.4"/>
  </r>
  <r>
    <x v="2"/>
    <n v="1128299"/>
    <x v="137"/>
    <x v="2"/>
    <x v="15"/>
    <s v="Anchorage"/>
    <x v="0"/>
    <n v="0.45"/>
    <n v="5000"/>
    <n v="2250"/>
    <n v="562.5"/>
    <n v="0.25"/>
  </r>
  <r>
    <x v="2"/>
    <n v="1128299"/>
    <x v="137"/>
    <x v="2"/>
    <x v="15"/>
    <s v="Anchorage"/>
    <x v="1"/>
    <n v="0.54999999999999993"/>
    <n v="3500"/>
    <n v="1924.9999999999998"/>
    <n v="385"/>
    <n v="0.2"/>
  </r>
  <r>
    <x v="2"/>
    <n v="1128299"/>
    <x v="137"/>
    <x v="2"/>
    <x v="15"/>
    <s v="Anchorage"/>
    <x v="2"/>
    <n v="0.59999999999999987"/>
    <n v="3750"/>
    <n v="2249.9999999999995"/>
    <n v="562.49999999999989"/>
    <n v="0.25"/>
  </r>
  <r>
    <x v="2"/>
    <n v="1128299"/>
    <x v="137"/>
    <x v="2"/>
    <x v="15"/>
    <s v="Anchorage"/>
    <x v="3"/>
    <n v="0.54999999999999993"/>
    <n v="2750"/>
    <n v="1512.4999999999998"/>
    <n v="378.12499999999994"/>
    <n v="0.25"/>
  </r>
  <r>
    <x v="2"/>
    <n v="1128299"/>
    <x v="137"/>
    <x v="2"/>
    <x v="15"/>
    <s v="Anchorage"/>
    <x v="4"/>
    <n v="0.6"/>
    <n v="1250"/>
    <n v="750"/>
    <n v="112.5"/>
    <n v="0.15"/>
  </r>
  <r>
    <x v="2"/>
    <n v="1128299"/>
    <x v="137"/>
    <x v="2"/>
    <x v="15"/>
    <s v="Anchorage"/>
    <x v="5"/>
    <n v="0.54999999999999993"/>
    <n v="3250"/>
    <n v="1787.4999999999998"/>
    <n v="715"/>
    <n v="0.4"/>
  </r>
  <r>
    <x v="2"/>
    <n v="1128299"/>
    <x v="138"/>
    <x v="2"/>
    <x v="15"/>
    <s v="Anchorage"/>
    <x v="0"/>
    <n v="0.6"/>
    <n v="5000"/>
    <n v="3000"/>
    <n v="750"/>
    <n v="0.25"/>
  </r>
  <r>
    <x v="2"/>
    <n v="1128299"/>
    <x v="138"/>
    <x v="2"/>
    <x v="15"/>
    <s v="Anchorage"/>
    <x v="1"/>
    <n v="0.65"/>
    <n v="3000"/>
    <n v="1950"/>
    <n v="390"/>
    <n v="0.2"/>
  </r>
  <r>
    <x v="2"/>
    <n v="1128299"/>
    <x v="138"/>
    <x v="2"/>
    <x v="15"/>
    <s v="Anchorage"/>
    <x v="2"/>
    <n v="0.65"/>
    <n v="3500"/>
    <n v="2275"/>
    <n v="568.75"/>
    <n v="0.25"/>
  </r>
  <r>
    <x v="2"/>
    <n v="1128299"/>
    <x v="138"/>
    <x v="2"/>
    <x v="15"/>
    <s v="Anchorage"/>
    <x v="3"/>
    <n v="0.5"/>
    <n v="2500"/>
    <n v="1250"/>
    <n v="312.5"/>
    <n v="0.25"/>
  </r>
  <r>
    <x v="2"/>
    <n v="1128299"/>
    <x v="138"/>
    <x v="2"/>
    <x v="15"/>
    <s v="Anchorage"/>
    <x v="4"/>
    <n v="0.55000000000000004"/>
    <n v="1500"/>
    <n v="825.00000000000011"/>
    <n v="123.75000000000001"/>
    <n v="0.15"/>
  </r>
  <r>
    <x v="2"/>
    <n v="1128299"/>
    <x v="138"/>
    <x v="2"/>
    <x v="15"/>
    <s v="Anchorage"/>
    <x v="5"/>
    <n v="0.70000000000000007"/>
    <n v="3250"/>
    <n v="2275"/>
    <n v="910"/>
    <n v="0.4"/>
  </r>
  <r>
    <x v="2"/>
    <n v="1128299"/>
    <x v="139"/>
    <x v="2"/>
    <x v="15"/>
    <s v="Anchorage"/>
    <x v="0"/>
    <n v="0.54999999999999993"/>
    <n v="5250"/>
    <n v="2887.4999999999995"/>
    <n v="721.87499999999989"/>
    <n v="0.25"/>
  </r>
  <r>
    <x v="2"/>
    <n v="1128299"/>
    <x v="139"/>
    <x v="2"/>
    <x v="15"/>
    <s v="Anchorage"/>
    <x v="1"/>
    <n v="0.6"/>
    <n v="3750"/>
    <n v="2250"/>
    <n v="450"/>
    <n v="0.2"/>
  </r>
  <r>
    <x v="2"/>
    <n v="1128299"/>
    <x v="139"/>
    <x v="2"/>
    <x v="15"/>
    <s v="Anchorage"/>
    <x v="2"/>
    <n v="0.6"/>
    <n v="3750"/>
    <n v="2250"/>
    <n v="562.5"/>
    <n v="0.25"/>
  </r>
  <r>
    <x v="2"/>
    <n v="1128299"/>
    <x v="139"/>
    <x v="2"/>
    <x v="15"/>
    <s v="Anchorage"/>
    <x v="3"/>
    <n v="0.54999999999999993"/>
    <n v="2750"/>
    <n v="1512.4999999999998"/>
    <n v="378.12499999999994"/>
    <n v="0.25"/>
  </r>
  <r>
    <x v="2"/>
    <n v="1128299"/>
    <x v="139"/>
    <x v="2"/>
    <x v="15"/>
    <s v="Anchorage"/>
    <x v="4"/>
    <n v="0.6"/>
    <n v="1750"/>
    <n v="1050"/>
    <n v="157.5"/>
    <n v="0.15"/>
  </r>
  <r>
    <x v="2"/>
    <n v="1128299"/>
    <x v="139"/>
    <x v="2"/>
    <x v="15"/>
    <s v="Anchorage"/>
    <x v="5"/>
    <n v="0.75"/>
    <n v="4750"/>
    <n v="3562.5"/>
    <n v="1425"/>
    <n v="0.4"/>
  </r>
  <r>
    <x v="2"/>
    <n v="1128299"/>
    <x v="83"/>
    <x v="2"/>
    <x v="15"/>
    <s v="Anchorage"/>
    <x v="0"/>
    <n v="0.7"/>
    <n v="7250"/>
    <n v="5075"/>
    <n v="1268.75"/>
    <n v="0.25"/>
  </r>
  <r>
    <x v="2"/>
    <n v="1128299"/>
    <x v="83"/>
    <x v="2"/>
    <x v="15"/>
    <s v="Anchorage"/>
    <x v="1"/>
    <n v="0.75"/>
    <n v="6000"/>
    <n v="4500"/>
    <n v="900"/>
    <n v="0.2"/>
  </r>
  <r>
    <x v="2"/>
    <n v="1128299"/>
    <x v="83"/>
    <x v="2"/>
    <x v="15"/>
    <s v="Anchorage"/>
    <x v="2"/>
    <n v="0.75"/>
    <n v="6000"/>
    <n v="4500"/>
    <n v="1125"/>
    <n v="0.25"/>
  </r>
  <r>
    <x v="2"/>
    <n v="1128299"/>
    <x v="83"/>
    <x v="2"/>
    <x v="15"/>
    <s v="Anchorage"/>
    <x v="3"/>
    <n v="0.75"/>
    <n v="4750"/>
    <n v="3562.5"/>
    <n v="890.625"/>
    <n v="0.25"/>
  </r>
  <r>
    <x v="2"/>
    <n v="1128299"/>
    <x v="83"/>
    <x v="2"/>
    <x v="15"/>
    <s v="Anchorage"/>
    <x v="4"/>
    <n v="0.85000000000000009"/>
    <n v="3500"/>
    <n v="2975.0000000000005"/>
    <n v="446.25000000000006"/>
    <n v="0.15"/>
  </r>
  <r>
    <x v="2"/>
    <n v="1128299"/>
    <x v="83"/>
    <x v="2"/>
    <x v="15"/>
    <s v="Anchorage"/>
    <x v="5"/>
    <n v="1"/>
    <n v="6500"/>
    <n v="6500"/>
    <n v="2600"/>
    <n v="0.4"/>
  </r>
  <r>
    <x v="2"/>
    <n v="1128299"/>
    <x v="140"/>
    <x v="2"/>
    <x v="15"/>
    <s v="Anchorage"/>
    <x v="0"/>
    <n v="0.8"/>
    <n v="8000"/>
    <n v="6400"/>
    <n v="1600"/>
    <n v="0.25"/>
  </r>
  <r>
    <x v="2"/>
    <n v="1128299"/>
    <x v="140"/>
    <x v="2"/>
    <x v="15"/>
    <s v="Anchorage"/>
    <x v="1"/>
    <n v="0.85000000000000009"/>
    <n v="6500"/>
    <n v="5525.0000000000009"/>
    <n v="1105.0000000000002"/>
    <n v="0.2"/>
  </r>
  <r>
    <x v="2"/>
    <n v="1128299"/>
    <x v="140"/>
    <x v="2"/>
    <x v="15"/>
    <s v="Anchorage"/>
    <x v="2"/>
    <n v="0.85000000000000009"/>
    <n v="6000"/>
    <n v="5100.0000000000009"/>
    <n v="1275.0000000000002"/>
    <n v="0.25"/>
  </r>
  <r>
    <x v="2"/>
    <n v="1128299"/>
    <x v="140"/>
    <x v="2"/>
    <x v="15"/>
    <s v="Anchorage"/>
    <x v="3"/>
    <n v="0.8"/>
    <n v="5000"/>
    <n v="4000"/>
    <n v="1000"/>
    <n v="0.25"/>
  </r>
  <r>
    <x v="2"/>
    <n v="1128299"/>
    <x v="140"/>
    <x v="2"/>
    <x v="15"/>
    <s v="Anchorage"/>
    <x v="4"/>
    <n v="0.85000000000000009"/>
    <n v="5500"/>
    <n v="4675.0000000000009"/>
    <n v="701.25000000000011"/>
    <n v="0.15"/>
  </r>
  <r>
    <x v="2"/>
    <n v="1128299"/>
    <x v="140"/>
    <x v="2"/>
    <x v="15"/>
    <s v="Anchorage"/>
    <x v="5"/>
    <n v="1"/>
    <n v="5500"/>
    <n v="5500"/>
    <n v="2200"/>
    <n v="0.4"/>
  </r>
  <r>
    <x v="2"/>
    <n v="1128299"/>
    <x v="141"/>
    <x v="2"/>
    <x v="15"/>
    <s v="Anchorage"/>
    <x v="0"/>
    <n v="0.85000000000000009"/>
    <n v="7500"/>
    <n v="6375.0000000000009"/>
    <n v="1593.7500000000002"/>
    <n v="0.25"/>
  </r>
  <r>
    <x v="2"/>
    <n v="1128299"/>
    <x v="141"/>
    <x v="2"/>
    <x v="15"/>
    <s v="Anchorage"/>
    <x v="1"/>
    <n v="0.75000000000000011"/>
    <n v="7250"/>
    <n v="5437.5000000000009"/>
    <n v="1087.5000000000002"/>
    <n v="0.2"/>
  </r>
  <r>
    <x v="2"/>
    <n v="1128299"/>
    <x v="141"/>
    <x v="2"/>
    <x v="15"/>
    <s v="Anchorage"/>
    <x v="2"/>
    <n v="0.70000000000000007"/>
    <n v="6000"/>
    <n v="4200"/>
    <n v="1050"/>
    <n v="0.25"/>
  </r>
  <r>
    <x v="2"/>
    <n v="1128299"/>
    <x v="141"/>
    <x v="2"/>
    <x v="15"/>
    <s v="Anchorage"/>
    <x v="3"/>
    <n v="0.70000000000000007"/>
    <n v="5250"/>
    <n v="3675.0000000000005"/>
    <n v="918.75000000000011"/>
    <n v="0.25"/>
  </r>
  <r>
    <x v="2"/>
    <n v="1128299"/>
    <x v="141"/>
    <x v="2"/>
    <x v="15"/>
    <s v="Anchorage"/>
    <x v="4"/>
    <n v="0.7"/>
    <n v="5250"/>
    <n v="3674.9999999999995"/>
    <n v="551.24999999999989"/>
    <n v="0.15"/>
  </r>
  <r>
    <x v="2"/>
    <n v="1128299"/>
    <x v="141"/>
    <x v="2"/>
    <x v="15"/>
    <s v="Anchorage"/>
    <x v="5"/>
    <n v="0.75"/>
    <n v="3500"/>
    <n v="2625"/>
    <n v="1050"/>
    <n v="0.4"/>
  </r>
  <r>
    <x v="2"/>
    <n v="1128299"/>
    <x v="142"/>
    <x v="2"/>
    <x v="15"/>
    <s v="Anchorage"/>
    <x v="0"/>
    <n v="0.65000000000000013"/>
    <n v="5500"/>
    <n v="3575.0000000000009"/>
    <n v="893.75000000000023"/>
    <n v="0.25"/>
  </r>
  <r>
    <x v="2"/>
    <n v="1128299"/>
    <x v="142"/>
    <x v="2"/>
    <x v="15"/>
    <s v="Anchorage"/>
    <x v="1"/>
    <n v="0.70000000000000018"/>
    <n v="5500"/>
    <n v="3850.0000000000009"/>
    <n v="770.00000000000023"/>
    <n v="0.2"/>
  </r>
  <r>
    <x v="2"/>
    <n v="1128299"/>
    <x v="142"/>
    <x v="2"/>
    <x v="15"/>
    <s v="Anchorage"/>
    <x v="2"/>
    <n v="0.65000000000000013"/>
    <n v="3750"/>
    <n v="2437.5000000000005"/>
    <n v="609.37500000000011"/>
    <n v="0.25"/>
  </r>
  <r>
    <x v="2"/>
    <n v="1128299"/>
    <x v="142"/>
    <x v="2"/>
    <x v="15"/>
    <s v="Anchorage"/>
    <x v="3"/>
    <n v="0.65000000000000013"/>
    <n v="3250"/>
    <n v="2112.5000000000005"/>
    <n v="528.12500000000011"/>
    <n v="0.25"/>
  </r>
  <r>
    <x v="2"/>
    <n v="1128299"/>
    <x v="142"/>
    <x v="2"/>
    <x v="15"/>
    <s v="Anchorage"/>
    <x v="4"/>
    <n v="0.75000000000000011"/>
    <n v="3500"/>
    <n v="2625.0000000000005"/>
    <n v="393.75000000000006"/>
    <n v="0.15"/>
  </r>
  <r>
    <x v="2"/>
    <n v="1128299"/>
    <x v="142"/>
    <x v="2"/>
    <x v="15"/>
    <s v="Anchorage"/>
    <x v="5"/>
    <n v="0.6"/>
    <n v="3750"/>
    <n v="2250"/>
    <n v="900"/>
    <n v="0.4"/>
  </r>
  <r>
    <x v="2"/>
    <n v="1128299"/>
    <x v="87"/>
    <x v="2"/>
    <x v="15"/>
    <s v="Anchorage"/>
    <x v="0"/>
    <n v="0.55000000000000004"/>
    <n v="4750"/>
    <n v="2612.5"/>
    <n v="653.125"/>
    <n v="0.25"/>
  </r>
  <r>
    <x v="2"/>
    <n v="1128299"/>
    <x v="87"/>
    <x v="2"/>
    <x v="15"/>
    <s v="Anchorage"/>
    <x v="1"/>
    <n v="0.65000000000000013"/>
    <n v="4750"/>
    <n v="3087.5000000000005"/>
    <n v="617.50000000000011"/>
    <n v="0.2"/>
  </r>
  <r>
    <x v="2"/>
    <n v="1128299"/>
    <x v="87"/>
    <x v="2"/>
    <x v="15"/>
    <s v="Anchorage"/>
    <x v="2"/>
    <n v="0.60000000000000009"/>
    <n v="3000"/>
    <n v="1800.0000000000002"/>
    <n v="450.00000000000006"/>
    <n v="0.25"/>
  </r>
  <r>
    <x v="2"/>
    <n v="1128299"/>
    <x v="87"/>
    <x v="2"/>
    <x v="15"/>
    <s v="Anchorage"/>
    <x v="3"/>
    <n v="0.55000000000000004"/>
    <n v="2750"/>
    <n v="1512.5000000000002"/>
    <n v="378.12500000000006"/>
    <n v="0.25"/>
  </r>
  <r>
    <x v="2"/>
    <n v="1128299"/>
    <x v="87"/>
    <x v="2"/>
    <x v="15"/>
    <s v="Anchorage"/>
    <x v="4"/>
    <n v="0.65"/>
    <n v="2500"/>
    <n v="1625"/>
    <n v="243.75"/>
    <n v="0.15"/>
  </r>
  <r>
    <x v="2"/>
    <n v="1128299"/>
    <x v="87"/>
    <x v="2"/>
    <x v="15"/>
    <s v="Anchorage"/>
    <x v="5"/>
    <n v="0.70000000000000007"/>
    <n v="3000"/>
    <n v="2100"/>
    <n v="840"/>
    <n v="0.4"/>
  </r>
  <r>
    <x v="2"/>
    <n v="1128299"/>
    <x v="143"/>
    <x v="2"/>
    <x v="15"/>
    <s v="Anchorage"/>
    <x v="0"/>
    <n v="0.55000000000000004"/>
    <n v="5250"/>
    <n v="2887.5000000000005"/>
    <n v="721.87500000000011"/>
    <n v="0.25"/>
  </r>
  <r>
    <x v="2"/>
    <n v="1128299"/>
    <x v="143"/>
    <x v="2"/>
    <x v="15"/>
    <s v="Anchorage"/>
    <x v="1"/>
    <n v="0.60000000000000009"/>
    <n v="6000"/>
    <n v="3600.0000000000005"/>
    <n v="720.00000000000011"/>
    <n v="0.2"/>
  </r>
  <r>
    <x v="2"/>
    <n v="1128299"/>
    <x v="143"/>
    <x v="2"/>
    <x v="15"/>
    <s v="Anchorage"/>
    <x v="2"/>
    <n v="0.55000000000000004"/>
    <n v="4250"/>
    <n v="2337.5"/>
    <n v="584.375"/>
    <n v="0.25"/>
  </r>
  <r>
    <x v="2"/>
    <n v="1128299"/>
    <x v="143"/>
    <x v="2"/>
    <x v="15"/>
    <s v="Anchorage"/>
    <x v="3"/>
    <n v="0.65000000000000013"/>
    <n v="4000"/>
    <n v="2600.0000000000005"/>
    <n v="650.00000000000011"/>
    <n v="0.25"/>
  </r>
  <r>
    <x v="2"/>
    <n v="1128299"/>
    <x v="143"/>
    <x v="2"/>
    <x v="15"/>
    <s v="Anchorage"/>
    <x v="4"/>
    <n v="0.85000000000000009"/>
    <n v="3750"/>
    <n v="3187.5000000000005"/>
    <n v="478.12500000000006"/>
    <n v="0.15"/>
  </r>
  <r>
    <x v="2"/>
    <n v="1128299"/>
    <x v="143"/>
    <x v="2"/>
    <x v="15"/>
    <s v="Anchorage"/>
    <x v="5"/>
    <n v="0.90000000000000013"/>
    <n v="5000"/>
    <n v="4500.0000000000009"/>
    <n v="1800.0000000000005"/>
    <n v="0.4"/>
  </r>
  <r>
    <x v="2"/>
    <n v="1128299"/>
    <x v="144"/>
    <x v="2"/>
    <x v="15"/>
    <s v="Anchorage"/>
    <x v="0"/>
    <n v="0.75000000000000011"/>
    <n v="7000"/>
    <n v="5250.0000000000009"/>
    <n v="1312.5000000000002"/>
    <n v="0.25"/>
  </r>
  <r>
    <x v="2"/>
    <n v="1128299"/>
    <x v="144"/>
    <x v="2"/>
    <x v="15"/>
    <s v="Anchorage"/>
    <x v="1"/>
    <n v="0.8500000000000002"/>
    <n v="7000"/>
    <n v="5950.0000000000018"/>
    <n v="1190.0000000000005"/>
    <n v="0.2"/>
  </r>
  <r>
    <x v="2"/>
    <n v="1128299"/>
    <x v="144"/>
    <x v="2"/>
    <x v="15"/>
    <s v="Anchorage"/>
    <x v="2"/>
    <n v="0.80000000000000016"/>
    <n v="5000"/>
    <n v="4000.0000000000009"/>
    <n v="1000.0000000000002"/>
    <n v="0.25"/>
  </r>
  <r>
    <x v="2"/>
    <n v="1128299"/>
    <x v="144"/>
    <x v="2"/>
    <x v="15"/>
    <s v="Anchorage"/>
    <x v="3"/>
    <n v="0.80000000000000016"/>
    <n v="5000"/>
    <n v="4000.0000000000009"/>
    <n v="1000.0000000000002"/>
    <n v="0.25"/>
  </r>
  <r>
    <x v="2"/>
    <n v="1128299"/>
    <x v="144"/>
    <x v="2"/>
    <x v="15"/>
    <s v="Anchorage"/>
    <x v="4"/>
    <n v="0.90000000000000013"/>
    <n v="4250"/>
    <n v="3825.0000000000005"/>
    <n v="573.75"/>
    <n v="0.15"/>
  </r>
  <r>
    <x v="2"/>
    <n v="1128299"/>
    <x v="144"/>
    <x v="2"/>
    <x v="15"/>
    <s v="Anchorage"/>
    <x v="5"/>
    <n v="0.95000000000000018"/>
    <n v="5250"/>
    <n v="4987.5000000000009"/>
    <n v="1995.0000000000005"/>
    <n v="0.4"/>
  </r>
  <r>
    <x v="2"/>
    <n v="1128299"/>
    <x v="102"/>
    <x v="2"/>
    <x v="16"/>
    <s v="Honolulu"/>
    <x v="0"/>
    <n v="0.4"/>
    <n v="4250"/>
    <n v="1700"/>
    <n v="510"/>
    <n v="0.3"/>
  </r>
  <r>
    <x v="2"/>
    <n v="1128299"/>
    <x v="102"/>
    <x v="2"/>
    <x v="16"/>
    <s v="Honolulu"/>
    <x v="1"/>
    <n v="0.5"/>
    <n v="4250"/>
    <n v="2125"/>
    <n v="531.25"/>
    <n v="0.25"/>
  </r>
  <r>
    <x v="2"/>
    <n v="1128299"/>
    <x v="102"/>
    <x v="2"/>
    <x v="16"/>
    <s v="Honolulu"/>
    <x v="2"/>
    <n v="0.5"/>
    <n v="4250"/>
    <n v="2125"/>
    <n v="637.5"/>
    <n v="0.3"/>
  </r>
  <r>
    <x v="2"/>
    <n v="1128299"/>
    <x v="102"/>
    <x v="2"/>
    <x v="16"/>
    <s v="Honolulu"/>
    <x v="3"/>
    <n v="0.5"/>
    <n v="2750"/>
    <n v="1375"/>
    <n v="412.5"/>
    <n v="0.3"/>
  </r>
  <r>
    <x v="2"/>
    <n v="1128299"/>
    <x v="102"/>
    <x v="2"/>
    <x v="16"/>
    <s v="Honolulu"/>
    <x v="4"/>
    <n v="0.55000000000000004"/>
    <n v="2250"/>
    <n v="1237.5"/>
    <n v="247.5"/>
    <n v="0.2"/>
  </r>
  <r>
    <x v="2"/>
    <n v="1128299"/>
    <x v="102"/>
    <x v="2"/>
    <x v="16"/>
    <s v="Honolulu"/>
    <x v="5"/>
    <n v="0.5"/>
    <n v="4750"/>
    <n v="2375"/>
    <n v="1068.75"/>
    <n v="0.45"/>
  </r>
  <r>
    <x v="2"/>
    <n v="1128299"/>
    <x v="103"/>
    <x v="2"/>
    <x v="16"/>
    <s v="Honolulu"/>
    <x v="0"/>
    <n v="0.4"/>
    <n v="5250"/>
    <n v="2100"/>
    <n v="630"/>
    <n v="0.3"/>
  </r>
  <r>
    <x v="2"/>
    <n v="1128299"/>
    <x v="103"/>
    <x v="2"/>
    <x v="16"/>
    <s v="Honolulu"/>
    <x v="1"/>
    <n v="0.5"/>
    <n v="4250"/>
    <n v="2125"/>
    <n v="531.25"/>
    <n v="0.25"/>
  </r>
  <r>
    <x v="2"/>
    <n v="1128299"/>
    <x v="103"/>
    <x v="2"/>
    <x v="16"/>
    <s v="Honolulu"/>
    <x v="2"/>
    <n v="0.5"/>
    <n v="4250"/>
    <n v="2125"/>
    <n v="637.5"/>
    <n v="0.3"/>
  </r>
  <r>
    <x v="2"/>
    <n v="1128299"/>
    <x v="103"/>
    <x v="2"/>
    <x v="16"/>
    <s v="Honolulu"/>
    <x v="3"/>
    <n v="0.5"/>
    <n v="2750"/>
    <n v="1375"/>
    <n v="412.5"/>
    <n v="0.3"/>
  </r>
  <r>
    <x v="2"/>
    <n v="1128299"/>
    <x v="103"/>
    <x v="2"/>
    <x v="16"/>
    <s v="Honolulu"/>
    <x v="4"/>
    <n v="0.55000000000000004"/>
    <n v="2000"/>
    <n v="1100"/>
    <n v="220"/>
    <n v="0.2"/>
  </r>
  <r>
    <x v="2"/>
    <n v="1128299"/>
    <x v="103"/>
    <x v="2"/>
    <x v="16"/>
    <s v="Honolulu"/>
    <x v="5"/>
    <n v="0.5"/>
    <n v="4000"/>
    <n v="2000"/>
    <n v="900"/>
    <n v="0.45"/>
  </r>
  <r>
    <x v="2"/>
    <n v="1128299"/>
    <x v="104"/>
    <x v="2"/>
    <x v="16"/>
    <s v="Honolulu"/>
    <x v="0"/>
    <n v="0.5"/>
    <n v="5500"/>
    <n v="2750"/>
    <n v="825"/>
    <n v="0.3"/>
  </r>
  <r>
    <x v="2"/>
    <n v="1128299"/>
    <x v="104"/>
    <x v="2"/>
    <x v="16"/>
    <s v="Honolulu"/>
    <x v="1"/>
    <n v="0.6"/>
    <n v="4000"/>
    <n v="2400"/>
    <n v="600"/>
    <n v="0.25"/>
  </r>
  <r>
    <x v="2"/>
    <n v="1128299"/>
    <x v="104"/>
    <x v="2"/>
    <x v="16"/>
    <s v="Honolulu"/>
    <x v="2"/>
    <n v="0.64999999999999991"/>
    <n v="4250"/>
    <n v="2762.4999999999995"/>
    <n v="828.74999999999989"/>
    <n v="0.3"/>
  </r>
  <r>
    <x v="2"/>
    <n v="1128299"/>
    <x v="104"/>
    <x v="2"/>
    <x v="16"/>
    <s v="Honolulu"/>
    <x v="3"/>
    <n v="0.6"/>
    <n v="3250"/>
    <n v="1950"/>
    <n v="585"/>
    <n v="0.3"/>
  </r>
  <r>
    <x v="2"/>
    <n v="1128299"/>
    <x v="104"/>
    <x v="2"/>
    <x v="16"/>
    <s v="Honolulu"/>
    <x v="4"/>
    <n v="0.65"/>
    <n v="1750"/>
    <n v="1137.5"/>
    <n v="227.5"/>
    <n v="0.2"/>
  </r>
  <r>
    <x v="2"/>
    <n v="1128299"/>
    <x v="104"/>
    <x v="2"/>
    <x v="16"/>
    <s v="Honolulu"/>
    <x v="5"/>
    <n v="0.6"/>
    <n v="3750"/>
    <n v="2250"/>
    <n v="1012.5"/>
    <n v="0.45"/>
  </r>
  <r>
    <x v="2"/>
    <n v="1128299"/>
    <x v="105"/>
    <x v="2"/>
    <x v="16"/>
    <s v="Honolulu"/>
    <x v="0"/>
    <n v="0.65"/>
    <n v="5500"/>
    <n v="3575"/>
    <n v="1072.5"/>
    <n v="0.3"/>
  </r>
  <r>
    <x v="2"/>
    <n v="1128299"/>
    <x v="105"/>
    <x v="2"/>
    <x v="16"/>
    <s v="Honolulu"/>
    <x v="1"/>
    <n v="0.70000000000000007"/>
    <n v="3500"/>
    <n v="2450.0000000000005"/>
    <n v="612.50000000000011"/>
    <n v="0.25"/>
  </r>
  <r>
    <x v="2"/>
    <n v="1128299"/>
    <x v="105"/>
    <x v="2"/>
    <x v="16"/>
    <s v="Honolulu"/>
    <x v="2"/>
    <n v="0.70000000000000007"/>
    <n v="4000"/>
    <n v="2800.0000000000005"/>
    <n v="840.00000000000011"/>
    <n v="0.3"/>
  </r>
  <r>
    <x v="2"/>
    <n v="1128299"/>
    <x v="105"/>
    <x v="2"/>
    <x v="16"/>
    <s v="Honolulu"/>
    <x v="3"/>
    <n v="0.55000000000000004"/>
    <n v="3000"/>
    <n v="1650.0000000000002"/>
    <n v="495.00000000000006"/>
    <n v="0.3"/>
  </r>
  <r>
    <x v="2"/>
    <n v="1128299"/>
    <x v="105"/>
    <x v="2"/>
    <x v="16"/>
    <s v="Honolulu"/>
    <x v="4"/>
    <n v="0.60000000000000009"/>
    <n v="2000"/>
    <n v="1200.0000000000002"/>
    <n v="240.00000000000006"/>
    <n v="0.2"/>
  </r>
  <r>
    <x v="2"/>
    <n v="1128299"/>
    <x v="105"/>
    <x v="2"/>
    <x v="16"/>
    <s v="Honolulu"/>
    <x v="5"/>
    <n v="0.75000000000000011"/>
    <n v="3750"/>
    <n v="2812.5000000000005"/>
    <n v="1265.6250000000002"/>
    <n v="0.45"/>
  </r>
  <r>
    <x v="2"/>
    <n v="1128299"/>
    <x v="106"/>
    <x v="2"/>
    <x v="16"/>
    <s v="Honolulu"/>
    <x v="0"/>
    <n v="0.6"/>
    <n v="5750"/>
    <n v="3450"/>
    <n v="1035"/>
    <n v="0.3"/>
  </r>
  <r>
    <x v="2"/>
    <n v="1128299"/>
    <x v="106"/>
    <x v="2"/>
    <x v="16"/>
    <s v="Honolulu"/>
    <x v="1"/>
    <n v="0.65"/>
    <n v="4250"/>
    <n v="2762.5"/>
    <n v="690.625"/>
    <n v="0.25"/>
  </r>
  <r>
    <x v="2"/>
    <n v="1128299"/>
    <x v="106"/>
    <x v="2"/>
    <x v="16"/>
    <s v="Honolulu"/>
    <x v="2"/>
    <n v="0.65"/>
    <n v="4250"/>
    <n v="2762.5"/>
    <n v="828.75"/>
    <n v="0.3"/>
  </r>
  <r>
    <x v="2"/>
    <n v="1128299"/>
    <x v="106"/>
    <x v="2"/>
    <x v="16"/>
    <s v="Honolulu"/>
    <x v="3"/>
    <n v="0.6"/>
    <n v="3250"/>
    <n v="1950"/>
    <n v="585"/>
    <n v="0.3"/>
  </r>
  <r>
    <x v="2"/>
    <n v="1128299"/>
    <x v="106"/>
    <x v="2"/>
    <x v="16"/>
    <s v="Honolulu"/>
    <x v="4"/>
    <n v="0.54999999999999993"/>
    <n v="2250"/>
    <n v="1237.4999999999998"/>
    <n v="247.49999999999997"/>
    <n v="0.2"/>
  </r>
  <r>
    <x v="2"/>
    <n v="1128299"/>
    <x v="106"/>
    <x v="2"/>
    <x v="16"/>
    <s v="Honolulu"/>
    <x v="5"/>
    <n v="0.7"/>
    <n v="5750"/>
    <n v="4024.9999999999995"/>
    <n v="1811.2499999999998"/>
    <n v="0.45"/>
  </r>
  <r>
    <x v="2"/>
    <n v="1128299"/>
    <x v="107"/>
    <x v="2"/>
    <x v="16"/>
    <s v="Honolulu"/>
    <x v="0"/>
    <n v="0.64999999999999991"/>
    <n v="8250"/>
    <n v="5362.4999999999991"/>
    <n v="1608.7499999999998"/>
    <n v="0.3"/>
  </r>
  <r>
    <x v="2"/>
    <n v="1128299"/>
    <x v="107"/>
    <x v="2"/>
    <x v="16"/>
    <s v="Honolulu"/>
    <x v="1"/>
    <n v="0.7"/>
    <n v="7000"/>
    <n v="4900"/>
    <n v="1225"/>
    <n v="0.25"/>
  </r>
  <r>
    <x v="2"/>
    <n v="1128299"/>
    <x v="107"/>
    <x v="2"/>
    <x v="16"/>
    <s v="Honolulu"/>
    <x v="2"/>
    <n v="0.85"/>
    <n v="7000"/>
    <n v="5950"/>
    <n v="1785"/>
    <n v="0.3"/>
  </r>
  <r>
    <x v="2"/>
    <n v="1128299"/>
    <x v="107"/>
    <x v="2"/>
    <x v="16"/>
    <s v="Honolulu"/>
    <x v="3"/>
    <n v="0.85"/>
    <n v="5750"/>
    <n v="4887.5"/>
    <n v="1466.25"/>
    <n v="0.3"/>
  </r>
  <r>
    <x v="2"/>
    <n v="1128299"/>
    <x v="107"/>
    <x v="2"/>
    <x v="16"/>
    <s v="Honolulu"/>
    <x v="4"/>
    <n v="0.95000000000000007"/>
    <n v="4500"/>
    <n v="4275"/>
    <n v="855"/>
    <n v="0.2"/>
  </r>
  <r>
    <x v="2"/>
    <n v="1128299"/>
    <x v="107"/>
    <x v="2"/>
    <x v="16"/>
    <s v="Honolulu"/>
    <x v="5"/>
    <n v="1.1000000000000001"/>
    <n v="7500"/>
    <n v="8250"/>
    <n v="3712.5"/>
    <n v="0.45"/>
  </r>
  <r>
    <x v="2"/>
    <n v="1128299"/>
    <x v="108"/>
    <x v="2"/>
    <x v="16"/>
    <s v="Honolulu"/>
    <x v="0"/>
    <n v="0.9"/>
    <n v="9000"/>
    <n v="8100"/>
    <n v="2430"/>
    <n v="0.3"/>
  </r>
  <r>
    <x v="2"/>
    <n v="1128299"/>
    <x v="108"/>
    <x v="2"/>
    <x v="16"/>
    <s v="Honolulu"/>
    <x v="1"/>
    <n v="0.95000000000000007"/>
    <n v="7500"/>
    <n v="7125.0000000000009"/>
    <n v="1781.2500000000002"/>
    <n v="0.25"/>
  </r>
  <r>
    <x v="2"/>
    <n v="1128299"/>
    <x v="108"/>
    <x v="2"/>
    <x v="16"/>
    <s v="Honolulu"/>
    <x v="2"/>
    <n v="0.95000000000000007"/>
    <n v="7000"/>
    <n v="6650.0000000000009"/>
    <n v="1995.0000000000002"/>
    <n v="0.3"/>
  </r>
  <r>
    <x v="2"/>
    <n v="1128299"/>
    <x v="108"/>
    <x v="2"/>
    <x v="16"/>
    <s v="Honolulu"/>
    <x v="3"/>
    <n v="0.9"/>
    <n v="6000"/>
    <n v="5400"/>
    <n v="1620"/>
    <n v="0.3"/>
  </r>
  <r>
    <x v="2"/>
    <n v="1128299"/>
    <x v="108"/>
    <x v="2"/>
    <x v="16"/>
    <s v="Honolulu"/>
    <x v="4"/>
    <n v="0.95000000000000007"/>
    <n v="6500"/>
    <n v="6175"/>
    <n v="1235"/>
    <n v="0.2"/>
  </r>
  <r>
    <x v="2"/>
    <n v="1128299"/>
    <x v="108"/>
    <x v="2"/>
    <x v="16"/>
    <s v="Honolulu"/>
    <x v="5"/>
    <n v="1.1000000000000001"/>
    <n v="6500"/>
    <n v="7150.0000000000009"/>
    <n v="3217.5000000000005"/>
    <n v="0.45"/>
  </r>
  <r>
    <x v="2"/>
    <n v="1128299"/>
    <x v="109"/>
    <x v="2"/>
    <x v="16"/>
    <s v="Honolulu"/>
    <x v="0"/>
    <n v="0.95000000000000007"/>
    <n v="8500"/>
    <n v="8075.0000000000009"/>
    <n v="2422.5"/>
    <n v="0.3"/>
  </r>
  <r>
    <x v="2"/>
    <n v="1128299"/>
    <x v="109"/>
    <x v="2"/>
    <x v="16"/>
    <s v="Honolulu"/>
    <x v="1"/>
    <n v="0.85000000000000009"/>
    <n v="8250"/>
    <n v="7012.5000000000009"/>
    <n v="1753.1250000000002"/>
    <n v="0.25"/>
  </r>
  <r>
    <x v="2"/>
    <n v="1128299"/>
    <x v="109"/>
    <x v="2"/>
    <x v="16"/>
    <s v="Honolulu"/>
    <x v="2"/>
    <n v="0.8"/>
    <n v="7000"/>
    <n v="5600"/>
    <n v="1680"/>
    <n v="0.3"/>
  </r>
  <r>
    <x v="2"/>
    <n v="1128299"/>
    <x v="109"/>
    <x v="2"/>
    <x v="16"/>
    <s v="Honolulu"/>
    <x v="3"/>
    <n v="0.8"/>
    <n v="4750"/>
    <n v="3800"/>
    <n v="1140"/>
    <n v="0.3"/>
  </r>
  <r>
    <x v="2"/>
    <n v="1128299"/>
    <x v="109"/>
    <x v="2"/>
    <x v="16"/>
    <s v="Honolulu"/>
    <x v="4"/>
    <n v="0.79999999999999993"/>
    <n v="4750"/>
    <n v="3799.9999999999995"/>
    <n v="760"/>
    <n v="0.2"/>
  </r>
  <r>
    <x v="2"/>
    <n v="1128299"/>
    <x v="109"/>
    <x v="2"/>
    <x v="16"/>
    <s v="Honolulu"/>
    <x v="5"/>
    <n v="0.85"/>
    <n v="3000"/>
    <n v="2550"/>
    <n v="1147.5"/>
    <n v="0.45"/>
  </r>
  <r>
    <x v="2"/>
    <n v="1128299"/>
    <x v="110"/>
    <x v="2"/>
    <x v="16"/>
    <s v="Honolulu"/>
    <x v="0"/>
    <n v="0.60000000000000009"/>
    <n v="5000"/>
    <n v="3000.0000000000005"/>
    <n v="900.00000000000011"/>
    <n v="0.3"/>
  </r>
  <r>
    <x v="2"/>
    <n v="1128299"/>
    <x v="110"/>
    <x v="2"/>
    <x v="16"/>
    <s v="Honolulu"/>
    <x v="1"/>
    <n v="0.65000000000000013"/>
    <n v="5000"/>
    <n v="3250.0000000000005"/>
    <n v="812.50000000000011"/>
    <n v="0.25"/>
  </r>
  <r>
    <x v="2"/>
    <n v="1128299"/>
    <x v="110"/>
    <x v="2"/>
    <x v="16"/>
    <s v="Honolulu"/>
    <x v="2"/>
    <n v="0.60000000000000009"/>
    <n v="3000"/>
    <n v="1800.0000000000002"/>
    <n v="540"/>
    <n v="0.3"/>
  </r>
  <r>
    <x v="2"/>
    <n v="1128299"/>
    <x v="110"/>
    <x v="2"/>
    <x v="16"/>
    <s v="Honolulu"/>
    <x v="3"/>
    <n v="0.60000000000000009"/>
    <n v="2500"/>
    <n v="1500.0000000000002"/>
    <n v="450.00000000000006"/>
    <n v="0.3"/>
  </r>
  <r>
    <x v="2"/>
    <n v="1128299"/>
    <x v="110"/>
    <x v="2"/>
    <x v="16"/>
    <s v="Honolulu"/>
    <x v="4"/>
    <n v="0.70000000000000007"/>
    <n v="2750"/>
    <n v="1925.0000000000002"/>
    <n v="385.00000000000006"/>
    <n v="0.2"/>
  </r>
  <r>
    <x v="2"/>
    <n v="1128299"/>
    <x v="110"/>
    <x v="2"/>
    <x v="16"/>
    <s v="Honolulu"/>
    <x v="5"/>
    <n v="0.54999999999999993"/>
    <n v="3000"/>
    <n v="1649.9999999999998"/>
    <n v="742.49999999999989"/>
    <n v="0.45"/>
  </r>
  <r>
    <x v="2"/>
    <n v="1128299"/>
    <x v="111"/>
    <x v="2"/>
    <x v="16"/>
    <s v="Honolulu"/>
    <x v="0"/>
    <n v="0.5"/>
    <n v="4000"/>
    <n v="2000"/>
    <n v="600"/>
    <n v="0.3"/>
  </r>
  <r>
    <x v="2"/>
    <n v="1128299"/>
    <x v="111"/>
    <x v="2"/>
    <x v="16"/>
    <s v="Honolulu"/>
    <x v="1"/>
    <n v="0.65000000000000013"/>
    <n v="5750"/>
    <n v="3737.5000000000009"/>
    <n v="934.37500000000023"/>
    <n v="0.25"/>
  </r>
  <r>
    <x v="2"/>
    <n v="1128299"/>
    <x v="111"/>
    <x v="2"/>
    <x v="16"/>
    <s v="Honolulu"/>
    <x v="2"/>
    <n v="0.60000000000000009"/>
    <n v="4000"/>
    <n v="2400.0000000000005"/>
    <n v="720.00000000000011"/>
    <n v="0.3"/>
  </r>
  <r>
    <x v="2"/>
    <n v="1128299"/>
    <x v="111"/>
    <x v="2"/>
    <x v="16"/>
    <s v="Honolulu"/>
    <x v="3"/>
    <n v="0.55000000000000004"/>
    <n v="3750"/>
    <n v="2062.5"/>
    <n v="618.75"/>
    <n v="0.3"/>
  </r>
  <r>
    <x v="2"/>
    <n v="1128299"/>
    <x v="111"/>
    <x v="2"/>
    <x v="16"/>
    <s v="Honolulu"/>
    <x v="4"/>
    <n v="0.65"/>
    <n v="3500"/>
    <n v="2275"/>
    <n v="455"/>
    <n v="0.2"/>
  </r>
  <r>
    <x v="2"/>
    <n v="1128299"/>
    <x v="111"/>
    <x v="2"/>
    <x v="16"/>
    <s v="Honolulu"/>
    <x v="5"/>
    <n v="0.70000000000000007"/>
    <n v="4000"/>
    <n v="2800.0000000000005"/>
    <n v="1260.0000000000002"/>
    <n v="0.45"/>
  </r>
  <r>
    <x v="2"/>
    <n v="1128299"/>
    <x v="112"/>
    <x v="2"/>
    <x v="16"/>
    <s v="Honolulu"/>
    <x v="0"/>
    <n v="0.55000000000000004"/>
    <n v="6250"/>
    <n v="3437.5000000000005"/>
    <n v="1031.25"/>
    <n v="0.3"/>
  </r>
  <r>
    <x v="2"/>
    <n v="1128299"/>
    <x v="112"/>
    <x v="2"/>
    <x v="16"/>
    <s v="Honolulu"/>
    <x v="1"/>
    <n v="0.60000000000000009"/>
    <n v="7000"/>
    <n v="4200.0000000000009"/>
    <n v="1050.0000000000002"/>
    <n v="0.25"/>
  </r>
  <r>
    <x v="2"/>
    <n v="1128299"/>
    <x v="112"/>
    <x v="2"/>
    <x v="16"/>
    <s v="Honolulu"/>
    <x v="2"/>
    <n v="0.55000000000000004"/>
    <n v="5250"/>
    <n v="2887.5000000000005"/>
    <n v="866.25000000000011"/>
    <n v="0.3"/>
  </r>
  <r>
    <x v="2"/>
    <n v="1128299"/>
    <x v="112"/>
    <x v="2"/>
    <x v="16"/>
    <s v="Honolulu"/>
    <x v="3"/>
    <n v="0.65000000000000013"/>
    <n v="5000"/>
    <n v="3250.0000000000005"/>
    <n v="975.00000000000011"/>
    <n v="0.3"/>
  </r>
  <r>
    <x v="2"/>
    <n v="1128299"/>
    <x v="112"/>
    <x v="2"/>
    <x v="16"/>
    <s v="Honolulu"/>
    <x v="4"/>
    <n v="0.85000000000000009"/>
    <n v="4750"/>
    <n v="4037.5000000000005"/>
    <n v="807.50000000000011"/>
    <n v="0.2"/>
  </r>
  <r>
    <x v="2"/>
    <n v="1128299"/>
    <x v="112"/>
    <x v="2"/>
    <x v="16"/>
    <s v="Honolulu"/>
    <x v="5"/>
    <n v="0.90000000000000013"/>
    <n v="6000"/>
    <n v="5400.0000000000009"/>
    <n v="2430.0000000000005"/>
    <n v="0.45"/>
  </r>
  <r>
    <x v="2"/>
    <n v="1128299"/>
    <x v="113"/>
    <x v="2"/>
    <x v="16"/>
    <s v="Honolulu"/>
    <x v="0"/>
    <n v="0.75000000000000011"/>
    <n v="8000"/>
    <n v="6000.0000000000009"/>
    <n v="1800.0000000000002"/>
    <n v="0.3"/>
  </r>
  <r>
    <x v="2"/>
    <n v="1128299"/>
    <x v="113"/>
    <x v="2"/>
    <x v="16"/>
    <s v="Honolulu"/>
    <x v="1"/>
    <n v="0.8500000000000002"/>
    <n v="8000"/>
    <n v="6800.0000000000018"/>
    <n v="1700.0000000000005"/>
    <n v="0.25"/>
  </r>
  <r>
    <x v="2"/>
    <n v="1128299"/>
    <x v="113"/>
    <x v="2"/>
    <x v="16"/>
    <s v="Honolulu"/>
    <x v="2"/>
    <n v="0.80000000000000016"/>
    <n v="6000"/>
    <n v="4800.0000000000009"/>
    <n v="1440.0000000000002"/>
    <n v="0.3"/>
  </r>
  <r>
    <x v="2"/>
    <n v="1128299"/>
    <x v="113"/>
    <x v="2"/>
    <x v="16"/>
    <s v="Honolulu"/>
    <x v="3"/>
    <n v="0.80000000000000016"/>
    <n v="6000"/>
    <n v="4800.0000000000009"/>
    <n v="1440.0000000000002"/>
    <n v="0.3"/>
  </r>
  <r>
    <x v="2"/>
    <n v="1128299"/>
    <x v="113"/>
    <x v="2"/>
    <x v="16"/>
    <s v="Honolulu"/>
    <x v="4"/>
    <n v="0.90000000000000013"/>
    <n v="5250"/>
    <n v="4725.0000000000009"/>
    <n v="945.00000000000023"/>
    <n v="0.2"/>
  </r>
  <r>
    <x v="2"/>
    <n v="1128299"/>
    <x v="113"/>
    <x v="2"/>
    <x v="16"/>
    <s v="Honolulu"/>
    <x v="5"/>
    <n v="0.95000000000000018"/>
    <n v="6250"/>
    <n v="5937.5000000000009"/>
    <n v="2671.8750000000005"/>
    <n v="0.45"/>
  </r>
  <r>
    <x v="0"/>
    <n v="1185732"/>
    <x v="78"/>
    <x v="4"/>
    <x v="8"/>
    <s v="Orlando"/>
    <x v="0"/>
    <n v="0.45"/>
    <n v="8500"/>
    <n v="3825"/>
    <n v="1721.25"/>
    <n v="0.45"/>
  </r>
  <r>
    <x v="0"/>
    <n v="1185732"/>
    <x v="78"/>
    <x v="4"/>
    <x v="8"/>
    <s v="Orlando"/>
    <x v="1"/>
    <n v="0.45"/>
    <n v="6500"/>
    <n v="2925"/>
    <n v="1023.7499999999999"/>
    <n v="0.35"/>
  </r>
  <r>
    <x v="0"/>
    <n v="1185732"/>
    <x v="78"/>
    <x v="4"/>
    <x v="8"/>
    <s v="Orlando"/>
    <x v="2"/>
    <n v="0.35000000000000003"/>
    <n v="6500"/>
    <n v="2275"/>
    <n v="568.75"/>
    <n v="0.25"/>
  </r>
  <r>
    <x v="0"/>
    <n v="1185732"/>
    <x v="78"/>
    <x v="4"/>
    <x v="8"/>
    <s v="Orlando"/>
    <x v="3"/>
    <n v="0.39999999999999997"/>
    <n v="5000"/>
    <n v="1999.9999999999998"/>
    <n v="599.99999999999989"/>
    <n v="0.3"/>
  </r>
  <r>
    <x v="0"/>
    <n v="1185732"/>
    <x v="78"/>
    <x v="4"/>
    <x v="8"/>
    <s v="Orlando"/>
    <x v="4"/>
    <n v="0.55000000000000004"/>
    <n v="5500"/>
    <n v="3025.0000000000005"/>
    <n v="1058.75"/>
    <n v="0.35"/>
  </r>
  <r>
    <x v="0"/>
    <n v="1185732"/>
    <x v="78"/>
    <x v="4"/>
    <x v="8"/>
    <s v="Orlando"/>
    <x v="5"/>
    <n v="0.45"/>
    <n v="6500"/>
    <n v="2925"/>
    <n v="1462.5"/>
    <n v="0.5"/>
  </r>
  <r>
    <x v="0"/>
    <n v="1185732"/>
    <x v="79"/>
    <x v="4"/>
    <x v="8"/>
    <s v="Orlando"/>
    <x v="0"/>
    <n v="0.45"/>
    <n v="9000"/>
    <n v="4050"/>
    <n v="1822.5"/>
    <n v="0.45"/>
  </r>
  <r>
    <x v="0"/>
    <n v="1185732"/>
    <x v="79"/>
    <x v="4"/>
    <x v="8"/>
    <s v="Orlando"/>
    <x v="1"/>
    <n v="0.45"/>
    <n v="5500"/>
    <n v="2475"/>
    <n v="866.25"/>
    <n v="0.35"/>
  </r>
  <r>
    <x v="0"/>
    <n v="1185732"/>
    <x v="79"/>
    <x v="4"/>
    <x v="8"/>
    <s v="Orlando"/>
    <x v="2"/>
    <n v="0.35000000000000003"/>
    <n v="6000"/>
    <n v="2100"/>
    <n v="525"/>
    <n v="0.25"/>
  </r>
  <r>
    <x v="0"/>
    <n v="1185732"/>
    <x v="79"/>
    <x v="4"/>
    <x v="8"/>
    <s v="Orlando"/>
    <x v="3"/>
    <n v="0.39999999999999997"/>
    <n v="4750"/>
    <n v="1899.9999999999998"/>
    <n v="569.99999999999989"/>
    <n v="0.3"/>
  </r>
  <r>
    <x v="0"/>
    <n v="1185732"/>
    <x v="79"/>
    <x v="4"/>
    <x v="8"/>
    <s v="Orlando"/>
    <x v="4"/>
    <n v="0.55000000000000004"/>
    <n v="5500"/>
    <n v="3025.0000000000005"/>
    <n v="1058.75"/>
    <n v="0.35"/>
  </r>
  <r>
    <x v="0"/>
    <n v="1185732"/>
    <x v="79"/>
    <x v="4"/>
    <x v="8"/>
    <s v="Orlando"/>
    <x v="5"/>
    <n v="0.45"/>
    <n v="6500"/>
    <n v="2925"/>
    <n v="1462.5"/>
    <n v="0.5"/>
  </r>
  <r>
    <x v="0"/>
    <n v="1185732"/>
    <x v="80"/>
    <x v="4"/>
    <x v="8"/>
    <s v="Orlando"/>
    <x v="0"/>
    <n v="0.45"/>
    <n v="8700"/>
    <n v="3915"/>
    <n v="1761.75"/>
    <n v="0.45"/>
  </r>
  <r>
    <x v="0"/>
    <n v="1185732"/>
    <x v="80"/>
    <x v="4"/>
    <x v="8"/>
    <s v="Orlando"/>
    <x v="1"/>
    <n v="0.45"/>
    <n v="5500"/>
    <n v="2475"/>
    <n v="866.25"/>
    <n v="0.35"/>
  </r>
  <r>
    <x v="0"/>
    <n v="1185732"/>
    <x v="80"/>
    <x v="4"/>
    <x v="8"/>
    <s v="Orlando"/>
    <x v="2"/>
    <n v="0.35000000000000003"/>
    <n v="5750"/>
    <n v="2012.5000000000002"/>
    <n v="503.12500000000006"/>
    <n v="0.25"/>
  </r>
  <r>
    <x v="0"/>
    <n v="1185732"/>
    <x v="80"/>
    <x v="4"/>
    <x v="8"/>
    <s v="Orlando"/>
    <x v="3"/>
    <n v="0.39999999999999997"/>
    <n v="4250"/>
    <n v="1699.9999999999998"/>
    <n v="509.99999999999989"/>
    <n v="0.3"/>
  </r>
  <r>
    <x v="0"/>
    <n v="1185732"/>
    <x v="80"/>
    <x v="4"/>
    <x v="8"/>
    <s v="Orlando"/>
    <x v="4"/>
    <n v="0.55000000000000004"/>
    <n v="4750"/>
    <n v="2612.5"/>
    <n v="914.37499999999989"/>
    <n v="0.35"/>
  </r>
  <r>
    <x v="0"/>
    <n v="1185732"/>
    <x v="80"/>
    <x v="4"/>
    <x v="8"/>
    <s v="Orlando"/>
    <x v="5"/>
    <n v="0.45"/>
    <n v="5750"/>
    <n v="2587.5"/>
    <n v="1293.75"/>
    <n v="0.5"/>
  </r>
  <r>
    <x v="0"/>
    <n v="1185732"/>
    <x v="81"/>
    <x v="4"/>
    <x v="8"/>
    <s v="Orlando"/>
    <x v="0"/>
    <n v="0.45"/>
    <n v="8250"/>
    <n v="3712.5"/>
    <n v="1670.625"/>
    <n v="0.45"/>
  </r>
  <r>
    <x v="0"/>
    <n v="1185732"/>
    <x v="81"/>
    <x v="4"/>
    <x v="8"/>
    <s v="Orlando"/>
    <x v="1"/>
    <n v="0.45"/>
    <n v="5250"/>
    <n v="2362.5"/>
    <n v="826.875"/>
    <n v="0.35"/>
  </r>
  <r>
    <x v="0"/>
    <n v="1185732"/>
    <x v="81"/>
    <x v="4"/>
    <x v="8"/>
    <s v="Orlando"/>
    <x v="2"/>
    <n v="0.35000000000000003"/>
    <n v="5250"/>
    <n v="1837.5000000000002"/>
    <n v="459.37500000000006"/>
    <n v="0.25"/>
  </r>
  <r>
    <x v="0"/>
    <n v="1185732"/>
    <x v="81"/>
    <x v="4"/>
    <x v="8"/>
    <s v="Orlando"/>
    <x v="3"/>
    <n v="0.39999999999999997"/>
    <n v="4500"/>
    <n v="1799.9999999999998"/>
    <n v="539.99999999999989"/>
    <n v="0.3"/>
  </r>
  <r>
    <x v="0"/>
    <n v="1185732"/>
    <x v="81"/>
    <x v="4"/>
    <x v="8"/>
    <s v="Orlando"/>
    <x v="4"/>
    <n v="0.55000000000000004"/>
    <n v="4750"/>
    <n v="2612.5"/>
    <n v="914.37499999999989"/>
    <n v="0.35"/>
  </r>
  <r>
    <x v="0"/>
    <n v="1185732"/>
    <x v="81"/>
    <x v="4"/>
    <x v="8"/>
    <s v="Orlando"/>
    <x v="5"/>
    <n v="0.45"/>
    <n v="6000"/>
    <n v="2700"/>
    <n v="1350"/>
    <n v="0.5"/>
  </r>
  <r>
    <x v="0"/>
    <n v="1185732"/>
    <x v="82"/>
    <x v="4"/>
    <x v="8"/>
    <s v="Orlando"/>
    <x v="0"/>
    <n v="0.55000000000000004"/>
    <n v="8700"/>
    <n v="4785"/>
    <n v="2153.25"/>
    <n v="0.45"/>
  </r>
  <r>
    <x v="0"/>
    <n v="1185732"/>
    <x v="82"/>
    <x v="4"/>
    <x v="8"/>
    <s v="Orlando"/>
    <x v="1"/>
    <n v="0.55000000000000004"/>
    <n v="5750"/>
    <n v="3162.5000000000005"/>
    <n v="1106.875"/>
    <n v="0.35"/>
  </r>
  <r>
    <x v="0"/>
    <n v="1185732"/>
    <x v="82"/>
    <x v="4"/>
    <x v="8"/>
    <s v="Orlando"/>
    <x v="2"/>
    <n v="0.5"/>
    <n v="5500"/>
    <n v="2750"/>
    <n v="687.5"/>
    <n v="0.25"/>
  </r>
  <r>
    <x v="0"/>
    <n v="1185732"/>
    <x v="82"/>
    <x v="4"/>
    <x v="8"/>
    <s v="Orlando"/>
    <x v="3"/>
    <n v="0.5"/>
    <n v="5000"/>
    <n v="2500"/>
    <n v="750"/>
    <n v="0.3"/>
  </r>
  <r>
    <x v="0"/>
    <n v="1185732"/>
    <x v="82"/>
    <x v="4"/>
    <x v="8"/>
    <s v="Orlando"/>
    <x v="4"/>
    <n v="0.6"/>
    <n v="5250"/>
    <n v="3150"/>
    <n v="1102.5"/>
    <n v="0.35"/>
  </r>
  <r>
    <x v="0"/>
    <n v="1185732"/>
    <x v="82"/>
    <x v="4"/>
    <x v="8"/>
    <s v="Orlando"/>
    <x v="5"/>
    <n v="0.65"/>
    <n v="6250"/>
    <n v="4062.5"/>
    <n v="2031.25"/>
    <n v="0.5"/>
  </r>
  <r>
    <x v="0"/>
    <n v="1185732"/>
    <x v="83"/>
    <x v="4"/>
    <x v="8"/>
    <s v="Orlando"/>
    <x v="0"/>
    <n v="0.6"/>
    <n v="8750"/>
    <n v="5250"/>
    <n v="2362.5"/>
    <n v="0.45"/>
  </r>
  <r>
    <x v="0"/>
    <n v="1185732"/>
    <x v="83"/>
    <x v="4"/>
    <x v="8"/>
    <s v="Orlando"/>
    <x v="1"/>
    <n v="0.55000000000000004"/>
    <n v="6250"/>
    <n v="3437.5000000000005"/>
    <n v="1203.125"/>
    <n v="0.35"/>
  </r>
  <r>
    <x v="0"/>
    <n v="1185732"/>
    <x v="83"/>
    <x v="4"/>
    <x v="8"/>
    <s v="Orlando"/>
    <x v="2"/>
    <n v="0.5"/>
    <n v="6000"/>
    <n v="3000"/>
    <n v="750"/>
    <n v="0.25"/>
  </r>
  <r>
    <x v="0"/>
    <n v="1185732"/>
    <x v="83"/>
    <x v="4"/>
    <x v="8"/>
    <s v="Orlando"/>
    <x v="3"/>
    <n v="0.5"/>
    <n v="5750"/>
    <n v="2875"/>
    <n v="862.5"/>
    <n v="0.3"/>
  </r>
  <r>
    <x v="0"/>
    <n v="1185732"/>
    <x v="83"/>
    <x v="4"/>
    <x v="8"/>
    <s v="Orlando"/>
    <x v="4"/>
    <n v="0.65"/>
    <n v="5750"/>
    <n v="3737.5"/>
    <n v="1308.125"/>
    <n v="0.35"/>
  </r>
  <r>
    <x v="0"/>
    <n v="1185732"/>
    <x v="83"/>
    <x v="4"/>
    <x v="8"/>
    <s v="Orlando"/>
    <x v="5"/>
    <n v="0.70000000000000007"/>
    <n v="7250"/>
    <n v="5075.0000000000009"/>
    <n v="2537.5000000000005"/>
    <n v="0.5"/>
  </r>
  <r>
    <x v="0"/>
    <n v="1185732"/>
    <x v="84"/>
    <x v="4"/>
    <x v="8"/>
    <s v="Orlando"/>
    <x v="0"/>
    <n v="0.65"/>
    <n v="9500"/>
    <n v="6175"/>
    <n v="2778.75"/>
    <n v="0.45"/>
  </r>
  <r>
    <x v="0"/>
    <n v="1185732"/>
    <x v="84"/>
    <x v="4"/>
    <x v="8"/>
    <s v="Orlando"/>
    <x v="1"/>
    <n v="0.60000000000000009"/>
    <n v="7000"/>
    <n v="4200.0000000000009"/>
    <n v="1470.0000000000002"/>
    <n v="0.35"/>
  </r>
  <r>
    <x v="0"/>
    <n v="1185732"/>
    <x v="84"/>
    <x v="4"/>
    <x v="8"/>
    <s v="Orlando"/>
    <x v="2"/>
    <n v="0.55000000000000004"/>
    <n v="6250"/>
    <n v="3437.5000000000005"/>
    <n v="859.37500000000011"/>
    <n v="0.25"/>
  </r>
  <r>
    <x v="0"/>
    <n v="1185732"/>
    <x v="84"/>
    <x v="4"/>
    <x v="8"/>
    <s v="Orlando"/>
    <x v="3"/>
    <n v="0.55000000000000004"/>
    <n v="5750"/>
    <n v="3162.5000000000005"/>
    <n v="948.75000000000011"/>
    <n v="0.3"/>
  </r>
  <r>
    <x v="0"/>
    <n v="1185732"/>
    <x v="84"/>
    <x v="4"/>
    <x v="8"/>
    <s v="Orlando"/>
    <x v="4"/>
    <n v="0.65"/>
    <n v="6000"/>
    <n v="3900"/>
    <n v="1365"/>
    <n v="0.35"/>
  </r>
  <r>
    <x v="0"/>
    <n v="1185732"/>
    <x v="84"/>
    <x v="4"/>
    <x v="8"/>
    <s v="Orlando"/>
    <x v="5"/>
    <n v="0.70000000000000007"/>
    <n v="7750"/>
    <n v="5425.0000000000009"/>
    <n v="2712.5000000000005"/>
    <n v="0.5"/>
  </r>
  <r>
    <x v="0"/>
    <n v="1185732"/>
    <x v="85"/>
    <x v="4"/>
    <x v="8"/>
    <s v="Orlando"/>
    <x v="0"/>
    <n v="0.65"/>
    <n v="9250"/>
    <n v="6012.5"/>
    <n v="2705.625"/>
    <n v="0.45"/>
  </r>
  <r>
    <x v="0"/>
    <n v="1185732"/>
    <x v="85"/>
    <x v="4"/>
    <x v="8"/>
    <s v="Orlando"/>
    <x v="1"/>
    <n v="0.60000000000000009"/>
    <n v="7000"/>
    <n v="4200.0000000000009"/>
    <n v="1470.0000000000002"/>
    <n v="0.35"/>
  </r>
  <r>
    <x v="0"/>
    <n v="1185732"/>
    <x v="85"/>
    <x v="4"/>
    <x v="8"/>
    <s v="Orlando"/>
    <x v="2"/>
    <n v="0.55000000000000004"/>
    <n v="6250"/>
    <n v="3437.5000000000005"/>
    <n v="859.37500000000011"/>
    <n v="0.25"/>
  </r>
  <r>
    <x v="0"/>
    <n v="1185732"/>
    <x v="85"/>
    <x v="4"/>
    <x v="8"/>
    <s v="Orlando"/>
    <x v="3"/>
    <n v="0.45"/>
    <n v="5750"/>
    <n v="2587.5"/>
    <n v="776.25"/>
    <n v="0.3"/>
  </r>
  <r>
    <x v="0"/>
    <n v="1185732"/>
    <x v="85"/>
    <x v="4"/>
    <x v="8"/>
    <s v="Orlando"/>
    <x v="4"/>
    <n v="0.55000000000000004"/>
    <n v="5500"/>
    <n v="3025.0000000000005"/>
    <n v="1058.75"/>
    <n v="0.35"/>
  </r>
  <r>
    <x v="0"/>
    <n v="1185732"/>
    <x v="85"/>
    <x v="4"/>
    <x v="8"/>
    <s v="Orlando"/>
    <x v="5"/>
    <n v="0.60000000000000009"/>
    <n v="7250"/>
    <n v="4350.0000000000009"/>
    <n v="2175.0000000000005"/>
    <n v="0.5"/>
  </r>
  <r>
    <x v="0"/>
    <n v="1185732"/>
    <x v="86"/>
    <x v="4"/>
    <x v="8"/>
    <s v="Orlando"/>
    <x v="0"/>
    <n v="0.55000000000000004"/>
    <n v="8500"/>
    <n v="4675"/>
    <n v="2103.75"/>
    <n v="0.45"/>
  </r>
  <r>
    <x v="0"/>
    <n v="1185732"/>
    <x v="86"/>
    <x v="4"/>
    <x v="8"/>
    <s v="Orlando"/>
    <x v="1"/>
    <n v="0.50000000000000011"/>
    <n v="6500"/>
    <n v="3250.0000000000009"/>
    <n v="1137.5000000000002"/>
    <n v="0.35"/>
  </r>
  <r>
    <x v="0"/>
    <n v="1185732"/>
    <x v="86"/>
    <x v="4"/>
    <x v="8"/>
    <s v="Orlando"/>
    <x v="2"/>
    <n v="0.45"/>
    <n v="5500"/>
    <n v="2475"/>
    <n v="618.75"/>
    <n v="0.25"/>
  </r>
  <r>
    <x v="0"/>
    <n v="1185732"/>
    <x v="86"/>
    <x v="4"/>
    <x v="8"/>
    <s v="Orlando"/>
    <x v="3"/>
    <n v="0.45"/>
    <n v="5250"/>
    <n v="2362.5"/>
    <n v="708.75"/>
    <n v="0.3"/>
  </r>
  <r>
    <x v="0"/>
    <n v="1185732"/>
    <x v="86"/>
    <x v="4"/>
    <x v="8"/>
    <s v="Orlando"/>
    <x v="4"/>
    <n v="0.55000000000000004"/>
    <n v="5250"/>
    <n v="2887.5000000000005"/>
    <n v="1010.6250000000001"/>
    <n v="0.35"/>
  </r>
  <r>
    <x v="0"/>
    <n v="1185732"/>
    <x v="86"/>
    <x v="4"/>
    <x v="8"/>
    <s v="Orlando"/>
    <x v="5"/>
    <n v="0.60000000000000009"/>
    <n v="6250"/>
    <n v="3750.0000000000005"/>
    <n v="1875.0000000000002"/>
    <n v="0.5"/>
  </r>
  <r>
    <x v="0"/>
    <n v="1185732"/>
    <x v="87"/>
    <x v="4"/>
    <x v="8"/>
    <s v="Orlando"/>
    <x v="0"/>
    <n v="0.60000000000000009"/>
    <n v="8000"/>
    <n v="4800.0000000000009"/>
    <n v="2160.0000000000005"/>
    <n v="0.45"/>
  </r>
  <r>
    <x v="0"/>
    <n v="1185732"/>
    <x v="87"/>
    <x v="4"/>
    <x v="8"/>
    <s v="Orlando"/>
    <x v="1"/>
    <n v="0.50000000000000011"/>
    <n v="6250"/>
    <n v="3125.0000000000009"/>
    <n v="1093.7500000000002"/>
    <n v="0.35"/>
  </r>
  <r>
    <x v="0"/>
    <n v="1185732"/>
    <x v="87"/>
    <x v="4"/>
    <x v="8"/>
    <s v="Orlando"/>
    <x v="2"/>
    <n v="0.50000000000000011"/>
    <n v="5250"/>
    <n v="2625.0000000000005"/>
    <n v="656.25000000000011"/>
    <n v="0.25"/>
  </r>
  <r>
    <x v="0"/>
    <n v="1185732"/>
    <x v="87"/>
    <x v="4"/>
    <x v="8"/>
    <s v="Orlando"/>
    <x v="3"/>
    <n v="0.50000000000000011"/>
    <n v="5000"/>
    <n v="2500.0000000000005"/>
    <n v="750.00000000000011"/>
    <n v="0.3"/>
  </r>
  <r>
    <x v="0"/>
    <n v="1185732"/>
    <x v="87"/>
    <x v="4"/>
    <x v="8"/>
    <s v="Orlando"/>
    <x v="4"/>
    <n v="0.60000000000000009"/>
    <n v="5000"/>
    <n v="3000.0000000000005"/>
    <n v="1050"/>
    <n v="0.35"/>
  </r>
  <r>
    <x v="0"/>
    <n v="1185732"/>
    <x v="87"/>
    <x v="4"/>
    <x v="8"/>
    <s v="Orlando"/>
    <x v="5"/>
    <n v="0.65"/>
    <n v="6250"/>
    <n v="4062.5"/>
    <n v="2031.25"/>
    <n v="0.5"/>
  </r>
  <r>
    <x v="0"/>
    <n v="1185732"/>
    <x v="88"/>
    <x v="4"/>
    <x v="8"/>
    <s v="Orlando"/>
    <x v="0"/>
    <n v="0.60000000000000009"/>
    <n v="7750"/>
    <n v="4650.0000000000009"/>
    <n v="2092.5000000000005"/>
    <n v="0.45"/>
  </r>
  <r>
    <x v="0"/>
    <n v="1185732"/>
    <x v="88"/>
    <x v="4"/>
    <x v="8"/>
    <s v="Orlando"/>
    <x v="1"/>
    <n v="0.50000000000000011"/>
    <n v="6000"/>
    <n v="3000.0000000000005"/>
    <n v="1050"/>
    <n v="0.35"/>
  </r>
  <r>
    <x v="0"/>
    <n v="1185732"/>
    <x v="88"/>
    <x v="4"/>
    <x v="8"/>
    <s v="Orlando"/>
    <x v="2"/>
    <n v="0.50000000000000011"/>
    <n v="5450"/>
    <n v="2725.0000000000005"/>
    <n v="681.25000000000011"/>
    <n v="0.25"/>
  </r>
  <r>
    <x v="0"/>
    <n v="1185732"/>
    <x v="88"/>
    <x v="4"/>
    <x v="8"/>
    <s v="Orlando"/>
    <x v="3"/>
    <n v="0.50000000000000011"/>
    <n v="5750"/>
    <n v="2875.0000000000005"/>
    <n v="862.50000000000011"/>
    <n v="0.3"/>
  </r>
  <r>
    <x v="0"/>
    <n v="1185732"/>
    <x v="88"/>
    <x v="4"/>
    <x v="8"/>
    <s v="Orlando"/>
    <x v="4"/>
    <n v="0.65"/>
    <n v="5500"/>
    <n v="3575"/>
    <n v="1251.25"/>
    <n v="0.35"/>
  </r>
  <r>
    <x v="0"/>
    <n v="1185732"/>
    <x v="88"/>
    <x v="4"/>
    <x v="8"/>
    <s v="Orlando"/>
    <x v="5"/>
    <n v="0.7"/>
    <n v="6500"/>
    <n v="4550"/>
    <n v="2275"/>
    <n v="0.5"/>
  </r>
  <r>
    <x v="0"/>
    <n v="1185732"/>
    <x v="89"/>
    <x v="4"/>
    <x v="8"/>
    <s v="Orlando"/>
    <x v="0"/>
    <n v="0.65"/>
    <n v="8750"/>
    <n v="5687.5"/>
    <n v="2559.375"/>
    <n v="0.45"/>
  </r>
  <r>
    <x v="0"/>
    <n v="1185732"/>
    <x v="89"/>
    <x v="4"/>
    <x v="8"/>
    <s v="Orlando"/>
    <x v="1"/>
    <n v="0.55000000000000004"/>
    <n v="6750"/>
    <n v="3712.5000000000005"/>
    <n v="1299.375"/>
    <n v="0.35"/>
  </r>
  <r>
    <x v="0"/>
    <n v="1185732"/>
    <x v="89"/>
    <x v="4"/>
    <x v="8"/>
    <s v="Orlando"/>
    <x v="2"/>
    <n v="0.55000000000000004"/>
    <n v="6250"/>
    <n v="3437.5000000000005"/>
    <n v="859.37500000000011"/>
    <n v="0.25"/>
  </r>
  <r>
    <x v="0"/>
    <n v="1185732"/>
    <x v="89"/>
    <x v="4"/>
    <x v="8"/>
    <s v="Orlando"/>
    <x v="3"/>
    <n v="0.55000000000000004"/>
    <n v="5750"/>
    <n v="3162.5000000000005"/>
    <n v="948.75000000000011"/>
    <n v="0.3"/>
  </r>
  <r>
    <x v="0"/>
    <n v="1185732"/>
    <x v="89"/>
    <x v="4"/>
    <x v="8"/>
    <s v="Orlando"/>
    <x v="4"/>
    <n v="0.65"/>
    <n v="5750"/>
    <n v="3737.5"/>
    <n v="1308.125"/>
    <n v="0.35"/>
  </r>
  <r>
    <x v="0"/>
    <n v="1185732"/>
    <x v="89"/>
    <x v="4"/>
    <x v="8"/>
    <s v="Orlando"/>
    <x v="5"/>
    <n v="0.7"/>
    <n v="6750"/>
    <n v="4725"/>
    <n v="2362.5"/>
    <n v="0.5"/>
  </r>
  <r>
    <x v="0"/>
    <n v="1185732"/>
    <x v="0"/>
    <x v="0"/>
    <x v="0"/>
    <s v="Albany"/>
    <x v="0"/>
    <n v="0.4"/>
    <n v="8000"/>
    <n v="3200"/>
    <n v="1600"/>
    <n v="0.5"/>
  </r>
  <r>
    <x v="0"/>
    <n v="1185732"/>
    <x v="0"/>
    <x v="0"/>
    <x v="0"/>
    <s v="Albany"/>
    <x v="1"/>
    <n v="0.4"/>
    <n v="6000"/>
    <n v="2400"/>
    <n v="720"/>
    <n v="0.3"/>
  </r>
  <r>
    <x v="0"/>
    <n v="1185732"/>
    <x v="0"/>
    <x v="0"/>
    <x v="0"/>
    <s v="Albany"/>
    <x v="2"/>
    <n v="0.30000000000000004"/>
    <n v="6000"/>
    <n v="1800.0000000000002"/>
    <n v="630"/>
    <n v="0.35"/>
  </r>
  <r>
    <x v="0"/>
    <n v="1185732"/>
    <x v="0"/>
    <x v="0"/>
    <x v="0"/>
    <s v="Albany"/>
    <x v="3"/>
    <n v="0.35"/>
    <n v="4500"/>
    <n v="1575"/>
    <n v="551.25"/>
    <n v="0.35"/>
  </r>
  <r>
    <x v="0"/>
    <n v="1185732"/>
    <x v="0"/>
    <x v="0"/>
    <x v="0"/>
    <s v="Albany"/>
    <x v="4"/>
    <n v="0.5"/>
    <n v="5000"/>
    <n v="2500"/>
    <n v="750"/>
    <n v="0.3"/>
  </r>
  <r>
    <x v="0"/>
    <n v="1185732"/>
    <x v="0"/>
    <x v="0"/>
    <x v="0"/>
    <s v="Albany"/>
    <x v="5"/>
    <n v="0.4"/>
    <n v="6000"/>
    <n v="2400"/>
    <n v="600"/>
    <n v="0.25"/>
  </r>
  <r>
    <x v="0"/>
    <n v="1185732"/>
    <x v="1"/>
    <x v="0"/>
    <x v="0"/>
    <s v="Albany"/>
    <x v="0"/>
    <n v="0.4"/>
    <n v="8500"/>
    <n v="3400"/>
    <n v="1700"/>
    <n v="0.5"/>
  </r>
  <r>
    <x v="0"/>
    <n v="1185732"/>
    <x v="1"/>
    <x v="0"/>
    <x v="0"/>
    <s v="Albany"/>
    <x v="1"/>
    <n v="0.4"/>
    <n v="5000"/>
    <n v="2000"/>
    <n v="600"/>
    <n v="0.3"/>
  </r>
  <r>
    <x v="0"/>
    <n v="1185732"/>
    <x v="1"/>
    <x v="0"/>
    <x v="0"/>
    <s v="Albany"/>
    <x v="2"/>
    <n v="0.30000000000000004"/>
    <n v="5500"/>
    <n v="1650.0000000000002"/>
    <n v="577.5"/>
    <n v="0.35"/>
  </r>
  <r>
    <x v="0"/>
    <n v="1185732"/>
    <x v="1"/>
    <x v="0"/>
    <x v="0"/>
    <s v="Albany"/>
    <x v="3"/>
    <n v="0.35"/>
    <n v="4250"/>
    <n v="1487.5"/>
    <n v="520.625"/>
    <n v="0.35"/>
  </r>
  <r>
    <x v="0"/>
    <n v="1185732"/>
    <x v="1"/>
    <x v="0"/>
    <x v="0"/>
    <s v="Albany"/>
    <x v="4"/>
    <n v="0.5"/>
    <n v="5000"/>
    <n v="2500"/>
    <n v="750"/>
    <n v="0.3"/>
  </r>
  <r>
    <x v="0"/>
    <n v="1185732"/>
    <x v="1"/>
    <x v="0"/>
    <x v="0"/>
    <s v="Albany"/>
    <x v="5"/>
    <n v="0.4"/>
    <n v="6000"/>
    <n v="2400"/>
    <n v="600"/>
    <n v="0.25"/>
  </r>
  <r>
    <x v="0"/>
    <n v="1185732"/>
    <x v="2"/>
    <x v="0"/>
    <x v="0"/>
    <s v="Albany"/>
    <x v="0"/>
    <n v="0.4"/>
    <n v="8200"/>
    <n v="3280"/>
    <n v="1640"/>
    <n v="0.5"/>
  </r>
  <r>
    <x v="0"/>
    <n v="1185732"/>
    <x v="2"/>
    <x v="0"/>
    <x v="0"/>
    <s v="Albany"/>
    <x v="1"/>
    <n v="0.4"/>
    <n v="5250"/>
    <n v="2100"/>
    <n v="630"/>
    <n v="0.3"/>
  </r>
  <r>
    <x v="0"/>
    <n v="1185732"/>
    <x v="2"/>
    <x v="0"/>
    <x v="0"/>
    <s v="Albany"/>
    <x v="2"/>
    <n v="0.30000000000000004"/>
    <n v="5500"/>
    <n v="1650.0000000000002"/>
    <n v="577.5"/>
    <n v="0.35"/>
  </r>
  <r>
    <x v="0"/>
    <n v="1185732"/>
    <x v="2"/>
    <x v="0"/>
    <x v="0"/>
    <s v="Albany"/>
    <x v="3"/>
    <n v="0.35"/>
    <n v="4000"/>
    <n v="1400"/>
    <n v="489.99999999999994"/>
    <n v="0.35"/>
  </r>
  <r>
    <x v="0"/>
    <n v="1185732"/>
    <x v="2"/>
    <x v="0"/>
    <x v="0"/>
    <s v="Albany"/>
    <x v="4"/>
    <n v="0.5"/>
    <n v="4500"/>
    <n v="2250"/>
    <n v="675"/>
    <n v="0.3"/>
  </r>
  <r>
    <x v="0"/>
    <n v="1185732"/>
    <x v="2"/>
    <x v="0"/>
    <x v="0"/>
    <s v="Albany"/>
    <x v="5"/>
    <n v="0.4"/>
    <n v="5500"/>
    <n v="2200"/>
    <n v="550"/>
    <n v="0.25"/>
  </r>
  <r>
    <x v="0"/>
    <n v="1185732"/>
    <x v="3"/>
    <x v="0"/>
    <x v="0"/>
    <s v="Albany"/>
    <x v="0"/>
    <n v="0.4"/>
    <n v="8000"/>
    <n v="3200"/>
    <n v="1600"/>
    <n v="0.5"/>
  </r>
  <r>
    <x v="0"/>
    <n v="1185732"/>
    <x v="3"/>
    <x v="0"/>
    <x v="0"/>
    <s v="Albany"/>
    <x v="1"/>
    <n v="0.4"/>
    <n v="5000"/>
    <n v="2000"/>
    <n v="600"/>
    <n v="0.3"/>
  </r>
  <r>
    <x v="0"/>
    <n v="1185732"/>
    <x v="3"/>
    <x v="0"/>
    <x v="0"/>
    <s v="Albany"/>
    <x v="2"/>
    <n v="0.30000000000000004"/>
    <n v="5000"/>
    <n v="1500.0000000000002"/>
    <n v="525"/>
    <n v="0.35"/>
  </r>
  <r>
    <x v="0"/>
    <n v="1185732"/>
    <x v="3"/>
    <x v="0"/>
    <x v="0"/>
    <s v="Albany"/>
    <x v="3"/>
    <n v="0.35"/>
    <n v="4250"/>
    <n v="1487.5"/>
    <n v="520.625"/>
    <n v="0.35"/>
  </r>
  <r>
    <x v="0"/>
    <n v="1185732"/>
    <x v="3"/>
    <x v="0"/>
    <x v="0"/>
    <s v="Albany"/>
    <x v="4"/>
    <n v="0.5"/>
    <n v="4250"/>
    <n v="2125"/>
    <n v="637.5"/>
    <n v="0.3"/>
  </r>
  <r>
    <x v="0"/>
    <n v="1185732"/>
    <x v="3"/>
    <x v="0"/>
    <x v="0"/>
    <s v="Albany"/>
    <x v="5"/>
    <n v="0.4"/>
    <n v="5500"/>
    <n v="2200"/>
    <n v="550"/>
    <n v="0.25"/>
  </r>
  <r>
    <x v="0"/>
    <n v="1185732"/>
    <x v="4"/>
    <x v="0"/>
    <x v="0"/>
    <s v="Albany"/>
    <x v="0"/>
    <n v="0.5"/>
    <n v="8200"/>
    <n v="4100"/>
    <n v="2050"/>
    <n v="0.5"/>
  </r>
  <r>
    <x v="0"/>
    <n v="1185732"/>
    <x v="4"/>
    <x v="0"/>
    <x v="0"/>
    <s v="Albany"/>
    <x v="1"/>
    <n v="0.45000000000000007"/>
    <n v="5250"/>
    <n v="2362.5000000000005"/>
    <n v="708.75000000000011"/>
    <n v="0.3"/>
  </r>
  <r>
    <x v="0"/>
    <n v="1185732"/>
    <x v="4"/>
    <x v="0"/>
    <x v="0"/>
    <s v="Albany"/>
    <x v="2"/>
    <n v="0.4"/>
    <n v="5000"/>
    <n v="2000"/>
    <n v="700"/>
    <n v="0.35"/>
  </r>
  <r>
    <x v="0"/>
    <n v="1185732"/>
    <x v="4"/>
    <x v="0"/>
    <x v="0"/>
    <s v="Albany"/>
    <x v="3"/>
    <n v="0.4"/>
    <n v="4500"/>
    <n v="1800"/>
    <n v="630"/>
    <n v="0.35"/>
  </r>
  <r>
    <x v="0"/>
    <n v="1185732"/>
    <x v="4"/>
    <x v="0"/>
    <x v="0"/>
    <s v="Albany"/>
    <x v="4"/>
    <n v="0.5"/>
    <n v="4750"/>
    <n v="2375"/>
    <n v="712.5"/>
    <n v="0.3"/>
  </r>
  <r>
    <x v="0"/>
    <n v="1185732"/>
    <x v="4"/>
    <x v="0"/>
    <x v="0"/>
    <s v="Albany"/>
    <x v="5"/>
    <n v="0.55000000000000004"/>
    <n v="6000"/>
    <n v="3300.0000000000005"/>
    <n v="825.00000000000011"/>
    <n v="0.25"/>
  </r>
  <r>
    <x v="0"/>
    <n v="1185732"/>
    <x v="5"/>
    <x v="0"/>
    <x v="0"/>
    <s v="Albany"/>
    <x v="0"/>
    <n v="0.5"/>
    <n v="8500"/>
    <n v="4250"/>
    <n v="2125"/>
    <n v="0.5"/>
  </r>
  <r>
    <x v="0"/>
    <n v="1185732"/>
    <x v="5"/>
    <x v="0"/>
    <x v="0"/>
    <s v="Albany"/>
    <x v="1"/>
    <n v="0.45000000000000007"/>
    <n v="6000"/>
    <n v="2700.0000000000005"/>
    <n v="810.00000000000011"/>
    <n v="0.3"/>
  </r>
  <r>
    <x v="0"/>
    <n v="1185732"/>
    <x v="5"/>
    <x v="0"/>
    <x v="0"/>
    <s v="Albany"/>
    <x v="2"/>
    <n v="0.4"/>
    <n v="5250"/>
    <n v="2100"/>
    <n v="735"/>
    <n v="0.35"/>
  </r>
  <r>
    <x v="0"/>
    <n v="1185732"/>
    <x v="5"/>
    <x v="0"/>
    <x v="0"/>
    <s v="Albany"/>
    <x v="3"/>
    <n v="0.4"/>
    <n v="5000"/>
    <n v="2000"/>
    <n v="700"/>
    <n v="0.35"/>
  </r>
  <r>
    <x v="0"/>
    <n v="1185732"/>
    <x v="5"/>
    <x v="0"/>
    <x v="0"/>
    <s v="Albany"/>
    <x v="4"/>
    <n v="0.5"/>
    <n v="5000"/>
    <n v="2500"/>
    <n v="750"/>
    <n v="0.3"/>
  </r>
  <r>
    <x v="0"/>
    <n v="1185732"/>
    <x v="5"/>
    <x v="0"/>
    <x v="0"/>
    <s v="Albany"/>
    <x v="5"/>
    <n v="0.55000000000000004"/>
    <n v="6500"/>
    <n v="3575.0000000000005"/>
    <n v="893.75000000000011"/>
    <n v="0.25"/>
  </r>
  <r>
    <x v="0"/>
    <n v="1185732"/>
    <x v="6"/>
    <x v="0"/>
    <x v="0"/>
    <s v="Albany"/>
    <x v="0"/>
    <n v="0.5"/>
    <n v="8750"/>
    <n v="4375"/>
    <n v="2187.5"/>
    <n v="0.5"/>
  </r>
  <r>
    <x v="0"/>
    <n v="1185732"/>
    <x v="6"/>
    <x v="0"/>
    <x v="0"/>
    <s v="Albany"/>
    <x v="1"/>
    <n v="0.45000000000000007"/>
    <n v="6250"/>
    <n v="2812.5000000000005"/>
    <n v="843.75000000000011"/>
    <n v="0.3"/>
  </r>
  <r>
    <x v="0"/>
    <n v="1185732"/>
    <x v="6"/>
    <x v="0"/>
    <x v="0"/>
    <s v="Albany"/>
    <x v="2"/>
    <n v="0.4"/>
    <n v="5500"/>
    <n v="2200"/>
    <n v="770"/>
    <n v="0.35"/>
  </r>
  <r>
    <x v="0"/>
    <n v="1185732"/>
    <x v="6"/>
    <x v="0"/>
    <x v="0"/>
    <s v="Albany"/>
    <x v="3"/>
    <n v="0.4"/>
    <n v="5000"/>
    <n v="2000"/>
    <n v="700"/>
    <n v="0.35"/>
  </r>
  <r>
    <x v="0"/>
    <n v="1185732"/>
    <x v="6"/>
    <x v="0"/>
    <x v="0"/>
    <s v="Albany"/>
    <x v="4"/>
    <n v="0.5"/>
    <n v="5250"/>
    <n v="2625"/>
    <n v="787.5"/>
    <n v="0.3"/>
  </r>
  <r>
    <x v="0"/>
    <n v="1185732"/>
    <x v="6"/>
    <x v="0"/>
    <x v="0"/>
    <s v="Albany"/>
    <x v="5"/>
    <n v="0.55000000000000004"/>
    <n v="7000"/>
    <n v="3850.0000000000005"/>
    <n v="962.50000000000011"/>
    <n v="0.25"/>
  </r>
  <r>
    <x v="0"/>
    <n v="1185732"/>
    <x v="7"/>
    <x v="0"/>
    <x v="0"/>
    <s v="Albany"/>
    <x v="0"/>
    <n v="0.5"/>
    <n v="8500"/>
    <n v="4250"/>
    <n v="2125"/>
    <n v="0.5"/>
  </r>
  <r>
    <x v="0"/>
    <n v="1185732"/>
    <x v="7"/>
    <x v="0"/>
    <x v="0"/>
    <s v="Albany"/>
    <x v="1"/>
    <n v="0.45000000000000007"/>
    <n v="6250"/>
    <n v="2812.5000000000005"/>
    <n v="843.75000000000011"/>
    <n v="0.3"/>
  </r>
  <r>
    <x v="0"/>
    <n v="1185732"/>
    <x v="7"/>
    <x v="0"/>
    <x v="0"/>
    <s v="Albany"/>
    <x v="2"/>
    <n v="0.4"/>
    <n v="5500"/>
    <n v="2200"/>
    <n v="770"/>
    <n v="0.35"/>
  </r>
  <r>
    <x v="0"/>
    <n v="1185732"/>
    <x v="7"/>
    <x v="0"/>
    <x v="0"/>
    <s v="Albany"/>
    <x v="3"/>
    <n v="0.4"/>
    <n v="5250"/>
    <n v="2100"/>
    <n v="735"/>
    <n v="0.35"/>
  </r>
  <r>
    <x v="0"/>
    <n v="1185732"/>
    <x v="7"/>
    <x v="0"/>
    <x v="0"/>
    <s v="Albany"/>
    <x v="4"/>
    <n v="0.5"/>
    <n v="5000"/>
    <n v="2500"/>
    <n v="750"/>
    <n v="0.3"/>
  </r>
  <r>
    <x v="0"/>
    <n v="1185732"/>
    <x v="7"/>
    <x v="0"/>
    <x v="0"/>
    <s v="Albany"/>
    <x v="5"/>
    <n v="0.55000000000000004"/>
    <n v="6750"/>
    <n v="3712.5000000000005"/>
    <n v="928.12500000000011"/>
    <n v="0.25"/>
  </r>
  <r>
    <x v="0"/>
    <n v="1185732"/>
    <x v="8"/>
    <x v="0"/>
    <x v="0"/>
    <s v="Albany"/>
    <x v="0"/>
    <n v="0.5"/>
    <n v="8000"/>
    <n v="4000"/>
    <n v="2000"/>
    <n v="0.5"/>
  </r>
  <r>
    <x v="0"/>
    <n v="1185732"/>
    <x v="8"/>
    <x v="0"/>
    <x v="0"/>
    <s v="Albany"/>
    <x v="1"/>
    <n v="0.45000000000000007"/>
    <n v="6000"/>
    <n v="2700.0000000000005"/>
    <n v="810.00000000000011"/>
    <n v="0.3"/>
  </r>
  <r>
    <x v="0"/>
    <n v="1185732"/>
    <x v="8"/>
    <x v="0"/>
    <x v="0"/>
    <s v="Albany"/>
    <x v="2"/>
    <n v="0.4"/>
    <n v="5250"/>
    <n v="2100"/>
    <n v="735"/>
    <n v="0.35"/>
  </r>
  <r>
    <x v="0"/>
    <n v="1185732"/>
    <x v="8"/>
    <x v="0"/>
    <x v="0"/>
    <s v="Albany"/>
    <x v="3"/>
    <n v="0.4"/>
    <n v="5000"/>
    <n v="2000"/>
    <n v="700"/>
    <n v="0.35"/>
  </r>
  <r>
    <x v="0"/>
    <n v="1185732"/>
    <x v="8"/>
    <x v="0"/>
    <x v="0"/>
    <s v="Albany"/>
    <x v="4"/>
    <n v="0.5"/>
    <n v="5000"/>
    <n v="2500"/>
    <n v="750"/>
    <n v="0.3"/>
  </r>
  <r>
    <x v="0"/>
    <n v="1185732"/>
    <x v="8"/>
    <x v="0"/>
    <x v="0"/>
    <s v="Albany"/>
    <x v="5"/>
    <n v="0.55000000000000004"/>
    <n v="6000"/>
    <n v="3300.0000000000005"/>
    <n v="825.00000000000011"/>
    <n v="0.25"/>
  </r>
  <r>
    <x v="0"/>
    <n v="1185732"/>
    <x v="9"/>
    <x v="0"/>
    <x v="0"/>
    <s v="Albany"/>
    <x v="0"/>
    <n v="0.55000000000000004"/>
    <n v="7750"/>
    <n v="4262.5"/>
    <n v="2131.25"/>
    <n v="0.5"/>
  </r>
  <r>
    <x v="0"/>
    <n v="1185732"/>
    <x v="9"/>
    <x v="0"/>
    <x v="0"/>
    <s v="Albany"/>
    <x v="1"/>
    <n v="0.45000000000000007"/>
    <n v="6000"/>
    <n v="2700.0000000000005"/>
    <n v="810.00000000000011"/>
    <n v="0.3"/>
  </r>
  <r>
    <x v="0"/>
    <n v="1185732"/>
    <x v="9"/>
    <x v="0"/>
    <x v="0"/>
    <s v="Albany"/>
    <x v="2"/>
    <n v="0.45000000000000007"/>
    <n v="5000"/>
    <n v="2250.0000000000005"/>
    <n v="787.50000000000011"/>
    <n v="0.35"/>
  </r>
  <r>
    <x v="0"/>
    <n v="1185732"/>
    <x v="9"/>
    <x v="0"/>
    <x v="0"/>
    <s v="Albany"/>
    <x v="3"/>
    <n v="0.45000000000000007"/>
    <n v="4750"/>
    <n v="2137.5000000000005"/>
    <n v="748.12500000000011"/>
    <n v="0.35"/>
  </r>
  <r>
    <x v="0"/>
    <n v="1185732"/>
    <x v="9"/>
    <x v="0"/>
    <x v="0"/>
    <s v="Albany"/>
    <x v="4"/>
    <n v="0.55000000000000004"/>
    <n v="4750"/>
    <n v="2612.5"/>
    <n v="783.75"/>
    <n v="0.3"/>
  </r>
  <r>
    <x v="0"/>
    <n v="1185732"/>
    <x v="9"/>
    <x v="0"/>
    <x v="0"/>
    <s v="Albany"/>
    <x v="5"/>
    <n v="0.6"/>
    <n v="6000"/>
    <n v="3600"/>
    <n v="900"/>
    <n v="0.25"/>
  </r>
  <r>
    <x v="0"/>
    <n v="1185732"/>
    <x v="10"/>
    <x v="0"/>
    <x v="0"/>
    <s v="Albany"/>
    <x v="0"/>
    <n v="0.55000000000000004"/>
    <n v="7500"/>
    <n v="4125"/>
    <n v="2062.5"/>
    <n v="0.5"/>
  </r>
  <r>
    <x v="0"/>
    <n v="1185732"/>
    <x v="10"/>
    <x v="0"/>
    <x v="0"/>
    <s v="Albany"/>
    <x v="1"/>
    <n v="0.45000000000000007"/>
    <n v="5750"/>
    <n v="2587.5000000000005"/>
    <n v="776.25000000000011"/>
    <n v="0.3"/>
  </r>
  <r>
    <x v="0"/>
    <n v="1185732"/>
    <x v="10"/>
    <x v="0"/>
    <x v="0"/>
    <s v="Albany"/>
    <x v="2"/>
    <n v="0.45000000000000007"/>
    <n v="5200"/>
    <n v="2340.0000000000005"/>
    <n v="819.00000000000011"/>
    <n v="0.35"/>
  </r>
  <r>
    <x v="0"/>
    <n v="1185732"/>
    <x v="10"/>
    <x v="0"/>
    <x v="0"/>
    <s v="Albany"/>
    <x v="3"/>
    <n v="0.45000000000000007"/>
    <n v="5000"/>
    <n v="2250.0000000000005"/>
    <n v="787.50000000000011"/>
    <n v="0.35"/>
  </r>
  <r>
    <x v="0"/>
    <n v="1185732"/>
    <x v="10"/>
    <x v="0"/>
    <x v="0"/>
    <s v="Albany"/>
    <x v="4"/>
    <n v="0.55000000000000004"/>
    <n v="4750"/>
    <n v="2612.5"/>
    <n v="783.75"/>
    <n v="0.3"/>
  </r>
  <r>
    <x v="0"/>
    <n v="1185732"/>
    <x v="10"/>
    <x v="0"/>
    <x v="0"/>
    <s v="Albany"/>
    <x v="5"/>
    <n v="0.6"/>
    <n v="5750"/>
    <n v="3450"/>
    <n v="862.5"/>
    <n v="0.25"/>
  </r>
  <r>
    <x v="0"/>
    <n v="1185732"/>
    <x v="11"/>
    <x v="0"/>
    <x v="0"/>
    <s v="Albany"/>
    <x v="0"/>
    <n v="0.55000000000000004"/>
    <n v="8000"/>
    <n v="4400"/>
    <n v="2200"/>
    <n v="0.5"/>
  </r>
  <r>
    <x v="0"/>
    <n v="1185732"/>
    <x v="11"/>
    <x v="0"/>
    <x v="0"/>
    <s v="Albany"/>
    <x v="1"/>
    <n v="0.45000000000000007"/>
    <n v="6000"/>
    <n v="2700.0000000000005"/>
    <n v="810.00000000000011"/>
    <n v="0.3"/>
  </r>
  <r>
    <x v="0"/>
    <n v="1185732"/>
    <x v="11"/>
    <x v="0"/>
    <x v="0"/>
    <s v="Albany"/>
    <x v="2"/>
    <n v="0.45000000000000007"/>
    <n v="5500"/>
    <n v="2475.0000000000005"/>
    <n v="866.25000000000011"/>
    <n v="0.35"/>
  </r>
  <r>
    <x v="0"/>
    <n v="1185732"/>
    <x v="11"/>
    <x v="0"/>
    <x v="0"/>
    <s v="Albany"/>
    <x v="3"/>
    <n v="0.45000000000000007"/>
    <n v="5000"/>
    <n v="2250.0000000000005"/>
    <n v="787.50000000000011"/>
    <n v="0.35"/>
  </r>
  <r>
    <x v="0"/>
    <n v="1185732"/>
    <x v="11"/>
    <x v="0"/>
    <x v="0"/>
    <s v="Albany"/>
    <x v="4"/>
    <n v="0.55000000000000004"/>
    <n v="5000"/>
    <n v="2750"/>
    <n v="825"/>
    <n v="0.3"/>
  </r>
  <r>
    <x v="0"/>
    <n v="1185732"/>
    <x v="11"/>
    <x v="0"/>
    <x v="0"/>
    <s v="Albany"/>
    <x v="5"/>
    <n v="0.6"/>
    <n v="6000"/>
    <n v="3600"/>
    <n v="900"/>
    <n v="0.25"/>
  </r>
  <r>
    <x v="2"/>
    <n v="1128299"/>
    <x v="145"/>
    <x v="2"/>
    <x v="17"/>
    <s v="Cheyenne"/>
    <x v="0"/>
    <n v="0.30000000000000004"/>
    <n v="3500"/>
    <n v="1050.0000000000002"/>
    <n v="367.50000000000006"/>
    <n v="0.35"/>
  </r>
  <r>
    <x v="2"/>
    <n v="1128299"/>
    <x v="145"/>
    <x v="2"/>
    <x v="17"/>
    <s v="Cheyenne"/>
    <x v="1"/>
    <n v="0.4"/>
    <n v="3500"/>
    <n v="1400"/>
    <n v="489.99999999999994"/>
    <n v="0.35"/>
  </r>
  <r>
    <x v="2"/>
    <n v="1128299"/>
    <x v="145"/>
    <x v="2"/>
    <x v="17"/>
    <s v="Cheyenne"/>
    <x v="2"/>
    <n v="0.4"/>
    <n v="3500"/>
    <n v="1400"/>
    <n v="489.99999999999994"/>
    <n v="0.35"/>
  </r>
  <r>
    <x v="2"/>
    <n v="1128299"/>
    <x v="145"/>
    <x v="2"/>
    <x v="17"/>
    <s v="Cheyenne"/>
    <x v="3"/>
    <n v="0.4"/>
    <n v="2000"/>
    <n v="800"/>
    <n v="280"/>
    <n v="0.35"/>
  </r>
  <r>
    <x v="2"/>
    <n v="1128299"/>
    <x v="145"/>
    <x v="2"/>
    <x v="17"/>
    <s v="Cheyenne"/>
    <x v="4"/>
    <n v="0.45000000000000007"/>
    <n v="1500"/>
    <n v="675.00000000000011"/>
    <n v="270.00000000000006"/>
    <n v="0.4"/>
  </r>
  <r>
    <x v="2"/>
    <n v="1128299"/>
    <x v="145"/>
    <x v="2"/>
    <x v="17"/>
    <s v="Cheyenne"/>
    <x v="5"/>
    <n v="0.4"/>
    <n v="4000"/>
    <n v="1600"/>
    <n v="480"/>
    <n v="0.3"/>
  </r>
  <r>
    <x v="2"/>
    <n v="1128299"/>
    <x v="146"/>
    <x v="2"/>
    <x v="17"/>
    <s v="Cheyenne"/>
    <x v="0"/>
    <n v="0.30000000000000004"/>
    <n v="4500"/>
    <n v="1350.0000000000002"/>
    <n v="472.50000000000006"/>
    <n v="0.35"/>
  </r>
  <r>
    <x v="2"/>
    <n v="1128299"/>
    <x v="146"/>
    <x v="2"/>
    <x v="17"/>
    <s v="Cheyenne"/>
    <x v="1"/>
    <n v="0.4"/>
    <n v="3500"/>
    <n v="1400"/>
    <n v="489.99999999999994"/>
    <n v="0.35"/>
  </r>
  <r>
    <x v="2"/>
    <n v="1128299"/>
    <x v="146"/>
    <x v="2"/>
    <x v="17"/>
    <s v="Cheyenne"/>
    <x v="2"/>
    <n v="0.4"/>
    <n v="3500"/>
    <n v="1400"/>
    <n v="489.99999999999994"/>
    <n v="0.35"/>
  </r>
  <r>
    <x v="2"/>
    <n v="1128299"/>
    <x v="146"/>
    <x v="2"/>
    <x v="17"/>
    <s v="Cheyenne"/>
    <x v="3"/>
    <n v="0.4"/>
    <n v="2000"/>
    <n v="800"/>
    <n v="280"/>
    <n v="0.35"/>
  </r>
  <r>
    <x v="2"/>
    <n v="1128299"/>
    <x v="146"/>
    <x v="2"/>
    <x v="17"/>
    <s v="Cheyenne"/>
    <x v="4"/>
    <n v="0.45000000000000007"/>
    <n v="1250"/>
    <n v="562.50000000000011"/>
    <n v="225.00000000000006"/>
    <n v="0.4"/>
  </r>
  <r>
    <x v="2"/>
    <n v="1128299"/>
    <x v="146"/>
    <x v="2"/>
    <x v="17"/>
    <s v="Cheyenne"/>
    <x v="5"/>
    <n v="0.4"/>
    <n v="3250"/>
    <n v="1300"/>
    <n v="390"/>
    <n v="0.3"/>
  </r>
  <r>
    <x v="2"/>
    <n v="1128299"/>
    <x v="147"/>
    <x v="2"/>
    <x v="17"/>
    <s v="Cheyenne"/>
    <x v="0"/>
    <n v="0.4"/>
    <n v="4750"/>
    <n v="1900"/>
    <n v="665"/>
    <n v="0.35"/>
  </r>
  <r>
    <x v="2"/>
    <n v="1128299"/>
    <x v="147"/>
    <x v="2"/>
    <x v="17"/>
    <s v="Cheyenne"/>
    <x v="1"/>
    <n v="0.5"/>
    <n v="3250"/>
    <n v="1625"/>
    <n v="568.75"/>
    <n v="0.35"/>
  </r>
  <r>
    <x v="2"/>
    <n v="1128299"/>
    <x v="147"/>
    <x v="2"/>
    <x v="17"/>
    <s v="Cheyenne"/>
    <x v="2"/>
    <n v="0.54999999999999993"/>
    <n v="3500"/>
    <n v="1924.9999999999998"/>
    <n v="673.74999999999989"/>
    <n v="0.35"/>
  </r>
  <r>
    <x v="2"/>
    <n v="1128299"/>
    <x v="147"/>
    <x v="2"/>
    <x v="17"/>
    <s v="Cheyenne"/>
    <x v="3"/>
    <n v="0.5"/>
    <n v="2500"/>
    <n v="1250"/>
    <n v="437.5"/>
    <n v="0.35"/>
  </r>
  <r>
    <x v="2"/>
    <n v="1128299"/>
    <x v="147"/>
    <x v="2"/>
    <x v="17"/>
    <s v="Cheyenne"/>
    <x v="4"/>
    <n v="0.55000000000000004"/>
    <n v="1000"/>
    <n v="550"/>
    <n v="220"/>
    <n v="0.4"/>
  </r>
  <r>
    <x v="2"/>
    <n v="1128299"/>
    <x v="147"/>
    <x v="2"/>
    <x v="17"/>
    <s v="Cheyenne"/>
    <x v="5"/>
    <n v="0.5"/>
    <n v="3000"/>
    <n v="1500"/>
    <n v="450"/>
    <n v="0.3"/>
  </r>
  <r>
    <x v="2"/>
    <n v="1128299"/>
    <x v="148"/>
    <x v="2"/>
    <x v="17"/>
    <s v="Cheyenne"/>
    <x v="0"/>
    <n v="0.55000000000000004"/>
    <n v="4750"/>
    <n v="2612.5"/>
    <n v="914.37499999999989"/>
    <n v="0.35"/>
  </r>
  <r>
    <x v="2"/>
    <n v="1128299"/>
    <x v="148"/>
    <x v="2"/>
    <x v="17"/>
    <s v="Cheyenne"/>
    <x v="1"/>
    <n v="0.60000000000000009"/>
    <n v="2750"/>
    <n v="1650.0000000000002"/>
    <n v="577.5"/>
    <n v="0.35"/>
  </r>
  <r>
    <x v="2"/>
    <n v="1128299"/>
    <x v="148"/>
    <x v="2"/>
    <x v="17"/>
    <s v="Cheyenne"/>
    <x v="2"/>
    <n v="0.60000000000000009"/>
    <n v="3250"/>
    <n v="1950.0000000000002"/>
    <n v="682.5"/>
    <n v="0.35"/>
  </r>
  <r>
    <x v="2"/>
    <n v="1128299"/>
    <x v="148"/>
    <x v="2"/>
    <x v="17"/>
    <s v="Cheyenne"/>
    <x v="3"/>
    <n v="0.45000000000000007"/>
    <n v="2250"/>
    <n v="1012.5000000000001"/>
    <n v="354.375"/>
    <n v="0.35"/>
  </r>
  <r>
    <x v="2"/>
    <n v="1128299"/>
    <x v="148"/>
    <x v="2"/>
    <x v="17"/>
    <s v="Cheyenne"/>
    <x v="4"/>
    <n v="0.50000000000000011"/>
    <n v="1250"/>
    <n v="625.00000000000011"/>
    <n v="250.00000000000006"/>
    <n v="0.4"/>
  </r>
  <r>
    <x v="2"/>
    <n v="1128299"/>
    <x v="148"/>
    <x v="2"/>
    <x v="17"/>
    <s v="Cheyenne"/>
    <x v="5"/>
    <n v="0.65000000000000013"/>
    <n v="3000"/>
    <n v="1950.0000000000005"/>
    <n v="585.00000000000011"/>
    <n v="0.3"/>
  </r>
  <r>
    <x v="2"/>
    <n v="1128299"/>
    <x v="149"/>
    <x v="2"/>
    <x v="17"/>
    <s v="Cheyenne"/>
    <x v="0"/>
    <n v="0.5"/>
    <n v="5000"/>
    <n v="2500"/>
    <n v="875"/>
    <n v="0.35"/>
  </r>
  <r>
    <x v="2"/>
    <n v="1128299"/>
    <x v="149"/>
    <x v="2"/>
    <x v="17"/>
    <s v="Cheyenne"/>
    <x v="1"/>
    <n v="0.55000000000000004"/>
    <n v="3500"/>
    <n v="1925.0000000000002"/>
    <n v="673.75"/>
    <n v="0.35"/>
  </r>
  <r>
    <x v="2"/>
    <n v="1128299"/>
    <x v="149"/>
    <x v="2"/>
    <x v="17"/>
    <s v="Cheyenne"/>
    <x v="2"/>
    <n v="0.55000000000000004"/>
    <n v="3500"/>
    <n v="1925.0000000000002"/>
    <n v="673.75"/>
    <n v="0.35"/>
  </r>
  <r>
    <x v="2"/>
    <n v="1128299"/>
    <x v="149"/>
    <x v="2"/>
    <x v="17"/>
    <s v="Cheyenne"/>
    <x v="3"/>
    <n v="0.5"/>
    <n v="2750"/>
    <n v="1375"/>
    <n v="481.24999999999994"/>
    <n v="0.35"/>
  </r>
  <r>
    <x v="2"/>
    <n v="1128299"/>
    <x v="149"/>
    <x v="2"/>
    <x v="17"/>
    <s v="Cheyenne"/>
    <x v="4"/>
    <n v="0.44999999999999996"/>
    <n v="1750"/>
    <n v="787.49999999999989"/>
    <n v="315"/>
    <n v="0.4"/>
  </r>
  <r>
    <x v="2"/>
    <n v="1128299"/>
    <x v="149"/>
    <x v="2"/>
    <x v="17"/>
    <s v="Cheyenne"/>
    <x v="5"/>
    <n v="0.6"/>
    <n v="5250"/>
    <n v="3150"/>
    <n v="945"/>
    <n v="0.3"/>
  </r>
  <r>
    <x v="2"/>
    <n v="1128299"/>
    <x v="150"/>
    <x v="2"/>
    <x v="17"/>
    <s v="Cheyenne"/>
    <x v="0"/>
    <n v="0.54999999999999993"/>
    <n v="7750"/>
    <n v="4262.4999999999991"/>
    <n v="1491.8749999999995"/>
    <n v="0.35"/>
  </r>
  <r>
    <x v="2"/>
    <n v="1128299"/>
    <x v="150"/>
    <x v="2"/>
    <x v="17"/>
    <s v="Cheyenne"/>
    <x v="1"/>
    <n v="0.64999999999999991"/>
    <n v="6500"/>
    <n v="4224.9999999999991"/>
    <n v="1478.7499999999995"/>
    <n v="0.35"/>
  </r>
  <r>
    <x v="2"/>
    <n v="1128299"/>
    <x v="150"/>
    <x v="2"/>
    <x v="17"/>
    <s v="Cheyenne"/>
    <x v="2"/>
    <n v="0.79999999999999993"/>
    <n v="6500"/>
    <n v="5200"/>
    <n v="1819.9999999999998"/>
    <n v="0.35"/>
  </r>
  <r>
    <x v="2"/>
    <n v="1128299"/>
    <x v="150"/>
    <x v="2"/>
    <x v="17"/>
    <s v="Cheyenne"/>
    <x v="3"/>
    <n v="0.79999999999999993"/>
    <n v="5250"/>
    <n v="4200"/>
    <n v="1470"/>
    <n v="0.35"/>
  </r>
  <r>
    <x v="2"/>
    <n v="1128299"/>
    <x v="150"/>
    <x v="2"/>
    <x v="17"/>
    <s v="Cheyenne"/>
    <x v="4"/>
    <n v="0.9"/>
    <n v="4000"/>
    <n v="3600"/>
    <n v="1440"/>
    <n v="0.4"/>
  </r>
  <r>
    <x v="2"/>
    <n v="1128299"/>
    <x v="150"/>
    <x v="2"/>
    <x v="17"/>
    <s v="Cheyenne"/>
    <x v="5"/>
    <n v="1.05"/>
    <n v="7000"/>
    <n v="7350"/>
    <n v="2205"/>
    <n v="0.3"/>
  </r>
  <r>
    <x v="2"/>
    <n v="1128299"/>
    <x v="151"/>
    <x v="2"/>
    <x v="17"/>
    <s v="Cheyenne"/>
    <x v="0"/>
    <n v="0.85"/>
    <n v="8500"/>
    <n v="7225"/>
    <n v="2528.75"/>
    <n v="0.35"/>
  </r>
  <r>
    <x v="2"/>
    <n v="1128299"/>
    <x v="151"/>
    <x v="2"/>
    <x v="17"/>
    <s v="Cheyenne"/>
    <x v="1"/>
    <n v="0.9"/>
    <n v="7000"/>
    <n v="6300"/>
    <n v="2205"/>
    <n v="0.35"/>
  </r>
  <r>
    <x v="2"/>
    <n v="1128299"/>
    <x v="151"/>
    <x v="2"/>
    <x v="17"/>
    <s v="Cheyenne"/>
    <x v="2"/>
    <n v="0.9"/>
    <n v="6500"/>
    <n v="5850"/>
    <n v="2047.4999999999998"/>
    <n v="0.35"/>
  </r>
  <r>
    <x v="2"/>
    <n v="1128299"/>
    <x v="151"/>
    <x v="2"/>
    <x v="17"/>
    <s v="Cheyenne"/>
    <x v="3"/>
    <n v="0.85"/>
    <n v="5500"/>
    <n v="4675"/>
    <n v="1636.25"/>
    <n v="0.35"/>
  </r>
  <r>
    <x v="2"/>
    <n v="1128299"/>
    <x v="151"/>
    <x v="2"/>
    <x v="17"/>
    <s v="Cheyenne"/>
    <x v="4"/>
    <n v="0.9"/>
    <n v="6000"/>
    <n v="5400"/>
    <n v="2160"/>
    <n v="0.4"/>
  </r>
  <r>
    <x v="2"/>
    <n v="1128299"/>
    <x v="151"/>
    <x v="2"/>
    <x v="17"/>
    <s v="Cheyenne"/>
    <x v="5"/>
    <n v="1.05"/>
    <n v="6000"/>
    <n v="6300"/>
    <n v="1890"/>
    <n v="0.3"/>
  </r>
  <r>
    <x v="2"/>
    <n v="1128299"/>
    <x v="152"/>
    <x v="2"/>
    <x v="17"/>
    <s v="Cheyenne"/>
    <x v="0"/>
    <n v="0.9"/>
    <n v="8000"/>
    <n v="7200"/>
    <n v="2520"/>
    <n v="0.35"/>
  </r>
  <r>
    <x v="2"/>
    <n v="1128299"/>
    <x v="152"/>
    <x v="2"/>
    <x v="17"/>
    <s v="Cheyenne"/>
    <x v="1"/>
    <n v="0.8"/>
    <n v="7750"/>
    <n v="6200"/>
    <n v="2170"/>
    <n v="0.35"/>
  </r>
  <r>
    <x v="2"/>
    <n v="1128299"/>
    <x v="152"/>
    <x v="2"/>
    <x v="17"/>
    <s v="Cheyenne"/>
    <x v="2"/>
    <n v="0.70000000000000007"/>
    <n v="6500"/>
    <n v="4550"/>
    <n v="1592.5"/>
    <n v="0.35"/>
  </r>
  <r>
    <x v="2"/>
    <n v="1128299"/>
    <x v="152"/>
    <x v="2"/>
    <x v="17"/>
    <s v="Cheyenne"/>
    <x v="3"/>
    <n v="0.70000000000000007"/>
    <n v="4250"/>
    <n v="2975.0000000000005"/>
    <n v="1041.25"/>
    <n v="0.35"/>
  </r>
  <r>
    <x v="2"/>
    <n v="1128299"/>
    <x v="152"/>
    <x v="2"/>
    <x v="17"/>
    <s v="Cheyenne"/>
    <x v="4"/>
    <n v="0.7"/>
    <n v="4250"/>
    <n v="2975"/>
    <n v="1190"/>
    <n v="0.4"/>
  </r>
  <r>
    <x v="2"/>
    <n v="1128299"/>
    <x v="152"/>
    <x v="2"/>
    <x v="17"/>
    <s v="Cheyenne"/>
    <x v="5"/>
    <n v="0.75"/>
    <n v="2500"/>
    <n v="1875"/>
    <n v="562.5"/>
    <n v="0.3"/>
  </r>
  <r>
    <x v="2"/>
    <n v="1128299"/>
    <x v="153"/>
    <x v="2"/>
    <x v="17"/>
    <s v="Cheyenne"/>
    <x v="0"/>
    <n v="0.50000000000000011"/>
    <n v="4500"/>
    <n v="2250.0000000000005"/>
    <n v="787.50000000000011"/>
    <n v="0.35"/>
  </r>
  <r>
    <x v="2"/>
    <n v="1128299"/>
    <x v="153"/>
    <x v="2"/>
    <x v="17"/>
    <s v="Cheyenne"/>
    <x v="1"/>
    <n v="0.55000000000000016"/>
    <n v="4500"/>
    <n v="2475.0000000000009"/>
    <n v="866.25000000000023"/>
    <n v="0.35"/>
  </r>
  <r>
    <x v="2"/>
    <n v="1128299"/>
    <x v="153"/>
    <x v="2"/>
    <x v="17"/>
    <s v="Cheyenne"/>
    <x v="2"/>
    <n v="0.50000000000000011"/>
    <n v="2500"/>
    <n v="1250.0000000000002"/>
    <n v="437.50000000000006"/>
    <n v="0.35"/>
  </r>
  <r>
    <x v="2"/>
    <n v="1128299"/>
    <x v="153"/>
    <x v="2"/>
    <x v="17"/>
    <s v="Cheyenne"/>
    <x v="3"/>
    <n v="0.50000000000000011"/>
    <n v="2000"/>
    <n v="1000.0000000000002"/>
    <n v="350.00000000000006"/>
    <n v="0.35"/>
  </r>
  <r>
    <x v="2"/>
    <n v="1128299"/>
    <x v="153"/>
    <x v="2"/>
    <x v="17"/>
    <s v="Cheyenne"/>
    <x v="4"/>
    <n v="0.60000000000000009"/>
    <n v="2250"/>
    <n v="1350.0000000000002"/>
    <n v="540.00000000000011"/>
    <n v="0.4"/>
  </r>
  <r>
    <x v="2"/>
    <n v="1128299"/>
    <x v="153"/>
    <x v="2"/>
    <x v="17"/>
    <s v="Cheyenne"/>
    <x v="5"/>
    <n v="0.44999999999999996"/>
    <n v="2500"/>
    <n v="1125"/>
    <n v="337.5"/>
    <n v="0.3"/>
  </r>
  <r>
    <x v="2"/>
    <n v="1128299"/>
    <x v="154"/>
    <x v="2"/>
    <x v="17"/>
    <s v="Cheyenne"/>
    <x v="0"/>
    <n v="0.4"/>
    <n v="3500"/>
    <n v="1400"/>
    <n v="489.99999999999994"/>
    <n v="0.35"/>
  </r>
  <r>
    <x v="2"/>
    <n v="1128299"/>
    <x v="154"/>
    <x v="2"/>
    <x v="17"/>
    <s v="Cheyenne"/>
    <x v="1"/>
    <n v="0.55000000000000016"/>
    <n v="5250"/>
    <n v="2887.5000000000009"/>
    <n v="1010.6250000000002"/>
    <n v="0.35"/>
  </r>
  <r>
    <x v="2"/>
    <n v="1128299"/>
    <x v="154"/>
    <x v="2"/>
    <x v="17"/>
    <s v="Cheyenne"/>
    <x v="2"/>
    <n v="0.50000000000000011"/>
    <n v="3500"/>
    <n v="1750.0000000000005"/>
    <n v="612.50000000000011"/>
    <n v="0.35"/>
  </r>
  <r>
    <x v="2"/>
    <n v="1128299"/>
    <x v="154"/>
    <x v="2"/>
    <x v="17"/>
    <s v="Cheyenne"/>
    <x v="3"/>
    <n v="0.45000000000000007"/>
    <n v="3250"/>
    <n v="1462.5000000000002"/>
    <n v="511.87500000000006"/>
    <n v="0.35"/>
  </r>
  <r>
    <x v="2"/>
    <n v="1128299"/>
    <x v="154"/>
    <x v="2"/>
    <x v="17"/>
    <s v="Cheyenne"/>
    <x v="4"/>
    <n v="0.55000000000000004"/>
    <n v="3000"/>
    <n v="1650.0000000000002"/>
    <n v="660.00000000000011"/>
    <n v="0.4"/>
  </r>
  <r>
    <x v="2"/>
    <n v="1128299"/>
    <x v="154"/>
    <x v="2"/>
    <x v="17"/>
    <s v="Cheyenne"/>
    <x v="5"/>
    <n v="0.60000000000000009"/>
    <n v="3500"/>
    <n v="2100.0000000000005"/>
    <n v="630.00000000000011"/>
    <n v="0.3"/>
  </r>
  <r>
    <x v="2"/>
    <n v="1128299"/>
    <x v="155"/>
    <x v="2"/>
    <x v="17"/>
    <s v="Cheyenne"/>
    <x v="0"/>
    <n v="0.45000000000000007"/>
    <n v="5750"/>
    <n v="2587.5000000000005"/>
    <n v="905.62500000000011"/>
    <n v="0.35"/>
  </r>
  <r>
    <x v="2"/>
    <n v="1128299"/>
    <x v="155"/>
    <x v="2"/>
    <x v="17"/>
    <s v="Cheyenne"/>
    <x v="1"/>
    <n v="0.50000000000000011"/>
    <n v="6500"/>
    <n v="3250.0000000000009"/>
    <n v="1137.5000000000002"/>
    <n v="0.35"/>
  </r>
  <r>
    <x v="2"/>
    <n v="1128299"/>
    <x v="155"/>
    <x v="2"/>
    <x v="17"/>
    <s v="Cheyenne"/>
    <x v="2"/>
    <n v="0.45000000000000007"/>
    <n v="4750"/>
    <n v="2137.5000000000005"/>
    <n v="748.12500000000011"/>
    <n v="0.35"/>
  </r>
  <r>
    <x v="2"/>
    <n v="1128299"/>
    <x v="155"/>
    <x v="2"/>
    <x v="17"/>
    <s v="Cheyenne"/>
    <x v="3"/>
    <n v="0.55000000000000016"/>
    <n v="4500"/>
    <n v="2475.0000000000009"/>
    <n v="866.25000000000023"/>
    <n v="0.35"/>
  </r>
  <r>
    <x v="2"/>
    <n v="1128299"/>
    <x v="155"/>
    <x v="2"/>
    <x v="17"/>
    <s v="Cheyenne"/>
    <x v="4"/>
    <n v="0.75000000000000011"/>
    <n v="4250"/>
    <n v="3187.5000000000005"/>
    <n v="1275.0000000000002"/>
    <n v="0.4"/>
  </r>
  <r>
    <x v="2"/>
    <n v="1128299"/>
    <x v="155"/>
    <x v="2"/>
    <x v="17"/>
    <s v="Cheyenne"/>
    <x v="5"/>
    <n v="0.80000000000000016"/>
    <n v="5500"/>
    <n v="4400.0000000000009"/>
    <n v="1320.0000000000002"/>
    <n v="0.3"/>
  </r>
  <r>
    <x v="2"/>
    <n v="1128299"/>
    <x v="156"/>
    <x v="2"/>
    <x v="17"/>
    <s v="Cheyenne"/>
    <x v="0"/>
    <n v="0.65000000000000013"/>
    <n v="7500"/>
    <n v="4875.0000000000009"/>
    <n v="1706.2500000000002"/>
    <n v="0.35"/>
  </r>
  <r>
    <x v="2"/>
    <n v="1128299"/>
    <x v="156"/>
    <x v="2"/>
    <x v="17"/>
    <s v="Cheyenne"/>
    <x v="1"/>
    <n v="0.75000000000000022"/>
    <n v="7500"/>
    <n v="5625.0000000000018"/>
    <n v="1968.7500000000005"/>
    <n v="0.35"/>
  </r>
  <r>
    <x v="2"/>
    <n v="1128299"/>
    <x v="156"/>
    <x v="2"/>
    <x v="17"/>
    <s v="Cheyenne"/>
    <x v="2"/>
    <n v="0.70000000000000018"/>
    <n v="5500"/>
    <n v="3850.0000000000009"/>
    <n v="1347.5000000000002"/>
    <n v="0.35"/>
  </r>
  <r>
    <x v="2"/>
    <n v="1128299"/>
    <x v="156"/>
    <x v="2"/>
    <x v="17"/>
    <s v="Cheyenne"/>
    <x v="3"/>
    <n v="0.70000000000000018"/>
    <n v="5500"/>
    <n v="3850.0000000000009"/>
    <n v="1347.5000000000002"/>
    <n v="0.35"/>
  </r>
  <r>
    <x v="2"/>
    <n v="1128299"/>
    <x v="156"/>
    <x v="2"/>
    <x v="17"/>
    <s v="Cheyenne"/>
    <x v="4"/>
    <n v="0.80000000000000016"/>
    <n v="4750"/>
    <n v="3800.0000000000009"/>
    <n v="1520.0000000000005"/>
    <n v="0.4"/>
  </r>
  <r>
    <x v="2"/>
    <n v="1128299"/>
    <x v="156"/>
    <x v="2"/>
    <x v="17"/>
    <s v="Cheyenne"/>
    <x v="5"/>
    <n v="0.8500000000000002"/>
    <n v="5750"/>
    <n v="4887.5000000000009"/>
    <n v="1466.2500000000002"/>
    <n v="0.3"/>
  </r>
  <r>
    <x v="0"/>
    <n v="1185732"/>
    <x v="157"/>
    <x v="4"/>
    <x v="18"/>
    <s v="Richmond"/>
    <x v="0"/>
    <n v="0.35"/>
    <n v="7500"/>
    <n v="2625"/>
    <n v="1312.5"/>
    <n v="0.5"/>
  </r>
  <r>
    <x v="0"/>
    <n v="1185732"/>
    <x v="157"/>
    <x v="4"/>
    <x v="18"/>
    <s v="Richmond"/>
    <x v="1"/>
    <n v="0.35"/>
    <n v="5500"/>
    <n v="1924.9999999999998"/>
    <n v="769.99999999999989"/>
    <n v="0.39999999999999997"/>
  </r>
  <r>
    <x v="0"/>
    <n v="1185732"/>
    <x v="157"/>
    <x v="4"/>
    <x v="18"/>
    <s v="Richmond"/>
    <x v="2"/>
    <n v="0.25"/>
    <n v="5500"/>
    <n v="1375"/>
    <n v="412.5"/>
    <n v="0.3"/>
  </r>
  <r>
    <x v="0"/>
    <n v="1185732"/>
    <x v="157"/>
    <x v="4"/>
    <x v="18"/>
    <s v="Richmond"/>
    <x v="3"/>
    <n v="0.29999999999999993"/>
    <n v="4000"/>
    <n v="1199.9999999999998"/>
    <n v="419.99999999999989"/>
    <n v="0.35"/>
  </r>
  <r>
    <x v="0"/>
    <n v="1185732"/>
    <x v="157"/>
    <x v="4"/>
    <x v="18"/>
    <s v="Richmond"/>
    <x v="4"/>
    <n v="0.45000000000000007"/>
    <n v="4500"/>
    <n v="2025.0000000000002"/>
    <n v="810"/>
    <n v="0.39999999999999997"/>
  </r>
  <r>
    <x v="0"/>
    <n v="1185732"/>
    <x v="157"/>
    <x v="4"/>
    <x v="18"/>
    <s v="Richmond"/>
    <x v="5"/>
    <n v="0.35"/>
    <n v="5500"/>
    <n v="1924.9999999999998"/>
    <n v="1058.75"/>
    <n v="0.55000000000000004"/>
  </r>
  <r>
    <x v="0"/>
    <n v="1185732"/>
    <x v="103"/>
    <x v="4"/>
    <x v="18"/>
    <s v="Richmond"/>
    <x v="0"/>
    <n v="0.35"/>
    <n v="8000"/>
    <n v="2800"/>
    <n v="1400"/>
    <n v="0.5"/>
  </r>
  <r>
    <x v="0"/>
    <n v="1185732"/>
    <x v="103"/>
    <x v="4"/>
    <x v="18"/>
    <s v="Richmond"/>
    <x v="1"/>
    <n v="0.35"/>
    <n v="4500"/>
    <n v="1575"/>
    <n v="630"/>
    <n v="0.39999999999999997"/>
  </r>
  <r>
    <x v="0"/>
    <n v="1185732"/>
    <x v="103"/>
    <x v="4"/>
    <x v="18"/>
    <s v="Richmond"/>
    <x v="2"/>
    <n v="0.25"/>
    <n v="5000"/>
    <n v="1250"/>
    <n v="375"/>
    <n v="0.3"/>
  </r>
  <r>
    <x v="0"/>
    <n v="1185732"/>
    <x v="103"/>
    <x v="4"/>
    <x v="18"/>
    <s v="Richmond"/>
    <x v="3"/>
    <n v="0.29999999999999993"/>
    <n v="3750"/>
    <n v="1124.9999999999998"/>
    <n v="393.74999999999989"/>
    <n v="0.35"/>
  </r>
  <r>
    <x v="0"/>
    <n v="1185732"/>
    <x v="103"/>
    <x v="4"/>
    <x v="18"/>
    <s v="Richmond"/>
    <x v="4"/>
    <n v="0.45000000000000007"/>
    <n v="4500"/>
    <n v="2025.0000000000002"/>
    <n v="810"/>
    <n v="0.39999999999999997"/>
  </r>
  <r>
    <x v="0"/>
    <n v="1185732"/>
    <x v="103"/>
    <x v="4"/>
    <x v="18"/>
    <s v="Richmond"/>
    <x v="5"/>
    <n v="0.35"/>
    <n v="5500"/>
    <n v="1924.9999999999998"/>
    <n v="1058.75"/>
    <n v="0.55000000000000004"/>
  </r>
  <r>
    <x v="0"/>
    <n v="1185732"/>
    <x v="158"/>
    <x v="4"/>
    <x v="18"/>
    <s v="Richmond"/>
    <x v="0"/>
    <n v="0.35"/>
    <n v="7700"/>
    <n v="2695"/>
    <n v="1347.5"/>
    <n v="0.5"/>
  </r>
  <r>
    <x v="0"/>
    <n v="1185732"/>
    <x v="158"/>
    <x v="4"/>
    <x v="18"/>
    <s v="Richmond"/>
    <x v="1"/>
    <n v="0.35"/>
    <n v="4500"/>
    <n v="1575"/>
    <n v="630"/>
    <n v="0.39999999999999997"/>
  </r>
  <r>
    <x v="0"/>
    <n v="1185732"/>
    <x v="158"/>
    <x v="4"/>
    <x v="18"/>
    <s v="Richmond"/>
    <x v="2"/>
    <n v="0.25"/>
    <n v="4750"/>
    <n v="1187.5"/>
    <n v="356.25"/>
    <n v="0.3"/>
  </r>
  <r>
    <x v="0"/>
    <n v="1185732"/>
    <x v="158"/>
    <x v="4"/>
    <x v="18"/>
    <s v="Richmond"/>
    <x v="3"/>
    <n v="0.29999999999999993"/>
    <n v="3250"/>
    <n v="974.99999999999977"/>
    <n v="341.24999999999989"/>
    <n v="0.35"/>
  </r>
  <r>
    <x v="0"/>
    <n v="1185732"/>
    <x v="158"/>
    <x v="4"/>
    <x v="18"/>
    <s v="Richmond"/>
    <x v="4"/>
    <n v="0.45000000000000007"/>
    <n v="3750"/>
    <n v="1687.5000000000002"/>
    <n v="675"/>
    <n v="0.39999999999999997"/>
  </r>
  <r>
    <x v="0"/>
    <n v="1185732"/>
    <x v="158"/>
    <x v="4"/>
    <x v="18"/>
    <s v="Richmond"/>
    <x v="5"/>
    <n v="0.35"/>
    <n v="4750"/>
    <n v="1662.5"/>
    <n v="914.37500000000011"/>
    <n v="0.55000000000000004"/>
  </r>
  <r>
    <x v="0"/>
    <n v="1185732"/>
    <x v="159"/>
    <x v="4"/>
    <x v="18"/>
    <s v="Richmond"/>
    <x v="0"/>
    <n v="0.35"/>
    <n v="7250"/>
    <n v="2537.5"/>
    <n v="1268.75"/>
    <n v="0.5"/>
  </r>
  <r>
    <x v="0"/>
    <n v="1185732"/>
    <x v="159"/>
    <x v="4"/>
    <x v="18"/>
    <s v="Richmond"/>
    <x v="1"/>
    <n v="0.4"/>
    <n v="4250"/>
    <n v="1700"/>
    <n v="680"/>
    <n v="0.39999999999999997"/>
  </r>
  <r>
    <x v="0"/>
    <n v="1185732"/>
    <x v="159"/>
    <x v="4"/>
    <x v="18"/>
    <s v="Richmond"/>
    <x v="2"/>
    <n v="0.30000000000000004"/>
    <n v="4500"/>
    <n v="1350.0000000000002"/>
    <n v="405.00000000000006"/>
    <n v="0.3"/>
  </r>
  <r>
    <x v="0"/>
    <n v="1185732"/>
    <x v="159"/>
    <x v="4"/>
    <x v="18"/>
    <s v="Richmond"/>
    <x v="3"/>
    <n v="0.35"/>
    <n v="3750"/>
    <n v="1312.5"/>
    <n v="459.37499999999994"/>
    <n v="0.35"/>
  </r>
  <r>
    <x v="0"/>
    <n v="1185732"/>
    <x v="159"/>
    <x v="4"/>
    <x v="18"/>
    <s v="Richmond"/>
    <x v="4"/>
    <n v="0.5"/>
    <n v="4000"/>
    <n v="2000"/>
    <n v="799.99999999999989"/>
    <n v="0.39999999999999997"/>
  </r>
  <r>
    <x v="0"/>
    <n v="1185732"/>
    <x v="159"/>
    <x v="4"/>
    <x v="18"/>
    <s v="Richmond"/>
    <x v="5"/>
    <n v="0.4"/>
    <n v="5250"/>
    <n v="2100"/>
    <n v="1155"/>
    <n v="0.55000000000000004"/>
  </r>
  <r>
    <x v="0"/>
    <n v="1185732"/>
    <x v="160"/>
    <x v="4"/>
    <x v="18"/>
    <s v="Richmond"/>
    <x v="0"/>
    <n v="0.5"/>
    <n v="7950"/>
    <n v="3975"/>
    <n v="1987.5"/>
    <n v="0.5"/>
  </r>
  <r>
    <x v="0"/>
    <n v="1185732"/>
    <x v="160"/>
    <x v="4"/>
    <x v="18"/>
    <s v="Richmond"/>
    <x v="1"/>
    <n v="0.5"/>
    <n v="5000"/>
    <n v="2500"/>
    <n v="999.99999999999989"/>
    <n v="0.39999999999999997"/>
  </r>
  <r>
    <x v="0"/>
    <n v="1185732"/>
    <x v="160"/>
    <x v="4"/>
    <x v="18"/>
    <s v="Richmond"/>
    <x v="2"/>
    <n v="0.45"/>
    <n v="4750"/>
    <n v="2137.5"/>
    <n v="641.25"/>
    <n v="0.3"/>
  </r>
  <r>
    <x v="0"/>
    <n v="1185732"/>
    <x v="160"/>
    <x v="4"/>
    <x v="18"/>
    <s v="Richmond"/>
    <x v="3"/>
    <n v="0.45"/>
    <n v="4500"/>
    <n v="2025"/>
    <n v="708.75"/>
    <n v="0.35"/>
  </r>
  <r>
    <x v="0"/>
    <n v="1185732"/>
    <x v="160"/>
    <x v="4"/>
    <x v="18"/>
    <s v="Richmond"/>
    <x v="4"/>
    <n v="0.54999999999999993"/>
    <n v="4750"/>
    <n v="2612.4999999999995"/>
    <n v="1044.9999999999998"/>
    <n v="0.39999999999999997"/>
  </r>
  <r>
    <x v="0"/>
    <n v="1185732"/>
    <x v="160"/>
    <x v="4"/>
    <x v="18"/>
    <s v="Richmond"/>
    <x v="5"/>
    <n v="0.6"/>
    <n v="5750"/>
    <n v="3450"/>
    <n v="1897.5000000000002"/>
    <n v="0.55000000000000004"/>
  </r>
  <r>
    <x v="0"/>
    <n v="1185732"/>
    <x v="107"/>
    <x v="4"/>
    <x v="18"/>
    <s v="Richmond"/>
    <x v="0"/>
    <n v="0.54999999999999993"/>
    <n v="8250"/>
    <n v="4537.4999999999991"/>
    <n v="2268.7499999999995"/>
    <n v="0.5"/>
  </r>
  <r>
    <x v="0"/>
    <n v="1185732"/>
    <x v="107"/>
    <x v="4"/>
    <x v="18"/>
    <s v="Richmond"/>
    <x v="1"/>
    <n v="0.5"/>
    <n v="5750"/>
    <n v="2875"/>
    <n v="1150"/>
    <n v="0.39999999999999997"/>
  </r>
  <r>
    <x v="0"/>
    <n v="1185732"/>
    <x v="107"/>
    <x v="4"/>
    <x v="18"/>
    <s v="Richmond"/>
    <x v="2"/>
    <n v="0.45"/>
    <n v="5500"/>
    <n v="2475"/>
    <n v="742.5"/>
    <n v="0.3"/>
  </r>
  <r>
    <x v="0"/>
    <n v="1185732"/>
    <x v="107"/>
    <x v="4"/>
    <x v="18"/>
    <s v="Richmond"/>
    <x v="3"/>
    <n v="0.45"/>
    <n v="5250"/>
    <n v="2362.5"/>
    <n v="826.875"/>
    <n v="0.35"/>
  </r>
  <r>
    <x v="0"/>
    <n v="1185732"/>
    <x v="107"/>
    <x v="4"/>
    <x v="18"/>
    <s v="Richmond"/>
    <x v="4"/>
    <n v="0.6"/>
    <n v="5250"/>
    <n v="3150"/>
    <n v="1260"/>
    <n v="0.39999999999999997"/>
  </r>
  <r>
    <x v="0"/>
    <n v="1185732"/>
    <x v="107"/>
    <x v="4"/>
    <x v="18"/>
    <s v="Richmond"/>
    <x v="5"/>
    <n v="0.65"/>
    <n v="6750"/>
    <n v="4387.5"/>
    <n v="2413.125"/>
    <n v="0.55000000000000004"/>
  </r>
  <r>
    <x v="0"/>
    <n v="1185732"/>
    <x v="161"/>
    <x v="4"/>
    <x v="18"/>
    <s v="Richmond"/>
    <x v="0"/>
    <n v="0.6"/>
    <n v="9000"/>
    <n v="5400"/>
    <n v="2700"/>
    <n v="0.5"/>
  </r>
  <r>
    <x v="0"/>
    <n v="1185732"/>
    <x v="161"/>
    <x v="4"/>
    <x v="18"/>
    <s v="Richmond"/>
    <x v="1"/>
    <n v="0.55000000000000004"/>
    <n v="6500"/>
    <n v="3575.0000000000005"/>
    <n v="1430"/>
    <n v="0.39999999999999997"/>
  </r>
  <r>
    <x v="0"/>
    <n v="1185732"/>
    <x v="161"/>
    <x v="4"/>
    <x v="18"/>
    <s v="Richmond"/>
    <x v="2"/>
    <n v="0.5"/>
    <n v="5750"/>
    <n v="2875"/>
    <n v="862.5"/>
    <n v="0.3"/>
  </r>
  <r>
    <x v="0"/>
    <n v="1185732"/>
    <x v="161"/>
    <x v="4"/>
    <x v="18"/>
    <s v="Richmond"/>
    <x v="3"/>
    <n v="0.5"/>
    <n v="5250"/>
    <n v="2625"/>
    <n v="918.74999999999989"/>
    <n v="0.35"/>
  </r>
  <r>
    <x v="0"/>
    <n v="1185732"/>
    <x v="161"/>
    <x v="4"/>
    <x v="18"/>
    <s v="Richmond"/>
    <x v="4"/>
    <n v="0.6"/>
    <n v="5500"/>
    <n v="3300"/>
    <n v="1320"/>
    <n v="0.39999999999999997"/>
  </r>
  <r>
    <x v="0"/>
    <n v="1185732"/>
    <x v="161"/>
    <x v="4"/>
    <x v="18"/>
    <s v="Richmond"/>
    <x v="5"/>
    <n v="0.65"/>
    <n v="7250"/>
    <n v="4712.5"/>
    <n v="2591.875"/>
    <n v="0.55000000000000004"/>
  </r>
  <r>
    <x v="0"/>
    <n v="1185732"/>
    <x v="162"/>
    <x v="4"/>
    <x v="18"/>
    <s v="Richmond"/>
    <x v="0"/>
    <n v="0.6"/>
    <n v="8750"/>
    <n v="5250"/>
    <n v="2625"/>
    <n v="0.5"/>
  </r>
  <r>
    <x v="0"/>
    <n v="1185732"/>
    <x v="162"/>
    <x v="4"/>
    <x v="18"/>
    <s v="Richmond"/>
    <x v="1"/>
    <n v="0.55000000000000004"/>
    <n v="6500"/>
    <n v="3575.0000000000005"/>
    <n v="1430"/>
    <n v="0.39999999999999997"/>
  </r>
  <r>
    <x v="0"/>
    <n v="1185732"/>
    <x v="162"/>
    <x v="4"/>
    <x v="18"/>
    <s v="Richmond"/>
    <x v="2"/>
    <n v="0.45000000000000007"/>
    <n v="5750"/>
    <n v="2587.5000000000005"/>
    <n v="776.25000000000011"/>
    <n v="0.3"/>
  </r>
  <r>
    <x v="0"/>
    <n v="1185732"/>
    <x v="162"/>
    <x v="4"/>
    <x v="18"/>
    <s v="Richmond"/>
    <x v="3"/>
    <n v="0.35"/>
    <n v="5250"/>
    <n v="1837.4999999999998"/>
    <n v="643.12499999999989"/>
    <n v="0.35"/>
  </r>
  <r>
    <x v="0"/>
    <n v="1185732"/>
    <x v="162"/>
    <x v="4"/>
    <x v="18"/>
    <s v="Richmond"/>
    <x v="4"/>
    <n v="0.45000000000000007"/>
    <n v="5000"/>
    <n v="2250.0000000000005"/>
    <n v="900.00000000000011"/>
    <n v="0.39999999999999997"/>
  </r>
  <r>
    <x v="0"/>
    <n v="1185732"/>
    <x v="162"/>
    <x v="4"/>
    <x v="18"/>
    <s v="Richmond"/>
    <x v="5"/>
    <n v="0.50000000000000011"/>
    <n v="6750"/>
    <n v="3375.0000000000009"/>
    <n v="1856.2500000000007"/>
    <n v="0.55000000000000004"/>
  </r>
  <r>
    <x v="0"/>
    <n v="1185732"/>
    <x v="163"/>
    <x v="4"/>
    <x v="18"/>
    <s v="Richmond"/>
    <x v="0"/>
    <n v="0.45000000000000007"/>
    <n v="8000"/>
    <n v="3600.0000000000005"/>
    <n v="1800.0000000000002"/>
    <n v="0.5"/>
  </r>
  <r>
    <x v="0"/>
    <n v="1185732"/>
    <x v="163"/>
    <x v="4"/>
    <x v="18"/>
    <s v="Richmond"/>
    <x v="1"/>
    <n v="0.40000000000000013"/>
    <n v="6000"/>
    <n v="2400.0000000000009"/>
    <n v="960.00000000000023"/>
    <n v="0.39999999999999997"/>
  </r>
  <r>
    <x v="0"/>
    <n v="1185732"/>
    <x v="163"/>
    <x v="4"/>
    <x v="18"/>
    <s v="Richmond"/>
    <x v="2"/>
    <n v="0.35"/>
    <n v="5000"/>
    <n v="1750"/>
    <n v="525"/>
    <n v="0.3"/>
  </r>
  <r>
    <x v="0"/>
    <n v="1185732"/>
    <x v="163"/>
    <x v="4"/>
    <x v="18"/>
    <s v="Richmond"/>
    <x v="3"/>
    <n v="0.35"/>
    <n v="4750"/>
    <n v="1662.5"/>
    <n v="581.875"/>
    <n v="0.35"/>
  </r>
  <r>
    <x v="0"/>
    <n v="1185732"/>
    <x v="163"/>
    <x v="4"/>
    <x v="18"/>
    <s v="Richmond"/>
    <x v="4"/>
    <n v="0.45000000000000007"/>
    <n v="4750"/>
    <n v="2137.5000000000005"/>
    <n v="855.00000000000011"/>
    <n v="0.39999999999999997"/>
  </r>
  <r>
    <x v="0"/>
    <n v="1185732"/>
    <x v="163"/>
    <x v="4"/>
    <x v="18"/>
    <s v="Richmond"/>
    <x v="5"/>
    <n v="0.50000000000000011"/>
    <n v="5750"/>
    <n v="2875.0000000000005"/>
    <n v="1581.2500000000005"/>
    <n v="0.55000000000000004"/>
  </r>
  <r>
    <x v="0"/>
    <n v="1185732"/>
    <x v="111"/>
    <x v="4"/>
    <x v="18"/>
    <s v="Richmond"/>
    <x v="0"/>
    <n v="0.50000000000000011"/>
    <n v="7500"/>
    <n v="3750.0000000000009"/>
    <n v="1875.0000000000005"/>
    <n v="0.5"/>
  </r>
  <r>
    <x v="0"/>
    <n v="1185732"/>
    <x v="111"/>
    <x v="4"/>
    <x v="18"/>
    <s v="Richmond"/>
    <x v="1"/>
    <n v="0.40000000000000013"/>
    <n v="5750"/>
    <n v="2300.0000000000009"/>
    <n v="920.00000000000034"/>
    <n v="0.39999999999999997"/>
  </r>
  <r>
    <x v="0"/>
    <n v="1185732"/>
    <x v="111"/>
    <x v="4"/>
    <x v="18"/>
    <s v="Richmond"/>
    <x v="2"/>
    <n v="0.40000000000000013"/>
    <n v="4250"/>
    <n v="1700.0000000000005"/>
    <n v="510.00000000000011"/>
    <n v="0.3"/>
  </r>
  <r>
    <x v="0"/>
    <n v="1185732"/>
    <x v="111"/>
    <x v="4"/>
    <x v="18"/>
    <s v="Richmond"/>
    <x v="3"/>
    <n v="0.40000000000000013"/>
    <n v="4000"/>
    <n v="1600.0000000000005"/>
    <n v="560.00000000000011"/>
    <n v="0.35"/>
  </r>
  <r>
    <x v="0"/>
    <n v="1185732"/>
    <x v="111"/>
    <x v="4"/>
    <x v="18"/>
    <s v="Richmond"/>
    <x v="4"/>
    <n v="0.50000000000000011"/>
    <n v="4000"/>
    <n v="2000.0000000000005"/>
    <n v="800.00000000000011"/>
    <n v="0.39999999999999997"/>
  </r>
  <r>
    <x v="0"/>
    <n v="1185732"/>
    <x v="111"/>
    <x v="4"/>
    <x v="18"/>
    <s v="Richmond"/>
    <x v="5"/>
    <n v="0.55000000000000004"/>
    <n v="5250"/>
    <n v="2887.5000000000005"/>
    <n v="1588.1250000000005"/>
    <n v="0.55000000000000004"/>
  </r>
  <r>
    <x v="0"/>
    <n v="1185732"/>
    <x v="164"/>
    <x v="4"/>
    <x v="18"/>
    <s v="Richmond"/>
    <x v="0"/>
    <n v="0.50000000000000011"/>
    <n v="6750"/>
    <n v="3375.0000000000009"/>
    <n v="1687.5000000000005"/>
    <n v="0.5"/>
  </r>
  <r>
    <x v="0"/>
    <n v="1185732"/>
    <x v="164"/>
    <x v="4"/>
    <x v="18"/>
    <s v="Richmond"/>
    <x v="1"/>
    <n v="0.45000000000000012"/>
    <n v="5000"/>
    <n v="2250.0000000000005"/>
    <n v="900.00000000000011"/>
    <n v="0.39999999999999997"/>
  </r>
  <r>
    <x v="0"/>
    <n v="1185732"/>
    <x v="164"/>
    <x v="4"/>
    <x v="18"/>
    <s v="Richmond"/>
    <x v="2"/>
    <n v="0.45000000000000012"/>
    <n v="4450"/>
    <n v="2002.5000000000005"/>
    <n v="600.75000000000011"/>
    <n v="0.3"/>
  </r>
  <r>
    <x v="0"/>
    <n v="1185732"/>
    <x v="164"/>
    <x v="4"/>
    <x v="18"/>
    <s v="Richmond"/>
    <x v="3"/>
    <n v="0.45000000000000012"/>
    <n v="4750"/>
    <n v="2137.5000000000005"/>
    <n v="748.12500000000011"/>
    <n v="0.35"/>
  </r>
  <r>
    <x v="0"/>
    <n v="1185732"/>
    <x v="164"/>
    <x v="4"/>
    <x v="18"/>
    <s v="Richmond"/>
    <x v="4"/>
    <n v="0.6"/>
    <n v="4500"/>
    <n v="2700"/>
    <n v="1080"/>
    <n v="0.39999999999999997"/>
  </r>
  <r>
    <x v="0"/>
    <n v="1185732"/>
    <x v="164"/>
    <x v="4"/>
    <x v="18"/>
    <s v="Richmond"/>
    <x v="5"/>
    <n v="0.64999999999999991"/>
    <n v="6250"/>
    <n v="4062.4999999999995"/>
    <n v="2234.375"/>
    <n v="0.55000000000000004"/>
  </r>
  <r>
    <x v="0"/>
    <n v="1185732"/>
    <x v="165"/>
    <x v="4"/>
    <x v="18"/>
    <s v="Richmond"/>
    <x v="0"/>
    <n v="0.6"/>
    <n v="8500"/>
    <n v="5100"/>
    <n v="2550"/>
    <n v="0.5"/>
  </r>
  <r>
    <x v="0"/>
    <n v="1185732"/>
    <x v="165"/>
    <x v="4"/>
    <x v="18"/>
    <s v="Richmond"/>
    <x v="1"/>
    <n v="0.5"/>
    <n v="6500"/>
    <n v="3250"/>
    <n v="1300"/>
    <n v="0.39999999999999997"/>
  </r>
  <r>
    <x v="0"/>
    <n v="1185732"/>
    <x v="165"/>
    <x v="4"/>
    <x v="18"/>
    <s v="Richmond"/>
    <x v="2"/>
    <n v="0.5"/>
    <n v="6000"/>
    <n v="3000"/>
    <n v="900"/>
    <n v="0.3"/>
  </r>
  <r>
    <x v="0"/>
    <n v="1185732"/>
    <x v="165"/>
    <x v="4"/>
    <x v="18"/>
    <s v="Richmond"/>
    <x v="3"/>
    <n v="0.5"/>
    <n v="5500"/>
    <n v="2750"/>
    <n v="962.49999999999989"/>
    <n v="0.35"/>
  </r>
  <r>
    <x v="0"/>
    <n v="1185732"/>
    <x v="165"/>
    <x v="4"/>
    <x v="18"/>
    <s v="Richmond"/>
    <x v="4"/>
    <n v="0.6"/>
    <n v="5500"/>
    <n v="3300"/>
    <n v="1320"/>
    <n v="0.39999999999999997"/>
  </r>
  <r>
    <x v="0"/>
    <n v="1185732"/>
    <x v="165"/>
    <x v="4"/>
    <x v="18"/>
    <s v="Richmond"/>
    <x v="5"/>
    <n v="0.64999999999999991"/>
    <n v="6500"/>
    <n v="4224.9999999999991"/>
    <n v="2323.7499999999995"/>
    <n v="0.55000000000000004"/>
  </r>
  <r>
    <x v="0"/>
    <n v="1185732"/>
    <x v="166"/>
    <x v="3"/>
    <x v="19"/>
    <s v="Detroit"/>
    <x v="0"/>
    <n v="0.3"/>
    <n v="6250"/>
    <n v="1875"/>
    <n v="750"/>
    <n v="0.4"/>
  </r>
  <r>
    <x v="0"/>
    <n v="1185732"/>
    <x v="166"/>
    <x v="3"/>
    <x v="19"/>
    <s v="Detroit"/>
    <x v="1"/>
    <n v="0.3"/>
    <n v="4250"/>
    <n v="1275"/>
    <n v="446.25"/>
    <n v="0.35"/>
  </r>
  <r>
    <x v="0"/>
    <n v="1185732"/>
    <x v="166"/>
    <x v="3"/>
    <x v="19"/>
    <s v="Detroit"/>
    <x v="2"/>
    <n v="0.2"/>
    <n v="4250"/>
    <n v="850"/>
    <n v="297.5"/>
    <n v="0.35"/>
  </r>
  <r>
    <x v="0"/>
    <n v="1185732"/>
    <x v="166"/>
    <x v="3"/>
    <x v="19"/>
    <s v="Detroit"/>
    <x v="3"/>
    <n v="0.25000000000000006"/>
    <n v="2750"/>
    <n v="687.50000000000011"/>
    <n v="275.00000000000006"/>
    <n v="0.4"/>
  </r>
  <r>
    <x v="0"/>
    <n v="1185732"/>
    <x v="166"/>
    <x v="3"/>
    <x v="19"/>
    <s v="Detroit"/>
    <x v="4"/>
    <n v="0.39999999999999997"/>
    <n v="3250"/>
    <n v="1300"/>
    <n v="454.99999999999994"/>
    <n v="0.35"/>
  </r>
  <r>
    <x v="0"/>
    <n v="1185732"/>
    <x v="166"/>
    <x v="3"/>
    <x v="19"/>
    <s v="Detroit"/>
    <x v="5"/>
    <n v="0.3"/>
    <n v="4250"/>
    <n v="1275"/>
    <n v="637.5"/>
    <n v="0.5"/>
  </r>
  <r>
    <x v="0"/>
    <n v="1185732"/>
    <x v="167"/>
    <x v="3"/>
    <x v="19"/>
    <s v="Detroit"/>
    <x v="0"/>
    <n v="0.3"/>
    <n v="6750"/>
    <n v="2025"/>
    <n v="810"/>
    <n v="0.4"/>
  </r>
  <r>
    <x v="0"/>
    <n v="1185732"/>
    <x v="167"/>
    <x v="3"/>
    <x v="19"/>
    <s v="Detroit"/>
    <x v="1"/>
    <n v="0.3"/>
    <n v="3250"/>
    <n v="975"/>
    <n v="341.25"/>
    <n v="0.35"/>
  </r>
  <r>
    <x v="0"/>
    <n v="1185732"/>
    <x v="167"/>
    <x v="3"/>
    <x v="19"/>
    <s v="Detroit"/>
    <x v="2"/>
    <n v="0.2"/>
    <n v="3750"/>
    <n v="750"/>
    <n v="262.5"/>
    <n v="0.35"/>
  </r>
  <r>
    <x v="0"/>
    <n v="1185732"/>
    <x v="167"/>
    <x v="3"/>
    <x v="19"/>
    <s v="Detroit"/>
    <x v="3"/>
    <n v="0.25000000000000006"/>
    <n v="2500"/>
    <n v="625.00000000000011"/>
    <n v="250.00000000000006"/>
    <n v="0.4"/>
  </r>
  <r>
    <x v="0"/>
    <n v="1185732"/>
    <x v="167"/>
    <x v="3"/>
    <x v="19"/>
    <s v="Detroit"/>
    <x v="4"/>
    <n v="0.39999999999999997"/>
    <n v="3250"/>
    <n v="1300"/>
    <n v="454.99999999999994"/>
    <n v="0.35"/>
  </r>
  <r>
    <x v="0"/>
    <n v="1185732"/>
    <x v="167"/>
    <x v="3"/>
    <x v="19"/>
    <s v="Detroit"/>
    <x v="5"/>
    <n v="0.3"/>
    <n v="4000"/>
    <n v="1200"/>
    <n v="600"/>
    <n v="0.5"/>
  </r>
  <r>
    <x v="0"/>
    <n v="1185732"/>
    <x v="126"/>
    <x v="3"/>
    <x v="19"/>
    <s v="Detroit"/>
    <x v="0"/>
    <n v="0.35000000000000003"/>
    <n v="6200"/>
    <n v="2170"/>
    <n v="868"/>
    <n v="0.4"/>
  </r>
  <r>
    <x v="0"/>
    <n v="1185732"/>
    <x v="126"/>
    <x v="3"/>
    <x v="19"/>
    <s v="Detroit"/>
    <x v="1"/>
    <n v="0.35000000000000003"/>
    <n v="3000"/>
    <n v="1050"/>
    <n v="367.5"/>
    <n v="0.35"/>
  </r>
  <r>
    <x v="0"/>
    <n v="1185732"/>
    <x v="126"/>
    <x v="3"/>
    <x v="19"/>
    <s v="Detroit"/>
    <x v="2"/>
    <n v="0.25000000000000006"/>
    <n v="3500"/>
    <n v="875.00000000000023"/>
    <n v="306.25000000000006"/>
    <n v="0.35"/>
  </r>
  <r>
    <x v="0"/>
    <n v="1185732"/>
    <x v="126"/>
    <x v="3"/>
    <x v="19"/>
    <s v="Detroit"/>
    <x v="3"/>
    <n v="0.3"/>
    <n v="2000"/>
    <n v="600"/>
    <n v="240"/>
    <n v="0.4"/>
  </r>
  <r>
    <x v="0"/>
    <n v="1185732"/>
    <x v="126"/>
    <x v="3"/>
    <x v="19"/>
    <s v="Detroit"/>
    <x v="4"/>
    <n v="0.45"/>
    <n v="2500"/>
    <n v="1125"/>
    <n v="393.75"/>
    <n v="0.35"/>
  </r>
  <r>
    <x v="0"/>
    <n v="1185732"/>
    <x v="126"/>
    <x v="3"/>
    <x v="19"/>
    <s v="Detroit"/>
    <x v="5"/>
    <n v="0.35000000000000003"/>
    <n v="3500"/>
    <n v="1225.0000000000002"/>
    <n v="612.50000000000011"/>
    <n v="0.5"/>
  </r>
  <r>
    <x v="0"/>
    <n v="1185732"/>
    <x v="127"/>
    <x v="3"/>
    <x v="19"/>
    <s v="Detroit"/>
    <x v="0"/>
    <n v="0.35000000000000003"/>
    <n v="5750"/>
    <n v="2012.5000000000002"/>
    <n v="805.00000000000011"/>
    <n v="0.4"/>
  </r>
  <r>
    <x v="0"/>
    <n v="1185732"/>
    <x v="127"/>
    <x v="3"/>
    <x v="19"/>
    <s v="Detroit"/>
    <x v="1"/>
    <n v="0.30000000000000004"/>
    <n v="2750"/>
    <n v="825.00000000000011"/>
    <n v="288.75"/>
    <n v="0.35"/>
  </r>
  <r>
    <x v="0"/>
    <n v="1185732"/>
    <x v="127"/>
    <x v="3"/>
    <x v="19"/>
    <s v="Detroit"/>
    <x v="2"/>
    <n v="0.20000000000000007"/>
    <n v="2750"/>
    <n v="550.00000000000023"/>
    <n v="192.50000000000006"/>
    <n v="0.35"/>
  </r>
  <r>
    <x v="0"/>
    <n v="1185732"/>
    <x v="127"/>
    <x v="3"/>
    <x v="19"/>
    <s v="Detroit"/>
    <x v="3"/>
    <n v="0.25"/>
    <n v="2000"/>
    <n v="500"/>
    <n v="200"/>
    <n v="0.4"/>
  </r>
  <r>
    <x v="0"/>
    <n v="1185732"/>
    <x v="127"/>
    <x v="3"/>
    <x v="19"/>
    <s v="Detroit"/>
    <x v="4"/>
    <n v="0.4"/>
    <n v="2250"/>
    <n v="900"/>
    <n v="315"/>
    <n v="0.35"/>
  </r>
  <r>
    <x v="0"/>
    <n v="1185732"/>
    <x v="127"/>
    <x v="3"/>
    <x v="19"/>
    <s v="Detroit"/>
    <x v="5"/>
    <n v="0.30000000000000004"/>
    <n v="3500"/>
    <n v="1050.0000000000002"/>
    <n v="525.00000000000011"/>
    <n v="0.5"/>
  </r>
  <r>
    <x v="0"/>
    <n v="1185732"/>
    <x v="168"/>
    <x v="3"/>
    <x v="19"/>
    <s v="Detroit"/>
    <x v="0"/>
    <n v="0.4"/>
    <n v="6200"/>
    <n v="2480"/>
    <n v="992"/>
    <n v="0.4"/>
  </r>
  <r>
    <x v="0"/>
    <n v="1185732"/>
    <x v="168"/>
    <x v="3"/>
    <x v="19"/>
    <s v="Detroit"/>
    <x v="1"/>
    <n v="0.35000000000000009"/>
    <n v="3250"/>
    <n v="1137.5000000000002"/>
    <n v="398.12500000000006"/>
    <n v="0.35"/>
  </r>
  <r>
    <x v="0"/>
    <n v="1185732"/>
    <x v="168"/>
    <x v="3"/>
    <x v="19"/>
    <s v="Detroit"/>
    <x v="2"/>
    <n v="0.30000000000000004"/>
    <n v="3000"/>
    <n v="900.00000000000011"/>
    <n v="315"/>
    <n v="0.35"/>
  </r>
  <r>
    <x v="0"/>
    <n v="1185732"/>
    <x v="168"/>
    <x v="3"/>
    <x v="19"/>
    <s v="Detroit"/>
    <x v="3"/>
    <n v="0.30000000000000004"/>
    <n v="2250"/>
    <n v="675.00000000000011"/>
    <n v="270.00000000000006"/>
    <n v="0.4"/>
  </r>
  <r>
    <x v="0"/>
    <n v="1185732"/>
    <x v="168"/>
    <x v="3"/>
    <x v="19"/>
    <s v="Detroit"/>
    <x v="4"/>
    <n v="0.44999999999999996"/>
    <n v="2500"/>
    <n v="1125"/>
    <n v="393.75"/>
    <n v="0.35"/>
  </r>
  <r>
    <x v="0"/>
    <n v="1185732"/>
    <x v="168"/>
    <x v="3"/>
    <x v="19"/>
    <s v="Detroit"/>
    <x v="5"/>
    <n v="0.49999999999999994"/>
    <n v="3500"/>
    <n v="1749.9999999999998"/>
    <n v="874.99999999999989"/>
    <n v="0.5"/>
  </r>
  <r>
    <x v="0"/>
    <n v="1185732"/>
    <x v="169"/>
    <x v="3"/>
    <x v="19"/>
    <s v="Detroit"/>
    <x v="0"/>
    <n v="0.35000000000000003"/>
    <n v="6000"/>
    <n v="2100"/>
    <n v="840"/>
    <n v="0.4"/>
  </r>
  <r>
    <x v="0"/>
    <n v="1185732"/>
    <x v="169"/>
    <x v="3"/>
    <x v="19"/>
    <s v="Detroit"/>
    <x v="1"/>
    <n v="0.3000000000000001"/>
    <n v="3500"/>
    <n v="1050.0000000000005"/>
    <n v="367.50000000000011"/>
    <n v="0.35"/>
  </r>
  <r>
    <x v="0"/>
    <n v="1185732"/>
    <x v="169"/>
    <x v="3"/>
    <x v="19"/>
    <s v="Detroit"/>
    <x v="2"/>
    <n v="0.25000000000000006"/>
    <n v="3750"/>
    <n v="937.50000000000023"/>
    <n v="328.12500000000006"/>
    <n v="0.35"/>
  </r>
  <r>
    <x v="0"/>
    <n v="1185732"/>
    <x v="169"/>
    <x v="3"/>
    <x v="19"/>
    <s v="Detroit"/>
    <x v="3"/>
    <n v="0.25000000000000006"/>
    <n v="3500"/>
    <n v="875.00000000000023"/>
    <n v="350.00000000000011"/>
    <n v="0.4"/>
  </r>
  <r>
    <x v="0"/>
    <n v="1185732"/>
    <x v="169"/>
    <x v="3"/>
    <x v="19"/>
    <s v="Detroit"/>
    <x v="4"/>
    <n v="0.4"/>
    <n v="3500"/>
    <n v="1400"/>
    <n v="489.99999999999994"/>
    <n v="0.35"/>
  </r>
  <r>
    <x v="0"/>
    <n v="1185732"/>
    <x v="169"/>
    <x v="3"/>
    <x v="19"/>
    <s v="Detroit"/>
    <x v="5"/>
    <n v="0.45"/>
    <n v="5250"/>
    <n v="2362.5"/>
    <n v="1181.25"/>
    <n v="0.5"/>
  </r>
  <r>
    <x v="0"/>
    <n v="1185732"/>
    <x v="130"/>
    <x v="3"/>
    <x v="19"/>
    <s v="Detroit"/>
    <x v="0"/>
    <n v="0.4"/>
    <n v="7500"/>
    <n v="3000"/>
    <n v="1200"/>
    <n v="0.4"/>
  </r>
  <r>
    <x v="0"/>
    <n v="1185732"/>
    <x v="130"/>
    <x v="3"/>
    <x v="19"/>
    <s v="Detroit"/>
    <x v="1"/>
    <n v="0.35000000000000009"/>
    <n v="5000"/>
    <n v="1750.0000000000005"/>
    <n v="612.50000000000011"/>
    <n v="0.35"/>
  </r>
  <r>
    <x v="0"/>
    <n v="1185732"/>
    <x v="130"/>
    <x v="3"/>
    <x v="19"/>
    <s v="Detroit"/>
    <x v="2"/>
    <n v="0.30000000000000004"/>
    <n v="4250"/>
    <n v="1275.0000000000002"/>
    <n v="446.25000000000006"/>
    <n v="0.35"/>
  </r>
  <r>
    <x v="0"/>
    <n v="1185732"/>
    <x v="130"/>
    <x v="3"/>
    <x v="19"/>
    <s v="Detroit"/>
    <x v="3"/>
    <n v="0.30000000000000004"/>
    <n v="3750"/>
    <n v="1125.0000000000002"/>
    <n v="450.00000000000011"/>
    <n v="0.4"/>
  </r>
  <r>
    <x v="0"/>
    <n v="1185732"/>
    <x v="130"/>
    <x v="3"/>
    <x v="19"/>
    <s v="Detroit"/>
    <x v="4"/>
    <n v="0.4"/>
    <n v="3750"/>
    <n v="1500"/>
    <n v="525"/>
    <n v="0.35"/>
  </r>
  <r>
    <x v="0"/>
    <n v="1185732"/>
    <x v="130"/>
    <x v="3"/>
    <x v="19"/>
    <s v="Detroit"/>
    <x v="5"/>
    <n v="0.45"/>
    <n v="5500"/>
    <n v="2475"/>
    <n v="1237.5"/>
    <n v="0.5"/>
  </r>
  <r>
    <x v="0"/>
    <n v="1185732"/>
    <x v="131"/>
    <x v="3"/>
    <x v="19"/>
    <s v="Detroit"/>
    <x v="0"/>
    <n v="0.4"/>
    <n v="7000"/>
    <n v="2800"/>
    <n v="1120"/>
    <n v="0.4"/>
  </r>
  <r>
    <x v="0"/>
    <n v="1185732"/>
    <x v="131"/>
    <x v="3"/>
    <x v="19"/>
    <s v="Detroit"/>
    <x v="1"/>
    <n v="0.40000000000000008"/>
    <n v="4750"/>
    <n v="1900.0000000000005"/>
    <n v="665.00000000000011"/>
    <n v="0.35"/>
  </r>
  <r>
    <x v="0"/>
    <n v="1185732"/>
    <x v="131"/>
    <x v="3"/>
    <x v="19"/>
    <s v="Detroit"/>
    <x v="2"/>
    <n v="0.35000000000000003"/>
    <n v="4000"/>
    <n v="1400.0000000000002"/>
    <n v="490.00000000000006"/>
    <n v="0.35"/>
  </r>
  <r>
    <x v="0"/>
    <n v="1185732"/>
    <x v="131"/>
    <x v="3"/>
    <x v="19"/>
    <s v="Detroit"/>
    <x v="3"/>
    <n v="0.25000000000000006"/>
    <n v="3250"/>
    <n v="812.50000000000023"/>
    <n v="325.00000000000011"/>
    <n v="0.4"/>
  </r>
  <r>
    <x v="0"/>
    <n v="1185732"/>
    <x v="131"/>
    <x v="3"/>
    <x v="19"/>
    <s v="Detroit"/>
    <x v="4"/>
    <n v="0.35000000000000003"/>
    <n v="3000"/>
    <n v="1050"/>
    <n v="367.5"/>
    <n v="0.35"/>
  </r>
  <r>
    <x v="0"/>
    <n v="1185732"/>
    <x v="131"/>
    <x v="3"/>
    <x v="19"/>
    <s v="Detroit"/>
    <x v="5"/>
    <n v="0.4"/>
    <n v="4750"/>
    <n v="1900"/>
    <n v="950"/>
    <n v="0.5"/>
  </r>
  <r>
    <x v="0"/>
    <n v="1185732"/>
    <x v="170"/>
    <x v="3"/>
    <x v="19"/>
    <s v="Detroit"/>
    <x v="0"/>
    <n v="0.35000000000000003"/>
    <n v="6000"/>
    <n v="2100"/>
    <n v="840"/>
    <n v="0.4"/>
  </r>
  <r>
    <x v="0"/>
    <n v="1185732"/>
    <x v="170"/>
    <x v="3"/>
    <x v="19"/>
    <s v="Detroit"/>
    <x v="1"/>
    <n v="0.3000000000000001"/>
    <n v="4000"/>
    <n v="1200.0000000000005"/>
    <n v="420.00000000000011"/>
    <n v="0.35"/>
  </r>
  <r>
    <x v="0"/>
    <n v="1185732"/>
    <x v="170"/>
    <x v="3"/>
    <x v="19"/>
    <s v="Detroit"/>
    <x v="2"/>
    <n v="0.15000000000000002"/>
    <n v="3000"/>
    <n v="450.00000000000006"/>
    <n v="157.5"/>
    <n v="0.35"/>
  </r>
  <r>
    <x v="0"/>
    <n v="1185732"/>
    <x v="170"/>
    <x v="3"/>
    <x v="19"/>
    <s v="Detroit"/>
    <x v="3"/>
    <n v="0.15000000000000002"/>
    <n v="2750"/>
    <n v="412.50000000000006"/>
    <n v="165.00000000000003"/>
    <n v="0.4"/>
  </r>
  <r>
    <x v="0"/>
    <n v="1185732"/>
    <x v="170"/>
    <x v="3"/>
    <x v="19"/>
    <s v="Detroit"/>
    <x v="4"/>
    <n v="0.25"/>
    <n v="2750"/>
    <n v="687.5"/>
    <n v="240.62499999999997"/>
    <n v="0.35"/>
  </r>
  <r>
    <x v="0"/>
    <n v="1185732"/>
    <x v="170"/>
    <x v="3"/>
    <x v="19"/>
    <s v="Detroit"/>
    <x v="5"/>
    <n v="0.30000000000000004"/>
    <n v="3500"/>
    <n v="1050.0000000000002"/>
    <n v="525.00000000000011"/>
    <n v="0.5"/>
  </r>
  <r>
    <x v="0"/>
    <n v="1185732"/>
    <x v="171"/>
    <x v="3"/>
    <x v="19"/>
    <s v="Detroit"/>
    <x v="0"/>
    <n v="0.35"/>
    <n v="5250"/>
    <n v="1837.4999999999998"/>
    <n v="735"/>
    <n v="0.4"/>
  </r>
  <r>
    <x v="0"/>
    <n v="1185732"/>
    <x v="171"/>
    <x v="3"/>
    <x v="19"/>
    <s v="Detroit"/>
    <x v="1"/>
    <n v="0.25"/>
    <n v="3500"/>
    <n v="875"/>
    <n v="306.25"/>
    <n v="0.35"/>
  </r>
  <r>
    <x v="0"/>
    <n v="1185732"/>
    <x v="171"/>
    <x v="3"/>
    <x v="19"/>
    <s v="Detroit"/>
    <x v="2"/>
    <n v="0.25"/>
    <n v="2500"/>
    <n v="625"/>
    <n v="218.75"/>
    <n v="0.35"/>
  </r>
  <r>
    <x v="0"/>
    <n v="1185732"/>
    <x v="171"/>
    <x v="3"/>
    <x v="19"/>
    <s v="Detroit"/>
    <x v="3"/>
    <n v="0.25"/>
    <n v="2250"/>
    <n v="562.5"/>
    <n v="225"/>
    <n v="0.4"/>
  </r>
  <r>
    <x v="0"/>
    <n v="1185732"/>
    <x v="171"/>
    <x v="3"/>
    <x v="19"/>
    <s v="Detroit"/>
    <x v="4"/>
    <n v="0.35"/>
    <n v="2250"/>
    <n v="787.5"/>
    <n v="275.625"/>
    <n v="0.35"/>
  </r>
  <r>
    <x v="0"/>
    <n v="1185732"/>
    <x v="171"/>
    <x v="3"/>
    <x v="19"/>
    <s v="Detroit"/>
    <x v="5"/>
    <n v="0.39999999999999991"/>
    <n v="3500"/>
    <n v="1399.9999999999998"/>
    <n v="699.99999999999989"/>
    <n v="0.5"/>
  </r>
  <r>
    <x v="0"/>
    <n v="1185732"/>
    <x v="134"/>
    <x v="3"/>
    <x v="19"/>
    <s v="Detroit"/>
    <x v="0"/>
    <n v="0.35000000000000003"/>
    <n v="5000"/>
    <n v="1750.0000000000002"/>
    <n v="700.00000000000011"/>
    <n v="0.4"/>
  </r>
  <r>
    <x v="0"/>
    <n v="1185732"/>
    <x v="134"/>
    <x v="3"/>
    <x v="19"/>
    <s v="Detroit"/>
    <x v="1"/>
    <n v="0.25000000000000006"/>
    <n v="3500"/>
    <n v="875.00000000000023"/>
    <n v="306.25000000000006"/>
    <n v="0.35"/>
  </r>
  <r>
    <x v="0"/>
    <n v="1185732"/>
    <x v="134"/>
    <x v="3"/>
    <x v="19"/>
    <s v="Detroit"/>
    <x v="2"/>
    <n v="0.25000000000000006"/>
    <n v="2950"/>
    <n v="737.50000000000011"/>
    <n v="258.125"/>
    <n v="0.35"/>
  </r>
  <r>
    <x v="0"/>
    <n v="1185732"/>
    <x v="134"/>
    <x v="3"/>
    <x v="19"/>
    <s v="Detroit"/>
    <x v="3"/>
    <n v="0.25000000000000006"/>
    <n v="3250"/>
    <n v="812.50000000000023"/>
    <n v="325.00000000000011"/>
    <n v="0.4"/>
  </r>
  <r>
    <x v="0"/>
    <n v="1185732"/>
    <x v="134"/>
    <x v="3"/>
    <x v="19"/>
    <s v="Detroit"/>
    <x v="4"/>
    <n v="0.44999999999999996"/>
    <n v="3000"/>
    <n v="1349.9999999999998"/>
    <n v="472.49999999999989"/>
    <n v="0.35"/>
  </r>
  <r>
    <x v="0"/>
    <n v="1185732"/>
    <x v="134"/>
    <x v="3"/>
    <x v="19"/>
    <s v="Detroit"/>
    <x v="5"/>
    <n v="0.49999999999999983"/>
    <n v="4000"/>
    <n v="1999.9999999999993"/>
    <n v="999.99999999999966"/>
    <n v="0.5"/>
  </r>
  <r>
    <x v="0"/>
    <n v="1185732"/>
    <x v="135"/>
    <x v="3"/>
    <x v="19"/>
    <s v="Detroit"/>
    <x v="0"/>
    <n v="0.44999999999999996"/>
    <n v="6500"/>
    <n v="2924.9999999999995"/>
    <n v="1169.9999999999998"/>
    <n v="0.4"/>
  </r>
  <r>
    <x v="0"/>
    <n v="1185732"/>
    <x v="135"/>
    <x v="3"/>
    <x v="19"/>
    <s v="Detroit"/>
    <x v="1"/>
    <n v="0.35000000000000003"/>
    <n v="4500"/>
    <n v="1575.0000000000002"/>
    <n v="551.25"/>
    <n v="0.35"/>
  </r>
  <r>
    <x v="0"/>
    <n v="1185732"/>
    <x v="135"/>
    <x v="3"/>
    <x v="19"/>
    <s v="Detroit"/>
    <x v="2"/>
    <n v="0.35000000000000003"/>
    <n v="4000"/>
    <n v="1400.0000000000002"/>
    <n v="490.00000000000006"/>
    <n v="0.35"/>
  </r>
  <r>
    <x v="0"/>
    <n v="1185732"/>
    <x v="135"/>
    <x v="3"/>
    <x v="19"/>
    <s v="Detroit"/>
    <x v="3"/>
    <n v="0.35000000000000003"/>
    <n v="3500"/>
    <n v="1225.0000000000002"/>
    <n v="490.00000000000011"/>
    <n v="0.4"/>
  </r>
  <r>
    <x v="0"/>
    <n v="1185732"/>
    <x v="135"/>
    <x v="3"/>
    <x v="19"/>
    <s v="Detroit"/>
    <x v="4"/>
    <n v="0.44999999999999996"/>
    <n v="3500"/>
    <n v="1574.9999999999998"/>
    <n v="551.24999999999989"/>
    <n v="0.35"/>
  </r>
  <r>
    <x v="0"/>
    <n v="1185732"/>
    <x v="135"/>
    <x v="3"/>
    <x v="19"/>
    <s v="Detroit"/>
    <x v="5"/>
    <n v="0.49999999999999983"/>
    <n v="4500"/>
    <n v="2249.9999999999991"/>
    <n v="1124.9999999999995"/>
    <n v="0.5"/>
  </r>
  <r>
    <x v="0"/>
    <n v="1185732"/>
    <x v="118"/>
    <x v="3"/>
    <x v="20"/>
    <s v="St. Louis"/>
    <x v="0"/>
    <n v="0.25"/>
    <n v="6750"/>
    <n v="1687.5"/>
    <n v="675"/>
    <n v="0.4"/>
  </r>
  <r>
    <x v="0"/>
    <n v="1185732"/>
    <x v="118"/>
    <x v="3"/>
    <x v="20"/>
    <s v="St. Louis"/>
    <x v="1"/>
    <n v="0.25"/>
    <n v="4750"/>
    <n v="1187.5"/>
    <n v="415.625"/>
    <n v="0.35"/>
  </r>
  <r>
    <x v="0"/>
    <n v="1185732"/>
    <x v="118"/>
    <x v="3"/>
    <x v="20"/>
    <s v="St. Louis"/>
    <x v="2"/>
    <n v="0.15000000000000002"/>
    <n v="4750"/>
    <n v="712.50000000000011"/>
    <n v="249.37500000000003"/>
    <n v="0.35"/>
  </r>
  <r>
    <x v="0"/>
    <n v="1185732"/>
    <x v="118"/>
    <x v="3"/>
    <x v="20"/>
    <s v="St. Louis"/>
    <x v="3"/>
    <n v="0.20000000000000007"/>
    <n v="3250"/>
    <n v="650.00000000000023"/>
    <n v="260.00000000000011"/>
    <n v="0.4"/>
  </r>
  <r>
    <x v="0"/>
    <n v="1185732"/>
    <x v="118"/>
    <x v="3"/>
    <x v="20"/>
    <s v="St. Louis"/>
    <x v="4"/>
    <n v="0.35"/>
    <n v="3750"/>
    <n v="1312.5"/>
    <n v="459.37499999999994"/>
    <n v="0.35"/>
  </r>
  <r>
    <x v="0"/>
    <n v="1185732"/>
    <x v="118"/>
    <x v="3"/>
    <x v="20"/>
    <s v="St. Louis"/>
    <x v="5"/>
    <n v="0.25"/>
    <n v="4750"/>
    <n v="1187.5"/>
    <n v="593.75"/>
    <n v="0.5"/>
  </r>
  <r>
    <x v="0"/>
    <n v="1185732"/>
    <x v="119"/>
    <x v="3"/>
    <x v="20"/>
    <s v="St. Louis"/>
    <x v="0"/>
    <n v="0.25"/>
    <n v="7250"/>
    <n v="1812.5"/>
    <n v="725"/>
    <n v="0.4"/>
  </r>
  <r>
    <x v="0"/>
    <n v="1185732"/>
    <x v="119"/>
    <x v="3"/>
    <x v="20"/>
    <s v="St. Louis"/>
    <x v="1"/>
    <n v="0.25"/>
    <n v="3750"/>
    <n v="937.5"/>
    <n v="328.125"/>
    <n v="0.35"/>
  </r>
  <r>
    <x v="0"/>
    <n v="1185732"/>
    <x v="119"/>
    <x v="3"/>
    <x v="20"/>
    <s v="St. Louis"/>
    <x v="2"/>
    <n v="0.15000000000000002"/>
    <n v="4250"/>
    <n v="637.50000000000011"/>
    <n v="223.12500000000003"/>
    <n v="0.35"/>
  </r>
  <r>
    <x v="0"/>
    <n v="1185732"/>
    <x v="119"/>
    <x v="3"/>
    <x v="20"/>
    <s v="St. Louis"/>
    <x v="3"/>
    <n v="0.20000000000000007"/>
    <n v="3000"/>
    <n v="600.00000000000023"/>
    <n v="240.00000000000011"/>
    <n v="0.4"/>
  </r>
  <r>
    <x v="0"/>
    <n v="1185732"/>
    <x v="119"/>
    <x v="3"/>
    <x v="20"/>
    <s v="St. Louis"/>
    <x v="4"/>
    <n v="0.35"/>
    <n v="3750"/>
    <n v="1312.5"/>
    <n v="459.37499999999994"/>
    <n v="0.35"/>
  </r>
  <r>
    <x v="0"/>
    <n v="1185732"/>
    <x v="119"/>
    <x v="3"/>
    <x v="20"/>
    <s v="St. Louis"/>
    <x v="5"/>
    <n v="0.25"/>
    <n v="4500"/>
    <n v="1125"/>
    <n v="562.5"/>
    <n v="0.5"/>
  </r>
  <r>
    <x v="0"/>
    <n v="1185732"/>
    <x v="2"/>
    <x v="3"/>
    <x v="20"/>
    <s v="St. Louis"/>
    <x v="0"/>
    <n v="0.30000000000000004"/>
    <n v="6700"/>
    <n v="2010.0000000000002"/>
    <n v="804.00000000000011"/>
    <n v="0.4"/>
  </r>
  <r>
    <x v="0"/>
    <n v="1185732"/>
    <x v="2"/>
    <x v="3"/>
    <x v="20"/>
    <s v="St. Louis"/>
    <x v="1"/>
    <n v="0.30000000000000004"/>
    <n v="3500"/>
    <n v="1050.0000000000002"/>
    <n v="367.50000000000006"/>
    <n v="0.35"/>
  </r>
  <r>
    <x v="0"/>
    <n v="1185732"/>
    <x v="2"/>
    <x v="3"/>
    <x v="20"/>
    <s v="St. Louis"/>
    <x v="2"/>
    <n v="0.20000000000000007"/>
    <n v="4000"/>
    <n v="800.00000000000023"/>
    <n v="280.00000000000006"/>
    <n v="0.35"/>
  </r>
  <r>
    <x v="0"/>
    <n v="1185732"/>
    <x v="2"/>
    <x v="3"/>
    <x v="20"/>
    <s v="St. Louis"/>
    <x v="3"/>
    <n v="0.25"/>
    <n v="2500"/>
    <n v="625"/>
    <n v="250"/>
    <n v="0.4"/>
  </r>
  <r>
    <x v="0"/>
    <n v="1185732"/>
    <x v="2"/>
    <x v="3"/>
    <x v="20"/>
    <s v="St. Louis"/>
    <x v="4"/>
    <n v="0.4"/>
    <n v="3000"/>
    <n v="1200"/>
    <n v="420"/>
    <n v="0.35"/>
  </r>
  <r>
    <x v="0"/>
    <n v="1185732"/>
    <x v="2"/>
    <x v="3"/>
    <x v="20"/>
    <s v="St. Louis"/>
    <x v="5"/>
    <n v="0.30000000000000004"/>
    <n v="4000"/>
    <n v="1200.0000000000002"/>
    <n v="600.00000000000011"/>
    <n v="0.5"/>
  </r>
  <r>
    <x v="0"/>
    <n v="1185732"/>
    <x v="3"/>
    <x v="3"/>
    <x v="20"/>
    <s v="St. Louis"/>
    <x v="0"/>
    <n v="0.30000000000000004"/>
    <n v="6250"/>
    <n v="1875.0000000000002"/>
    <n v="750.00000000000011"/>
    <n v="0.4"/>
  </r>
  <r>
    <x v="0"/>
    <n v="1185732"/>
    <x v="3"/>
    <x v="3"/>
    <x v="20"/>
    <s v="St. Louis"/>
    <x v="1"/>
    <n v="0.25000000000000006"/>
    <n v="3250"/>
    <n v="812.50000000000023"/>
    <n v="284.37500000000006"/>
    <n v="0.35"/>
  </r>
  <r>
    <x v="0"/>
    <n v="1185732"/>
    <x v="3"/>
    <x v="3"/>
    <x v="20"/>
    <s v="St. Louis"/>
    <x v="2"/>
    <n v="0.15000000000000008"/>
    <n v="3250"/>
    <n v="487.50000000000023"/>
    <n v="170.62500000000006"/>
    <n v="0.35"/>
  </r>
  <r>
    <x v="0"/>
    <n v="1185732"/>
    <x v="3"/>
    <x v="3"/>
    <x v="20"/>
    <s v="St. Louis"/>
    <x v="3"/>
    <n v="0.2"/>
    <n v="2500"/>
    <n v="500"/>
    <n v="200"/>
    <n v="0.4"/>
  </r>
  <r>
    <x v="0"/>
    <n v="1185732"/>
    <x v="3"/>
    <x v="3"/>
    <x v="20"/>
    <s v="St. Louis"/>
    <x v="4"/>
    <n v="0.35000000000000003"/>
    <n v="2750"/>
    <n v="962.50000000000011"/>
    <n v="336.875"/>
    <n v="0.35"/>
  </r>
  <r>
    <x v="0"/>
    <n v="1185732"/>
    <x v="3"/>
    <x v="3"/>
    <x v="20"/>
    <s v="St. Louis"/>
    <x v="5"/>
    <n v="0.25000000000000006"/>
    <n v="4000"/>
    <n v="1000.0000000000002"/>
    <n v="500.00000000000011"/>
    <n v="0.5"/>
  </r>
  <r>
    <x v="0"/>
    <n v="1185732"/>
    <x v="120"/>
    <x v="3"/>
    <x v="20"/>
    <s v="St. Louis"/>
    <x v="0"/>
    <n v="0.35000000000000003"/>
    <n v="6700"/>
    <n v="2345"/>
    <n v="938"/>
    <n v="0.4"/>
  </r>
  <r>
    <x v="0"/>
    <n v="1185732"/>
    <x v="120"/>
    <x v="3"/>
    <x v="20"/>
    <s v="St. Louis"/>
    <x v="1"/>
    <n v="0.3000000000000001"/>
    <n v="3750"/>
    <n v="1125.0000000000005"/>
    <n v="393.75000000000011"/>
    <n v="0.35"/>
  </r>
  <r>
    <x v="0"/>
    <n v="1185732"/>
    <x v="120"/>
    <x v="3"/>
    <x v="20"/>
    <s v="St. Louis"/>
    <x v="2"/>
    <n v="0.25000000000000006"/>
    <n v="3500"/>
    <n v="875.00000000000023"/>
    <n v="306.25000000000006"/>
    <n v="0.35"/>
  </r>
  <r>
    <x v="0"/>
    <n v="1185732"/>
    <x v="120"/>
    <x v="3"/>
    <x v="20"/>
    <s v="St. Louis"/>
    <x v="3"/>
    <n v="0.25000000000000006"/>
    <n v="2750"/>
    <n v="687.50000000000011"/>
    <n v="275.00000000000006"/>
    <n v="0.4"/>
  </r>
  <r>
    <x v="0"/>
    <n v="1185732"/>
    <x v="120"/>
    <x v="3"/>
    <x v="20"/>
    <s v="St. Louis"/>
    <x v="4"/>
    <n v="0.39999999999999997"/>
    <n v="3000"/>
    <n v="1200"/>
    <n v="420"/>
    <n v="0.35"/>
  </r>
  <r>
    <x v="0"/>
    <n v="1185732"/>
    <x v="120"/>
    <x v="3"/>
    <x v="20"/>
    <s v="St. Louis"/>
    <x v="5"/>
    <n v="0.44999999999999996"/>
    <n v="4000"/>
    <n v="1799.9999999999998"/>
    <n v="899.99999999999989"/>
    <n v="0.5"/>
  </r>
  <r>
    <x v="0"/>
    <n v="1185732"/>
    <x v="121"/>
    <x v="3"/>
    <x v="20"/>
    <s v="St. Louis"/>
    <x v="0"/>
    <n v="0.30000000000000004"/>
    <n v="6500"/>
    <n v="1950.0000000000002"/>
    <n v="780.00000000000011"/>
    <n v="0.4"/>
  </r>
  <r>
    <x v="0"/>
    <n v="1185732"/>
    <x v="121"/>
    <x v="3"/>
    <x v="20"/>
    <s v="St. Louis"/>
    <x v="1"/>
    <n v="0.25000000000000011"/>
    <n v="4000"/>
    <n v="1000.0000000000005"/>
    <n v="350.00000000000011"/>
    <n v="0.35"/>
  </r>
  <r>
    <x v="0"/>
    <n v="1185732"/>
    <x v="121"/>
    <x v="3"/>
    <x v="20"/>
    <s v="St. Louis"/>
    <x v="2"/>
    <n v="0.20000000000000007"/>
    <n v="4250"/>
    <n v="850.00000000000023"/>
    <n v="297.50000000000006"/>
    <n v="0.35"/>
  </r>
  <r>
    <x v="0"/>
    <n v="1185732"/>
    <x v="121"/>
    <x v="3"/>
    <x v="20"/>
    <s v="St. Louis"/>
    <x v="3"/>
    <n v="0.20000000000000007"/>
    <n v="4000"/>
    <n v="800.00000000000023"/>
    <n v="320.00000000000011"/>
    <n v="0.4"/>
  </r>
  <r>
    <x v="0"/>
    <n v="1185732"/>
    <x v="121"/>
    <x v="3"/>
    <x v="20"/>
    <s v="St. Louis"/>
    <x v="4"/>
    <n v="0.35000000000000003"/>
    <n v="4000"/>
    <n v="1400.0000000000002"/>
    <n v="490.00000000000006"/>
    <n v="0.35"/>
  </r>
  <r>
    <x v="0"/>
    <n v="1185732"/>
    <x v="121"/>
    <x v="3"/>
    <x v="20"/>
    <s v="St. Louis"/>
    <x v="5"/>
    <n v="0.4"/>
    <n v="5750"/>
    <n v="2300"/>
    <n v="1150"/>
    <n v="0.5"/>
  </r>
  <r>
    <x v="0"/>
    <n v="1185732"/>
    <x v="6"/>
    <x v="3"/>
    <x v="20"/>
    <s v="St. Louis"/>
    <x v="0"/>
    <n v="0.35000000000000003"/>
    <n v="8000"/>
    <n v="2800.0000000000005"/>
    <n v="1120.0000000000002"/>
    <n v="0.4"/>
  </r>
  <r>
    <x v="0"/>
    <n v="1185732"/>
    <x v="6"/>
    <x v="3"/>
    <x v="20"/>
    <s v="St. Louis"/>
    <x v="1"/>
    <n v="0.3000000000000001"/>
    <n v="5500"/>
    <n v="1650.0000000000005"/>
    <n v="577.50000000000011"/>
    <n v="0.35"/>
  </r>
  <r>
    <x v="0"/>
    <n v="1185732"/>
    <x v="6"/>
    <x v="3"/>
    <x v="20"/>
    <s v="St. Louis"/>
    <x v="2"/>
    <n v="0.25000000000000006"/>
    <n v="4750"/>
    <n v="1187.5000000000002"/>
    <n v="415.62500000000006"/>
    <n v="0.35"/>
  </r>
  <r>
    <x v="0"/>
    <n v="1185732"/>
    <x v="6"/>
    <x v="3"/>
    <x v="20"/>
    <s v="St. Louis"/>
    <x v="3"/>
    <n v="0.25000000000000006"/>
    <n v="4250"/>
    <n v="1062.5000000000002"/>
    <n v="425.00000000000011"/>
    <n v="0.4"/>
  </r>
  <r>
    <x v="0"/>
    <n v="1185732"/>
    <x v="6"/>
    <x v="3"/>
    <x v="20"/>
    <s v="St. Louis"/>
    <x v="4"/>
    <n v="0.35000000000000003"/>
    <n v="4250"/>
    <n v="1487.5000000000002"/>
    <n v="520.625"/>
    <n v="0.35"/>
  </r>
  <r>
    <x v="0"/>
    <n v="1185732"/>
    <x v="6"/>
    <x v="3"/>
    <x v="20"/>
    <s v="St. Louis"/>
    <x v="5"/>
    <n v="0.4"/>
    <n v="6000"/>
    <n v="2400"/>
    <n v="1200"/>
    <n v="0.5"/>
  </r>
  <r>
    <x v="0"/>
    <n v="1185732"/>
    <x v="7"/>
    <x v="3"/>
    <x v="20"/>
    <s v="St. Louis"/>
    <x v="0"/>
    <n v="0.35000000000000003"/>
    <n v="7500"/>
    <n v="2625.0000000000005"/>
    <n v="1050.0000000000002"/>
    <n v="0.4"/>
  </r>
  <r>
    <x v="0"/>
    <n v="1185732"/>
    <x v="7"/>
    <x v="3"/>
    <x v="20"/>
    <s v="St. Louis"/>
    <x v="1"/>
    <n v="0.35000000000000009"/>
    <n v="5250"/>
    <n v="1837.5000000000005"/>
    <n v="643.12500000000011"/>
    <n v="0.35"/>
  </r>
  <r>
    <x v="0"/>
    <n v="1185732"/>
    <x v="7"/>
    <x v="3"/>
    <x v="20"/>
    <s v="St. Louis"/>
    <x v="2"/>
    <n v="0.30000000000000004"/>
    <n v="4500"/>
    <n v="1350.0000000000002"/>
    <n v="472.50000000000006"/>
    <n v="0.35"/>
  </r>
  <r>
    <x v="0"/>
    <n v="1185732"/>
    <x v="7"/>
    <x v="3"/>
    <x v="20"/>
    <s v="St. Louis"/>
    <x v="3"/>
    <n v="0.20000000000000007"/>
    <n v="3750"/>
    <n v="750.00000000000023"/>
    <n v="300.00000000000011"/>
    <n v="0.4"/>
  </r>
  <r>
    <x v="0"/>
    <n v="1185732"/>
    <x v="7"/>
    <x v="3"/>
    <x v="20"/>
    <s v="St. Louis"/>
    <x v="4"/>
    <n v="0.30000000000000004"/>
    <n v="3500"/>
    <n v="1050.0000000000002"/>
    <n v="367.50000000000006"/>
    <n v="0.35"/>
  </r>
  <r>
    <x v="0"/>
    <n v="1185732"/>
    <x v="7"/>
    <x v="3"/>
    <x v="20"/>
    <s v="St. Louis"/>
    <x v="5"/>
    <n v="0.35000000000000003"/>
    <n v="5250"/>
    <n v="1837.5000000000002"/>
    <n v="918.75000000000011"/>
    <n v="0.5"/>
  </r>
  <r>
    <x v="0"/>
    <n v="1185732"/>
    <x v="122"/>
    <x v="3"/>
    <x v="20"/>
    <s v="St. Louis"/>
    <x v="0"/>
    <n v="0.30000000000000004"/>
    <n v="6500"/>
    <n v="1950.0000000000002"/>
    <n v="780.00000000000011"/>
    <n v="0.4"/>
  </r>
  <r>
    <x v="0"/>
    <n v="1185732"/>
    <x v="122"/>
    <x v="3"/>
    <x v="20"/>
    <s v="St. Louis"/>
    <x v="1"/>
    <n v="0.25000000000000011"/>
    <n v="4500"/>
    <n v="1125.0000000000005"/>
    <n v="393.75000000000011"/>
    <n v="0.35"/>
  </r>
  <r>
    <x v="0"/>
    <n v="1185732"/>
    <x v="122"/>
    <x v="3"/>
    <x v="20"/>
    <s v="St. Louis"/>
    <x v="2"/>
    <n v="0.10000000000000002"/>
    <n v="3500"/>
    <n v="350.00000000000006"/>
    <n v="122.50000000000001"/>
    <n v="0.35"/>
  </r>
  <r>
    <x v="0"/>
    <n v="1185732"/>
    <x v="122"/>
    <x v="3"/>
    <x v="20"/>
    <s v="St. Louis"/>
    <x v="3"/>
    <n v="0.10000000000000002"/>
    <n v="3250"/>
    <n v="325.00000000000006"/>
    <n v="130.00000000000003"/>
    <n v="0.4"/>
  </r>
  <r>
    <x v="0"/>
    <n v="1185732"/>
    <x v="122"/>
    <x v="3"/>
    <x v="20"/>
    <s v="St. Louis"/>
    <x v="4"/>
    <n v="0.2"/>
    <n v="3250"/>
    <n v="650"/>
    <n v="227.49999999999997"/>
    <n v="0.35"/>
  </r>
  <r>
    <x v="0"/>
    <n v="1185732"/>
    <x v="122"/>
    <x v="3"/>
    <x v="20"/>
    <s v="St. Louis"/>
    <x v="5"/>
    <n v="0.25000000000000006"/>
    <n v="4000"/>
    <n v="1000.0000000000002"/>
    <n v="500.00000000000011"/>
    <n v="0.5"/>
  </r>
  <r>
    <x v="0"/>
    <n v="1185732"/>
    <x v="123"/>
    <x v="3"/>
    <x v="20"/>
    <s v="St. Louis"/>
    <x v="0"/>
    <n v="0.3"/>
    <n v="5750"/>
    <n v="1725"/>
    <n v="690"/>
    <n v="0.4"/>
  </r>
  <r>
    <x v="0"/>
    <n v="1185732"/>
    <x v="123"/>
    <x v="3"/>
    <x v="20"/>
    <s v="St. Louis"/>
    <x v="1"/>
    <n v="0.2"/>
    <n v="4000"/>
    <n v="800"/>
    <n v="280"/>
    <n v="0.35"/>
  </r>
  <r>
    <x v="0"/>
    <n v="1185732"/>
    <x v="123"/>
    <x v="3"/>
    <x v="20"/>
    <s v="St. Louis"/>
    <x v="2"/>
    <n v="0.2"/>
    <n v="3000"/>
    <n v="600"/>
    <n v="210"/>
    <n v="0.35"/>
  </r>
  <r>
    <x v="0"/>
    <n v="1185732"/>
    <x v="123"/>
    <x v="3"/>
    <x v="20"/>
    <s v="St. Louis"/>
    <x v="3"/>
    <n v="0.2"/>
    <n v="2750"/>
    <n v="550"/>
    <n v="220"/>
    <n v="0.4"/>
  </r>
  <r>
    <x v="0"/>
    <n v="1185732"/>
    <x v="123"/>
    <x v="3"/>
    <x v="20"/>
    <s v="St. Louis"/>
    <x v="4"/>
    <n v="0.3"/>
    <n v="2750"/>
    <n v="825"/>
    <n v="288.75"/>
    <n v="0.35"/>
  </r>
  <r>
    <x v="0"/>
    <n v="1185732"/>
    <x v="123"/>
    <x v="3"/>
    <x v="20"/>
    <s v="St. Louis"/>
    <x v="5"/>
    <n v="0.34999999999999992"/>
    <n v="4000"/>
    <n v="1399.9999999999998"/>
    <n v="699.99999999999989"/>
    <n v="0.5"/>
  </r>
  <r>
    <x v="0"/>
    <n v="1185732"/>
    <x v="10"/>
    <x v="3"/>
    <x v="20"/>
    <s v="St. Louis"/>
    <x v="0"/>
    <n v="0.30000000000000004"/>
    <n v="5500"/>
    <n v="1650.0000000000002"/>
    <n v="660.00000000000011"/>
    <n v="0.4"/>
  </r>
  <r>
    <x v="0"/>
    <n v="1185732"/>
    <x v="10"/>
    <x v="3"/>
    <x v="20"/>
    <s v="St. Louis"/>
    <x v="1"/>
    <n v="0.20000000000000007"/>
    <n v="4000"/>
    <n v="800.00000000000023"/>
    <n v="280.00000000000006"/>
    <n v="0.35"/>
  </r>
  <r>
    <x v="0"/>
    <n v="1185732"/>
    <x v="10"/>
    <x v="3"/>
    <x v="20"/>
    <s v="St. Louis"/>
    <x v="2"/>
    <n v="0.20000000000000007"/>
    <n v="3450"/>
    <n v="690.00000000000023"/>
    <n v="241.50000000000006"/>
    <n v="0.35"/>
  </r>
  <r>
    <x v="0"/>
    <n v="1185732"/>
    <x v="10"/>
    <x v="3"/>
    <x v="20"/>
    <s v="St. Louis"/>
    <x v="3"/>
    <n v="0.20000000000000007"/>
    <n v="3750"/>
    <n v="750.00000000000023"/>
    <n v="300.00000000000011"/>
    <n v="0.4"/>
  </r>
  <r>
    <x v="0"/>
    <n v="1185732"/>
    <x v="10"/>
    <x v="3"/>
    <x v="20"/>
    <s v="St. Louis"/>
    <x v="4"/>
    <n v="0.39999999999999997"/>
    <n v="3500"/>
    <n v="1399.9999999999998"/>
    <n v="489.99999999999989"/>
    <n v="0.35"/>
  </r>
  <r>
    <x v="0"/>
    <n v="1185732"/>
    <x v="10"/>
    <x v="3"/>
    <x v="20"/>
    <s v="St. Louis"/>
    <x v="5"/>
    <n v="0.44999999999999984"/>
    <n v="4500"/>
    <n v="2024.9999999999993"/>
    <n v="1012.4999999999997"/>
    <n v="0.5"/>
  </r>
  <r>
    <x v="0"/>
    <n v="1185732"/>
    <x v="11"/>
    <x v="3"/>
    <x v="20"/>
    <s v="St. Louis"/>
    <x v="0"/>
    <n v="0.39999999999999997"/>
    <n v="7000"/>
    <n v="2799.9999999999995"/>
    <n v="1119.9999999999998"/>
    <n v="0.4"/>
  </r>
  <r>
    <x v="0"/>
    <n v="1185732"/>
    <x v="11"/>
    <x v="3"/>
    <x v="20"/>
    <s v="St. Louis"/>
    <x v="1"/>
    <n v="0.30000000000000004"/>
    <n v="5000"/>
    <n v="1500.0000000000002"/>
    <n v="525"/>
    <n v="0.35"/>
  </r>
  <r>
    <x v="0"/>
    <n v="1185732"/>
    <x v="11"/>
    <x v="3"/>
    <x v="20"/>
    <s v="St. Louis"/>
    <x v="2"/>
    <n v="0.30000000000000004"/>
    <n v="4500"/>
    <n v="1350.0000000000002"/>
    <n v="472.50000000000006"/>
    <n v="0.35"/>
  </r>
  <r>
    <x v="0"/>
    <n v="1185732"/>
    <x v="11"/>
    <x v="3"/>
    <x v="20"/>
    <s v="St. Louis"/>
    <x v="3"/>
    <n v="0.30000000000000004"/>
    <n v="4000"/>
    <n v="1200.0000000000002"/>
    <n v="480.00000000000011"/>
    <n v="0.4"/>
  </r>
  <r>
    <x v="0"/>
    <n v="1185732"/>
    <x v="11"/>
    <x v="3"/>
    <x v="20"/>
    <s v="St. Louis"/>
    <x v="4"/>
    <n v="0.39999999999999997"/>
    <n v="4000"/>
    <n v="1599.9999999999998"/>
    <n v="559.99999999999989"/>
    <n v="0.35"/>
  </r>
  <r>
    <x v="0"/>
    <n v="1185732"/>
    <x v="11"/>
    <x v="3"/>
    <x v="20"/>
    <s v="St. Louis"/>
    <x v="5"/>
    <n v="0.44999999999999984"/>
    <n v="5000"/>
    <n v="2249.9999999999991"/>
    <n v="1124.9999999999995"/>
    <n v="0.5"/>
  </r>
  <r>
    <x v="2"/>
    <n v="1128299"/>
    <x v="145"/>
    <x v="2"/>
    <x v="21"/>
    <s v="Salt Lake City"/>
    <x v="0"/>
    <n v="0.30000000000000004"/>
    <n v="3500"/>
    <n v="1050.0000000000002"/>
    <n v="367.50000000000006"/>
    <n v="0.35"/>
  </r>
  <r>
    <x v="2"/>
    <n v="1128299"/>
    <x v="145"/>
    <x v="2"/>
    <x v="21"/>
    <s v="Salt Lake City"/>
    <x v="1"/>
    <n v="0.4"/>
    <n v="3500"/>
    <n v="1400"/>
    <n v="489.99999999999994"/>
    <n v="0.35"/>
  </r>
  <r>
    <x v="2"/>
    <n v="1128299"/>
    <x v="145"/>
    <x v="2"/>
    <x v="21"/>
    <s v="Salt Lake City"/>
    <x v="2"/>
    <n v="0.4"/>
    <n v="3500"/>
    <n v="1400"/>
    <n v="489.99999999999994"/>
    <n v="0.35"/>
  </r>
  <r>
    <x v="2"/>
    <n v="1128299"/>
    <x v="145"/>
    <x v="2"/>
    <x v="21"/>
    <s v="Salt Lake City"/>
    <x v="3"/>
    <n v="0.4"/>
    <n v="2000"/>
    <n v="800"/>
    <n v="280"/>
    <n v="0.35"/>
  </r>
  <r>
    <x v="2"/>
    <n v="1128299"/>
    <x v="145"/>
    <x v="2"/>
    <x v="21"/>
    <s v="Salt Lake City"/>
    <x v="4"/>
    <n v="0.45000000000000007"/>
    <n v="1500"/>
    <n v="675.00000000000011"/>
    <n v="270.00000000000006"/>
    <n v="0.4"/>
  </r>
  <r>
    <x v="2"/>
    <n v="1128299"/>
    <x v="145"/>
    <x v="2"/>
    <x v="21"/>
    <s v="Salt Lake City"/>
    <x v="5"/>
    <n v="0.4"/>
    <n v="4000"/>
    <n v="1600"/>
    <n v="480"/>
    <n v="0.3"/>
  </r>
  <r>
    <x v="2"/>
    <n v="1128299"/>
    <x v="146"/>
    <x v="2"/>
    <x v="21"/>
    <s v="Salt Lake City"/>
    <x v="0"/>
    <n v="0.30000000000000004"/>
    <n v="4500"/>
    <n v="1350.0000000000002"/>
    <n v="472.50000000000006"/>
    <n v="0.35"/>
  </r>
  <r>
    <x v="2"/>
    <n v="1128299"/>
    <x v="146"/>
    <x v="2"/>
    <x v="21"/>
    <s v="Salt Lake City"/>
    <x v="1"/>
    <n v="0.4"/>
    <n v="3500"/>
    <n v="1400"/>
    <n v="489.99999999999994"/>
    <n v="0.35"/>
  </r>
  <r>
    <x v="2"/>
    <n v="1128299"/>
    <x v="146"/>
    <x v="2"/>
    <x v="21"/>
    <s v="Salt Lake City"/>
    <x v="2"/>
    <n v="0.4"/>
    <n v="3500"/>
    <n v="1400"/>
    <n v="489.99999999999994"/>
    <n v="0.35"/>
  </r>
  <r>
    <x v="2"/>
    <n v="1128299"/>
    <x v="146"/>
    <x v="2"/>
    <x v="21"/>
    <s v="Salt Lake City"/>
    <x v="3"/>
    <n v="0.4"/>
    <n v="2000"/>
    <n v="800"/>
    <n v="280"/>
    <n v="0.35"/>
  </r>
  <r>
    <x v="2"/>
    <n v="1128299"/>
    <x v="146"/>
    <x v="2"/>
    <x v="21"/>
    <s v="Salt Lake City"/>
    <x v="4"/>
    <n v="0.45000000000000007"/>
    <n v="1250"/>
    <n v="562.50000000000011"/>
    <n v="225.00000000000006"/>
    <n v="0.4"/>
  </r>
  <r>
    <x v="2"/>
    <n v="1128299"/>
    <x v="146"/>
    <x v="2"/>
    <x v="21"/>
    <s v="Salt Lake City"/>
    <x v="5"/>
    <n v="0.4"/>
    <n v="3250"/>
    <n v="1300"/>
    <n v="390"/>
    <n v="0.3"/>
  </r>
  <r>
    <x v="2"/>
    <n v="1128299"/>
    <x v="147"/>
    <x v="2"/>
    <x v="21"/>
    <s v="Salt Lake City"/>
    <x v="0"/>
    <n v="0.4"/>
    <n v="4750"/>
    <n v="1900"/>
    <n v="665"/>
    <n v="0.35"/>
  </r>
  <r>
    <x v="2"/>
    <n v="1128299"/>
    <x v="147"/>
    <x v="2"/>
    <x v="21"/>
    <s v="Salt Lake City"/>
    <x v="1"/>
    <n v="0.5"/>
    <n v="3250"/>
    <n v="1625"/>
    <n v="568.75"/>
    <n v="0.35"/>
  </r>
  <r>
    <x v="2"/>
    <n v="1128299"/>
    <x v="147"/>
    <x v="2"/>
    <x v="21"/>
    <s v="Salt Lake City"/>
    <x v="2"/>
    <n v="0.54999999999999993"/>
    <n v="3500"/>
    <n v="1924.9999999999998"/>
    <n v="673.74999999999989"/>
    <n v="0.35"/>
  </r>
  <r>
    <x v="2"/>
    <n v="1128299"/>
    <x v="147"/>
    <x v="2"/>
    <x v="21"/>
    <s v="Salt Lake City"/>
    <x v="3"/>
    <n v="0.5"/>
    <n v="2500"/>
    <n v="1250"/>
    <n v="437.5"/>
    <n v="0.35"/>
  </r>
  <r>
    <x v="2"/>
    <n v="1128299"/>
    <x v="147"/>
    <x v="2"/>
    <x v="21"/>
    <s v="Salt Lake City"/>
    <x v="4"/>
    <n v="0.55000000000000004"/>
    <n v="1000"/>
    <n v="550"/>
    <n v="220"/>
    <n v="0.4"/>
  </r>
  <r>
    <x v="2"/>
    <n v="1128299"/>
    <x v="147"/>
    <x v="2"/>
    <x v="21"/>
    <s v="Salt Lake City"/>
    <x v="5"/>
    <n v="0.5"/>
    <n v="3000"/>
    <n v="1500"/>
    <n v="450"/>
    <n v="0.3"/>
  </r>
  <r>
    <x v="2"/>
    <n v="1128299"/>
    <x v="148"/>
    <x v="2"/>
    <x v="21"/>
    <s v="Salt Lake City"/>
    <x v="0"/>
    <n v="0.55000000000000004"/>
    <n v="4750"/>
    <n v="2612.5"/>
    <n v="914.37499999999989"/>
    <n v="0.35"/>
  </r>
  <r>
    <x v="2"/>
    <n v="1128299"/>
    <x v="148"/>
    <x v="2"/>
    <x v="21"/>
    <s v="Salt Lake City"/>
    <x v="1"/>
    <n v="0.60000000000000009"/>
    <n v="2750"/>
    <n v="1650.0000000000002"/>
    <n v="577.5"/>
    <n v="0.35"/>
  </r>
  <r>
    <x v="2"/>
    <n v="1128299"/>
    <x v="148"/>
    <x v="2"/>
    <x v="21"/>
    <s v="Salt Lake City"/>
    <x v="2"/>
    <n v="0.60000000000000009"/>
    <n v="3250"/>
    <n v="1950.0000000000002"/>
    <n v="682.5"/>
    <n v="0.35"/>
  </r>
  <r>
    <x v="2"/>
    <n v="1128299"/>
    <x v="148"/>
    <x v="2"/>
    <x v="21"/>
    <s v="Salt Lake City"/>
    <x v="3"/>
    <n v="0.45000000000000007"/>
    <n v="2250"/>
    <n v="1012.5000000000001"/>
    <n v="354.375"/>
    <n v="0.35"/>
  </r>
  <r>
    <x v="2"/>
    <n v="1128299"/>
    <x v="148"/>
    <x v="2"/>
    <x v="21"/>
    <s v="Salt Lake City"/>
    <x v="4"/>
    <n v="0.50000000000000011"/>
    <n v="1250"/>
    <n v="625.00000000000011"/>
    <n v="250.00000000000006"/>
    <n v="0.4"/>
  </r>
  <r>
    <x v="2"/>
    <n v="1128299"/>
    <x v="148"/>
    <x v="2"/>
    <x v="21"/>
    <s v="Salt Lake City"/>
    <x v="5"/>
    <n v="0.65000000000000013"/>
    <n v="3000"/>
    <n v="1950.0000000000005"/>
    <n v="585.00000000000011"/>
    <n v="0.3"/>
  </r>
  <r>
    <x v="2"/>
    <n v="1128299"/>
    <x v="149"/>
    <x v="2"/>
    <x v="21"/>
    <s v="Salt Lake City"/>
    <x v="0"/>
    <n v="0.5"/>
    <n v="5000"/>
    <n v="2500"/>
    <n v="875"/>
    <n v="0.35"/>
  </r>
  <r>
    <x v="2"/>
    <n v="1128299"/>
    <x v="149"/>
    <x v="2"/>
    <x v="21"/>
    <s v="Salt Lake City"/>
    <x v="1"/>
    <n v="0.55000000000000004"/>
    <n v="3500"/>
    <n v="1925.0000000000002"/>
    <n v="673.75"/>
    <n v="0.35"/>
  </r>
  <r>
    <x v="2"/>
    <n v="1128299"/>
    <x v="149"/>
    <x v="2"/>
    <x v="21"/>
    <s v="Salt Lake City"/>
    <x v="2"/>
    <n v="0.55000000000000004"/>
    <n v="3500"/>
    <n v="1925.0000000000002"/>
    <n v="673.75"/>
    <n v="0.35"/>
  </r>
  <r>
    <x v="2"/>
    <n v="1128299"/>
    <x v="149"/>
    <x v="2"/>
    <x v="21"/>
    <s v="Salt Lake City"/>
    <x v="3"/>
    <n v="0.5"/>
    <n v="2750"/>
    <n v="1375"/>
    <n v="481.24999999999994"/>
    <n v="0.35"/>
  </r>
  <r>
    <x v="2"/>
    <n v="1128299"/>
    <x v="149"/>
    <x v="2"/>
    <x v="21"/>
    <s v="Salt Lake City"/>
    <x v="4"/>
    <n v="0.44999999999999996"/>
    <n v="1750"/>
    <n v="787.49999999999989"/>
    <n v="315"/>
    <n v="0.4"/>
  </r>
  <r>
    <x v="2"/>
    <n v="1128299"/>
    <x v="149"/>
    <x v="2"/>
    <x v="21"/>
    <s v="Salt Lake City"/>
    <x v="5"/>
    <n v="0.6"/>
    <n v="5250"/>
    <n v="3150"/>
    <n v="945"/>
    <n v="0.3"/>
  </r>
  <r>
    <x v="2"/>
    <n v="1128299"/>
    <x v="150"/>
    <x v="2"/>
    <x v="21"/>
    <s v="Salt Lake City"/>
    <x v="0"/>
    <n v="0.54999999999999993"/>
    <n v="7750"/>
    <n v="4262.4999999999991"/>
    <n v="1491.8749999999995"/>
    <n v="0.35"/>
  </r>
  <r>
    <x v="2"/>
    <n v="1128299"/>
    <x v="150"/>
    <x v="2"/>
    <x v="21"/>
    <s v="Salt Lake City"/>
    <x v="1"/>
    <n v="0.64999999999999991"/>
    <n v="6500"/>
    <n v="4224.9999999999991"/>
    <n v="1478.7499999999995"/>
    <n v="0.35"/>
  </r>
  <r>
    <x v="2"/>
    <n v="1128299"/>
    <x v="150"/>
    <x v="2"/>
    <x v="21"/>
    <s v="Salt Lake City"/>
    <x v="2"/>
    <n v="0.79999999999999993"/>
    <n v="6500"/>
    <n v="5200"/>
    <n v="1819.9999999999998"/>
    <n v="0.35"/>
  </r>
  <r>
    <x v="2"/>
    <n v="1128299"/>
    <x v="150"/>
    <x v="2"/>
    <x v="21"/>
    <s v="Salt Lake City"/>
    <x v="3"/>
    <n v="0.79999999999999993"/>
    <n v="5250"/>
    <n v="4200"/>
    <n v="1470"/>
    <n v="0.35"/>
  </r>
  <r>
    <x v="2"/>
    <n v="1128299"/>
    <x v="150"/>
    <x v="2"/>
    <x v="21"/>
    <s v="Salt Lake City"/>
    <x v="4"/>
    <n v="0.9"/>
    <n v="4000"/>
    <n v="3600"/>
    <n v="1440"/>
    <n v="0.4"/>
  </r>
  <r>
    <x v="2"/>
    <n v="1128299"/>
    <x v="150"/>
    <x v="2"/>
    <x v="21"/>
    <s v="Salt Lake City"/>
    <x v="5"/>
    <n v="1.05"/>
    <n v="7000"/>
    <n v="7350"/>
    <n v="2205"/>
    <n v="0.3"/>
  </r>
  <r>
    <x v="2"/>
    <n v="1128299"/>
    <x v="151"/>
    <x v="2"/>
    <x v="21"/>
    <s v="Salt Lake City"/>
    <x v="0"/>
    <n v="0.85"/>
    <n v="8500"/>
    <n v="7225"/>
    <n v="2528.75"/>
    <n v="0.35"/>
  </r>
  <r>
    <x v="2"/>
    <n v="1128299"/>
    <x v="151"/>
    <x v="2"/>
    <x v="21"/>
    <s v="Salt Lake City"/>
    <x v="1"/>
    <n v="0.9"/>
    <n v="7000"/>
    <n v="6300"/>
    <n v="2205"/>
    <n v="0.35"/>
  </r>
  <r>
    <x v="2"/>
    <n v="1128299"/>
    <x v="151"/>
    <x v="2"/>
    <x v="21"/>
    <s v="Salt Lake City"/>
    <x v="2"/>
    <n v="0.9"/>
    <n v="6500"/>
    <n v="5850"/>
    <n v="2047.4999999999998"/>
    <n v="0.35"/>
  </r>
  <r>
    <x v="2"/>
    <n v="1128299"/>
    <x v="151"/>
    <x v="2"/>
    <x v="21"/>
    <s v="Salt Lake City"/>
    <x v="3"/>
    <n v="0.85"/>
    <n v="5500"/>
    <n v="4675"/>
    <n v="1636.25"/>
    <n v="0.35"/>
  </r>
  <r>
    <x v="2"/>
    <n v="1128299"/>
    <x v="151"/>
    <x v="2"/>
    <x v="21"/>
    <s v="Salt Lake City"/>
    <x v="4"/>
    <n v="0.9"/>
    <n v="6000"/>
    <n v="5400"/>
    <n v="2160"/>
    <n v="0.4"/>
  </r>
  <r>
    <x v="2"/>
    <n v="1128299"/>
    <x v="151"/>
    <x v="2"/>
    <x v="21"/>
    <s v="Salt Lake City"/>
    <x v="5"/>
    <n v="1.05"/>
    <n v="6000"/>
    <n v="6300"/>
    <n v="1890"/>
    <n v="0.3"/>
  </r>
  <r>
    <x v="2"/>
    <n v="1128299"/>
    <x v="152"/>
    <x v="2"/>
    <x v="21"/>
    <s v="Salt Lake City"/>
    <x v="0"/>
    <n v="0.9"/>
    <n v="8000"/>
    <n v="7200"/>
    <n v="2520"/>
    <n v="0.35"/>
  </r>
  <r>
    <x v="2"/>
    <n v="1128299"/>
    <x v="152"/>
    <x v="2"/>
    <x v="21"/>
    <s v="Salt Lake City"/>
    <x v="1"/>
    <n v="0.8"/>
    <n v="7750"/>
    <n v="6200"/>
    <n v="2170"/>
    <n v="0.35"/>
  </r>
  <r>
    <x v="2"/>
    <n v="1128299"/>
    <x v="152"/>
    <x v="2"/>
    <x v="21"/>
    <s v="Salt Lake City"/>
    <x v="2"/>
    <n v="0.70000000000000007"/>
    <n v="6500"/>
    <n v="4550"/>
    <n v="1592.5"/>
    <n v="0.35"/>
  </r>
  <r>
    <x v="2"/>
    <n v="1128299"/>
    <x v="152"/>
    <x v="2"/>
    <x v="21"/>
    <s v="Salt Lake City"/>
    <x v="3"/>
    <n v="0.70000000000000007"/>
    <n v="4250"/>
    <n v="2975.0000000000005"/>
    <n v="1041.25"/>
    <n v="0.35"/>
  </r>
  <r>
    <x v="2"/>
    <n v="1128299"/>
    <x v="152"/>
    <x v="2"/>
    <x v="21"/>
    <s v="Salt Lake City"/>
    <x v="4"/>
    <n v="0.7"/>
    <n v="4250"/>
    <n v="2975"/>
    <n v="1190"/>
    <n v="0.4"/>
  </r>
  <r>
    <x v="2"/>
    <n v="1128299"/>
    <x v="152"/>
    <x v="2"/>
    <x v="21"/>
    <s v="Salt Lake City"/>
    <x v="5"/>
    <n v="0.75"/>
    <n v="2500"/>
    <n v="1875"/>
    <n v="562.5"/>
    <n v="0.3"/>
  </r>
  <r>
    <x v="2"/>
    <n v="1128299"/>
    <x v="153"/>
    <x v="2"/>
    <x v="21"/>
    <s v="Salt Lake City"/>
    <x v="0"/>
    <n v="0.50000000000000011"/>
    <n v="4500"/>
    <n v="2250.0000000000005"/>
    <n v="787.50000000000011"/>
    <n v="0.35"/>
  </r>
  <r>
    <x v="2"/>
    <n v="1128299"/>
    <x v="153"/>
    <x v="2"/>
    <x v="21"/>
    <s v="Salt Lake City"/>
    <x v="1"/>
    <n v="0.55000000000000016"/>
    <n v="4500"/>
    <n v="2475.0000000000009"/>
    <n v="866.25000000000023"/>
    <n v="0.35"/>
  </r>
  <r>
    <x v="2"/>
    <n v="1128299"/>
    <x v="153"/>
    <x v="2"/>
    <x v="21"/>
    <s v="Salt Lake City"/>
    <x v="2"/>
    <n v="0.50000000000000011"/>
    <n v="2500"/>
    <n v="1250.0000000000002"/>
    <n v="437.50000000000006"/>
    <n v="0.35"/>
  </r>
  <r>
    <x v="2"/>
    <n v="1128299"/>
    <x v="153"/>
    <x v="2"/>
    <x v="21"/>
    <s v="Salt Lake City"/>
    <x v="3"/>
    <n v="0.50000000000000011"/>
    <n v="2000"/>
    <n v="1000.0000000000002"/>
    <n v="350.00000000000006"/>
    <n v="0.35"/>
  </r>
  <r>
    <x v="2"/>
    <n v="1128299"/>
    <x v="153"/>
    <x v="2"/>
    <x v="21"/>
    <s v="Salt Lake City"/>
    <x v="4"/>
    <n v="0.60000000000000009"/>
    <n v="2250"/>
    <n v="1350.0000000000002"/>
    <n v="540.00000000000011"/>
    <n v="0.4"/>
  </r>
  <r>
    <x v="2"/>
    <n v="1128299"/>
    <x v="153"/>
    <x v="2"/>
    <x v="21"/>
    <s v="Salt Lake City"/>
    <x v="5"/>
    <n v="0.44999999999999996"/>
    <n v="2500"/>
    <n v="1125"/>
    <n v="337.5"/>
    <n v="0.3"/>
  </r>
  <r>
    <x v="2"/>
    <n v="1128299"/>
    <x v="154"/>
    <x v="2"/>
    <x v="21"/>
    <s v="Salt Lake City"/>
    <x v="0"/>
    <n v="0.4"/>
    <n v="3500"/>
    <n v="1400"/>
    <n v="489.99999999999994"/>
    <n v="0.35"/>
  </r>
  <r>
    <x v="2"/>
    <n v="1128299"/>
    <x v="154"/>
    <x v="2"/>
    <x v="21"/>
    <s v="Salt Lake City"/>
    <x v="1"/>
    <n v="0.55000000000000016"/>
    <n v="5250"/>
    <n v="2887.5000000000009"/>
    <n v="1010.6250000000002"/>
    <n v="0.35"/>
  </r>
  <r>
    <x v="2"/>
    <n v="1128299"/>
    <x v="154"/>
    <x v="2"/>
    <x v="21"/>
    <s v="Salt Lake City"/>
    <x v="2"/>
    <n v="0.50000000000000011"/>
    <n v="3500"/>
    <n v="1750.0000000000005"/>
    <n v="612.50000000000011"/>
    <n v="0.35"/>
  </r>
  <r>
    <x v="2"/>
    <n v="1128299"/>
    <x v="154"/>
    <x v="2"/>
    <x v="21"/>
    <s v="Salt Lake City"/>
    <x v="3"/>
    <n v="0.45000000000000007"/>
    <n v="3250"/>
    <n v="1462.5000000000002"/>
    <n v="511.87500000000006"/>
    <n v="0.35"/>
  </r>
  <r>
    <x v="2"/>
    <n v="1128299"/>
    <x v="154"/>
    <x v="2"/>
    <x v="21"/>
    <s v="Salt Lake City"/>
    <x v="4"/>
    <n v="0.55000000000000004"/>
    <n v="3000"/>
    <n v="1650.0000000000002"/>
    <n v="660.00000000000011"/>
    <n v="0.4"/>
  </r>
  <r>
    <x v="2"/>
    <n v="1128299"/>
    <x v="154"/>
    <x v="2"/>
    <x v="21"/>
    <s v="Salt Lake City"/>
    <x v="5"/>
    <n v="0.60000000000000009"/>
    <n v="3500"/>
    <n v="2100.0000000000005"/>
    <n v="630.00000000000011"/>
    <n v="0.3"/>
  </r>
  <r>
    <x v="2"/>
    <n v="1128299"/>
    <x v="155"/>
    <x v="2"/>
    <x v="21"/>
    <s v="Salt Lake City"/>
    <x v="0"/>
    <n v="0.45000000000000007"/>
    <n v="5750"/>
    <n v="2587.5000000000005"/>
    <n v="905.62500000000011"/>
    <n v="0.35"/>
  </r>
  <r>
    <x v="2"/>
    <n v="1128299"/>
    <x v="155"/>
    <x v="2"/>
    <x v="21"/>
    <s v="Salt Lake City"/>
    <x v="1"/>
    <n v="0.50000000000000011"/>
    <n v="6500"/>
    <n v="3250.0000000000009"/>
    <n v="1137.5000000000002"/>
    <n v="0.35"/>
  </r>
  <r>
    <x v="2"/>
    <n v="1128299"/>
    <x v="155"/>
    <x v="2"/>
    <x v="21"/>
    <s v="Salt Lake City"/>
    <x v="2"/>
    <n v="0.45000000000000007"/>
    <n v="4750"/>
    <n v="2137.5000000000005"/>
    <n v="748.12500000000011"/>
    <n v="0.35"/>
  </r>
  <r>
    <x v="2"/>
    <n v="1128299"/>
    <x v="155"/>
    <x v="2"/>
    <x v="21"/>
    <s v="Salt Lake City"/>
    <x v="3"/>
    <n v="0.55000000000000016"/>
    <n v="4500"/>
    <n v="2475.0000000000009"/>
    <n v="866.25000000000023"/>
    <n v="0.35"/>
  </r>
  <r>
    <x v="2"/>
    <n v="1128299"/>
    <x v="155"/>
    <x v="2"/>
    <x v="21"/>
    <s v="Salt Lake City"/>
    <x v="4"/>
    <n v="0.75000000000000011"/>
    <n v="4250"/>
    <n v="3187.5000000000005"/>
    <n v="1275.0000000000002"/>
    <n v="0.4"/>
  </r>
  <r>
    <x v="2"/>
    <n v="1128299"/>
    <x v="155"/>
    <x v="2"/>
    <x v="21"/>
    <s v="Salt Lake City"/>
    <x v="5"/>
    <n v="0.80000000000000016"/>
    <n v="5500"/>
    <n v="4400.0000000000009"/>
    <n v="1320.0000000000002"/>
    <n v="0.3"/>
  </r>
  <r>
    <x v="2"/>
    <n v="1128299"/>
    <x v="156"/>
    <x v="2"/>
    <x v="21"/>
    <s v="Salt Lake City"/>
    <x v="0"/>
    <n v="0.65000000000000013"/>
    <n v="7500"/>
    <n v="4875.0000000000009"/>
    <n v="1706.2500000000002"/>
    <n v="0.35"/>
  </r>
  <r>
    <x v="2"/>
    <n v="1128299"/>
    <x v="156"/>
    <x v="2"/>
    <x v="21"/>
    <s v="Salt Lake City"/>
    <x v="1"/>
    <n v="0.75000000000000022"/>
    <n v="7500"/>
    <n v="5625.0000000000018"/>
    <n v="1968.7500000000005"/>
    <n v="0.35"/>
  </r>
  <r>
    <x v="2"/>
    <n v="1128299"/>
    <x v="156"/>
    <x v="2"/>
    <x v="21"/>
    <s v="Salt Lake City"/>
    <x v="2"/>
    <n v="0.70000000000000018"/>
    <n v="5500"/>
    <n v="3850.0000000000009"/>
    <n v="1347.5000000000002"/>
    <n v="0.35"/>
  </r>
  <r>
    <x v="2"/>
    <n v="1128299"/>
    <x v="156"/>
    <x v="2"/>
    <x v="21"/>
    <s v="Salt Lake City"/>
    <x v="3"/>
    <n v="0.70000000000000018"/>
    <n v="5500"/>
    <n v="3850.0000000000009"/>
    <n v="1347.5000000000002"/>
    <n v="0.35"/>
  </r>
  <r>
    <x v="2"/>
    <n v="1128299"/>
    <x v="156"/>
    <x v="2"/>
    <x v="21"/>
    <s v="Salt Lake City"/>
    <x v="4"/>
    <n v="0.80000000000000016"/>
    <n v="4750"/>
    <n v="3800.0000000000009"/>
    <n v="1520.0000000000005"/>
    <n v="0.4"/>
  </r>
  <r>
    <x v="2"/>
    <n v="1128299"/>
    <x v="156"/>
    <x v="2"/>
    <x v="21"/>
    <s v="Salt Lake City"/>
    <x v="5"/>
    <n v="0.8500000000000002"/>
    <n v="5750"/>
    <n v="4887.5000000000009"/>
    <n v="1466.2500000000002"/>
    <n v="0.3"/>
  </r>
  <r>
    <x v="2"/>
    <n v="1128299"/>
    <x v="102"/>
    <x v="2"/>
    <x v="22"/>
    <s v="Portland"/>
    <x v="0"/>
    <n v="0.35000000000000003"/>
    <n v="4000"/>
    <n v="1400.0000000000002"/>
    <n v="560"/>
    <n v="0.39999999999999997"/>
  </r>
  <r>
    <x v="2"/>
    <n v="1128299"/>
    <x v="102"/>
    <x v="2"/>
    <x v="22"/>
    <s v="Portland"/>
    <x v="1"/>
    <n v="0.45"/>
    <n v="4000"/>
    <n v="1800"/>
    <n v="719.99999999999989"/>
    <n v="0.39999999999999997"/>
  </r>
  <r>
    <x v="2"/>
    <n v="1128299"/>
    <x v="102"/>
    <x v="2"/>
    <x v="22"/>
    <s v="Portland"/>
    <x v="2"/>
    <n v="0.45"/>
    <n v="4000"/>
    <n v="1800"/>
    <n v="719.99999999999989"/>
    <n v="0.39999999999999997"/>
  </r>
  <r>
    <x v="2"/>
    <n v="1128299"/>
    <x v="102"/>
    <x v="2"/>
    <x v="22"/>
    <s v="Portland"/>
    <x v="3"/>
    <n v="0.45"/>
    <n v="2500"/>
    <n v="1125"/>
    <n v="449.99999999999994"/>
    <n v="0.39999999999999997"/>
  </r>
  <r>
    <x v="2"/>
    <n v="1128299"/>
    <x v="102"/>
    <x v="2"/>
    <x v="22"/>
    <s v="Portland"/>
    <x v="4"/>
    <n v="0.50000000000000011"/>
    <n v="2000"/>
    <n v="1000.0000000000002"/>
    <n v="450.00000000000011"/>
    <n v="0.45"/>
  </r>
  <r>
    <x v="2"/>
    <n v="1128299"/>
    <x v="102"/>
    <x v="2"/>
    <x v="22"/>
    <s v="Portland"/>
    <x v="5"/>
    <n v="0.45"/>
    <n v="4500"/>
    <n v="2025"/>
    <n v="708.75"/>
    <n v="0.35"/>
  </r>
  <r>
    <x v="2"/>
    <n v="1128299"/>
    <x v="103"/>
    <x v="2"/>
    <x v="22"/>
    <s v="Portland"/>
    <x v="0"/>
    <n v="0.35000000000000003"/>
    <n v="5000"/>
    <n v="1750.0000000000002"/>
    <n v="700"/>
    <n v="0.39999999999999997"/>
  </r>
  <r>
    <x v="2"/>
    <n v="1128299"/>
    <x v="103"/>
    <x v="2"/>
    <x v="22"/>
    <s v="Portland"/>
    <x v="1"/>
    <n v="0.45"/>
    <n v="4000"/>
    <n v="1800"/>
    <n v="719.99999999999989"/>
    <n v="0.39999999999999997"/>
  </r>
  <r>
    <x v="2"/>
    <n v="1128299"/>
    <x v="103"/>
    <x v="2"/>
    <x v="22"/>
    <s v="Portland"/>
    <x v="2"/>
    <n v="0.45"/>
    <n v="4000"/>
    <n v="1800"/>
    <n v="719.99999999999989"/>
    <n v="0.39999999999999997"/>
  </r>
  <r>
    <x v="2"/>
    <n v="1128299"/>
    <x v="103"/>
    <x v="2"/>
    <x v="22"/>
    <s v="Portland"/>
    <x v="3"/>
    <n v="0.45"/>
    <n v="2500"/>
    <n v="1125"/>
    <n v="449.99999999999994"/>
    <n v="0.39999999999999997"/>
  </r>
  <r>
    <x v="2"/>
    <n v="1128299"/>
    <x v="103"/>
    <x v="2"/>
    <x v="22"/>
    <s v="Portland"/>
    <x v="4"/>
    <n v="0.50000000000000011"/>
    <n v="1750"/>
    <n v="875.00000000000023"/>
    <n v="393.75000000000011"/>
    <n v="0.45"/>
  </r>
  <r>
    <x v="2"/>
    <n v="1128299"/>
    <x v="103"/>
    <x v="2"/>
    <x v="22"/>
    <s v="Portland"/>
    <x v="5"/>
    <n v="0.45"/>
    <n v="3750"/>
    <n v="1687.5"/>
    <n v="590.625"/>
    <n v="0.35"/>
  </r>
  <r>
    <x v="2"/>
    <n v="1128299"/>
    <x v="104"/>
    <x v="2"/>
    <x v="22"/>
    <s v="Portland"/>
    <x v="0"/>
    <n v="0.45"/>
    <n v="5250"/>
    <n v="2362.5"/>
    <n v="944.99999999999989"/>
    <n v="0.39999999999999997"/>
  </r>
  <r>
    <x v="2"/>
    <n v="1128299"/>
    <x v="104"/>
    <x v="2"/>
    <x v="22"/>
    <s v="Portland"/>
    <x v="1"/>
    <n v="0.55000000000000004"/>
    <n v="3750"/>
    <n v="2062.5"/>
    <n v="824.99999999999989"/>
    <n v="0.39999999999999997"/>
  </r>
  <r>
    <x v="2"/>
    <n v="1128299"/>
    <x v="104"/>
    <x v="2"/>
    <x v="22"/>
    <s v="Portland"/>
    <x v="2"/>
    <n v="0.6"/>
    <n v="4000"/>
    <n v="2400"/>
    <n v="959.99999999999989"/>
    <n v="0.39999999999999997"/>
  </r>
  <r>
    <x v="2"/>
    <n v="1128299"/>
    <x v="104"/>
    <x v="2"/>
    <x v="22"/>
    <s v="Portland"/>
    <x v="3"/>
    <n v="0.55000000000000004"/>
    <n v="3000"/>
    <n v="1650.0000000000002"/>
    <n v="660"/>
    <n v="0.39999999999999997"/>
  </r>
  <r>
    <x v="2"/>
    <n v="1128299"/>
    <x v="104"/>
    <x v="2"/>
    <x v="22"/>
    <s v="Portland"/>
    <x v="4"/>
    <n v="0.60000000000000009"/>
    <n v="1500"/>
    <n v="900.00000000000011"/>
    <n v="405.00000000000006"/>
    <n v="0.45"/>
  </r>
  <r>
    <x v="2"/>
    <n v="1128299"/>
    <x v="104"/>
    <x v="2"/>
    <x v="22"/>
    <s v="Portland"/>
    <x v="5"/>
    <n v="0.45"/>
    <n v="3500"/>
    <n v="1575"/>
    <n v="551.25"/>
    <n v="0.35"/>
  </r>
  <r>
    <x v="2"/>
    <n v="1128299"/>
    <x v="105"/>
    <x v="2"/>
    <x v="22"/>
    <s v="Portland"/>
    <x v="0"/>
    <n v="0.5"/>
    <n v="5250"/>
    <n v="2625"/>
    <n v="1050"/>
    <n v="0.39999999999999997"/>
  </r>
  <r>
    <x v="2"/>
    <n v="1128299"/>
    <x v="105"/>
    <x v="2"/>
    <x v="22"/>
    <s v="Portland"/>
    <x v="1"/>
    <n v="0.55000000000000004"/>
    <n v="3250"/>
    <n v="1787.5000000000002"/>
    <n v="715"/>
    <n v="0.39999999999999997"/>
  </r>
  <r>
    <x v="2"/>
    <n v="1128299"/>
    <x v="105"/>
    <x v="2"/>
    <x v="22"/>
    <s v="Portland"/>
    <x v="2"/>
    <n v="0.55000000000000004"/>
    <n v="3750"/>
    <n v="2062.5"/>
    <n v="824.99999999999989"/>
    <n v="0.39999999999999997"/>
  </r>
  <r>
    <x v="2"/>
    <n v="1128299"/>
    <x v="105"/>
    <x v="2"/>
    <x v="22"/>
    <s v="Portland"/>
    <x v="3"/>
    <n v="0.40000000000000008"/>
    <n v="2750"/>
    <n v="1100.0000000000002"/>
    <n v="440.00000000000006"/>
    <n v="0.39999999999999997"/>
  </r>
  <r>
    <x v="2"/>
    <n v="1128299"/>
    <x v="105"/>
    <x v="2"/>
    <x v="22"/>
    <s v="Portland"/>
    <x v="4"/>
    <n v="0.45000000000000012"/>
    <n v="1750"/>
    <n v="787.50000000000023"/>
    <n v="354.37500000000011"/>
    <n v="0.45"/>
  </r>
  <r>
    <x v="2"/>
    <n v="1128299"/>
    <x v="105"/>
    <x v="2"/>
    <x v="22"/>
    <s v="Portland"/>
    <x v="5"/>
    <n v="0.60000000000000009"/>
    <n v="3500"/>
    <n v="2100.0000000000005"/>
    <n v="735.00000000000011"/>
    <n v="0.35"/>
  </r>
  <r>
    <x v="2"/>
    <n v="1128299"/>
    <x v="106"/>
    <x v="2"/>
    <x v="22"/>
    <s v="Portland"/>
    <x v="0"/>
    <n v="0.45"/>
    <n v="5500"/>
    <n v="2475"/>
    <n v="989.99999999999989"/>
    <n v="0.39999999999999997"/>
  </r>
  <r>
    <x v="2"/>
    <n v="1128299"/>
    <x v="106"/>
    <x v="2"/>
    <x v="22"/>
    <s v="Portland"/>
    <x v="1"/>
    <n v="0.5"/>
    <n v="4000"/>
    <n v="2000"/>
    <n v="799.99999999999989"/>
    <n v="0.39999999999999997"/>
  </r>
  <r>
    <x v="2"/>
    <n v="1128299"/>
    <x v="106"/>
    <x v="2"/>
    <x v="22"/>
    <s v="Portland"/>
    <x v="2"/>
    <n v="0.5"/>
    <n v="4000"/>
    <n v="2000"/>
    <n v="799.99999999999989"/>
    <n v="0.39999999999999997"/>
  </r>
  <r>
    <x v="2"/>
    <n v="1128299"/>
    <x v="106"/>
    <x v="2"/>
    <x v="22"/>
    <s v="Portland"/>
    <x v="3"/>
    <n v="0.45"/>
    <n v="3250"/>
    <n v="1462.5"/>
    <n v="585"/>
    <n v="0.39999999999999997"/>
  </r>
  <r>
    <x v="2"/>
    <n v="1128299"/>
    <x v="106"/>
    <x v="2"/>
    <x v="22"/>
    <s v="Portland"/>
    <x v="4"/>
    <n v="0.39999999999999997"/>
    <n v="2250"/>
    <n v="899.99999999999989"/>
    <n v="404.99999999999994"/>
    <n v="0.45"/>
  </r>
  <r>
    <x v="2"/>
    <n v="1128299"/>
    <x v="106"/>
    <x v="2"/>
    <x v="22"/>
    <s v="Portland"/>
    <x v="5"/>
    <n v="0.65"/>
    <n v="5750"/>
    <n v="3737.5"/>
    <n v="1308.125"/>
    <n v="0.35"/>
  </r>
  <r>
    <x v="2"/>
    <n v="1128299"/>
    <x v="107"/>
    <x v="2"/>
    <x v="22"/>
    <s v="Portland"/>
    <x v="0"/>
    <n v="0.6"/>
    <n v="8250"/>
    <n v="4950"/>
    <n v="1979.9999999999998"/>
    <n v="0.39999999999999997"/>
  </r>
  <r>
    <x v="2"/>
    <n v="1128299"/>
    <x v="107"/>
    <x v="2"/>
    <x v="22"/>
    <s v="Portland"/>
    <x v="1"/>
    <n v="0.7"/>
    <n v="7000"/>
    <n v="4900"/>
    <n v="1959.9999999999998"/>
    <n v="0.39999999999999997"/>
  </r>
  <r>
    <x v="2"/>
    <n v="1128299"/>
    <x v="107"/>
    <x v="2"/>
    <x v="22"/>
    <s v="Portland"/>
    <x v="2"/>
    <n v="0.85"/>
    <n v="7000"/>
    <n v="5950"/>
    <n v="2380"/>
    <n v="0.39999999999999997"/>
  </r>
  <r>
    <x v="2"/>
    <n v="1128299"/>
    <x v="107"/>
    <x v="2"/>
    <x v="22"/>
    <s v="Portland"/>
    <x v="3"/>
    <n v="0.85"/>
    <n v="5750"/>
    <n v="4887.5"/>
    <n v="1954.9999999999998"/>
    <n v="0.39999999999999997"/>
  </r>
  <r>
    <x v="2"/>
    <n v="1128299"/>
    <x v="107"/>
    <x v="2"/>
    <x v="22"/>
    <s v="Portland"/>
    <x v="4"/>
    <n v="0.95000000000000007"/>
    <n v="4500"/>
    <n v="4275"/>
    <n v="1923.75"/>
    <n v="0.45"/>
  </r>
  <r>
    <x v="2"/>
    <n v="1128299"/>
    <x v="107"/>
    <x v="2"/>
    <x v="22"/>
    <s v="Portland"/>
    <x v="5"/>
    <n v="1.1000000000000001"/>
    <n v="7500"/>
    <n v="8250"/>
    <n v="2887.5"/>
    <n v="0.35"/>
  </r>
  <r>
    <x v="2"/>
    <n v="1128299"/>
    <x v="108"/>
    <x v="2"/>
    <x v="22"/>
    <s v="Portland"/>
    <x v="0"/>
    <n v="0.9"/>
    <n v="9000"/>
    <n v="8100"/>
    <n v="3239.9999999999995"/>
    <n v="0.39999999999999997"/>
  </r>
  <r>
    <x v="2"/>
    <n v="1128299"/>
    <x v="108"/>
    <x v="2"/>
    <x v="22"/>
    <s v="Portland"/>
    <x v="1"/>
    <n v="0.95000000000000007"/>
    <n v="7500"/>
    <n v="7125.0000000000009"/>
    <n v="2850"/>
    <n v="0.39999999999999997"/>
  </r>
  <r>
    <x v="2"/>
    <n v="1128299"/>
    <x v="108"/>
    <x v="2"/>
    <x v="22"/>
    <s v="Portland"/>
    <x v="2"/>
    <n v="0.95000000000000007"/>
    <n v="7000"/>
    <n v="6650.0000000000009"/>
    <n v="2660"/>
    <n v="0.39999999999999997"/>
  </r>
  <r>
    <x v="2"/>
    <n v="1128299"/>
    <x v="108"/>
    <x v="2"/>
    <x v="22"/>
    <s v="Portland"/>
    <x v="3"/>
    <n v="0.9"/>
    <n v="6000"/>
    <n v="5400"/>
    <n v="2160"/>
    <n v="0.39999999999999997"/>
  </r>
  <r>
    <x v="2"/>
    <n v="1128299"/>
    <x v="108"/>
    <x v="2"/>
    <x v="22"/>
    <s v="Portland"/>
    <x v="4"/>
    <n v="0.95000000000000007"/>
    <n v="6500"/>
    <n v="6175"/>
    <n v="2778.75"/>
    <n v="0.45"/>
  </r>
  <r>
    <x v="2"/>
    <n v="1128299"/>
    <x v="108"/>
    <x v="2"/>
    <x v="22"/>
    <s v="Portland"/>
    <x v="5"/>
    <n v="1.1000000000000001"/>
    <n v="6500"/>
    <n v="7150.0000000000009"/>
    <n v="2502.5"/>
    <n v="0.35"/>
  </r>
  <r>
    <x v="2"/>
    <n v="1128299"/>
    <x v="109"/>
    <x v="2"/>
    <x v="22"/>
    <s v="Portland"/>
    <x v="0"/>
    <n v="0.95000000000000007"/>
    <n v="8500"/>
    <n v="8075.0000000000009"/>
    <n v="3230"/>
    <n v="0.39999999999999997"/>
  </r>
  <r>
    <x v="2"/>
    <n v="1128299"/>
    <x v="109"/>
    <x v="2"/>
    <x v="22"/>
    <s v="Portland"/>
    <x v="1"/>
    <n v="0.85000000000000009"/>
    <n v="8250"/>
    <n v="7012.5000000000009"/>
    <n v="2805"/>
    <n v="0.39999999999999997"/>
  </r>
  <r>
    <x v="2"/>
    <n v="1128299"/>
    <x v="109"/>
    <x v="2"/>
    <x v="22"/>
    <s v="Portland"/>
    <x v="2"/>
    <n v="0.75000000000000011"/>
    <n v="7000"/>
    <n v="5250.0000000000009"/>
    <n v="2100"/>
    <n v="0.39999999999999997"/>
  </r>
  <r>
    <x v="2"/>
    <n v="1128299"/>
    <x v="109"/>
    <x v="2"/>
    <x v="22"/>
    <s v="Portland"/>
    <x v="3"/>
    <n v="0.75000000000000011"/>
    <n v="4750"/>
    <n v="3562.5000000000005"/>
    <n v="1425"/>
    <n v="0.39999999999999997"/>
  </r>
  <r>
    <x v="2"/>
    <n v="1128299"/>
    <x v="109"/>
    <x v="2"/>
    <x v="22"/>
    <s v="Portland"/>
    <x v="4"/>
    <n v="0.64999999999999991"/>
    <n v="4750"/>
    <n v="3087.4999999999995"/>
    <n v="1389.3749999999998"/>
    <n v="0.45"/>
  </r>
  <r>
    <x v="2"/>
    <n v="1128299"/>
    <x v="109"/>
    <x v="2"/>
    <x v="22"/>
    <s v="Portland"/>
    <x v="5"/>
    <n v="0.7"/>
    <n v="3000"/>
    <n v="2100"/>
    <n v="735"/>
    <n v="0.35"/>
  </r>
  <r>
    <x v="2"/>
    <n v="1128299"/>
    <x v="110"/>
    <x v="2"/>
    <x v="22"/>
    <s v="Portland"/>
    <x v="0"/>
    <n v="0.45000000000000012"/>
    <n v="5000"/>
    <n v="2250.0000000000005"/>
    <n v="900.00000000000011"/>
    <n v="0.39999999999999997"/>
  </r>
  <r>
    <x v="2"/>
    <n v="1128299"/>
    <x v="110"/>
    <x v="2"/>
    <x v="22"/>
    <s v="Portland"/>
    <x v="1"/>
    <n v="0.50000000000000011"/>
    <n v="5000"/>
    <n v="2500.0000000000005"/>
    <n v="1000.0000000000001"/>
    <n v="0.39999999999999997"/>
  </r>
  <r>
    <x v="2"/>
    <n v="1128299"/>
    <x v="110"/>
    <x v="2"/>
    <x v="22"/>
    <s v="Portland"/>
    <x v="2"/>
    <n v="0.45000000000000012"/>
    <n v="3000"/>
    <n v="1350.0000000000005"/>
    <n v="540.00000000000011"/>
    <n v="0.39999999999999997"/>
  </r>
  <r>
    <x v="2"/>
    <n v="1128299"/>
    <x v="110"/>
    <x v="2"/>
    <x v="22"/>
    <s v="Portland"/>
    <x v="3"/>
    <n v="0.45000000000000012"/>
    <n v="2500"/>
    <n v="1125.0000000000002"/>
    <n v="450.00000000000006"/>
    <n v="0.39999999999999997"/>
  </r>
  <r>
    <x v="2"/>
    <n v="1128299"/>
    <x v="110"/>
    <x v="2"/>
    <x v="22"/>
    <s v="Portland"/>
    <x v="4"/>
    <n v="0.55000000000000004"/>
    <n v="2750"/>
    <n v="1512.5000000000002"/>
    <n v="680.62500000000011"/>
    <n v="0.45"/>
  </r>
  <r>
    <x v="2"/>
    <n v="1128299"/>
    <x v="110"/>
    <x v="2"/>
    <x v="22"/>
    <s v="Portland"/>
    <x v="5"/>
    <n v="0.39999999999999997"/>
    <n v="3000"/>
    <n v="1200"/>
    <n v="420"/>
    <n v="0.35"/>
  </r>
  <r>
    <x v="2"/>
    <n v="1128299"/>
    <x v="111"/>
    <x v="2"/>
    <x v="22"/>
    <s v="Portland"/>
    <x v="0"/>
    <n v="0.35000000000000003"/>
    <n v="4000"/>
    <n v="1400.0000000000002"/>
    <n v="560"/>
    <n v="0.39999999999999997"/>
  </r>
  <r>
    <x v="2"/>
    <n v="1128299"/>
    <x v="111"/>
    <x v="2"/>
    <x v="22"/>
    <s v="Portland"/>
    <x v="1"/>
    <n v="0.50000000000000011"/>
    <n v="5750"/>
    <n v="2875.0000000000005"/>
    <n v="1150"/>
    <n v="0.39999999999999997"/>
  </r>
  <r>
    <x v="2"/>
    <n v="1128299"/>
    <x v="111"/>
    <x v="2"/>
    <x v="22"/>
    <s v="Portland"/>
    <x v="2"/>
    <n v="0.45000000000000012"/>
    <n v="4000"/>
    <n v="1800.0000000000005"/>
    <n v="720.00000000000011"/>
    <n v="0.39999999999999997"/>
  </r>
  <r>
    <x v="2"/>
    <n v="1128299"/>
    <x v="111"/>
    <x v="2"/>
    <x v="22"/>
    <s v="Portland"/>
    <x v="3"/>
    <n v="0.40000000000000008"/>
    <n v="3750"/>
    <n v="1500.0000000000002"/>
    <n v="600"/>
    <n v="0.39999999999999997"/>
  </r>
  <r>
    <x v="2"/>
    <n v="1128299"/>
    <x v="111"/>
    <x v="2"/>
    <x v="22"/>
    <s v="Portland"/>
    <x v="4"/>
    <n v="0.5"/>
    <n v="3500"/>
    <n v="1750"/>
    <n v="787.5"/>
    <n v="0.45"/>
  </r>
  <r>
    <x v="2"/>
    <n v="1128299"/>
    <x v="111"/>
    <x v="2"/>
    <x v="22"/>
    <s v="Portland"/>
    <x v="5"/>
    <n v="0.55000000000000004"/>
    <n v="4000"/>
    <n v="2200"/>
    <n v="770"/>
    <n v="0.35"/>
  </r>
  <r>
    <x v="2"/>
    <n v="1128299"/>
    <x v="112"/>
    <x v="2"/>
    <x v="22"/>
    <s v="Portland"/>
    <x v="0"/>
    <n v="0.40000000000000008"/>
    <n v="6250"/>
    <n v="2500.0000000000005"/>
    <n v="1000.0000000000001"/>
    <n v="0.39999999999999997"/>
  </r>
  <r>
    <x v="2"/>
    <n v="1128299"/>
    <x v="112"/>
    <x v="2"/>
    <x v="22"/>
    <s v="Portland"/>
    <x v="1"/>
    <n v="0.45000000000000012"/>
    <n v="7000"/>
    <n v="3150.0000000000009"/>
    <n v="1260.0000000000002"/>
    <n v="0.39999999999999997"/>
  </r>
  <r>
    <x v="2"/>
    <n v="1128299"/>
    <x v="112"/>
    <x v="2"/>
    <x v="22"/>
    <s v="Portland"/>
    <x v="2"/>
    <n v="0.40000000000000008"/>
    <n v="5250"/>
    <n v="2100.0000000000005"/>
    <n v="840.00000000000011"/>
    <n v="0.39999999999999997"/>
  </r>
  <r>
    <x v="2"/>
    <n v="1128299"/>
    <x v="112"/>
    <x v="2"/>
    <x v="22"/>
    <s v="Portland"/>
    <x v="3"/>
    <n v="0.50000000000000011"/>
    <n v="5000"/>
    <n v="2500.0000000000005"/>
    <n v="1000.0000000000001"/>
    <n v="0.39999999999999997"/>
  </r>
  <r>
    <x v="2"/>
    <n v="1128299"/>
    <x v="112"/>
    <x v="2"/>
    <x v="22"/>
    <s v="Portland"/>
    <x v="4"/>
    <n v="0.70000000000000007"/>
    <n v="4750"/>
    <n v="3325.0000000000005"/>
    <n v="1496.2500000000002"/>
    <n v="0.45"/>
  </r>
  <r>
    <x v="2"/>
    <n v="1128299"/>
    <x v="112"/>
    <x v="2"/>
    <x v="22"/>
    <s v="Portland"/>
    <x v="5"/>
    <n v="0.8500000000000002"/>
    <n v="6000"/>
    <n v="5100.0000000000009"/>
    <n v="1785.0000000000002"/>
    <n v="0.35"/>
  </r>
  <r>
    <x v="2"/>
    <n v="1128299"/>
    <x v="113"/>
    <x v="2"/>
    <x v="22"/>
    <s v="Portland"/>
    <x v="0"/>
    <n v="0.70000000000000018"/>
    <n v="8000"/>
    <n v="5600.0000000000018"/>
    <n v="2240.0000000000005"/>
    <n v="0.39999999999999997"/>
  </r>
  <r>
    <x v="2"/>
    <n v="1128299"/>
    <x v="113"/>
    <x v="2"/>
    <x v="22"/>
    <s v="Portland"/>
    <x v="1"/>
    <n v="0.80000000000000027"/>
    <n v="8000"/>
    <n v="6400.0000000000018"/>
    <n v="2560.0000000000005"/>
    <n v="0.39999999999999997"/>
  </r>
  <r>
    <x v="2"/>
    <n v="1128299"/>
    <x v="113"/>
    <x v="2"/>
    <x v="22"/>
    <s v="Portland"/>
    <x v="2"/>
    <n v="0.75000000000000022"/>
    <n v="6000"/>
    <n v="4500.0000000000009"/>
    <n v="1800.0000000000002"/>
    <n v="0.39999999999999997"/>
  </r>
  <r>
    <x v="2"/>
    <n v="1128299"/>
    <x v="113"/>
    <x v="2"/>
    <x v="22"/>
    <s v="Portland"/>
    <x v="3"/>
    <n v="0.75000000000000022"/>
    <n v="6000"/>
    <n v="4500.0000000000009"/>
    <n v="1800.0000000000002"/>
    <n v="0.39999999999999997"/>
  </r>
  <r>
    <x v="2"/>
    <n v="1128299"/>
    <x v="113"/>
    <x v="2"/>
    <x v="22"/>
    <s v="Portland"/>
    <x v="4"/>
    <n v="0.8500000000000002"/>
    <n v="5250"/>
    <n v="4462.5000000000009"/>
    <n v="2008.1250000000005"/>
    <n v="0.45"/>
  </r>
  <r>
    <x v="2"/>
    <n v="1128299"/>
    <x v="113"/>
    <x v="2"/>
    <x v="22"/>
    <s v="Portland"/>
    <x v="5"/>
    <n v="0.90000000000000024"/>
    <n v="6250"/>
    <n v="5625.0000000000018"/>
    <n v="1968.7500000000005"/>
    <n v="0.35"/>
  </r>
  <r>
    <x v="1"/>
    <n v="1197831"/>
    <x v="58"/>
    <x v="1"/>
    <x v="23"/>
    <s v="New Orleans"/>
    <x v="0"/>
    <n v="0.2"/>
    <n v="6750"/>
    <n v="1350"/>
    <n v="405"/>
    <n v="0.3"/>
  </r>
  <r>
    <x v="1"/>
    <n v="1197831"/>
    <x v="58"/>
    <x v="1"/>
    <x v="23"/>
    <s v="New Orleans"/>
    <x v="1"/>
    <n v="0.3"/>
    <n v="6750"/>
    <n v="2025"/>
    <n v="607.5"/>
    <n v="0.3"/>
  </r>
  <r>
    <x v="1"/>
    <n v="1197831"/>
    <x v="58"/>
    <x v="1"/>
    <x v="23"/>
    <s v="New Orleans"/>
    <x v="2"/>
    <n v="0.3"/>
    <n v="4750"/>
    <n v="1425"/>
    <n v="427.5"/>
    <n v="0.3"/>
  </r>
  <r>
    <x v="1"/>
    <n v="1197831"/>
    <x v="58"/>
    <x v="1"/>
    <x v="23"/>
    <s v="New Orleans"/>
    <x v="3"/>
    <n v="0.35"/>
    <n v="4750"/>
    <n v="1662.5"/>
    <n v="665"/>
    <n v="0.4"/>
  </r>
  <r>
    <x v="1"/>
    <n v="1197831"/>
    <x v="58"/>
    <x v="1"/>
    <x v="23"/>
    <s v="New Orleans"/>
    <x v="4"/>
    <n v="0.4"/>
    <n v="3250"/>
    <n v="1300"/>
    <n v="325"/>
    <n v="0.25"/>
  </r>
  <r>
    <x v="1"/>
    <n v="1197831"/>
    <x v="58"/>
    <x v="1"/>
    <x v="23"/>
    <s v="New Orleans"/>
    <x v="5"/>
    <n v="0.35"/>
    <n v="4750"/>
    <n v="1662.5"/>
    <n v="748.125"/>
    <n v="0.45"/>
  </r>
  <r>
    <x v="1"/>
    <n v="1197831"/>
    <x v="172"/>
    <x v="1"/>
    <x v="23"/>
    <s v="New Orleans"/>
    <x v="0"/>
    <n v="0.25"/>
    <n v="6250"/>
    <n v="1562.5"/>
    <n v="468.75"/>
    <n v="0.3"/>
  </r>
  <r>
    <x v="1"/>
    <n v="1197831"/>
    <x v="172"/>
    <x v="1"/>
    <x v="23"/>
    <s v="New Orleans"/>
    <x v="1"/>
    <n v="0.35"/>
    <n v="6000"/>
    <n v="2100"/>
    <n v="630"/>
    <n v="0.3"/>
  </r>
  <r>
    <x v="1"/>
    <n v="1197831"/>
    <x v="172"/>
    <x v="1"/>
    <x v="23"/>
    <s v="New Orleans"/>
    <x v="2"/>
    <n v="0.35"/>
    <n v="4250"/>
    <n v="1487.5"/>
    <n v="446.25"/>
    <n v="0.3"/>
  </r>
  <r>
    <x v="1"/>
    <n v="1197831"/>
    <x v="172"/>
    <x v="1"/>
    <x v="23"/>
    <s v="New Orleans"/>
    <x v="3"/>
    <n v="0.35"/>
    <n v="3750"/>
    <n v="1312.5"/>
    <n v="525"/>
    <n v="0.4"/>
  </r>
  <r>
    <x v="1"/>
    <n v="1197831"/>
    <x v="172"/>
    <x v="1"/>
    <x v="23"/>
    <s v="New Orleans"/>
    <x v="4"/>
    <n v="0.4"/>
    <n v="2500"/>
    <n v="1000"/>
    <n v="250"/>
    <n v="0.25"/>
  </r>
  <r>
    <x v="1"/>
    <n v="1197831"/>
    <x v="172"/>
    <x v="1"/>
    <x v="23"/>
    <s v="New Orleans"/>
    <x v="5"/>
    <n v="0.35"/>
    <n v="4500"/>
    <n v="1575"/>
    <n v="708.75"/>
    <n v="0.45"/>
  </r>
  <r>
    <x v="1"/>
    <n v="1197831"/>
    <x v="173"/>
    <x v="1"/>
    <x v="23"/>
    <s v="New Orleans"/>
    <x v="0"/>
    <n v="0.3"/>
    <n v="6250"/>
    <n v="1875"/>
    <n v="656.25"/>
    <n v="0.35"/>
  </r>
  <r>
    <x v="1"/>
    <n v="1197831"/>
    <x v="173"/>
    <x v="1"/>
    <x v="23"/>
    <s v="New Orleans"/>
    <x v="1"/>
    <n v="0.4"/>
    <n v="6250"/>
    <n v="2500"/>
    <n v="875"/>
    <n v="0.35"/>
  </r>
  <r>
    <x v="1"/>
    <n v="1197831"/>
    <x v="173"/>
    <x v="1"/>
    <x v="23"/>
    <s v="New Orleans"/>
    <x v="2"/>
    <n v="0.3"/>
    <n v="4500"/>
    <n v="1350"/>
    <n v="472.49999999999994"/>
    <n v="0.35"/>
  </r>
  <r>
    <x v="1"/>
    <n v="1197831"/>
    <x v="173"/>
    <x v="1"/>
    <x v="23"/>
    <s v="New Orleans"/>
    <x v="3"/>
    <n v="0.35000000000000003"/>
    <n v="3500"/>
    <n v="1225.0000000000002"/>
    <n v="551.25000000000011"/>
    <n v="0.45"/>
  </r>
  <r>
    <x v="1"/>
    <n v="1197831"/>
    <x v="173"/>
    <x v="1"/>
    <x v="23"/>
    <s v="New Orleans"/>
    <x v="4"/>
    <n v="0.4"/>
    <n v="2500"/>
    <n v="1000"/>
    <n v="300"/>
    <n v="0.3"/>
  </r>
  <r>
    <x v="1"/>
    <n v="1197831"/>
    <x v="173"/>
    <x v="1"/>
    <x v="23"/>
    <s v="New Orleans"/>
    <x v="5"/>
    <n v="0.35000000000000003"/>
    <n v="4000"/>
    <n v="1400.0000000000002"/>
    <n v="700.00000000000011"/>
    <n v="0.5"/>
  </r>
  <r>
    <x v="1"/>
    <n v="1197831"/>
    <x v="60"/>
    <x v="1"/>
    <x v="23"/>
    <s v="New Orleans"/>
    <x v="0"/>
    <n v="0.19999999999999998"/>
    <n v="6500"/>
    <n v="1300"/>
    <n v="454.99999999999994"/>
    <n v="0.35"/>
  </r>
  <r>
    <x v="1"/>
    <n v="1197831"/>
    <x v="60"/>
    <x v="1"/>
    <x v="23"/>
    <s v="New Orleans"/>
    <x v="1"/>
    <n v="0.30000000000000004"/>
    <n v="6500"/>
    <n v="1950.0000000000002"/>
    <n v="682.5"/>
    <n v="0.35"/>
  </r>
  <r>
    <x v="1"/>
    <n v="1197831"/>
    <x v="60"/>
    <x v="1"/>
    <x v="23"/>
    <s v="New Orleans"/>
    <x v="2"/>
    <n v="0.24999999999999997"/>
    <n v="4750"/>
    <n v="1187.4999999999998"/>
    <n v="415.62499999999989"/>
    <n v="0.35"/>
  </r>
  <r>
    <x v="1"/>
    <n v="1197831"/>
    <x v="60"/>
    <x v="1"/>
    <x v="23"/>
    <s v="New Orleans"/>
    <x v="3"/>
    <n v="0.30000000000000004"/>
    <n v="3750"/>
    <n v="1125.0000000000002"/>
    <n v="506.25000000000011"/>
    <n v="0.45"/>
  </r>
  <r>
    <x v="1"/>
    <n v="1197831"/>
    <x v="60"/>
    <x v="1"/>
    <x v="23"/>
    <s v="New Orleans"/>
    <x v="4"/>
    <n v="0.35"/>
    <n v="2750"/>
    <n v="962.49999999999989"/>
    <n v="288.74999999999994"/>
    <n v="0.3"/>
  </r>
  <r>
    <x v="1"/>
    <n v="1197831"/>
    <x v="60"/>
    <x v="1"/>
    <x v="23"/>
    <s v="New Orleans"/>
    <x v="5"/>
    <n v="0.30000000000000004"/>
    <n v="5500"/>
    <n v="1650.0000000000002"/>
    <n v="825.00000000000011"/>
    <n v="0.5"/>
  </r>
  <r>
    <x v="1"/>
    <n v="1197831"/>
    <x v="174"/>
    <x v="1"/>
    <x v="23"/>
    <s v="New Orleans"/>
    <x v="0"/>
    <n v="0.19999999999999998"/>
    <n v="7000"/>
    <n v="1399.9999999999998"/>
    <n v="489.99999999999989"/>
    <n v="0.35"/>
  </r>
  <r>
    <x v="1"/>
    <n v="1197831"/>
    <x v="174"/>
    <x v="1"/>
    <x v="23"/>
    <s v="New Orleans"/>
    <x v="1"/>
    <n v="0.30000000000000004"/>
    <n v="7250"/>
    <n v="2175.0000000000005"/>
    <n v="761.25000000000011"/>
    <n v="0.35"/>
  </r>
  <r>
    <x v="1"/>
    <n v="1197831"/>
    <x v="174"/>
    <x v="1"/>
    <x v="23"/>
    <s v="New Orleans"/>
    <x v="2"/>
    <n v="0.24999999999999997"/>
    <n v="5750"/>
    <n v="1437.4999999999998"/>
    <n v="503.12499999999989"/>
    <n v="0.35"/>
  </r>
  <r>
    <x v="1"/>
    <n v="1197831"/>
    <x v="174"/>
    <x v="1"/>
    <x v="23"/>
    <s v="New Orleans"/>
    <x v="3"/>
    <n v="0.35000000000000003"/>
    <n v="5000"/>
    <n v="1750.0000000000002"/>
    <n v="787.50000000000011"/>
    <n v="0.45"/>
  </r>
  <r>
    <x v="1"/>
    <n v="1197831"/>
    <x v="174"/>
    <x v="1"/>
    <x v="23"/>
    <s v="New Orleans"/>
    <x v="4"/>
    <n v="0.5"/>
    <n v="4000"/>
    <n v="2000"/>
    <n v="600"/>
    <n v="0.3"/>
  </r>
  <r>
    <x v="1"/>
    <n v="1197831"/>
    <x v="174"/>
    <x v="1"/>
    <x v="23"/>
    <s v="New Orleans"/>
    <x v="5"/>
    <n v="0.45"/>
    <n v="7500"/>
    <n v="3375"/>
    <n v="1687.5"/>
    <n v="0.5"/>
  </r>
  <r>
    <x v="1"/>
    <n v="1197831"/>
    <x v="175"/>
    <x v="1"/>
    <x v="23"/>
    <s v="New Orleans"/>
    <x v="0"/>
    <n v="0.45"/>
    <n v="7500"/>
    <n v="3375"/>
    <n v="1181.25"/>
    <n v="0.35"/>
  </r>
  <r>
    <x v="1"/>
    <n v="1197831"/>
    <x v="175"/>
    <x v="1"/>
    <x v="23"/>
    <s v="New Orleans"/>
    <x v="1"/>
    <n v="0.5"/>
    <n v="7500"/>
    <n v="3750"/>
    <n v="1312.5"/>
    <n v="0.35"/>
  </r>
  <r>
    <x v="1"/>
    <n v="1197831"/>
    <x v="175"/>
    <x v="1"/>
    <x v="23"/>
    <s v="New Orleans"/>
    <x v="2"/>
    <n v="0.5"/>
    <n v="6000"/>
    <n v="3000"/>
    <n v="1050"/>
    <n v="0.35"/>
  </r>
  <r>
    <x v="1"/>
    <n v="1197831"/>
    <x v="175"/>
    <x v="1"/>
    <x v="23"/>
    <s v="New Orleans"/>
    <x v="3"/>
    <n v="0.5"/>
    <n v="5500"/>
    <n v="2750"/>
    <n v="1237.5"/>
    <n v="0.45"/>
  </r>
  <r>
    <x v="1"/>
    <n v="1197831"/>
    <x v="175"/>
    <x v="1"/>
    <x v="23"/>
    <s v="New Orleans"/>
    <x v="4"/>
    <n v="0.55000000000000004"/>
    <n v="4500"/>
    <n v="2475"/>
    <n v="742.5"/>
    <n v="0.3"/>
  </r>
  <r>
    <x v="1"/>
    <n v="1197831"/>
    <x v="175"/>
    <x v="1"/>
    <x v="23"/>
    <s v="New Orleans"/>
    <x v="5"/>
    <n v="0.60000000000000009"/>
    <n v="8250"/>
    <n v="4950.0000000000009"/>
    <n v="2475.0000000000005"/>
    <n v="0.5"/>
  </r>
  <r>
    <x v="1"/>
    <n v="1197831"/>
    <x v="176"/>
    <x v="1"/>
    <x v="23"/>
    <s v="New Orleans"/>
    <x v="0"/>
    <n v="0.5"/>
    <n v="7750"/>
    <n v="3875"/>
    <n v="1549.9999999999998"/>
    <n v="0.39999999999999997"/>
  </r>
  <r>
    <x v="1"/>
    <n v="1197831"/>
    <x v="176"/>
    <x v="1"/>
    <x v="23"/>
    <s v="New Orleans"/>
    <x v="1"/>
    <n v="0.55000000000000004"/>
    <n v="7750"/>
    <n v="4262.5"/>
    <n v="1704.9999999999998"/>
    <n v="0.39999999999999997"/>
  </r>
  <r>
    <x v="1"/>
    <n v="1197831"/>
    <x v="176"/>
    <x v="1"/>
    <x v="23"/>
    <s v="New Orleans"/>
    <x v="2"/>
    <n v="0.5"/>
    <n v="9250"/>
    <n v="4625"/>
    <n v="1849.9999999999998"/>
    <n v="0.39999999999999997"/>
  </r>
  <r>
    <x v="1"/>
    <n v="1197831"/>
    <x v="176"/>
    <x v="1"/>
    <x v="23"/>
    <s v="New Orleans"/>
    <x v="3"/>
    <n v="0.5"/>
    <n v="5250"/>
    <n v="2625"/>
    <n v="1312.5"/>
    <n v="0.5"/>
  </r>
  <r>
    <x v="1"/>
    <n v="1197831"/>
    <x v="176"/>
    <x v="1"/>
    <x v="23"/>
    <s v="New Orleans"/>
    <x v="4"/>
    <n v="0.55000000000000004"/>
    <n v="5250"/>
    <n v="2887.5000000000005"/>
    <n v="1010.6250000000001"/>
    <n v="0.35"/>
  </r>
  <r>
    <x v="1"/>
    <n v="1197831"/>
    <x v="176"/>
    <x v="1"/>
    <x v="23"/>
    <s v="New Orleans"/>
    <x v="5"/>
    <n v="0.65"/>
    <n v="8000"/>
    <n v="5200"/>
    <n v="2860.0000000000005"/>
    <n v="0.55000000000000004"/>
  </r>
  <r>
    <x v="1"/>
    <n v="1197831"/>
    <x v="177"/>
    <x v="1"/>
    <x v="23"/>
    <s v="New Orleans"/>
    <x v="0"/>
    <n v="0.5"/>
    <n v="7500"/>
    <n v="3750"/>
    <n v="1499.9999999999998"/>
    <n v="0.39999999999999997"/>
  </r>
  <r>
    <x v="1"/>
    <n v="1197831"/>
    <x v="177"/>
    <x v="1"/>
    <x v="23"/>
    <s v="New Orleans"/>
    <x v="1"/>
    <n v="0.55000000000000004"/>
    <n v="7500"/>
    <n v="4125"/>
    <n v="1649.9999999999998"/>
    <n v="0.39999999999999997"/>
  </r>
  <r>
    <x v="1"/>
    <n v="1197831"/>
    <x v="177"/>
    <x v="1"/>
    <x v="23"/>
    <s v="New Orleans"/>
    <x v="2"/>
    <n v="0.5"/>
    <n v="9250"/>
    <n v="4625"/>
    <n v="1849.9999999999998"/>
    <n v="0.39999999999999997"/>
  </r>
  <r>
    <x v="1"/>
    <n v="1197831"/>
    <x v="177"/>
    <x v="1"/>
    <x v="23"/>
    <s v="New Orleans"/>
    <x v="3"/>
    <n v="0.5"/>
    <n v="4750"/>
    <n v="2375"/>
    <n v="1187.5"/>
    <n v="0.5"/>
  </r>
  <r>
    <x v="1"/>
    <n v="1197831"/>
    <x v="177"/>
    <x v="1"/>
    <x v="23"/>
    <s v="New Orleans"/>
    <x v="4"/>
    <n v="0.55000000000000004"/>
    <n v="4750"/>
    <n v="2612.5"/>
    <n v="914.37499999999989"/>
    <n v="0.35"/>
  </r>
  <r>
    <x v="1"/>
    <n v="1197831"/>
    <x v="177"/>
    <x v="1"/>
    <x v="23"/>
    <s v="New Orleans"/>
    <x v="5"/>
    <n v="0.6"/>
    <n v="7250"/>
    <n v="4350"/>
    <n v="2392.5"/>
    <n v="0.55000000000000004"/>
  </r>
  <r>
    <x v="1"/>
    <n v="1197831"/>
    <x v="178"/>
    <x v="1"/>
    <x v="23"/>
    <s v="New Orleans"/>
    <x v="0"/>
    <n v="0.55000000000000004"/>
    <n v="6750"/>
    <n v="3712.5000000000005"/>
    <n v="1485"/>
    <n v="0.39999999999999997"/>
  </r>
  <r>
    <x v="1"/>
    <n v="1197831"/>
    <x v="178"/>
    <x v="1"/>
    <x v="23"/>
    <s v="New Orleans"/>
    <x v="1"/>
    <n v="0.55000000000000004"/>
    <n v="6250"/>
    <n v="3437.5000000000005"/>
    <n v="1375"/>
    <n v="0.39999999999999997"/>
  </r>
  <r>
    <x v="1"/>
    <n v="1197831"/>
    <x v="178"/>
    <x v="1"/>
    <x v="23"/>
    <s v="New Orleans"/>
    <x v="2"/>
    <n v="0.6"/>
    <n v="6750"/>
    <n v="4050"/>
    <n v="1619.9999999999998"/>
    <n v="0.39999999999999997"/>
  </r>
  <r>
    <x v="1"/>
    <n v="1197831"/>
    <x v="178"/>
    <x v="1"/>
    <x v="23"/>
    <s v="New Orleans"/>
    <x v="3"/>
    <n v="0.6"/>
    <n v="4000"/>
    <n v="2400"/>
    <n v="1200"/>
    <n v="0.5"/>
  </r>
  <r>
    <x v="1"/>
    <n v="1197831"/>
    <x v="178"/>
    <x v="1"/>
    <x v="23"/>
    <s v="New Orleans"/>
    <x v="4"/>
    <n v="0.55000000000000004"/>
    <n v="4000"/>
    <n v="2200"/>
    <n v="770"/>
    <n v="0.35"/>
  </r>
  <r>
    <x v="1"/>
    <n v="1197831"/>
    <x v="178"/>
    <x v="1"/>
    <x v="23"/>
    <s v="New Orleans"/>
    <x v="5"/>
    <n v="0.5"/>
    <n v="6250"/>
    <n v="3125"/>
    <n v="1718.7500000000002"/>
    <n v="0.55000000000000004"/>
  </r>
  <r>
    <x v="1"/>
    <n v="1197831"/>
    <x v="179"/>
    <x v="1"/>
    <x v="23"/>
    <s v="New Orleans"/>
    <x v="0"/>
    <n v="0.4"/>
    <n v="5750"/>
    <n v="2300"/>
    <n v="919.99999999999989"/>
    <n v="0.39999999999999997"/>
  </r>
  <r>
    <x v="1"/>
    <n v="1197831"/>
    <x v="179"/>
    <x v="1"/>
    <x v="23"/>
    <s v="New Orleans"/>
    <x v="1"/>
    <n v="0.4"/>
    <n v="5750"/>
    <n v="2300"/>
    <n v="919.99999999999989"/>
    <n v="0.39999999999999997"/>
  </r>
  <r>
    <x v="1"/>
    <n v="1197831"/>
    <x v="179"/>
    <x v="1"/>
    <x v="23"/>
    <s v="New Orleans"/>
    <x v="2"/>
    <n v="0.45"/>
    <n v="5250"/>
    <n v="2362.5"/>
    <n v="944.99999999999989"/>
    <n v="0.39999999999999997"/>
  </r>
  <r>
    <x v="1"/>
    <n v="1197831"/>
    <x v="179"/>
    <x v="1"/>
    <x v="23"/>
    <s v="New Orleans"/>
    <x v="3"/>
    <n v="0.45"/>
    <n v="3750"/>
    <n v="1687.5"/>
    <n v="843.75"/>
    <n v="0.5"/>
  </r>
  <r>
    <x v="1"/>
    <n v="1197831"/>
    <x v="179"/>
    <x v="1"/>
    <x v="23"/>
    <s v="New Orleans"/>
    <x v="4"/>
    <n v="0.35000000000000003"/>
    <n v="3500"/>
    <n v="1225.0000000000002"/>
    <n v="428.75000000000006"/>
    <n v="0.35"/>
  </r>
  <r>
    <x v="1"/>
    <n v="1197831"/>
    <x v="179"/>
    <x v="1"/>
    <x v="23"/>
    <s v="New Orleans"/>
    <x v="5"/>
    <n v="0.45"/>
    <n v="5250"/>
    <n v="2362.5"/>
    <n v="1299.375"/>
    <n v="0.55000000000000004"/>
  </r>
  <r>
    <x v="1"/>
    <n v="1197831"/>
    <x v="64"/>
    <x v="1"/>
    <x v="23"/>
    <s v="New Orleans"/>
    <x v="0"/>
    <n v="0.35000000000000003"/>
    <n v="6750"/>
    <n v="2362.5"/>
    <n v="944.99999999999989"/>
    <n v="0.39999999999999997"/>
  </r>
  <r>
    <x v="1"/>
    <n v="1197831"/>
    <x v="64"/>
    <x v="1"/>
    <x v="23"/>
    <s v="New Orleans"/>
    <x v="1"/>
    <n v="0.35000000000000003"/>
    <n v="6750"/>
    <n v="2362.5"/>
    <n v="944.99999999999989"/>
    <n v="0.39999999999999997"/>
  </r>
  <r>
    <x v="1"/>
    <n v="1197831"/>
    <x v="64"/>
    <x v="1"/>
    <x v="23"/>
    <s v="New Orleans"/>
    <x v="2"/>
    <n v="0.6"/>
    <n v="6000"/>
    <n v="3600"/>
    <n v="1439.9999999999998"/>
    <n v="0.39999999999999997"/>
  </r>
  <r>
    <x v="1"/>
    <n v="1197831"/>
    <x v="64"/>
    <x v="1"/>
    <x v="23"/>
    <s v="New Orleans"/>
    <x v="3"/>
    <n v="0.6"/>
    <n v="4500"/>
    <n v="2700"/>
    <n v="1350"/>
    <n v="0.5"/>
  </r>
  <r>
    <x v="1"/>
    <n v="1197831"/>
    <x v="64"/>
    <x v="1"/>
    <x v="23"/>
    <s v="New Orleans"/>
    <x v="4"/>
    <n v="0.54999999999999993"/>
    <n v="4250"/>
    <n v="2337.4999999999995"/>
    <n v="818.12499999999977"/>
    <n v="0.35"/>
  </r>
  <r>
    <x v="1"/>
    <n v="1197831"/>
    <x v="64"/>
    <x v="1"/>
    <x v="23"/>
    <s v="New Orleans"/>
    <x v="5"/>
    <n v="0.65"/>
    <n v="6250"/>
    <n v="4062.5"/>
    <n v="2234.375"/>
    <n v="0.55000000000000004"/>
  </r>
  <r>
    <x v="1"/>
    <n v="1197831"/>
    <x v="65"/>
    <x v="1"/>
    <x v="23"/>
    <s v="New Orleans"/>
    <x v="0"/>
    <n v="0.54999999999999993"/>
    <n v="7750"/>
    <n v="4262.4999999999991"/>
    <n v="1704.9999999999995"/>
    <n v="0.39999999999999997"/>
  </r>
  <r>
    <x v="1"/>
    <n v="1197831"/>
    <x v="65"/>
    <x v="1"/>
    <x v="23"/>
    <s v="New Orleans"/>
    <x v="1"/>
    <n v="0.54999999999999993"/>
    <n v="7750"/>
    <n v="4262.4999999999991"/>
    <n v="1704.9999999999995"/>
    <n v="0.39999999999999997"/>
  </r>
  <r>
    <x v="1"/>
    <n v="1197831"/>
    <x v="65"/>
    <x v="1"/>
    <x v="23"/>
    <s v="New Orleans"/>
    <x v="2"/>
    <n v="0.6"/>
    <n v="6750"/>
    <n v="4050"/>
    <n v="1619.9999999999998"/>
    <n v="0.39999999999999997"/>
  </r>
  <r>
    <x v="1"/>
    <n v="1197831"/>
    <x v="65"/>
    <x v="1"/>
    <x v="23"/>
    <s v="New Orleans"/>
    <x v="3"/>
    <n v="0.6"/>
    <n v="5250"/>
    <n v="3150"/>
    <n v="1575"/>
    <n v="0.5"/>
  </r>
  <r>
    <x v="1"/>
    <n v="1197831"/>
    <x v="65"/>
    <x v="1"/>
    <x v="23"/>
    <s v="New Orleans"/>
    <x v="4"/>
    <n v="0.54999999999999993"/>
    <n v="4750"/>
    <n v="2612.4999999999995"/>
    <n v="914.37499999999977"/>
    <n v="0.35"/>
  </r>
  <r>
    <x v="1"/>
    <n v="1197831"/>
    <x v="65"/>
    <x v="1"/>
    <x v="23"/>
    <s v="New Orleans"/>
    <x v="5"/>
    <n v="0.65"/>
    <n v="7250"/>
    <n v="4712.5"/>
    <n v="2591.875"/>
    <n v="0.55000000000000004"/>
  </r>
  <r>
    <x v="2"/>
    <n v="1128299"/>
    <x v="180"/>
    <x v="2"/>
    <x v="24"/>
    <s v="Boise"/>
    <x v="0"/>
    <n v="0.29999999999999993"/>
    <n v="4250"/>
    <n v="1274.9999999999998"/>
    <n v="446.24999999999989"/>
    <n v="0.35"/>
  </r>
  <r>
    <x v="2"/>
    <n v="1128299"/>
    <x v="180"/>
    <x v="2"/>
    <x v="24"/>
    <s v="Boise"/>
    <x v="1"/>
    <n v="0.4"/>
    <n v="4250"/>
    <n v="1700"/>
    <n v="680"/>
    <n v="0.4"/>
  </r>
  <r>
    <x v="2"/>
    <n v="1128299"/>
    <x v="180"/>
    <x v="2"/>
    <x v="24"/>
    <s v="Boise"/>
    <x v="2"/>
    <n v="0.4"/>
    <n v="4250"/>
    <n v="1700"/>
    <n v="595"/>
    <n v="0.35"/>
  </r>
  <r>
    <x v="2"/>
    <n v="1128299"/>
    <x v="180"/>
    <x v="2"/>
    <x v="24"/>
    <s v="Boise"/>
    <x v="3"/>
    <n v="0.4"/>
    <n v="2750"/>
    <n v="1100"/>
    <n v="385"/>
    <n v="0.35"/>
  </r>
  <r>
    <x v="2"/>
    <n v="1128299"/>
    <x v="180"/>
    <x v="2"/>
    <x v="24"/>
    <s v="Boise"/>
    <x v="4"/>
    <n v="0.45000000000000007"/>
    <n v="2250"/>
    <n v="1012.5000000000001"/>
    <n v="303.75"/>
    <n v="0.3"/>
  </r>
  <r>
    <x v="2"/>
    <n v="1128299"/>
    <x v="180"/>
    <x v="2"/>
    <x v="24"/>
    <s v="Boise"/>
    <x v="5"/>
    <n v="0.4"/>
    <n v="4250"/>
    <n v="1700"/>
    <n v="425"/>
    <n v="0.25"/>
  </r>
  <r>
    <x v="2"/>
    <n v="1128299"/>
    <x v="181"/>
    <x v="2"/>
    <x v="24"/>
    <s v="Boise"/>
    <x v="0"/>
    <n v="0.29999999999999993"/>
    <n v="4750"/>
    <n v="1424.9999999999998"/>
    <n v="498.74999999999989"/>
    <n v="0.35"/>
  </r>
  <r>
    <x v="2"/>
    <n v="1128299"/>
    <x v="181"/>
    <x v="2"/>
    <x v="24"/>
    <s v="Boise"/>
    <x v="1"/>
    <n v="0.4"/>
    <n v="3750"/>
    <n v="1500"/>
    <n v="600"/>
    <n v="0.4"/>
  </r>
  <r>
    <x v="2"/>
    <n v="1128299"/>
    <x v="181"/>
    <x v="2"/>
    <x v="24"/>
    <s v="Boise"/>
    <x v="2"/>
    <n v="0.4"/>
    <n v="3750"/>
    <n v="1500"/>
    <n v="525"/>
    <n v="0.35"/>
  </r>
  <r>
    <x v="2"/>
    <n v="1128299"/>
    <x v="181"/>
    <x v="2"/>
    <x v="24"/>
    <s v="Boise"/>
    <x v="3"/>
    <n v="0.4"/>
    <n v="2250"/>
    <n v="900"/>
    <n v="315"/>
    <n v="0.35"/>
  </r>
  <r>
    <x v="2"/>
    <n v="1128299"/>
    <x v="181"/>
    <x v="2"/>
    <x v="24"/>
    <s v="Boise"/>
    <x v="4"/>
    <n v="0.45000000000000007"/>
    <n v="1500"/>
    <n v="675.00000000000011"/>
    <n v="202.50000000000003"/>
    <n v="0.3"/>
  </r>
  <r>
    <x v="2"/>
    <n v="1128299"/>
    <x v="181"/>
    <x v="2"/>
    <x v="24"/>
    <s v="Boise"/>
    <x v="5"/>
    <n v="0.4"/>
    <n v="3500"/>
    <n v="1400"/>
    <n v="350"/>
    <n v="0.25"/>
  </r>
  <r>
    <x v="2"/>
    <n v="1128299"/>
    <x v="182"/>
    <x v="2"/>
    <x v="24"/>
    <s v="Boise"/>
    <x v="0"/>
    <n v="0.4"/>
    <n v="5000"/>
    <n v="2000"/>
    <n v="700"/>
    <n v="0.35"/>
  </r>
  <r>
    <x v="2"/>
    <n v="1128299"/>
    <x v="182"/>
    <x v="2"/>
    <x v="24"/>
    <s v="Boise"/>
    <x v="1"/>
    <n v="0.5"/>
    <n v="3500"/>
    <n v="1750"/>
    <n v="700"/>
    <n v="0.4"/>
  </r>
  <r>
    <x v="2"/>
    <n v="1128299"/>
    <x v="182"/>
    <x v="2"/>
    <x v="24"/>
    <s v="Boise"/>
    <x v="2"/>
    <n v="0.5"/>
    <n v="3500"/>
    <n v="1750"/>
    <n v="612.5"/>
    <n v="0.35"/>
  </r>
  <r>
    <x v="2"/>
    <n v="1128299"/>
    <x v="182"/>
    <x v="2"/>
    <x v="24"/>
    <s v="Boise"/>
    <x v="3"/>
    <n v="0.5"/>
    <n v="2250"/>
    <n v="1125"/>
    <n v="393.75"/>
    <n v="0.35"/>
  </r>
  <r>
    <x v="2"/>
    <n v="1128299"/>
    <x v="182"/>
    <x v="2"/>
    <x v="24"/>
    <s v="Boise"/>
    <x v="4"/>
    <n v="0.55000000000000004"/>
    <n v="1250"/>
    <n v="687.5"/>
    <n v="206.25"/>
    <n v="0.3"/>
  </r>
  <r>
    <x v="2"/>
    <n v="1128299"/>
    <x v="182"/>
    <x v="2"/>
    <x v="24"/>
    <s v="Boise"/>
    <x v="5"/>
    <n v="0.5"/>
    <n v="3250"/>
    <n v="1625"/>
    <n v="406.25"/>
    <n v="0.25"/>
  </r>
  <r>
    <x v="2"/>
    <n v="1128299"/>
    <x v="183"/>
    <x v="2"/>
    <x v="24"/>
    <s v="Boise"/>
    <x v="0"/>
    <n v="0.5"/>
    <n v="5000"/>
    <n v="2500"/>
    <n v="875"/>
    <n v="0.35"/>
  </r>
  <r>
    <x v="2"/>
    <n v="1128299"/>
    <x v="183"/>
    <x v="2"/>
    <x v="24"/>
    <s v="Boise"/>
    <x v="1"/>
    <n v="0.55000000000000004"/>
    <n v="3000"/>
    <n v="1650.0000000000002"/>
    <n v="660.00000000000011"/>
    <n v="0.4"/>
  </r>
  <r>
    <x v="2"/>
    <n v="1128299"/>
    <x v="183"/>
    <x v="2"/>
    <x v="24"/>
    <s v="Boise"/>
    <x v="2"/>
    <n v="0.55000000000000004"/>
    <n v="3500"/>
    <n v="1925.0000000000002"/>
    <n v="673.75"/>
    <n v="0.35"/>
  </r>
  <r>
    <x v="2"/>
    <n v="1128299"/>
    <x v="183"/>
    <x v="2"/>
    <x v="24"/>
    <s v="Boise"/>
    <x v="3"/>
    <n v="0.5"/>
    <n v="2500"/>
    <n v="1250"/>
    <n v="437.5"/>
    <n v="0.35"/>
  </r>
  <r>
    <x v="2"/>
    <n v="1128299"/>
    <x v="183"/>
    <x v="2"/>
    <x v="24"/>
    <s v="Boise"/>
    <x v="4"/>
    <n v="0.55000000000000004"/>
    <n v="1500"/>
    <n v="825.00000000000011"/>
    <n v="247.50000000000003"/>
    <n v="0.3"/>
  </r>
  <r>
    <x v="2"/>
    <n v="1128299"/>
    <x v="183"/>
    <x v="2"/>
    <x v="24"/>
    <s v="Boise"/>
    <x v="5"/>
    <n v="0.70000000000000007"/>
    <n v="3250"/>
    <n v="2275"/>
    <n v="568.75"/>
    <n v="0.25"/>
  </r>
  <r>
    <x v="2"/>
    <n v="1128299"/>
    <x v="184"/>
    <x v="2"/>
    <x v="24"/>
    <s v="Boise"/>
    <x v="0"/>
    <n v="0.5"/>
    <n v="5250"/>
    <n v="2625"/>
    <n v="918.74999999999989"/>
    <n v="0.35"/>
  </r>
  <r>
    <x v="2"/>
    <n v="1128299"/>
    <x v="184"/>
    <x v="2"/>
    <x v="24"/>
    <s v="Boise"/>
    <x v="1"/>
    <n v="0.55000000000000004"/>
    <n v="3750"/>
    <n v="2062.5"/>
    <n v="825"/>
    <n v="0.4"/>
  </r>
  <r>
    <x v="2"/>
    <n v="1128299"/>
    <x v="184"/>
    <x v="2"/>
    <x v="24"/>
    <s v="Boise"/>
    <x v="2"/>
    <n v="0.55000000000000004"/>
    <n v="4000"/>
    <n v="2200"/>
    <n v="770"/>
    <n v="0.35"/>
  </r>
  <r>
    <x v="2"/>
    <n v="1128299"/>
    <x v="184"/>
    <x v="2"/>
    <x v="24"/>
    <s v="Boise"/>
    <x v="3"/>
    <n v="0.5"/>
    <n v="3000"/>
    <n v="1500"/>
    <n v="525"/>
    <n v="0.35"/>
  </r>
  <r>
    <x v="2"/>
    <n v="1128299"/>
    <x v="184"/>
    <x v="2"/>
    <x v="24"/>
    <s v="Boise"/>
    <x v="4"/>
    <n v="0.55000000000000004"/>
    <n v="2000"/>
    <n v="1100"/>
    <n v="330"/>
    <n v="0.3"/>
  </r>
  <r>
    <x v="2"/>
    <n v="1128299"/>
    <x v="184"/>
    <x v="2"/>
    <x v="24"/>
    <s v="Boise"/>
    <x v="5"/>
    <n v="0.70000000000000007"/>
    <n v="3750"/>
    <n v="2625.0000000000005"/>
    <n v="656.25000000000011"/>
    <n v="0.25"/>
  </r>
  <r>
    <x v="2"/>
    <n v="1128299"/>
    <x v="185"/>
    <x v="2"/>
    <x v="24"/>
    <s v="Boise"/>
    <x v="0"/>
    <n v="0.5"/>
    <n v="6250"/>
    <n v="3125"/>
    <n v="1093.75"/>
    <n v="0.35"/>
  </r>
  <r>
    <x v="2"/>
    <n v="1128299"/>
    <x v="185"/>
    <x v="2"/>
    <x v="24"/>
    <s v="Boise"/>
    <x v="1"/>
    <n v="0.55000000000000004"/>
    <n v="4750"/>
    <n v="2612.5"/>
    <n v="1045"/>
    <n v="0.4"/>
  </r>
  <r>
    <x v="2"/>
    <n v="1128299"/>
    <x v="185"/>
    <x v="2"/>
    <x v="24"/>
    <s v="Boise"/>
    <x v="2"/>
    <n v="0.55000000000000004"/>
    <n v="4750"/>
    <n v="2612.5"/>
    <n v="914.37499999999989"/>
    <n v="0.35"/>
  </r>
  <r>
    <x v="2"/>
    <n v="1128299"/>
    <x v="185"/>
    <x v="2"/>
    <x v="24"/>
    <s v="Boise"/>
    <x v="3"/>
    <n v="0.5"/>
    <n v="3500"/>
    <n v="1750"/>
    <n v="612.5"/>
    <n v="0.35"/>
  </r>
  <r>
    <x v="2"/>
    <n v="1128299"/>
    <x v="185"/>
    <x v="2"/>
    <x v="24"/>
    <s v="Boise"/>
    <x v="4"/>
    <n v="0.55000000000000004"/>
    <n v="2250"/>
    <n v="1237.5"/>
    <n v="371.25"/>
    <n v="0.3"/>
  </r>
  <r>
    <x v="2"/>
    <n v="1128299"/>
    <x v="185"/>
    <x v="2"/>
    <x v="24"/>
    <s v="Boise"/>
    <x v="5"/>
    <n v="0.70000000000000007"/>
    <n v="5250"/>
    <n v="3675.0000000000005"/>
    <n v="918.75000000000011"/>
    <n v="0.25"/>
  </r>
  <r>
    <x v="2"/>
    <n v="1128299"/>
    <x v="186"/>
    <x v="2"/>
    <x v="24"/>
    <s v="Boise"/>
    <x v="0"/>
    <n v="0.5"/>
    <n v="6750"/>
    <n v="3375"/>
    <n v="1181.25"/>
    <n v="0.35"/>
  </r>
  <r>
    <x v="2"/>
    <n v="1128299"/>
    <x v="186"/>
    <x v="2"/>
    <x v="24"/>
    <s v="Boise"/>
    <x v="1"/>
    <n v="0.55000000000000004"/>
    <n v="5250"/>
    <n v="2887.5000000000005"/>
    <n v="1155.0000000000002"/>
    <n v="0.4"/>
  </r>
  <r>
    <x v="2"/>
    <n v="1128299"/>
    <x v="186"/>
    <x v="2"/>
    <x v="24"/>
    <s v="Boise"/>
    <x v="2"/>
    <n v="0.55000000000000004"/>
    <n v="4750"/>
    <n v="2612.5"/>
    <n v="914.37499999999989"/>
    <n v="0.35"/>
  </r>
  <r>
    <x v="2"/>
    <n v="1128299"/>
    <x v="186"/>
    <x v="2"/>
    <x v="24"/>
    <s v="Boise"/>
    <x v="3"/>
    <n v="0.5"/>
    <n v="3750"/>
    <n v="1875"/>
    <n v="656.25"/>
    <n v="0.35"/>
  </r>
  <r>
    <x v="2"/>
    <n v="1128299"/>
    <x v="186"/>
    <x v="2"/>
    <x v="24"/>
    <s v="Boise"/>
    <x v="4"/>
    <n v="0.55000000000000004"/>
    <n v="4250"/>
    <n v="2337.5"/>
    <n v="701.25"/>
    <n v="0.3"/>
  </r>
  <r>
    <x v="2"/>
    <n v="1128299"/>
    <x v="186"/>
    <x v="2"/>
    <x v="24"/>
    <s v="Boise"/>
    <x v="5"/>
    <n v="0.70000000000000007"/>
    <n v="4250"/>
    <n v="2975.0000000000005"/>
    <n v="743.75000000000011"/>
    <n v="0.25"/>
  </r>
  <r>
    <x v="2"/>
    <n v="1128299"/>
    <x v="187"/>
    <x v="2"/>
    <x v="24"/>
    <s v="Boise"/>
    <x v="0"/>
    <n v="0.55000000000000004"/>
    <n v="6250"/>
    <n v="3437.5000000000005"/>
    <n v="1203.125"/>
    <n v="0.35"/>
  </r>
  <r>
    <x v="2"/>
    <n v="1128299"/>
    <x v="187"/>
    <x v="2"/>
    <x v="24"/>
    <s v="Boise"/>
    <x v="1"/>
    <n v="0.60000000000000009"/>
    <n v="5750"/>
    <n v="3450.0000000000005"/>
    <n v="1380.0000000000002"/>
    <n v="0.4"/>
  </r>
  <r>
    <x v="2"/>
    <n v="1128299"/>
    <x v="187"/>
    <x v="2"/>
    <x v="24"/>
    <s v="Boise"/>
    <x v="2"/>
    <n v="0.55000000000000004"/>
    <n v="4500"/>
    <n v="2475"/>
    <n v="866.25"/>
    <n v="0.35"/>
  </r>
  <r>
    <x v="2"/>
    <n v="1128299"/>
    <x v="187"/>
    <x v="2"/>
    <x v="24"/>
    <s v="Boise"/>
    <x v="3"/>
    <n v="0.55000000000000004"/>
    <n v="4000"/>
    <n v="2200"/>
    <n v="770"/>
    <n v="0.35"/>
  </r>
  <r>
    <x v="2"/>
    <n v="1128299"/>
    <x v="187"/>
    <x v="2"/>
    <x v="24"/>
    <s v="Boise"/>
    <x v="4"/>
    <n v="0.65"/>
    <n v="4000"/>
    <n v="2600"/>
    <n v="780"/>
    <n v="0.3"/>
  </r>
  <r>
    <x v="2"/>
    <n v="1128299"/>
    <x v="187"/>
    <x v="2"/>
    <x v="24"/>
    <s v="Boise"/>
    <x v="5"/>
    <n v="0.70000000000000007"/>
    <n v="3750"/>
    <n v="2625.0000000000005"/>
    <n v="656.25000000000011"/>
    <n v="0.25"/>
  </r>
  <r>
    <x v="2"/>
    <n v="1128299"/>
    <x v="188"/>
    <x v="2"/>
    <x v="24"/>
    <s v="Boise"/>
    <x v="0"/>
    <n v="0.45000000000000007"/>
    <n v="5750"/>
    <n v="2587.5000000000005"/>
    <n v="905.62500000000011"/>
    <n v="0.35"/>
  </r>
  <r>
    <x v="2"/>
    <n v="1128299"/>
    <x v="188"/>
    <x v="2"/>
    <x v="24"/>
    <s v="Boise"/>
    <x v="1"/>
    <n v="0.50000000000000011"/>
    <n v="5750"/>
    <n v="2875.0000000000005"/>
    <n v="1150.0000000000002"/>
    <n v="0.4"/>
  </r>
  <r>
    <x v="2"/>
    <n v="1128299"/>
    <x v="188"/>
    <x v="2"/>
    <x v="24"/>
    <s v="Boise"/>
    <x v="2"/>
    <n v="0.45000000000000007"/>
    <n v="4250"/>
    <n v="1912.5000000000002"/>
    <n v="669.375"/>
    <n v="0.35"/>
  </r>
  <r>
    <x v="2"/>
    <n v="1128299"/>
    <x v="188"/>
    <x v="2"/>
    <x v="24"/>
    <s v="Boise"/>
    <x v="3"/>
    <n v="0.45000000000000007"/>
    <n v="3750"/>
    <n v="1687.5000000000002"/>
    <n v="590.625"/>
    <n v="0.35"/>
  </r>
  <r>
    <x v="2"/>
    <n v="1128299"/>
    <x v="188"/>
    <x v="2"/>
    <x v="24"/>
    <s v="Boise"/>
    <x v="4"/>
    <n v="0.55000000000000004"/>
    <n v="3750"/>
    <n v="2062.5"/>
    <n v="618.75"/>
    <n v="0.3"/>
  </r>
  <r>
    <x v="2"/>
    <n v="1128299"/>
    <x v="188"/>
    <x v="2"/>
    <x v="24"/>
    <s v="Boise"/>
    <x v="5"/>
    <n v="0.60000000000000009"/>
    <n v="4250"/>
    <n v="2550.0000000000005"/>
    <n v="637.50000000000011"/>
    <n v="0.25"/>
  </r>
  <r>
    <x v="2"/>
    <n v="1128299"/>
    <x v="189"/>
    <x v="2"/>
    <x v="24"/>
    <s v="Boise"/>
    <x v="0"/>
    <n v="0.45000000000000007"/>
    <n v="5000"/>
    <n v="2250.0000000000005"/>
    <n v="787.50000000000011"/>
    <n v="0.35"/>
  </r>
  <r>
    <x v="2"/>
    <n v="1128299"/>
    <x v="189"/>
    <x v="2"/>
    <x v="24"/>
    <s v="Boise"/>
    <x v="1"/>
    <n v="0.50000000000000011"/>
    <n v="5000"/>
    <n v="2500.0000000000005"/>
    <n v="1000.0000000000002"/>
    <n v="0.4"/>
  </r>
  <r>
    <x v="2"/>
    <n v="1128299"/>
    <x v="189"/>
    <x v="2"/>
    <x v="24"/>
    <s v="Boise"/>
    <x v="2"/>
    <n v="0.45000000000000007"/>
    <n v="3250"/>
    <n v="1462.5000000000002"/>
    <n v="511.87500000000006"/>
    <n v="0.35"/>
  </r>
  <r>
    <x v="2"/>
    <n v="1128299"/>
    <x v="189"/>
    <x v="2"/>
    <x v="24"/>
    <s v="Boise"/>
    <x v="3"/>
    <n v="0.45000000000000007"/>
    <n v="3000"/>
    <n v="1350.0000000000002"/>
    <n v="472.50000000000006"/>
    <n v="0.35"/>
  </r>
  <r>
    <x v="2"/>
    <n v="1128299"/>
    <x v="189"/>
    <x v="2"/>
    <x v="24"/>
    <s v="Boise"/>
    <x v="4"/>
    <n v="0.55000000000000004"/>
    <n v="2750"/>
    <n v="1512.5000000000002"/>
    <n v="453.75000000000006"/>
    <n v="0.3"/>
  </r>
  <r>
    <x v="2"/>
    <n v="1128299"/>
    <x v="189"/>
    <x v="2"/>
    <x v="24"/>
    <s v="Boise"/>
    <x v="5"/>
    <n v="0.60000000000000009"/>
    <n v="3250"/>
    <n v="1950.0000000000002"/>
    <n v="487.50000000000006"/>
    <n v="0.25"/>
  </r>
  <r>
    <x v="2"/>
    <n v="1128299"/>
    <x v="190"/>
    <x v="2"/>
    <x v="24"/>
    <s v="Boise"/>
    <x v="0"/>
    <n v="0.45000000000000007"/>
    <n v="5000"/>
    <n v="2250.0000000000005"/>
    <n v="787.50000000000011"/>
    <n v="0.35"/>
  </r>
  <r>
    <x v="2"/>
    <n v="1128299"/>
    <x v="190"/>
    <x v="2"/>
    <x v="24"/>
    <s v="Boise"/>
    <x v="1"/>
    <n v="0.50000000000000011"/>
    <n v="5250"/>
    <n v="2625.0000000000005"/>
    <n v="1050.0000000000002"/>
    <n v="0.4"/>
  </r>
  <r>
    <x v="2"/>
    <n v="1128299"/>
    <x v="190"/>
    <x v="2"/>
    <x v="24"/>
    <s v="Boise"/>
    <x v="2"/>
    <n v="0.45000000000000007"/>
    <n v="3750"/>
    <n v="1687.5000000000002"/>
    <n v="590.625"/>
    <n v="0.35"/>
  </r>
  <r>
    <x v="2"/>
    <n v="1128299"/>
    <x v="190"/>
    <x v="2"/>
    <x v="24"/>
    <s v="Boise"/>
    <x v="3"/>
    <n v="0.45000000000000007"/>
    <n v="3500"/>
    <n v="1575.0000000000002"/>
    <n v="551.25"/>
    <n v="0.35"/>
  </r>
  <r>
    <x v="2"/>
    <n v="1128299"/>
    <x v="190"/>
    <x v="2"/>
    <x v="24"/>
    <s v="Boise"/>
    <x v="4"/>
    <n v="0.55000000000000004"/>
    <n v="3000"/>
    <n v="1650.0000000000002"/>
    <n v="495.00000000000006"/>
    <n v="0.3"/>
  </r>
  <r>
    <x v="2"/>
    <n v="1128299"/>
    <x v="190"/>
    <x v="2"/>
    <x v="24"/>
    <s v="Boise"/>
    <x v="5"/>
    <n v="0.60000000000000009"/>
    <n v="4250"/>
    <n v="2550.0000000000005"/>
    <n v="637.50000000000011"/>
    <n v="0.25"/>
  </r>
  <r>
    <x v="2"/>
    <n v="1128299"/>
    <x v="191"/>
    <x v="2"/>
    <x v="24"/>
    <s v="Boise"/>
    <x v="0"/>
    <n v="0.45000000000000007"/>
    <n v="6250"/>
    <n v="2812.5000000000005"/>
    <n v="984.37500000000011"/>
    <n v="0.35"/>
  </r>
  <r>
    <x v="2"/>
    <n v="1128299"/>
    <x v="191"/>
    <x v="2"/>
    <x v="24"/>
    <s v="Boise"/>
    <x v="1"/>
    <n v="0.50000000000000011"/>
    <n v="6250"/>
    <n v="3125.0000000000009"/>
    <n v="1250.0000000000005"/>
    <n v="0.4"/>
  </r>
  <r>
    <x v="2"/>
    <n v="1128299"/>
    <x v="191"/>
    <x v="2"/>
    <x v="24"/>
    <s v="Boise"/>
    <x v="2"/>
    <n v="0.45000000000000007"/>
    <n v="4250"/>
    <n v="1912.5000000000002"/>
    <n v="669.375"/>
    <n v="0.35"/>
  </r>
  <r>
    <x v="2"/>
    <n v="1128299"/>
    <x v="191"/>
    <x v="2"/>
    <x v="24"/>
    <s v="Boise"/>
    <x v="3"/>
    <n v="0.45000000000000007"/>
    <n v="4250"/>
    <n v="1912.5000000000002"/>
    <n v="669.375"/>
    <n v="0.35"/>
  </r>
  <r>
    <x v="2"/>
    <n v="1128299"/>
    <x v="191"/>
    <x v="2"/>
    <x v="24"/>
    <s v="Boise"/>
    <x v="4"/>
    <n v="0.55000000000000004"/>
    <n v="3500"/>
    <n v="1925.0000000000002"/>
    <n v="577.5"/>
    <n v="0.3"/>
  </r>
  <r>
    <x v="2"/>
    <n v="1128299"/>
    <x v="191"/>
    <x v="2"/>
    <x v="24"/>
    <s v="Boise"/>
    <x v="5"/>
    <n v="0.60000000000000009"/>
    <n v="4500"/>
    <n v="2700.0000000000005"/>
    <n v="675.00000000000011"/>
    <n v="0.25"/>
  </r>
  <r>
    <x v="2"/>
    <n v="1128299"/>
    <x v="192"/>
    <x v="2"/>
    <x v="25"/>
    <s v="Phoenix"/>
    <x v="0"/>
    <n v="0.34999999999999992"/>
    <n v="4750"/>
    <n v="1662.4999999999995"/>
    <n v="581.87499999999977"/>
    <n v="0.35"/>
  </r>
  <r>
    <x v="2"/>
    <n v="1128299"/>
    <x v="192"/>
    <x v="2"/>
    <x v="25"/>
    <s v="Phoenix"/>
    <x v="1"/>
    <n v="0.45"/>
    <n v="4750"/>
    <n v="2137.5"/>
    <n v="855"/>
    <n v="0.4"/>
  </r>
  <r>
    <x v="2"/>
    <n v="1128299"/>
    <x v="192"/>
    <x v="2"/>
    <x v="25"/>
    <s v="Phoenix"/>
    <x v="2"/>
    <n v="0.45"/>
    <n v="4750"/>
    <n v="2137.5"/>
    <n v="748.125"/>
    <n v="0.35"/>
  </r>
  <r>
    <x v="2"/>
    <n v="1128299"/>
    <x v="192"/>
    <x v="2"/>
    <x v="25"/>
    <s v="Phoenix"/>
    <x v="3"/>
    <n v="0.45"/>
    <n v="3250"/>
    <n v="1462.5"/>
    <n v="511.87499999999994"/>
    <n v="0.35"/>
  </r>
  <r>
    <x v="2"/>
    <n v="1128299"/>
    <x v="192"/>
    <x v="2"/>
    <x v="25"/>
    <s v="Phoenix"/>
    <x v="4"/>
    <n v="0.50000000000000011"/>
    <n v="2750"/>
    <n v="1375.0000000000002"/>
    <n v="412.50000000000006"/>
    <n v="0.3"/>
  </r>
  <r>
    <x v="2"/>
    <n v="1128299"/>
    <x v="192"/>
    <x v="2"/>
    <x v="25"/>
    <s v="Phoenix"/>
    <x v="5"/>
    <n v="0.45"/>
    <n v="4750"/>
    <n v="2137.5"/>
    <n v="534.375"/>
    <n v="0.25"/>
  </r>
  <r>
    <x v="2"/>
    <n v="1128299"/>
    <x v="193"/>
    <x v="2"/>
    <x v="25"/>
    <s v="Phoenix"/>
    <x v="0"/>
    <n v="0.34999999999999992"/>
    <n v="5250"/>
    <n v="1837.4999999999995"/>
    <n v="643.12499999999977"/>
    <n v="0.35"/>
  </r>
  <r>
    <x v="2"/>
    <n v="1128299"/>
    <x v="193"/>
    <x v="2"/>
    <x v="25"/>
    <s v="Phoenix"/>
    <x v="1"/>
    <n v="0.45"/>
    <n v="4250"/>
    <n v="1912.5"/>
    <n v="765"/>
    <n v="0.4"/>
  </r>
  <r>
    <x v="2"/>
    <n v="1128299"/>
    <x v="193"/>
    <x v="2"/>
    <x v="25"/>
    <s v="Phoenix"/>
    <x v="2"/>
    <n v="0.45"/>
    <n v="4250"/>
    <n v="1912.5"/>
    <n v="669.375"/>
    <n v="0.35"/>
  </r>
  <r>
    <x v="2"/>
    <n v="1128299"/>
    <x v="193"/>
    <x v="2"/>
    <x v="25"/>
    <s v="Phoenix"/>
    <x v="3"/>
    <n v="0.45"/>
    <n v="2750"/>
    <n v="1237.5"/>
    <n v="433.125"/>
    <n v="0.35"/>
  </r>
  <r>
    <x v="2"/>
    <n v="1128299"/>
    <x v="193"/>
    <x v="2"/>
    <x v="25"/>
    <s v="Phoenix"/>
    <x v="4"/>
    <n v="0.50000000000000011"/>
    <n v="2000"/>
    <n v="1000.0000000000002"/>
    <n v="300.00000000000006"/>
    <n v="0.3"/>
  </r>
  <r>
    <x v="2"/>
    <n v="1128299"/>
    <x v="193"/>
    <x v="2"/>
    <x v="25"/>
    <s v="Phoenix"/>
    <x v="5"/>
    <n v="0.45"/>
    <n v="4000"/>
    <n v="1800"/>
    <n v="450"/>
    <n v="0.25"/>
  </r>
  <r>
    <x v="2"/>
    <n v="1128299"/>
    <x v="194"/>
    <x v="2"/>
    <x v="25"/>
    <s v="Phoenix"/>
    <x v="0"/>
    <n v="0.45"/>
    <n v="5500"/>
    <n v="2475"/>
    <n v="866.25"/>
    <n v="0.35"/>
  </r>
  <r>
    <x v="2"/>
    <n v="1128299"/>
    <x v="194"/>
    <x v="2"/>
    <x v="25"/>
    <s v="Phoenix"/>
    <x v="1"/>
    <n v="0.55000000000000004"/>
    <n v="4000"/>
    <n v="2200"/>
    <n v="880"/>
    <n v="0.4"/>
  </r>
  <r>
    <x v="2"/>
    <n v="1128299"/>
    <x v="194"/>
    <x v="2"/>
    <x v="25"/>
    <s v="Phoenix"/>
    <x v="2"/>
    <n v="0.55000000000000004"/>
    <n v="4000"/>
    <n v="2200"/>
    <n v="770"/>
    <n v="0.35"/>
  </r>
  <r>
    <x v="2"/>
    <n v="1128299"/>
    <x v="194"/>
    <x v="2"/>
    <x v="25"/>
    <s v="Phoenix"/>
    <x v="3"/>
    <n v="0.55000000000000004"/>
    <n v="2750"/>
    <n v="1512.5000000000002"/>
    <n v="529.375"/>
    <n v="0.35"/>
  </r>
  <r>
    <x v="2"/>
    <n v="1128299"/>
    <x v="194"/>
    <x v="2"/>
    <x v="25"/>
    <s v="Phoenix"/>
    <x v="4"/>
    <n v="0.60000000000000009"/>
    <n v="1750"/>
    <n v="1050.0000000000002"/>
    <n v="315.00000000000006"/>
    <n v="0.3"/>
  </r>
  <r>
    <x v="2"/>
    <n v="1128299"/>
    <x v="194"/>
    <x v="2"/>
    <x v="25"/>
    <s v="Phoenix"/>
    <x v="5"/>
    <n v="0.55000000000000004"/>
    <n v="3750"/>
    <n v="2062.5"/>
    <n v="515.625"/>
    <n v="0.25"/>
  </r>
  <r>
    <x v="2"/>
    <n v="1128299"/>
    <x v="195"/>
    <x v="2"/>
    <x v="25"/>
    <s v="Phoenix"/>
    <x v="0"/>
    <n v="0.55000000000000004"/>
    <n v="5500"/>
    <n v="3025.0000000000005"/>
    <n v="1058.75"/>
    <n v="0.35"/>
  </r>
  <r>
    <x v="2"/>
    <n v="1128299"/>
    <x v="195"/>
    <x v="2"/>
    <x v="25"/>
    <s v="Phoenix"/>
    <x v="1"/>
    <n v="0.60000000000000009"/>
    <n v="3500"/>
    <n v="2100.0000000000005"/>
    <n v="840.00000000000023"/>
    <n v="0.4"/>
  </r>
  <r>
    <x v="2"/>
    <n v="1128299"/>
    <x v="195"/>
    <x v="2"/>
    <x v="25"/>
    <s v="Phoenix"/>
    <x v="2"/>
    <n v="0.60000000000000009"/>
    <n v="4000"/>
    <n v="2400.0000000000005"/>
    <n v="840.00000000000011"/>
    <n v="0.35"/>
  </r>
  <r>
    <x v="2"/>
    <n v="1128299"/>
    <x v="195"/>
    <x v="2"/>
    <x v="25"/>
    <s v="Phoenix"/>
    <x v="3"/>
    <n v="0.55000000000000004"/>
    <n v="3000"/>
    <n v="1650.0000000000002"/>
    <n v="577.5"/>
    <n v="0.35"/>
  </r>
  <r>
    <x v="2"/>
    <n v="1128299"/>
    <x v="195"/>
    <x v="2"/>
    <x v="25"/>
    <s v="Phoenix"/>
    <x v="4"/>
    <n v="0.60000000000000009"/>
    <n v="2000"/>
    <n v="1200.0000000000002"/>
    <n v="360.00000000000006"/>
    <n v="0.3"/>
  </r>
  <r>
    <x v="2"/>
    <n v="1128299"/>
    <x v="195"/>
    <x v="2"/>
    <x v="25"/>
    <s v="Phoenix"/>
    <x v="5"/>
    <n v="0.75000000000000011"/>
    <n v="3750"/>
    <n v="2812.5000000000005"/>
    <n v="703.12500000000011"/>
    <n v="0.25"/>
  </r>
  <r>
    <x v="2"/>
    <n v="1128299"/>
    <x v="196"/>
    <x v="2"/>
    <x v="25"/>
    <s v="Phoenix"/>
    <x v="0"/>
    <n v="0.55000000000000004"/>
    <n v="5750"/>
    <n v="3162.5000000000005"/>
    <n v="1106.875"/>
    <n v="0.35"/>
  </r>
  <r>
    <x v="2"/>
    <n v="1128299"/>
    <x v="196"/>
    <x v="2"/>
    <x v="25"/>
    <s v="Phoenix"/>
    <x v="1"/>
    <n v="0.60000000000000009"/>
    <n v="4250"/>
    <n v="2550.0000000000005"/>
    <n v="1020.0000000000002"/>
    <n v="0.4"/>
  </r>
  <r>
    <x v="2"/>
    <n v="1128299"/>
    <x v="196"/>
    <x v="2"/>
    <x v="25"/>
    <s v="Phoenix"/>
    <x v="2"/>
    <n v="0.60000000000000009"/>
    <n v="4500"/>
    <n v="2700.0000000000005"/>
    <n v="945.00000000000011"/>
    <n v="0.35"/>
  </r>
  <r>
    <x v="2"/>
    <n v="1128299"/>
    <x v="196"/>
    <x v="2"/>
    <x v="25"/>
    <s v="Phoenix"/>
    <x v="3"/>
    <n v="0.55000000000000004"/>
    <n v="3500"/>
    <n v="1925.0000000000002"/>
    <n v="673.75"/>
    <n v="0.35"/>
  </r>
  <r>
    <x v="2"/>
    <n v="1128299"/>
    <x v="196"/>
    <x v="2"/>
    <x v="25"/>
    <s v="Phoenix"/>
    <x v="4"/>
    <n v="0.60000000000000009"/>
    <n v="2500"/>
    <n v="1500.0000000000002"/>
    <n v="450.00000000000006"/>
    <n v="0.3"/>
  </r>
  <r>
    <x v="2"/>
    <n v="1128299"/>
    <x v="196"/>
    <x v="2"/>
    <x v="25"/>
    <s v="Phoenix"/>
    <x v="5"/>
    <n v="0.75000000000000011"/>
    <n v="4250"/>
    <n v="3187.5000000000005"/>
    <n v="796.87500000000011"/>
    <n v="0.25"/>
  </r>
  <r>
    <x v="2"/>
    <n v="1128299"/>
    <x v="197"/>
    <x v="2"/>
    <x v="25"/>
    <s v="Phoenix"/>
    <x v="0"/>
    <n v="0.55000000000000004"/>
    <n v="7000"/>
    <n v="3850.0000000000005"/>
    <n v="1347.5"/>
    <n v="0.35"/>
  </r>
  <r>
    <x v="2"/>
    <n v="1128299"/>
    <x v="197"/>
    <x v="2"/>
    <x v="25"/>
    <s v="Phoenix"/>
    <x v="1"/>
    <n v="0.60000000000000009"/>
    <n v="5500"/>
    <n v="3300.0000000000005"/>
    <n v="1320.0000000000002"/>
    <n v="0.4"/>
  </r>
  <r>
    <x v="2"/>
    <n v="1128299"/>
    <x v="197"/>
    <x v="2"/>
    <x v="25"/>
    <s v="Phoenix"/>
    <x v="2"/>
    <n v="0.60000000000000009"/>
    <n v="5500"/>
    <n v="3300.0000000000005"/>
    <n v="1155"/>
    <n v="0.35"/>
  </r>
  <r>
    <x v="2"/>
    <n v="1128299"/>
    <x v="197"/>
    <x v="2"/>
    <x v="25"/>
    <s v="Phoenix"/>
    <x v="3"/>
    <n v="0.55000000000000004"/>
    <n v="4250"/>
    <n v="2337.5"/>
    <n v="818.125"/>
    <n v="0.35"/>
  </r>
  <r>
    <x v="2"/>
    <n v="1128299"/>
    <x v="197"/>
    <x v="2"/>
    <x v="25"/>
    <s v="Phoenix"/>
    <x v="4"/>
    <n v="0.60000000000000009"/>
    <n v="3000"/>
    <n v="1800.0000000000002"/>
    <n v="540"/>
    <n v="0.3"/>
  </r>
  <r>
    <x v="2"/>
    <n v="1128299"/>
    <x v="197"/>
    <x v="2"/>
    <x v="25"/>
    <s v="Phoenix"/>
    <x v="5"/>
    <n v="0.75000000000000011"/>
    <n v="6000"/>
    <n v="4500.0000000000009"/>
    <n v="1125.0000000000002"/>
    <n v="0.25"/>
  </r>
  <r>
    <x v="2"/>
    <n v="1128299"/>
    <x v="198"/>
    <x v="2"/>
    <x v="25"/>
    <s v="Phoenix"/>
    <x v="0"/>
    <n v="0.55000000000000004"/>
    <n v="7500"/>
    <n v="4125"/>
    <n v="1443.75"/>
    <n v="0.35"/>
  </r>
  <r>
    <x v="2"/>
    <n v="1128299"/>
    <x v="198"/>
    <x v="2"/>
    <x v="25"/>
    <s v="Phoenix"/>
    <x v="1"/>
    <n v="0.60000000000000009"/>
    <n v="6000"/>
    <n v="3600.0000000000005"/>
    <n v="1440.0000000000002"/>
    <n v="0.4"/>
  </r>
  <r>
    <x v="2"/>
    <n v="1128299"/>
    <x v="198"/>
    <x v="2"/>
    <x v="25"/>
    <s v="Phoenix"/>
    <x v="2"/>
    <n v="0.60000000000000009"/>
    <n v="5500"/>
    <n v="3300.0000000000005"/>
    <n v="1155"/>
    <n v="0.35"/>
  </r>
  <r>
    <x v="2"/>
    <n v="1128299"/>
    <x v="198"/>
    <x v="2"/>
    <x v="25"/>
    <s v="Phoenix"/>
    <x v="3"/>
    <n v="0.55000000000000004"/>
    <n v="4500"/>
    <n v="2475"/>
    <n v="866.25"/>
    <n v="0.35"/>
  </r>
  <r>
    <x v="2"/>
    <n v="1128299"/>
    <x v="198"/>
    <x v="2"/>
    <x v="25"/>
    <s v="Phoenix"/>
    <x v="4"/>
    <n v="0.60000000000000009"/>
    <n v="5000"/>
    <n v="3000.0000000000005"/>
    <n v="900.00000000000011"/>
    <n v="0.3"/>
  </r>
  <r>
    <x v="2"/>
    <n v="1128299"/>
    <x v="198"/>
    <x v="2"/>
    <x v="25"/>
    <s v="Phoenix"/>
    <x v="5"/>
    <n v="0.75000000000000011"/>
    <n v="5000"/>
    <n v="3750.0000000000005"/>
    <n v="937.50000000000011"/>
    <n v="0.25"/>
  </r>
  <r>
    <x v="2"/>
    <n v="1128299"/>
    <x v="199"/>
    <x v="2"/>
    <x v="25"/>
    <s v="Phoenix"/>
    <x v="0"/>
    <n v="0.60000000000000009"/>
    <n v="7000"/>
    <n v="4200.0000000000009"/>
    <n v="1470.0000000000002"/>
    <n v="0.35"/>
  </r>
  <r>
    <x v="2"/>
    <n v="1128299"/>
    <x v="199"/>
    <x v="2"/>
    <x v="25"/>
    <s v="Phoenix"/>
    <x v="1"/>
    <n v="0.65000000000000013"/>
    <n v="6500"/>
    <n v="4225.0000000000009"/>
    <n v="1690.0000000000005"/>
    <n v="0.4"/>
  </r>
  <r>
    <x v="2"/>
    <n v="1128299"/>
    <x v="199"/>
    <x v="2"/>
    <x v="25"/>
    <s v="Phoenix"/>
    <x v="2"/>
    <n v="0.60000000000000009"/>
    <n v="5250"/>
    <n v="3150.0000000000005"/>
    <n v="1102.5"/>
    <n v="0.35"/>
  </r>
  <r>
    <x v="2"/>
    <n v="1128299"/>
    <x v="199"/>
    <x v="2"/>
    <x v="25"/>
    <s v="Phoenix"/>
    <x v="3"/>
    <n v="0.60000000000000009"/>
    <n v="4750"/>
    <n v="2850.0000000000005"/>
    <n v="997.50000000000011"/>
    <n v="0.35"/>
  </r>
  <r>
    <x v="2"/>
    <n v="1128299"/>
    <x v="199"/>
    <x v="2"/>
    <x v="25"/>
    <s v="Phoenix"/>
    <x v="4"/>
    <n v="0.70000000000000007"/>
    <n v="4750"/>
    <n v="3325.0000000000005"/>
    <n v="997.50000000000011"/>
    <n v="0.3"/>
  </r>
  <r>
    <x v="2"/>
    <n v="1128299"/>
    <x v="199"/>
    <x v="2"/>
    <x v="25"/>
    <s v="Phoenix"/>
    <x v="5"/>
    <n v="0.75000000000000011"/>
    <n v="4500"/>
    <n v="3375.0000000000005"/>
    <n v="843.75000000000011"/>
    <n v="0.25"/>
  </r>
  <r>
    <x v="2"/>
    <n v="1128299"/>
    <x v="200"/>
    <x v="2"/>
    <x v="25"/>
    <s v="Phoenix"/>
    <x v="0"/>
    <n v="0.50000000000000011"/>
    <n v="6250"/>
    <n v="3125.0000000000009"/>
    <n v="1093.7500000000002"/>
    <n v="0.35"/>
  </r>
  <r>
    <x v="2"/>
    <n v="1128299"/>
    <x v="200"/>
    <x v="2"/>
    <x v="25"/>
    <s v="Phoenix"/>
    <x v="1"/>
    <n v="0.55000000000000016"/>
    <n v="6250"/>
    <n v="3437.5000000000009"/>
    <n v="1375.0000000000005"/>
    <n v="0.4"/>
  </r>
  <r>
    <x v="2"/>
    <n v="1128299"/>
    <x v="200"/>
    <x v="2"/>
    <x v="25"/>
    <s v="Phoenix"/>
    <x v="2"/>
    <n v="0.50000000000000011"/>
    <n v="4750"/>
    <n v="2375.0000000000005"/>
    <n v="831.25000000000011"/>
    <n v="0.35"/>
  </r>
  <r>
    <x v="2"/>
    <n v="1128299"/>
    <x v="200"/>
    <x v="2"/>
    <x v="25"/>
    <s v="Phoenix"/>
    <x v="3"/>
    <n v="0.50000000000000011"/>
    <n v="4250"/>
    <n v="2125.0000000000005"/>
    <n v="743.75000000000011"/>
    <n v="0.35"/>
  </r>
  <r>
    <x v="2"/>
    <n v="1128299"/>
    <x v="200"/>
    <x v="2"/>
    <x v="25"/>
    <s v="Phoenix"/>
    <x v="4"/>
    <n v="0.60000000000000009"/>
    <n v="4250"/>
    <n v="2550.0000000000005"/>
    <n v="765.00000000000011"/>
    <n v="0.3"/>
  </r>
  <r>
    <x v="2"/>
    <n v="1128299"/>
    <x v="200"/>
    <x v="2"/>
    <x v="25"/>
    <s v="Phoenix"/>
    <x v="5"/>
    <n v="0.65000000000000013"/>
    <n v="4750"/>
    <n v="3087.5000000000005"/>
    <n v="771.87500000000011"/>
    <n v="0.25"/>
  </r>
  <r>
    <x v="2"/>
    <n v="1128299"/>
    <x v="201"/>
    <x v="2"/>
    <x v="25"/>
    <s v="Phoenix"/>
    <x v="0"/>
    <n v="0.50000000000000011"/>
    <n v="5500"/>
    <n v="2750.0000000000005"/>
    <n v="962.50000000000011"/>
    <n v="0.35"/>
  </r>
  <r>
    <x v="2"/>
    <n v="1128299"/>
    <x v="201"/>
    <x v="2"/>
    <x v="25"/>
    <s v="Phoenix"/>
    <x v="1"/>
    <n v="0.55000000000000016"/>
    <n v="5500"/>
    <n v="3025.0000000000009"/>
    <n v="1210.0000000000005"/>
    <n v="0.4"/>
  </r>
  <r>
    <x v="2"/>
    <n v="1128299"/>
    <x v="201"/>
    <x v="2"/>
    <x v="25"/>
    <s v="Phoenix"/>
    <x v="2"/>
    <n v="0.50000000000000011"/>
    <n v="3750"/>
    <n v="1875.0000000000005"/>
    <n v="656.25000000000011"/>
    <n v="0.35"/>
  </r>
  <r>
    <x v="2"/>
    <n v="1128299"/>
    <x v="201"/>
    <x v="2"/>
    <x v="25"/>
    <s v="Phoenix"/>
    <x v="3"/>
    <n v="0.50000000000000011"/>
    <n v="3500"/>
    <n v="1750.0000000000005"/>
    <n v="612.50000000000011"/>
    <n v="0.35"/>
  </r>
  <r>
    <x v="2"/>
    <n v="1128299"/>
    <x v="201"/>
    <x v="2"/>
    <x v="25"/>
    <s v="Phoenix"/>
    <x v="4"/>
    <n v="0.60000000000000009"/>
    <n v="3250"/>
    <n v="1950.0000000000002"/>
    <n v="585"/>
    <n v="0.3"/>
  </r>
  <r>
    <x v="2"/>
    <n v="1128299"/>
    <x v="201"/>
    <x v="2"/>
    <x v="25"/>
    <s v="Phoenix"/>
    <x v="5"/>
    <n v="0.75000000000000011"/>
    <n v="3750"/>
    <n v="2812.5000000000005"/>
    <n v="703.12500000000011"/>
    <n v="0.25"/>
  </r>
  <r>
    <x v="2"/>
    <n v="1128299"/>
    <x v="202"/>
    <x v="2"/>
    <x v="25"/>
    <s v="Phoenix"/>
    <x v="0"/>
    <n v="0.60000000000000009"/>
    <n v="5500"/>
    <n v="3300.0000000000005"/>
    <n v="1155"/>
    <n v="0.35"/>
  </r>
  <r>
    <x v="2"/>
    <n v="1128299"/>
    <x v="202"/>
    <x v="2"/>
    <x v="25"/>
    <s v="Phoenix"/>
    <x v="1"/>
    <n v="0.65000000000000013"/>
    <n v="6000"/>
    <n v="3900.0000000000009"/>
    <n v="1560.0000000000005"/>
    <n v="0.4"/>
  </r>
  <r>
    <x v="2"/>
    <n v="1128299"/>
    <x v="202"/>
    <x v="2"/>
    <x v="25"/>
    <s v="Phoenix"/>
    <x v="2"/>
    <n v="0.60000000000000009"/>
    <n v="4500"/>
    <n v="2700.0000000000005"/>
    <n v="945.00000000000011"/>
    <n v="0.35"/>
  </r>
  <r>
    <x v="2"/>
    <n v="1128299"/>
    <x v="202"/>
    <x v="2"/>
    <x v="25"/>
    <s v="Phoenix"/>
    <x v="3"/>
    <n v="0.60000000000000009"/>
    <n v="4250"/>
    <n v="2550.0000000000005"/>
    <n v="892.50000000000011"/>
    <n v="0.35"/>
  </r>
  <r>
    <x v="2"/>
    <n v="1128299"/>
    <x v="202"/>
    <x v="2"/>
    <x v="25"/>
    <s v="Phoenix"/>
    <x v="4"/>
    <n v="0.70000000000000007"/>
    <n v="3750"/>
    <n v="2625.0000000000005"/>
    <n v="787.50000000000011"/>
    <n v="0.3"/>
  </r>
  <r>
    <x v="2"/>
    <n v="1128299"/>
    <x v="202"/>
    <x v="2"/>
    <x v="25"/>
    <s v="Phoenix"/>
    <x v="5"/>
    <n v="0.75000000000000011"/>
    <n v="5000"/>
    <n v="3750.0000000000005"/>
    <n v="937.50000000000011"/>
    <n v="0.25"/>
  </r>
  <r>
    <x v="2"/>
    <n v="1128299"/>
    <x v="203"/>
    <x v="2"/>
    <x v="25"/>
    <s v="Phoenix"/>
    <x v="0"/>
    <n v="0.60000000000000009"/>
    <n v="7000"/>
    <n v="4200.0000000000009"/>
    <n v="1470.0000000000002"/>
    <n v="0.35"/>
  </r>
  <r>
    <x v="2"/>
    <n v="1128299"/>
    <x v="203"/>
    <x v="2"/>
    <x v="25"/>
    <s v="Phoenix"/>
    <x v="1"/>
    <n v="0.65000000000000013"/>
    <n v="7000"/>
    <n v="4550.0000000000009"/>
    <n v="1820.0000000000005"/>
    <n v="0.4"/>
  </r>
  <r>
    <x v="2"/>
    <n v="1128299"/>
    <x v="203"/>
    <x v="2"/>
    <x v="25"/>
    <s v="Phoenix"/>
    <x v="2"/>
    <n v="0.60000000000000009"/>
    <n v="5000"/>
    <n v="3000.0000000000005"/>
    <n v="1050"/>
    <n v="0.35"/>
  </r>
  <r>
    <x v="2"/>
    <n v="1128299"/>
    <x v="203"/>
    <x v="2"/>
    <x v="25"/>
    <s v="Phoenix"/>
    <x v="3"/>
    <n v="0.60000000000000009"/>
    <n v="5000"/>
    <n v="3000.0000000000005"/>
    <n v="1050"/>
    <n v="0.35"/>
  </r>
  <r>
    <x v="2"/>
    <n v="1128299"/>
    <x v="203"/>
    <x v="2"/>
    <x v="25"/>
    <s v="Phoenix"/>
    <x v="4"/>
    <n v="0.70000000000000007"/>
    <n v="4250"/>
    <n v="2975.0000000000005"/>
    <n v="892.50000000000011"/>
    <n v="0.3"/>
  </r>
  <r>
    <x v="2"/>
    <n v="1128299"/>
    <x v="203"/>
    <x v="2"/>
    <x v="25"/>
    <s v="Phoenix"/>
    <x v="5"/>
    <n v="0.75000000000000011"/>
    <n v="5250"/>
    <n v="3937.5000000000005"/>
    <n v="984.37500000000011"/>
    <n v="0.25"/>
  </r>
  <r>
    <x v="2"/>
    <n v="1128299"/>
    <x v="90"/>
    <x v="2"/>
    <x v="26"/>
    <s v="Albuquerque"/>
    <x v="0"/>
    <n v="0.29999999999999993"/>
    <n v="4500"/>
    <n v="1349.9999999999998"/>
    <n v="539.99999999999989"/>
    <n v="0.4"/>
  </r>
  <r>
    <x v="2"/>
    <n v="1128299"/>
    <x v="90"/>
    <x v="2"/>
    <x v="26"/>
    <s v="Albuquerque"/>
    <x v="1"/>
    <n v="0.4"/>
    <n v="4500"/>
    <n v="1800"/>
    <n v="720"/>
    <n v="0.4"/>
  </r>
  <r>
    <x v="2"/>
    <n v="1128299"/>
    <x v="90"/>
    <x v="2"/>
    <x v="26"/>
    <s v="Albuquerque"/>
    <x v="2"/>
    <n v="0.4"/>
    <n v="4500"/>
    <n v="1800"/>
    <n v="630"/>
    <n v="0.35"/>
  </r>
  <r>
    <x v="2"/>
    <n v="1128299"/>
    <x v="90"/>
    <x v="2"/>
    <x v="26"/>
    <s v="Albuquerque"/>
    <x v="3"/>
    <n v="0.4"/>
    <n v="3000"/>
    <n v="1200"/>
    <n v="480"/>
    <n v="0.4"/>
  </r>
  <r>
    <x v="2"/>
    <n v="1128299"/>
    <x v="90"/>
    <x v="2"/>
    <x v="26"/>
    <s v="Albuquerque"/>
    <x v="4"/>
    <n v="0.45000000000000012"/>
    <n v="2500"/>
    <n v="1125.0000000000002"/>
    <n v="393.75000000000006"/>
    <n v="0.35"/>
  </r>
  <r>
    <x v="2"/>
    <n v="1128299"/>
    <x v="90"/>
    <x v="2"/>
    <x v="26"/>
    <s v="Albuquerque"/>
    <x v="5"/>
    <n v="0.4"/>
    <n v="4500"/>
    <n v="1800"/>
    <n v="450"/>
    <n v="0.25"/>
  </r>
  <r>
    <x v="2"/>
    <n v="1128299"/>
    <x v="91"/>
    <x v="2"/>
    <x v="26"/>
    <s v="Albuquerque"/>
    <x v="0"/>
    <n v="0.29999999999999993"/>
    <n v="5000"/>
    <n v="1499.9999999999998"/>
    <n v="599.99999999999989"/>
    <n v="0.4"/>
  </r>
  <r>
    <x v="2"/>
    <n v="1128299"/>
    <x v="91"/>
    <x v="2"/>
    <x v="26"/>
    <s v="Albuquerque"/>
    <x v="1"/>
    <n v="0.4"/>
    <n v="4000"/>
    <n v="1600"/>
    <n v="640"/>
    <n v="0.4"/>
  </r>
  <r>
    <x v="2"/>
    <n v="1128299"/>
    <x v="91"/>
    <x v="2"/>
    <x v="26"/>
    <s v="Albuquerque"/>
    <x v="2"/>
    <n v="0.4"/>
    <n v="4000"/>
    <n v="1600"/>
    <n v="560"/>
    <n v="0.35"/>
  </r>
  <r>
    <x v="2"/>
    <n v="1128299"/>
    <x v="91"/>
    <x v="2"/>
    <x v="26"/>
    <s v="Albuquerque"/>
    <x v="3"/>
    <n v="0.4"/>
    <n v="2500"/>
    <n v="1000"/>
    <n v="400"/>
    <n v="0.4"/>
  </r>
  <r>
    <x v="2"/>
    <n v="1128299"/>
    <x v="91"/>
    <x v="2"/>
    <x v="26"/>
    <s v="Albuquerque"/>
    <x v="4"/>
    <n v="0.45000000000000012"/>
    <n v="1750"/>
    <n v="787.50000000000023"/>
    <n v="275.62500000000006"/>
    <n v="0.35"/>
  </r>
  <r>
    <x v="2"/>
    <n v="1128299"/>
    <x v="91"/>
    <x v="2"/>
    <x v="26"/>
    <s v="Albuquerque"/>
    <x v="5"/>
    <n v="0.4"/>
    <n v="3750"/>
    <n v="1500"/>
    <n v="375"/>
    <n v="0.25"/>
  </r>
  <r>
    <x v="2"/>
    <n v="1128299"/>
    <x v="92"/>
    <x v="2"/>
    <x v="26"/>
    <s v="Albuquerque"/>
    <x v="0"/>
    <n v="0.4"/>
    <n v="5250"/>
    <n v="2100"/>
    <n v="840"/>
    <n v="0.4"/>
  </r>
  <r>
    <x v="2"/>
    <n v="1128299"/>
    <x v="92"/>
    <x v="2"/>
    <x v="26"/>
    <s v="Albuquerque"/>
    <x v="1"/>
    <n v="0.5"/>
    <n v="3750"/>
    <n v="1875"/>
    <n v="750"/>
    <n v="0.4"/>
  </r>
  <r>
    <x v="2"/>
    <n v="1128299"/>
    <x v="92"/>
    <x v="2"/>
    <x v="26"/>
    <s v="Albuquerque"/>
    <x v="2"/>
    <n v="0.5"/>
    <n v="3750"/>
    <n v="1875"/>
    <n v="656.25"/>
    <n v="0.35"/>
  </r>
  <r>
    <x v="2"/>
    <n v="1128299"/>
    <x v="92"/>
    <x v="2"/>
    <x v="26"/>
    <s v="Albuquerque"/>
    <x v="3"/>
    <n v="0.5"/>
    <n v="2500"/>
    <n v="1250"/>
    <n v="500"/>
    <n v="0.4"/>
  </r>
  <r>
    <x v="2"/>
    <n v="1128299"/>
    <x v="92"/>
    <x v="2"/>
    <x v="26"/>
    <s v="Albuquerque"/>
    <x v="4"/>
    <n v="0.55000000000000004"/>
    <n v="1500"/>
    <n v="825.00000000000011"/>
    <n v="288.75"/>
    <n v="0.35"/>
  </r>
  <r>
    <x v="2"/>
    <n v="1128299"/>
    <x v="92"/>
    <x v="2"/>
    <x v="26"/>
    <s v="Albuquerque"/>
    <x v="5"/>
    <n v="0.5"/>
    <n v="3500"/>
    <n v="1750"/>
    <n v="437.5"/>
    <n v="0.25"/>
  </r>
  <r>
    <x v="2"/>
    <n v="1128299"/>
    <x v="93"/>
    <x v="2"/>
    <x v="26"/>
    <s v="Albuquerque"/>
    <x v="0"/>
    <n v="0.5"/>
    <n v="5250"/>
    <n v="2625"/>
    <n v="1050"/>
    <n v="0.4"/>
  </r>
  <r>
    <x v="2"/>
    <n v="1128299"/>
    <x v="93"/>
    <x v="2"/>
    <x v="26"/>
    <s v="Albuquerque"/>
    <x v="1"/>
    <n v="0.55000000000000004"/>
    <n v="3250"/>
    <n v="1787.5000000000002"/>
    <n v="715.00000000000011"/>
    <n v="0.4"/>
  </r>
  <r>
    <x v="2"/>
    <n v="1128299"/>
    <x v="93"/>
    <x v="2"/>
    <x v="26"/>
    <s v="Albuquerque"/>
    <x v="2"/>
    <n v="0.55000000000000004"/>
    <n v="3750"/>
    <n v="2062.5"/>
    <n v="721.875"/>
    <n v="0.35"/>
  </r>
  <r>
    <x v="2"/>
    <n v="1128299"/>
    <x v="93"/>
    <x v="2"/>
    <x v="26"/>
    <s v="Albuquerque"/>
    <x v="3"/>
    <n v="0.5"/>
    <n v="2750"/>
    <n v="1375"/>
    <n v="550"/>
    <n v="0.4"/>
  </r>
  <r>
    <x v="2"/>
    <n v="1128299"/>
    <x v="93"/>
    <x v="2"/>
    <x v="26"/>
    <s v="Albuquerque"/>
    <x v="4"/>
    <n v="0.55000000000000004"/>
    <n v="1750"/>
    <n v="962.50000000000011"/>
    <n v="336.875"/>
    <n v="0.35"/>
  </r>
  <r>
    <x v="2"/>
    <n v="1128299"/>
    <x v="93"/>
    <x v="2"/>
    <x v="26"/>
    <s v="Albuquerque"/>
    <x v="5"/>
    <n v="0.70000000000000007"/>
    <n v="3500"/>
    <n v="2450.0000000000005"/>
    <n v="612.50000000000011"/>
    <n v="0.25"/>
  </r>
  <r>
    <x v="2"/>
    <n v="1128299"/>
    <x v="94"/>
    <x v="2"/>
    <x v="26"/>
    <s v="Albuquerque"/>
    <x v="0"/>
    <n v="0.5"/>
    <n v="5500"/>
    <n v="2750"/>
    <n v="1100"/>
    <n v="0.4"/>
  </r>
  <r>
    <x v="2"/>
    <n v="1128299"/>
    <x v="94"/>
    <x v="2"/>
    <x v="26"/>
    <s v="Albuquerque"/>
    <x v="1"/>
    <n v="0.55000000000000004"/>
    <n v="4000"/>
    <n v="2200"/>
    <n v="880"/>
    <n v="0.4"/>
  </r>
  <r>
    <x v="2"/>
    <n v="1128299"/>
    <x v="94"/>
    <x v="2"/>
    <x v="26"/>
    <s v="Albuquerque"/>
    <x v="2"/>
    <n v="0.55000000000000004"/>
    <n v="4250"/>
    <n v="2337.5"/>
    <n v="818.125"/>
    <n v="0.35"/>
  </r>
  <r>
    <x v="2"/>
    <n v="1128299"/>
    <x v="94"/>
    <x v="2"/>
    <x v="26"/>
    <s v="Albuquerque"/>
    <x v="3"/>
    <n v="0.5"/>
    <n v="3250"/>
    <n v="1625"/>
    <n v="650"/>
    <n v="0.4"/>
  </r>
  <r>
    <x v="2"/>
    <n v="1128299"/>
    <x v="94"/>
    <x v="2"/>
    <x v="26"/>
    <s v="Albuquerque"/>
    <x v="4"/>
    <n v="0.55000000000000004"/>
    <n v="2250"/>
    <n v="1237.5"/>
    <n v="433.125"/>
    <n v="0.35"/>
  </r>
  <r>
    <x v="2"/>
    <n v="1128299"/>
    <x v="94"/>
    <x v="2"/>
    <x v="26"/>
    <s v="Albuquerque"/>
    <x v="5"/>
    <n v="0.70000000000000007"/>
    <n v="4000"/>
    <n v="2800.0000000000005"/>
    <n v="700.00000000000011"/>
    <n v="0.25"/>
  </r>
  <r>
    <x v="2"/>
    <n v="1128299"/>
    <x v="95"/>
    <x v="2"/>
    <x v="26"/>
    <s v="Albuquerque"/>
    <x v="0"/>
    <n v="0.5"/>
    <n v="6750"/>
    <n v="3375"/>
    <n v="1350"/>
    <n v="0.4"/>
  </r>
  <r>
    <x v="2"/>
    <n v="1128299"/>
    <x v="95"/>
    <x v="2"/>
    <x v="26"/>
    <s v="Albuquerque"/>
    <x v="1"/>
    <n v="0.55000000000000004"/>
    <n v="5250"/>
    <n v="2887.5000000000005"/>
    <n v="1155.0000000000002"/>
    <n v="0.4"/>
  </r>
  <r>
    <x v="2"/>
    <n v="1128299"/>
    <x v="95"/>
    <x v="2"/>
    <x v="26"/>
    <s v="Albuquerque"/>
    <x v="2"/>
    <n v="0.55000000000000004"/>
    <n v="5250"/>
    <n v="2887.5000000000005"/>
    <n v="1010.6250000000001"/>
    <n v="0.35"/>
  </r>
  <r>
    <x v="2"/>
    <n v="1128299"/>
    <x v="95"/>
    <x v="2"/>
    <x v="26"/>
    <s v="Albuquerque"/>
    <x v="3"/>
    <n v="0.5"/>
    <n v="4000"/>
    <n v="2000"/>
    <n v="800"/>
    <n v="0.4"/>
  </r>
  <r>
    <x v="2"/>
    <n v="1128299"/>
    <x v="95"/>
    <x v="2"/>
    <x v="26"/>
    <s v="Albuquerque"/>
    <x v="4"/>
    <n v="0.55000000000000004"/>
    <n v="2750"/>
    <n v="1512.5000000000002"/>
    <n v="529.375"/>
    <n v="0.35"/>
  </r>
  <r>
    <x v="2"/>
    <n v="1128299"/>
    <x v="95"/>
    <x v="2"/>
    <x v="26"/>
    <s v="Albuquerque"/>
    <x v="5"/>
    <n v="0.70000000000000007"/>
    <n v="5750"/>
    <n v="4025.0000000000005"/>
    <n v="1006.2500000000001"/>
    <n v="0.25"/>
  </r>
  <r>
    <x v="2"/>
    <n v="1128299"/>
    <x v="96"/>
    <x v="2"/>
    <x v="26"/>
    <s v="Albuquerque"/>
    <x v="0"/>
    <n v="0.5"/>
    <n v="7250"/>
    <n v="3625"/>
    <n v="1450"/>
    <n v="0.4"/>
  </r>
  <r>
    <x v="2"/>
    <n v="1128299"/>
    <x v="96"/>
    <x v="2"/>
    <x v="26"/>
    <s v="Albuquerque"/>
    <x v="1"/>
    <n v="0.55000000000000004"/>
    <n v="5750"/>
    <n v="3162.5000000000005"/>
    <n v="1265.0000000000002"/>
    <n v="0.4"/>
  </r>
  <r>
    <x v="2"/>
    <n v="1128299"/>
    <x v="96"/>
    <x v="2"/>
    <x v="26"/>
    <s v="Albuquerque"/>
    <x v="2"/>
    <n v="0.55000000000000004"/>
    <n v="5250"/>
    <n v="2887.5000000000005"/>
    <n v="1010.6250000000001"/>
    <n v="0.35"/>
  </r>
  <r>
    <x v="2"/>
    <n v="1128299"/>
    <x v="96"/>
    <x v="2"/>
    <x v="26"/>
    <s v="Albuquerque"/>
    <x v="3"/>
    <n v="0.5"/>
    <n v="4250"/>
    <n v="2125"/>
    <n v="850"/>
    <n v="0.4"/>
  </r>
  <r>
    <x v="2"/>
    <n v="1128299"/>
    <x v="96"/>
    <x v="2"/>
    <x v="26"/>
    <s v="Albuquerque"/>
    <x v="4"/>
    <n v="0.55000000000000004"/>
    <n v="4750"/>
    <n v="2612.5"/>
    <n v="914.37499999999989"/>
    <n v="0.35"/>
  </r>
  <r>
    <x v="2"/>
    <n v="1128299"/>
    <x v="96"/>
    <x v="2"/>
    <x v="26"/>
    <s v="Albuquerque"/>
    <x v="5"/>
    <n v="0.70000000000000007"/>
    <n v="4750"/>
    <n v="3325.0000000000005"/>
    <n v="831.25000000000011"/>
    <n v="0.25"/>
  </r>
  <r>
    <x v="2"/>
    <n v="1128299"/>
    <x v="97"/>
    <x v="2"/>
    <x v="26"/>
    <s v="Albuquerque"/>
    <x v="0"/>
    <n v="0.55000000000000004"/>
    <n v="6750"/>
    <n v="3712.5000000000005"/>
    <n v="1485.0000000000002"/>
    <n v="0.4"/>
  </r>
  <r>
    <x v="2"/>
    <n v="1128299"/>
    <x v="97"/>
    <x v="2"/>
    <x v="26"/>
    <s v="Albuquerque"/>
    <x v="1"/>
    <n v="0.60000000000000009"/>
    <n v="6250"/>
    <n v="3750.0000000000005"/>
    <n v="1500.0000000000002"/>
    <n v="0.4"/>
  </r>
  <r>
    <x v="2"/>
    <n v="1128299"/>
    <x v="97"/>
    <x v="2"/>
    <x v="26"/>
    <s v="Albuquerque"/>
    <x v="2"/>
    <n v="0.55000000000000004"/>
    <n v="5000"/>
    <n v="2750"/>
    <n v="962.49999999999989"/>
    <n v="0.35"/>
  </r>
  <r>
    <x v="2"/>
    <n v="1128299"/>
    <x v="97"/>
    <x v="2"/>
    <x v="26"/>
    <s v="Albuquerque"/>
    <x v="3"/>
    <n v="0.55000000000000004"/>
    <n v="4500"/>
    <n v="2475"/>
    <n v="990"/>
    <n v="0.4"/>
  </r>
  <r>
    <x v="2"/>
    <n v="1128299"/>
    <x v="97"/>
    <x v="2"/>
    <x v="26"/>
    <s v="Albuquerque"/>
    <x v="4"/>
    <n v="0.65"/>
    <n v="4500"/>
    <n v="2925"/>
    <n v="1023.7499999999999"/>
    <n v="0.35"/>
  </r>
  <r>
    <x v="2"/>
    <n v="1128299"/>
    <x v="97"/>
    <x v="2"/>
    <x v="26"/>
    <s v="Albuquerque"/>
    <x v="5"/>
    <n v="0.70000000000000007"/>
    <n v="4250"/>
    <n v="2975.0000000000005"/>
    <n v="743.75000000000011"/>
    <n v="0.25"/>
  </r>
  <r>
    <x v="2"/>
    <n v="1128299"/>
    <x v="98"/>
    <x v="2"/>
    <x v="26"/>
    <s v="Albuquerque"/>
    <x v="0"/>
    <n v="0.45000000000000012"/>
    <n v="6000"/>
    <n v="2700.0000000000009"/>
    <n v="1080.0000000000005"/>
    <n v="0.4"/>
  </r>
  <r>
    <x v="2"/>
    <n v="1128299"/>
    <x v="98"/>
    <x v="2"/>
    <x v="26"/>
    <s v="Albuquerque"/>
    <x v="1"/>
    <n v="0.50000000000000011"/>
    <n v="6000"/>
    <n v="3000.0000000000005"/>
    <n v="1200.0000000000002"/>
    <n v="0.4"/>
  </r>
  <r>
    <x v="2"/>
    <n v="1128299"/>
    <x v="98"/>
    <x v="2"/>
    <x v="26"/>
    <s v="Albuquerque"/>
    <x v="2"/>
    <n v="0.45000000000000012"/>
    <n v="4500"/>
    <n v="2025.0000000000005"/>
    <n v="708.75000000000011"/>
    <n v="0.35"/>
  </r>
  <r>
    <x v="2"/>
    <n v="1128299"/>
    <x v="98"/>
    <x v="2"/>
    <x v="26"/>
    <s v="Albuquerque"/>
    <x v="3"/>
    <n v="0.45000000000000012"/>
    <n v="4000"/>
    <n v="1800.0000000000005"/>
    <n v="720.00000000000023"/>
    <n v="0.4"/>
  </r>
  <r>
    <x v="2"/>
    <n v="1128299"/>
    <x v="98"/>
    <x v="2"/>
    <x v="26"/>
    <s v="Albuquerque"/>
    <x v="4"/>
    <n v="0.55000000000000004"/>
    <n v="4000"/>
    <n v="2200"/>
    <n v="770"/>
    <n v="0.35"/>
  </r>
  <r>
    <x v="2"/>
    <n v="1128299"/>
    <x v="98"/>
    <x v="2"/>
    <x v="26"/>
    <s v="Albuquerque"/>
    <x v="5"/>
    <n v="0.60000000000000009"/>
    <n v="4500"/>
    <n v="2700.0000000000005"/>
    <n v="675.00000000000011"/>
    <n v="0.25"/>
  </r>
  <r>
    <x v="2"/>
    <n v="1128299"/>
    <x v="99"/>
    <x v="2"/>
    <x v="26"/>
    <s v="Albuquerque"/>
    <x v="0"/>
    <n v="0.45000000000000012"/>
    <n v="5250"/>
    <n v="2362.5000000000005"/>
    <n v="945.00000000000023"/>
    <n v="0.4"/>
  </r>
  <r>
    <x v="2"/>
    <n v="1128299"/>
    <x v="99"/>
    <x v="2"/>
    <x v="26"/>
    <s v="Albuquerque"/>
    <x v="1"/>
    <n v="0.50000000000000011"/>
    <n v="5250"/>
    <n v="2625.0000000000005"/>
    <n v="1050.0000000000002"/>
    <n v="0.4"/>
  </r>
  <r>
    <x v="2"/>
    <n v="1128299"/>
    <x v="99"/>
    <x v="2"/>
    <x v="26"/>
    <s v="Albuquerque"/>
    <x v="2"/>
    <n v="0.45000000000000012"/>
    <n v="3500"/>
    <n v="1575.0000000000005"/>
    <n v="551.25000000000011"/>
    <n v="0.35"/>
  </r>
  <r>
    <x v="2"/>
    <n v="1128299"/>
    <x v="99"/>
    <x v="2"/>
    <x v="26"/>
    <s v="Albuquerque"/>
    <x v="3"/>
    <n v="0.45000000000000012"/>
    <n v="3250"/>
    <n v="1462.5000000000005"/>
    <n v="585.00000000000023"/>
    <n v="0.4"/>
  </r>
  <r>
    <x v="2"/>
    <n v="1128299"/>
    <x v="99"/>
    <x v="2"/>
    <x v="26"/>
    <s v="Albuquerque"/>
    <x v="4"/>
    <n v="0.55000000000000004"/>
    <n v="3000"/>
    <n v="1650.0000000000002"/>
    <n v="577.5"/>
    <n v="0.35"/>
  </r>
  <r>
    <x v="2"/>
    <n v="1128299"/>
    <x v="99"/>
    <x v="2"/>
    <x v="26"/>
    <s v="Albuquerque"/>
    <x v="5"/>
    <n v="0.70000000000000007"/>
    <n v="3500"/>
    <n v="2450.0000000000005"/>
    <n v="612.50000000000011"/>
    <n v="0.25"/>
  </r>
  <r>
    <x v="2"/>
    <n v="1128299"/>
    <x v="100"/>
    <x v="2"/>
    <x v="26"/>
    <s v="Albuquerque"/>
    <x v="0"/>
    <n v="0.55000000000000004"/>
    <n v="5250"/>
    <n v="2887.5000000000005"/>
    <n v="1155.0000000000002"/>
    <n v="0.4"/>
  </r>
  <r>
    <x v="2"/>
    <n v="1128299"/>
    <x v="100"/>
    <x v="2"/>
    <x v="26"/>
    <s v="Albuquerque"/>
    <x v="1"/>
    <n v="0.60000000000000009"/>
    <n v="5750"/>
    <n v="3450.0000000000005"/>
    <n v="1380.0000000000002"/>
    <n v="0.4"/>
  </r>
  <r>
    <x v="2"/>
    <n v="1128299"/>
    <x v="100"/>
    <x v="2"/>
    <x v="26"/>
    <s v="Albuquerque"/>
    <x v="2"/>
    <n v="0.55000000000000004"/>
    <n v="4250"/>
    <n v="2337.5"/>
    <n v="818.125"/>
    <n v="0.35"/>
  </r>
  <r>
    <x v="2"/>
    <n v="1128299"/>
    <x v="100"/>
    <x v="2"/>
    <x v="26"/>
    <s v="Albuquerque"/>
    <x v="3"/>
    <n v="0.55000000000000004"/>
    <n v="4000"/>
    <n v="2200"/>
    <n v="880"/>
    <n v="0.4"/>
  </r>
  <r>
    <x v="2"/>
    <n v="1128299"/>
    <x v="100"/>
    <x v="2"/>
    <x v="26"/>
    <s v="Albuquerque"/>
    <x v="4"/>
    <n v="0.65"/>
    <n v="3500"/>
    <n v="2275"/>
    <n v="796.25"/>
    <n v="0.35"/>
  </r>
  <r>
    <x v="2"/>
    <n v="1128299"/>
    <x v="100"/>
    <x v="2"/>
    <x v="26"/>
    <s v="Albuquerque"/>
    <x v="5"/>
    <n v="0.70000000000000007"/>
    <n v="4750"/>
    <n v="3325.0000000000005"/>
    <n v="831.25000000000011"/>
    <n v="0.25"/>
  </r>
  <r>
    <x v="2"/>
    <n v="1128299"/>
    <x v="101"/>
    <x v="2"/>
    <x v="26"/>
    <s v="Albuquerque"/>
    <x v="0"/>
    <n v="0.55000000000000004"/>
    <n v="6750"/>
    <n v="3712.5000000000005"/>
    <n v="1485.0000000000002"/>
    <n v="0.4"/>
  </r>
  <r>
    <x v="2"/>
    <n v="1128299"/>
    <x v="101"/>
    <x v="2"/>
    <x v="26"/>
    <s v="Albuquerque"/>
    <x v="1"/>
    <n v="0.60000000000000009"/>
    <n v="6750"/>
    <n v="4050.0000000000005"/>
    <n v="1620.0000000000002"/>
    <n v="0.4"/>
  </r>
  <r>
    <x v="2"/>
    <n v="1128299"/>
    <x v="101"/>
    <x v="2"/>
    <x v="26"/>
    <s v="Albuquerque"/>
    <x v="2"/>
    <n v="0.55000000000000004"/>
    <n v="4750"/>
    <n v="2612.5"/>
    <n v="914.37499999999989"/>
    <n v="0.35"/>
  </r>
  <r>
    <x v="2"/>
    <n v="1128299"/>
    <x v="101"/>
    <x v="2"/>
    <x v="26"/>
    <s v="Albuquerque"/>
    <x v="3"/>
    <n v="0.55000000000000004"/>
    <n v="4750"/>
    <n v="2612.5"/>
    <n v="1045"/>
    <n v="0.4"/>
  </r>
  <r>
    <x v="2"/>
    <n v="1128299"/>
    <x v="101"/>
    <x v="2"/>
    <x v="26"/>
    <s v="Albuquerque"/>
    <x v="4"/>
    <n v="0.65"/>
    <n v="4000"/>
    <n v="2600"/>
    <n v="909.99999999999989"/>
    <n v="0.35"/>
  </r>
  <r>
    <x v="2"/>
    <n v="1128299"/>
    <x v="101"/>
    <x v="2"/>
    <x v="26"/>
    <s v="Albuquerque"/>
    <x v="5"/>
    <n v="0.70000000000000007"/>
    <n v="5000"/>
    <n v="3500.0000000000005"/>
    <n v="875.00000000000011"/>
    <n v="0.25"/>
  </r>
  <r>
    <x v="0"/>
    <n v="1185732"/>
    <x v="204"/>
    <x v="4"/>
    <x v="27"/>
    <s v="Atlanta"/>
    <x v="0"/>
    <n v="0.4"/>
    <n v="10250"/>
    <n v="4100"/>
    <n v="1845"/>
    <n v="0.45"/>
  </r>
  <r>
    <x v="0"/>
    <n v="1185732"/>
    <x v="204"/>
    <x v="4"/>
    <x v="27"/>
    <s v="Atlanta"/>
    <x v="1"/>
    <n v="0.4"/>
    <n v="8250"/>
    <n v="3300"/>
    <n v="1155"/>
    <n v="0.35"/>
  </r>
  <r>
    <x v="0"/>
    <n v="1185732"/>
    <x v="204"/>
    <x v="4"/>
    <x v="27"/>
    <s v="Atlanta"/>
    <x v="2"/>
    <n v="0.30000000000000004"/>
    <n v="8250"/>
    <n v="2475.0000000000005"/>
    <n v="618.75000000000011"/>
    <n v="0.25"/>
  </r>
  <r>
    <x v="0"/>
    <n v="1185732"/>
    <x v="204"/>
    <x v="4"/>
    <x v="27"/>
    <s v="Atlanta"/>
    <x v="3"/>
    <n v="0.35"/>
    <n v="6750"/>
    <n v="2362.5"/>
    <n v="708.75"/>
    <n v="0.3"/>
  </r>
  <r>
    <x v="0"/>
    <n v="1185732"/>
    <x v="204"/>
    <x v="4"/>
    <x v="27"/>
    <s v="Atlanta"/>
    <x v="4"/>
    <n v="0.5"/>
    <n v="7250"/>
    <n v="3625"/>
    <n v="1268.75"/>
    <n v="0.35"/>
  </r>
  <r>
    <x v="0"/>
    <n v="1185732"/>
    <x v="204"/>
    <x v="4"/>
    <x v="27"/>
    <s v="Atlanta"/>
    <x v="5"/>
    <n v="0.4"/>
    <n v="8250"/>
    <n v="3300"/>
    <n v="1650"/>
    <n v="0.5"/>
  </r>
  <r>
    <x v="0"/>
    <n v="1185732"/>
    <x v="205"/>
    <x v="4"/>
    <x v="27"/>
    <s v="Atlanta"/>
    <x v="0"/>
    <n v="0.4"/>
    <n v="10750"/>
    <n v="4300"/>
    <n v="1935"/>
    <n v="0.45"/>
  </r>
  <r>
    <x v="0"/>
    <n v="1185732"/>
    <x v="205"/>
    <x v="4"/>
    <x v="27"/>
    <s v="Atlanta"/>
    <x v="1"/>
    <n v="0.4"/>
    <n v="7250"/>
    <n v="2900"/>
    <n v="1014.9999999999999"/>
    <n v="0.35"/>
  </r>
  <r>
    <x v="0"/>
    <n v="1185732"/>
    <x v="205"/>
    <x v="4"/>
    <x v="27"/>
    <s v="Atlanta"/>
    <x v="2"/>
    <n v="0.30000000000000004"/>
    <n v="7750"/>
    <n v="2325.0000000000005"/>
    <n v="581.25000000000011"/>
    <n v="0.25"/>
  </r>
  <r>
    <x v="0"/>
    <n v="1185732"/>
    <x v="205"/>
    <x v="4"/>
    <x v="27"/>
    <s v="Atlanta"/>
    <x v="3"/>
    <n v="0.35"/>
    <n v="6250"/>
    <n v="2187.5"/>
    <n v="656.25"/>
    <n v="0.3"/>
  </r>
  <r>
    <x v="0"/>
    <n v="1185732"/>
    <x v="205"/>
    <x v="4"/>
    <x v="27"/>
    <s v="Atlanta"/>
    <x v="4"/>
    <n v="0.5"/>
    <n v="7000"/>
    <n v="3500"/>
    <n v="1225"/>
    <n v="0.35"/>
  </r>
  <r>
    <x v="0"/>
    <n v="1185732"/>
    <x v="205"/>
    <x v="4"/>
    <x v="27"/>
    <s v="Atlanta"/>
    <x v="5"/>
    <n v="0.35"/>
    <n v="8000"/>
    <n v="2800"/>
    <n v="1400"/>
    <n v="0.5"/>
  </r>
  <r>
    <x v="0"/>
    <n v="1185732"/>
    <x v="115"/>
    <x v="4"/>
    <x v="27"/>
    <s v="Atlanta"/>
    <x v="0"/>
    <n v="0.35"/>
    <n v="10200"/>
    <n v="3570"/>
    <n v="1606.5"/>
    <n v="0.45"/>
  </r>
  <r>
    <x v="0"/>
    <n v="1185732"/>
    <x v="115"/>
    <x v="4"/>
    <x v="27"/>
    <s v="Atlanta"/>
    <x v="1"/>
    <n v="0.35"/>
    <n v="7000"/>
    <n v="2450"/>
    <n v="857.5"/>
    <n v="0.35"/>
  </r>
  <r>
    <x v="0"/>
    <n v="1185732"/>
    <x v="115"/>
    <x v="4"/>
    <x v="27"/>
    <s v="Atlanta"/>
    <x v="2"/>
    <n v="0.25"/>
    <n v="7250"/>
    <n v="1812.5"/>
    <n v="453.125"/>
    <n v="0.25"/>
  </r>
  <r>
    <x v="0"/>
    <n v="1185732"/>
    <x v="115"/>
    <x v="4"/>
    <x v="27"/>
    <s v="Atlanta"/>
    <x v="3"/>
    <n v="0.29999999999999993"/>
    <n v="5750"/>
    <n v="1724.9999999999995"/>
    <n v="517.49999999999989"/>
    <n v="0.3"/>
  </r>
  <r>
    <x v="0"/>
    <n v="1185732"/>
    <x v="115"/>
    <x v="4"/>
    <x v="27"/>
    <s v="Atlanta"/>
    <x v="4"/>
    <n v="0.45000000000000007"/>
    <n v="6250"/>
    <n v="2812.5000000000005"/>
    <n v="984.37500000000011"/>
    <n v="0.35"/>
  </r>
  <r>
    <x v="0"/>
    <n v="1185732"/>
    <x v="115"/>
    <x v="4"/>
    <x v="27"/>
    <s v="Atlanta"/>
    <x v="5"/>
    <n v="0.35"/>
    <n v="7250"/>
    <n v="2537.5"/>
    <n v="1268.75"/>
    <n v="0.5"/>
  </r>
  <r>
    <x v="0"/>
    <n v="1185732"/>
    <x v="206"/>
    <x v="4"/>
    <x v="27"/>
    <s v="Atlanta"/>
    <x v="0"/>
    <n v="0.35"/>
    <n v="9750"/>
    <n v="3412.5"/>
    <n v="1535.625"/>
    <n v="0.45"/>
  </r>
  <r>
    <x v="0"/>
    <n v="1185732"/>
    <x v="206"/>
    <x v="4"/>
    <x v="27"/>
    <s v="Atlanta"/>
    <x v="1"/>
    <n v="0.35"/>
    <n v="6750"/>
    <n v="2362.5"/>
    <n v="826.875"/>
    <n v="0.35"/>
  </r>
  <r>
    <x v="0"/>
    <n v="1185732"/>
    <x v="206"/>
    <x v="4"/>
    <x v="27"/>
    <s v="Atlanta"/>
    <x v="2"/>
    <n v="0.25"/>
    <n v="6750"/>
    <n v="1687.5"/>
    <n v="421.875"/>
    <n v="0.25"/>
  </r>
  <r>
    <x v="0"/>
    <n v="1185732"/>
    <x v="206"/>
    <x v="4"/>
    <x v="27"/>
    <s v="Atlanta"/>
    <x v="3"/>
    <n v="0.29999999999999993"/>
    <n v="6000"/>
    <n v="1799.9999999999995"/>
    <n v="539.99999999999989"/>
    <n v="0.3"/>
  </r>
  <r>
    <x v="0"/>
    <n v="1185732"/>
    <x v="206"/>
    <x v="4"/>
    <x v="27"/>
    <s v="Atlanta"/>
    <x v="4"/>
    <n v="0.5"/>
    <n v="6250"/>
    <n v="3125"/>
    <n v="1093.75"/>
    <n v="0.35"/>
  </r>
  <r>
    <x v="0"/>
    <n v="1185732"/>
    <x v="206"/>
    <x v="4"/>
    <x v="27"/>
    <s v="Atlanta"/>
    <x v="5"/>
    <n v="0.4"/>
    <n v="7750"/>
    <n v="3100"/>
    <n v="1550"/>
    <n v="0.5"/>
  </r>
  <r>
    <x v="0"/>
    <n v="1185732"/>
    <x v="174"/>
    <x v="4"/>
    <x v="27"/>
    <s v="Atlanta"/>
    <x v="0"/>
    <n v="0.5"/>
    <n v="10450"/>
    <n v="5225"/>
    <n v="2351.25"/>
    <n v="0.45"/>
  </r>
  <r>
    <x v="0"/>
    <n v="1185732"/>
    <x v="174"/>
    <x v="4"/>
    <x v="27"/>
    <s v="Atlanta"/>
    <x v="1"/>
    <n v="0.5"/>
    <n v="7500"/>
    <n v="3750"/>
    <n v="1312.5"/>
    <n v="0.35"/>
  </r>
  <r>
    <x v="0"/>
    <n v="1185732"/>
    <x v="174"/>
    <x v="4"/>
    <x v="27"/>
    <s v="Atlanta"/>
    <x v="2"/>
    <n v="0.45"/>
    <n v="7250"/>
    <n v="3262.5"/>
    <n v="815.625"/>
    <n v="0.25"/>
  </r>
  <r>
    <x v="0"/>
    <n v="1185732"/>
    <x v="174"/>
    <x v="4"/>
    <x v="27"/>
    <s v="Atlanta"/>
    <x v="3"/>
    <n v="0.45"/>
    <n v="6750"/>
    <n v="3037.5"/>
    <n v="911.25"/>
    <n v="0.3"/>
  </r>
  <r>
    <x v="0"/>
    <n v="1185732"/>
    <x v="174"/>
    <x v="4"/>
    <x v="27"/>
    <s v="Atlanta"/>
    <x v="4"/>
    <n v="0.54999999999999993"/>
    <n v="7000"/>
    <n v="3849.9999999999995"/>
    <n v="1347.4999999999998"/>
    <n v="0.35"/>
  </r>
  <r>
    <x v="0"/>
    <n v="1185732"/>
    <x v="174"/>
    <x v="4"/>
    <x v="27"/>
    <s v="Atlanta"/>
    <x v="5"/>
    <n v="0.6"/>
    <n v="8000"/>
    <n v="4800"/>
    <n v="2400"/>
    <n v="0.5"/>
  </r>
  <r>
    <x v="0"/>
    <n v="1185732"/>
    <x v="207"/>
    <x v="4"/>
    <x v="27"/>
    <s v="Atlanta"/>
    <x v="0"/>
    <n v="0.54999999999999993"/>
    <n v="10500"/>
    <n v="5774.9999999999991"/>
    <n v="2598.7499999999995"/>
    <n v="0.45"/>
  </r>
  <r>
    <x v="0"/>
    <n v="1185732"/>
    <x v="207"/>
    <x v="4"/>
    <x v="27"/>
    <s v="Atlanta"/>
    <x v="1"/>
    <n v="0.5"/>
    <n v="8000"/>
    <n v="4000"/>
    <n v="1400"/>
    <n v="0.35"/>
  </r>
  <r>
    <x v="0"/>
    <n v="1185732"/>
    <x v="207"/>
    <x v="4"/>
    <x v="27"/>
    <s v="Atlanta"/>
    <x v="2"/>
    <n v="0.5"/>
    <n v="7750"/>
    <n v="3875"/>
    <n v="968.75"/>
    <n v="0.25"/>
  </r>
  <r>
    <x v="0"/>
    <n v="1185732"/>
    <x v="207"/>
    <x v="4"/>
    <x v="27"/>
    <s v="Atlanta"/>
    <x v="3"/>
    <n v="0.5"/>
    <n v="7500"/>
    <n v="3750"/>
    <n v="1125"/>
    <n v="0.3"/>
  </r>
  <r>
    <x v="0"/>
    <n v="1185732"/>
    <x v="207"/>
    <x v="4"/>
    <x v="27"/>
    <s v="Atlanta"/>
    <x v="4"/>
    <n v="0.65"/>
    <n v="7500"/>
    <n v="4875"/>
    <n v="1706.25"/>
    <n v="0.35"/>
  </r>
  <r>
    <x v="0"/>
    <n v="1185732"/>
    <x v="207"/>
    <x v="4"/>
    <x v="27"/>
    <s v="Atlanta"/>
    <x v="5"/>
    <n v="0.70000000000000007"/>
    <n v="9250"/>
    <n v="6475.0000000000009"/>
    <n v="3237.5000000000005"/>
    <n v="0.5"/>
  </r>
  <r>
    <x v="0"/>
    <n v="1185732"/>
    <x v="116"/>
    <x v="4"/>
    <x v="27"/>
    <s v="Atlanta"/>
    <x v="0"/>
    <n v="0.65"/>
    <n v="11500"/>
    <n v="7475"/>
    <n v="3363.75"/>
    <n v="0.45"/>
  </r>
  <r>
    <x v="0"/>
    <n v="1185732"/>
    <x v="116"/>
    <x v="4"/>
    <x v="27"/>
    <s v="Atlanta"/>
    <x v="1"/>
    <n v="0.60000000000000009"/>
    <n v="9000"/>
    <n v="5400.0000000000009"/>
    <n v="1890.0000000000002"/>
    <n v="0.35"/>
  </r>
  <r>
    <x v="0"/>
    <n v="1185732"/>
    <x v="116"/>
    <x v="4"/>
    <x v="27"/>
    <s v="Atlanta"/>
    <x v="2"/>
    <n v="0.55000000000000004"/>
    <n v="8250"/>
    <n v="4537.5"/>
    <n v="1134.375"/>
    <n v="0.25"/>
  </r>
  <r>
    <x v="0"/>
    <n v="1185732"/>
    <x v="116"/>
    <x v="4"/>
    <x v="27"/>
    <s v="Atlanta"/>
    <x v="3"/>
    <n v="0.55000000000000004"/>
    <n v="7750"/>
    <n v="4262.5"/>
    <n v="1278.75"/>
    <n v="0.3"/>
  </r>
  <r>
    <x v="0"/>
    <n v="1185732"/>
    <x v="116"/>
    <x v="4"/>
    <x v="27"/>
    <s v="Atlanta"/>
    <x v="4"/>
    <n v="0.65"/>
    <n v="8000"/>
    <n v="5200"/>
    <n v="1819.9999999999998"/>
    <n v="0.35"/>
  </r>
  <r>
    <x v="0"/>
    <n v="1185732"/>
    <x v="116"/>
    <x v="4"/>
    <x v="27"/>
    <s v="Atlanta"/>
    <x v="5"/>
    <n v="0.70000000000000007"/>
    <n v="9750"/>
    <n v="6825.0000000000009"/>
    <n v="3412.5000000000005"/>
    <n v="0.5"/>
  </r>
  <r>
    <x v="0"/>
    <n v="1185732"/>
    <x v="208"/>
    <x v="4"/>
    <x v="27"/>
    <s v="Atlanta"/>
    <x v="0"/>
    <n v="0.65"/>
    <n v="11250"/>
    <n v="7312.5"/>
    <n v="3290.625"/>
    <n v="0.45"/>
  </r>
  <r>
    <x v="0"/>
    <n v="1185732"/>
    <x v="208"/>
    <x v="4"/>
    <x v="27"/>
    <s v="Atlanta"/>
    <x v="1"/>
    <n v="0.60000000000000009"/>
    <n v="9000"/>
    <n v="5400.0000000000009"/>
    <n v="1890.0000000000002"/>
    <n v="0.35"/>
  </r>
  <r>
    <x v="0"/>
    <n v="1185732"/>
    <x v="208"/>
    <x v="4"/>
    <x v="27"/>
    <s v="Atlanta"/>
    <x v="2"/>
    <n v="0.55000000000000004"/>
    <n v="8250"/>
    <n v="4537.5"/>
    <n v="1134.375"/>
    <n v="0.25"/>
  </r>
  <r>
    <x v="0"/>
    <n v="1185732"/>
    <x v="208"/>
    <x v="4"/>
    <x v="27"/>
    <s v="Atlanta"/>
    <x v="3"/>
    <n v="0.45"/>
    <n v="7750"/>
    <n v="3487.5"/>
    <n v="1046.25"/>
    <n v="0.3"/>
  </r>
  <r>
    <x v="0"/>
    <n v="1185732"/>
    <x v="208"/>
    <x v="4"/>
    <x v="27"/>
    <s v="Atlanta"/>
    <x v="4"/>
    <n v="0.55000000000000004"/>
    <n v="7500"/>
    <n v="4125"/>
    <n v="1443.75"/>
    <n v="0.35"/>
  </r>
  <r>
    <x v="0"/>
    <n v="1185732"/>
    <x v="208"/>
    <x v="4"/>
    <x v="27"/>
    <s v="Atlanta"/>
    <x v="5"/>
    <n v="0.60000000000000009"/>
    <n v="9250"/>
    <n v="5550.0000000000009"/>
    <n v="2775.0000000000005"/>
    <n v="0.5"/>
  </r>
  <r>
    <x v="0"/>
    <n v="1185732"/>
    <x v="178"/>
    <x v="4"/>
    <x v="27"/>
    <s v="Atlanta"/>
    <x v="0"/>
    <n v="0.55000000000000004"/>
    <n v="10250"/>
    <n v="5637.5000000000009"/>
    <n v="2536.8750000000005"/>
    <n v="0.45"/>
  </r>
  <r>
    <x v="0"/>
    <n v="1185732"/>
    <x v="178"/>
    <x v="4"/>
    <x v="27"/>
    <s v="Atlanta"/>
    <x v="1"/>
    <n v="0.50000000000000011"/>
    <n v="8250"/>
    <n v="4125.0000000000009"/>
    <n v="1443.7500000000002"/>
    <n v="0.35"/>
  </r>
  <r>
    <x v="0"/>
    <n v="1185732"/>
    <x v="178"/>
    <x v="4"/>
    <x v="27"/>
    <s v="Atlanta"/>
    <x v="2"/>
    <n v="0.4"/>
    <n v="7250"/>
    <n v="2900"/>
    <n v="725"/>
    <n v="0.25"/>
  </r>
  <r>
    <x v="0"/>
    <n v="1185732"/>
    <x v="178"/>
    <x v="4"/>
    <x v="27"/>
    <s v="Atlanta"/>
    <x v="3"/>
    <n v="0.4"/>
    <n v="7000"/>
    <n v="2800"/>
    <n v="840"/>
    <n v="0.3"/>
  </r>
  <r>
    <x v="0"/>
    <n v="1185732"/>
    <x v="178"/>
    <x v="4"/>
    <x v="27"/>
    <s v="Atlanta"/>
    <x v="4"/>
    <n v="0.5"/>
    <n v="7000"/>
    <n v="3500"/>
    <n v="1225"/>
    <n v="0.35"/>
  </r>
  <r>
    <x v="0"/>
    <n v="1185732"/>
    <x v="178"/>
    <x v="4"/>
    <x v="27"/>
    <s v="Atlanta"/>
    <x v="5"/>
    <n v="0.55000000000000004"/>
    <n v="8000"/>
    <n v="4400"/>
    <n v="2200"/>
    <n v="0.5"/>
  </r>
  <r>
    <x v="0"/>
    <n v="1185732"/>
    <x v="209"/>
    <x v="4"/>
    <x v="27"/>
    <s v="Atlanta"/>
    <x v="0"/>
    <n v="0.55000000000000004"/>
    <n v="9750"/>
    <n v="5362.5"/>
    <n v="2413.125"/>
    <n v="0.45"/>
  </r>
  <r>
    <x v="0"/>
    <n v="1185732"/>
    <x v="209"/>
    <x v="4"/>
    <x v="27"/>
    <s v="Atlanta"/>
    <x v="1"/>
    <n v="0.45000000000000012"/>
    <n v="8000"/>
    <n v="3600.0000000000009"/>
    <n v="1260.0000000000002"/>
    <n v="0.35"/>
  </r>
  <r>
    <x v="0"/>
    <n v="1185732"/>
    <x v="209"/>
    <x v="4"/>
    <x v="27"/>
    <s v="Atlanta"/>
    <x v="2"/>
    <n v="0.45000000000000012"/>
    <n v="6750"/>
    <n v="3037.5000000000009"/>
    <n v="759.37500000000023"/>
    <n v="0.25"/>
  </r>
  <r>
    <x v="0"/>
    <n v="1185732"/>
    <x v="209"/>
    <x v="4"/>
    <x v="27"/>
    <s v="Atlanta"/>
    <x v="3"/>
    <n v="0.45000000000000012"/>
    <n v="6500"/>
    <n v="2925.0000000000009"/>
    <n v="877.50000000000023"/>
    <n v="0.3"/>
  </r>
  <r>
    <x v="0"/>
    <n v="1185732"/>
    <x v="209"/>
    <x v="4"/>
    <x v="27"/>
    <s v="Atlanta"/>
    <x v="4"/>
    <n v="0.55000000000000004"/>
    <n v="6500"/>
    <n v="3575.0000000000005"/>
    <n v="1251.25"/>
    <n v="0.35"/>
  </r>
  <r>
    <x v="0"/>
    <n v="1185732"/>
    <x v="209"/>
    <x v="4"/>
    <x v="27"/>
    <s v="Atlanta"/>
    <x v="5"/>
    <n v="0.6"/>
    <n v="7750"/>
    <n v="4650"/>
    <n v="2325"/>
    <n v="0.5"/>
  </r>
  <r>
    <x v="0"/>
    <n v="1185732"/>
    <x v="210"/>
    <x v="4"/>
    <x v="27"/>
    <s v="Atlanta"/>
    <x v="0"/>
    <n v="0.55000000000000004"/>
    <n v="9250"/>
    <n v="5087.5"/>
    <n v="2289.375"/>
    <n v="0.45"/>
  </r>
  <r>
    <x v="0"/>
    <n v="1185732"/>
    <x v="210"/>
    <x v="4"/>
    <x v="27"/>
    <s v="Atlanta"/>
    <x v="1"/>
    <n v="0.45000000000000012"/>
    <n v="7500"/>
    <n v="3375.0000000000009"/>
    <n v="1181.2500000000002"/>
    <n v="0.35"/>
  </r>
  <r>
    <x v="0"/>
    <n v="1185732"/>
    <x v="210"/>
    <x v="4"/>
    <x v="27"/>
    <s v="Atlanta"/>
    <x v="2"/>
    <n v="0.45000000000000012"/>
    <n v="6950"/>
    <n v="3127.5000000000009"/>
    <n v="781.87500000000023"/>
    <n v="0.25"/>
  </r>
  <r>
    <x v="0"/>
    <n v="1185732"/>
    <x v="210"/>
    <x v="4"/>
    <x v="27"/>
    <s v="Atlanta"/>
    <x v="3"/>
    <n v="0.55000000000000016"/>
    <n v="7500"/>
    <n v="4125.0000000000009"/>
    <n v="1237.5000000000002"/>
    <n v="0.3"/>
  </r>
  <r>
    <x v="0"/>
    <n v="1185732"/>
    <x v="210"/>
    <x v="4"/>
    <x v="27"/>
    <s v="Atlanta"/>
    <x v="4"/>
    <n v="0.70000000000000007"/>
    <n v="7250"/>
    <n v="5075.0000000000009"/>
    <n v="1776.2500000000002"/>
    <n v="0.35"/>
  </r>
  <r>
    <x v="0"/>
    <n v="1185732"/>
    <x v="210"/>
    <x v="4"/>
    <x v="27"/>
    <s v="Atlanta"/>
    <x v="5"/>
    <n v="0.75"/>
    <n v="8250"/>
    <n v="6187.5"/>
    <n v="3093.75"/>
    <n v="0.5"/>
  </r>
  <r>
    <x v="0"/>
    <n v="1185732"/>
    <x v="211"/>
    <x v="4"/>
    <x v="27"/>
    <s v="Atlanta"/>
    <x v="0"/>
    <n v="0.70000000000000007"/>
    <n v="10750"/>
    <n v="7525.0000000000009"/>
    <n v="3386.2500000000005"/>
    <n v="0.45"/>
  </r>
  <r>
    <x v="0"/>
    <n v="1185732"/>
    <x v="211"/>
    <x v="4"/>
    <x v="27"/>
    <s v="Atlanta"/>
    <x v="1"/>
    <n v="0.60000000000000009"/>
    <n v="8750"/>
    <n v="5250.0000000000009"/>
    <n v="1837.5000000000002"/>
    <n v="0.35"/>
  </r>
  <r>
    <x v="0"/>
    <n v="1185732"/>
    <x v="211"/>
    <x v="4"/>
    <x v="27"/>
    <s v="Atlanta"/>
    <x v="2"/>
    <n v="0.60000000000000009"/>
    <n v="8250"/>
    <n v="4950.0000000000009"/>
    <n v="1237.5000000000002"/>
    <n v="0.25"/>
  </r>
  <r>
    <x v="0"/>
    <n v="1185732"/>
    <x v="211"/>
    <x v="4"/>
    <x v="27"/>
    <s v="Atlanta"/>
    <x v="3"/>
    <n v="0.60000000000000009"/>
    <n v="7750"/>
    <n v="4650.0000000000009"/>
    <n v="1395.0000000000002"/>
    <n v="0.3"/>
  </r>
  <r>
    <x v="0"/>
    <n v="1185732"/>
    <x v="211"/>
    <x v="4"/>
    <x v="27"/>
    <s v="Atlanta"/>
    <x v="4"/>
    <n v="0.70000000000000007"/>
    <n v="7750"/>
    <n v="5425.0000000000009"/>
    <n v="1898.7500000000002"/>
    <n v="0.35"/>
  </r>
  <r>
    <x v="0"/>
    <n v="1185732"/>
    <x v="211"/>
    <x v="4"/>
    <x v="27"/>
    <s v="Atlanta"/>
    <x v="5"/>
    <n v="0.75"/>
    <n v="8750"/>
    <n v="6562.5"/>
    <n v="3281.25"/>
    <n v="0.5"/>
  </r>
  <r>
    <x v="0"/>
    <n v="1185732"/>
    <x v="212"/>
    <x v="4"/>
    <x v="28"/>
    <s v="Charleston"/>
    <x v="0"/>
    <n v="0.35000000000000003"/>
    <n v="9250"/>
    <n v="3237.5000000000005"/>
    <n v="1295.0000000000002"/>
    <n v="0.4"/>
  </r>
  <r>
    <x v="0"/>
    <n v="1185732"/>
    <x v="212"/>
    <x v="4"/>
    <x v="28"/>
    <s v="Charleston"/>
    <x v="1"/>
    <n v="0.35000000000000003"/>
    <n v="7250"/>
    <n v="2537.5000000000005"/>
    <n v="888.12500000000011"/>
    <n v="0.35"/>
  </r>
  <r>
    <x v="0"/>
    <n v="1185732"/>
    <x v="212"/>
    <x v="4"/>
    <x v="28"/>
    <s v="Charleston"/>
    <x v="2"/>
    <n v="0.25000000000000006"/>
    <n v="7250"/>
    <n v="1812.5000000000005"/>
    <n v="725.00000000000023"/>
    <n v="0.4"/>
  </r>
  <r>
    <x v="0"/>
    <n v="1185732"/>
    <x v="212"/>
    <x v="4"/>
    <x v="28"/>
    <s v="Charleston"/>
    <x v="3"/>
    <n v="0.3"/>
    <n v="5750"/>
    <n v="1725"/>
    <n v="690"/>
    <n v="0.4"/>
  </r>
  <r>
    <x v="0"/>
    <n v="1185732"/>
    <x v="212"/>
    <x v="4"/>
    <x v="28"/>
    <s v="Charleston"/>
    <x v="4"/>
    <n v="0.45"/>
    <n v="6250"/>
    <n v="2812.5"/>
    <n v="984.37499999999989"/>
    <n v="0.35"/>
  </r>
  <r>
    <x v="0"/>
    <n v="1185732"/>
    <x v="212"/>
    <x v="4"/>
    <x v="28"/>
    <s v="Charleston"/>
    <x v="5"/>
    <n v="0.35000000000000003"/>
    <n v="7250"/>
    <n v="2537.5000000000005"/>
    <n v="1268.7500000000002"/>
    <n v="0.5"/>
  </r>
  <r>
    <x v="0"/>
    <n v="1185732"/>
    <x v="172"/>
    <x v="4"/>
    <x v="28"/>
    <s v="Charleston"/>
    <x v="0"/>
    <n v="0.35000000000000003"/>
    <n v="9750"/>
    <n v="3412.5000000000005"/>
    <n v="1365.0000000000002"/>
    <n v="0.4"/>
  </r>
  <r>
    <x v="0"/>
    <n v="1185732"/>
    <x v="172"/>
    <x v="4"/>
    <x v="28"/>
    <s v="Charleston"/>
    <x v="1"/>
    <n v="0.35000000000000003"/>
    <n v="6250"/>
    <n v="2187.5"/>
    <n v="765.625"/>
    <n v="0.35"/>
  </r>
  <r>
    <x v="0"/>
    <n v="1185732"/>
    <x v="172"/>
    <x v="4"/>
    <x v="28"/>
    <s v="Charleston"/>
    <x v="2"/>
    <n v="0.25000000000000006"/>
    <n v="6750"/>
    <n v="1687.5000000000005"/>
    <n v="675.00000000000023"/>
    <n v="0.4"/>
  </r>
  <r>
    <x v="0"/>
    <n v="1185732"/>
    <x v="172"/>
    <x v="4"/>
    <x v="28"/>
    <s v="Charleston"/>
    <x v="3"/>
    <n v="0.3"/>
    <n v="5250"/>
    <n v="1575"/>
    <n v="630"/>
    <n v="0.4"/>
  </r>
  <r>
    <x v="0"/>
    <n v="1185732"/>
    <x v="172"/>
    <x v="4"/>
    <x v="28"/>
    <s v="Charleston"/>
    <x v="4"/>
    <n v="0.45"/>
    <n v="6000"/>
    <n v="2700"/>
    <n v="944.99999999999989"/>
    <n v="0.35"/>
  </r>
  <r>
    <x v="0"/>
    <n v="1185732"/>
    <x v="172"/>
    <x v="4"/>
    <x v="28"/>
    <s v="Charleston"/>
    <x v="5"/>
    <n v="0.3"/>
    <n v="7000"/>
    <n v="2100"/>
    <n v="1050"/>
    <n v="0.5"/>
  </r>
  <r>
    <x v="0"/>
    <n v="1185732"/>
    <x v="68"/>
    <x v="4"/>
    <x v="28"/>
    <s v="Charleston"/>
    <x v="0"/>
    <n v="0.3"/>
    <n v="9200"/>
    <n v="2760"/>
    <n v="1104"/>
    <n v="0.4"/>
  </r>
  <r>
    <x v="0"/>
    <n v="1185732"/>
    <x v="68"/>
    <x v="4"/>
    <x v="28"/>
    <s v="Charleston"/>
    <x v="1"/>
    <n v="0.3"/>
    <n v="6000"/>
    <n v="1800"/>
    <n v="630"/>
    <n v="0.35"/>
  </r>
  <r>
    <x v="0"/>
    <n v="1185732"/>
    <x v="68"/>
    <x v="4"/>
    <x v="28"/>
    <s v="Charleston"/>
    <x v="2"/>
    <n v="0.2"/>
    <n v="6250"/>
    <n v="1250"/>
    <n v="500"/>
    <n v="0.4"/>
  </r>
  <r>
    <x v="0"/>
    <n v="1185732"/>
    <x v="68"/>
    <x v="4"/>
    <x v="28"/>
    <s v="Charleston"/>
    <x v="3"/>
    <n v="0.24999999999999994"/>
    <n v="4750"/>
    <n v="1187.4999999999998"/>
    <n v="474.99999999999994"/>
    <n v="0.4"/>
  </r>
  <r>
    <x v="0"/>
    <n v="1185732"/>
    <x v="68"/>
    <x v="4"/>
    <x v="28"/>
    <s v="Charleston"/>
    <x v="4"/>
    <n v="0.40000000000000008"/>
    <n v="5250"/>
    <n v="2100.0000000000005"/>
    <n v="735.00000000000011"/>
    <n v="0.35"/>
  </r>
  <r>
    <x v="0"/>
    <n v="1185732"/>
    <x v="68"/>
    <x v="4"/>
    <x v="28"/>
    <s v="Charleston"/>
    <x v="5"/>
    <n v="0.3"/>
    <n v="6250"/>
    <n v="1875"/>
    <n v="937.5"/>
    <n v="0.5"/>
  </r>
  <r>
    <x v="0"/>
    <n v="1185732"/>
    <x v="69"/>
    <x v="4"/>
    <x v="28"/>
    <s v="Charleston"/>
    <x v="0"/>
    <n v="0.3"/>
    <n v="8750"/>
    <n v="2625"/>
    <n v="1050"/>
    <n v="0.4"/>
  </r>
  <r>
    <x v="0"/>
    <n v="1185732"/>
    <x v="69"/>
    <x v="4"/>
    <x v="28"/>
    <s v="Charleston"/>
    <x v="1"/>
    <n v="0.3"/>
    <n v="5750"/>
    <n v="1725"/>
    <n v="603.75"/>
    <n v="0.35"/>
  </r>
  <r>
    <x v="0"/>
    <n v="1185732"/>
    <x v="69"/>
    <x v="4"/>
    <x v="28"/>
    <s v="Charleston"/>
    <x v="2"/>
    <n v="0.2"/>
    <n v="5750"/>
    <n v="1150"/>
    <n v="460"/>
    <n v="0.4"/>
  </r>
  <r>
    <x v="0"/>
    <n v="1185732"/>
    <x v="69"/>
    <x v="4"/>
    <x v="28"/>
    <s v="Charleston"/>
    <x v="3"/>
    <n v="0.24999999999999994"/>
    <n v="5000"/>
    <n v="1249.9999999999998"/>
    <n v="499.99999999999994"/>
    <n v="0.4"/>
  </r>
  <r>
    <x v="0"/>
    <n v="1185732"/>
    <x v="69"/>
    <x v="4"/>
    <x v="28"/>
    <s v="Charleston"/>
    <x v="4"/>
    <n v="0.45"/>
    <n v="5250"/>
    <n v="2362.5"/>
    <n v="826.875"/>
    <n v="0.35"/>
  </r>
  <r>
    <x v="0"/>
    <n v="1185732"/>
    <x v="69"/>
    <x v="4"/>
    <x v="28"/>
    <s v="Charleston"/>
    <x v="5"/>
    <n v="0.35000000000000003"/>
    <n v="6750"/>
    <n v="2362.5"/>
    <n v="1181.25"/>
    <n v="0.5"/>
  </r>
  <r>
    <x v="0"/>
    <n v="1185732"/>
    <x v="16"/>
    <x v="4"/>
    <x v="28"/>
    <s v="Charleston"/>
    <x v="0"/>
    <n v="0.45"/>
    <n v="9450"/>
    <n v="4252.5"/>
    <n v="1701"/>
    <n v="0.4"/>
  </r>
  <r>
    <x v="0"/>
    <n v="1185732"/>
    <x v="16"/>
    <x v="4"/>
    <x v="28"/>
    <s v="Charleston"/>
    <x v="1"/>
    <n v="0.45"/>
    <n v="6500"/>
    <n v="2925"/>
    <n v="1023.7499999999999"/>
    <n v="0.35"/>
  </r>
  <r>
    <x v="0"/>
    <n v="1185732"/>
    <x v="16"/>
    <x v="4"/>
    <x v="28"/>
    <s v="Charleston"/>
    <x v="2"/>
    <n v="0.4"/>
    <n v="6250"/>
    <n v="2500"/>
    <n v="1000"/>
    <n v="0.4"/>
  </r>
  <r>
    <x v="0"/>
    <n v="1185732"/>
    <x v="16"/>
    <x v="4"/>
    <x v="28"/>
    <s v="Charleston"/>
    <x v="3"/>
    <n v="0.4"/>
    <n v="5750"/>
    <n v="2300"/>
    <n v="920"/>
    <n v="0.4"/>
  </r>
  <r>
    <x v="0"/>
    <n v="1185732"/>
    <x v="16"/>
    <x v="4"/>
    <x v="28"/>
    <s v="Charleston"/>
    <x v="4"/>
    <n v="0.49999999999999994"/>
    <n v="6000"/>
    <n v="2999.9999999999995"/>
    <n v="1049.9999999999998"/>
    <n v="0.35"/>
  </r>
  <r>
    <x v="0"/>
    <n v="1185732"/>
    <x v="16"/>
    <x v="4"/>
    <x v="28"/>
    <s v="Charleston"/>
    <x v="5"/>
    <n v="0.54999999999999993"/>
    <n v="7000"/>
    <n v="3849.9999999999995"/>
    <n v="1924.9999999999998"/>
    <n v="0.5"/>
  </r>
  <r>
    <x v="0"/>
    <n v="1185732"/>
    <x v="175"/>
    <x v="4"/>
    <x v="28"/>
    <s v="Charleston"/>
    <x v="0"/>
    <n v="0.49999999999999994"/>
    <n v="9500"/>
    <n v="4749.9999999999991"/>
    <n v="1899.9999999999998"/>
    <n v="0.4"/>
  </r>
  <r>
    <x v="0"/>
    <n v="1185732"/>
    <x v="175"/>
    <x v="4"/>
    <x v="28"/>
    <s v="Charleston"/>
    <x v="1"/>
    <n v="0.45"/>
    <n v="7000"/>
    <n v="3150"/>
    <n v="1102.5"/>
    <n v="0.35"/>
  </r>
  <r>
    <x v="0"/>
    <n v="1185732"/>
    <x v="175"/>
    <x v="4"/>
    <x v="28"/>
    <s v="Charleston"/>
    <x v="2"/>
    <n v="0.5"/>
    <n v="6750"/>
    <n v="3375"/>
    <n v="1350"/>
    <n v="0.4"/>
  </r>
  <r>
    <x v="0"/>
    <n v="1185732"/>
    <x v="175"/>
    <x v="4"/>
    <x v="28"/>
    <s v="Charleston"/>
    <x v="3"/>
    <n v="0.5"/>
    <n v="6500"/>
    <n v="3250"/>
    <n v="1300"/>
    <n v="0.4"/>
  </r>
  <r>
    <x v="0"/>
    <n v="1185732"/>
    <x v="175"/>
    <x v="4"/>
    <x v="28"/>
    <s v="Charleston"/>
    <x v="4"/>
    <n v="0.65"/>
    <n v="6500"/>
    <n v="4225"/>
    <n v="1478.75"/>
    <n v="0.35"/>
  </r>
  <r>
    <x v="0"/>
    <n v="1185732"/>
    <x v="175"/>
    <x v="4"/>
    <x v="28"/>
    <s v="Charleston"/>
    <x v="5"/>
    <n v="0.70000000000000007"/>
    <n v="8250"/>
    <n v="5775.0000000000009"/>
    <n v="2887.5000000000005"/>
    <n v="0.5"/>
  </r>
  <r>
    <x v="0"/>
    <n v="1185732"/>
    <x v="72"/>
    <x v="4"/>
    <x v="28"/>
    <s v="Charleston"/>
    <x v="0"/>
    <n v="0.65"/>
    <n v="10500"/>
    <n v="6825"/>
    <n v="2730"/>
    <n v="0.4"/>
  </r>
  <r>
    <x v="0"/>
    <n v="1185732"/>
    <x v="72"/>
    <x v="4"/>
    <x v="28"/>
    <s v="Charleston"/>
    <x v="1"/>
    <n v="0.60000000000000009"/>
    <n v="8000"/>
    <n v="4800.0000000000009"/>
    <n v="1680.0000000000002"/>
    <n v="0.35"/>
  </r>
  <r>
    <x v="0"/>
    <n v="1185732"/>
    <x v="72"/>
    <x v="4"/>
    <x v="28"/>
    <s v="Charleston"/>
    <x v="2"/>
    <n v="0.55000000000000004"/>
    <n v="7250"/>
    <n v="3987.5000000000005"/>
    <n v="1595.0000000000002"/>
    <n v="0.4"/>
  </r>
  <r>
    <x v="0"/>
    <n v="1185732"/>
    <x v="72"/>
    <x v="4"/>
    <x v="28"/>
    <s v="Charleston"/>
    <x v="3"/>
    <n v="0.55000000000000004"/>
    <n v="6750"/>
    <n v="3712.5000000000005"/>
    <n v="1485.0000000000002"/>
    <n v="0.4"/>
  </r>
  <r>
    <x v="0"/>
    <n v="1185732"/>
    <x v="72"/>
    <x v="4"/>
    <x v="28"/>
    <s v="Charleston"/>
    <x v="4"/>
    <n v="0.65"/>
    <n v="7000"/>
    <n v="4550"/>
    <n v="1592.5"/>
    <n v="0.35"/>
  </r>
  <r>
    <x v="0"/>
    <n v="1185732"/>
    <x v="72"/>
    <x v="4"/>
    <x v="28"/>
    <s v="Charleston"/>
    <x v="5"/>
    <n v="0.70000000000000007"/>
    <n v="8750"/>
    <n v="6125.0000000000009"/>
    <n v="3062.5000000000005"/>
    <n v="0.5"/>
  </r>
  <r>
    <x v="0"/>
    <n v="1185732"/>
    <x v="73"/>
    <x v="4"/>
    <x v="28"/>
    <s v="Charleston"/>
    <x v="0"/>
    <n v="0.65"/>
    <n v="10250"/>
    <n v="6662.5"/>
    <n v="2665"/>
    <n v="0.4"/>
  </r>
  <r>
    <x v="0"/>
    <n v="1185732"/>
    <x v="73"/>
    <x v="4"/>
    <x v="28"/>
    <s v="Charleston"/>
    <x v="1"/>
    <n v="0.60000000000000009"/>
    <n v="8000"/>
    <n v="4800.0000000000009"/>
    <n v="1680.0000000000002"/>
    <n v="0.35"/>
  </r>
  <r>
    <x v="0"/>
    <n v="1185732"/>
    <x v="73"/>
    <x v="4"/>
    <x v="28"/>
    <s v="Charleston"/>
    <x v="2"/>
    <n v="0.55000000000000004"/>
    <n v="7250"/>
    <n v="3987.5000000000005"/>
    <n v="1595.0000000000002"/>
    <n v="0.4"/>
  </r>
  <r>
    <x v="0"/>
    <n v="1185732"/>
    <x v="73"/>
    <x v="4"/>
    <x v="28"/>
    <s v="Charleston"/>
    <x v="3"/>
    <n v="0.45"/>
    <n v="6750"/>
    <n v="3037.5"/>
    <n v="1215"/>
    <n v="0.4"/>
  </r>
  <r>
    <x v="0"/>
    <n v="1185732"/>
    <x v="73"/>
    <x v="4"/>
    <x v="28"/>
    <s v="Charleston"/>
    <x v="4"/>
    <n v="0.55000000000000004"/>
    <n v="6500"/>
    <n v="3575.0000000000005"/>
    <n v="1251.25"/>
    <n v="0.35"/>
  </r>
  <r>
    <x v="0"/>
    <n v="1185732"/>
    <x v="73"/>
    <x v="4"/>
    <x v="28"/>
    <s v="Charleston"/>
    <x v="5"/>
    <n v="0.60000000000000009"/>
    <n v="8250"/>
    <n v="4950.0000000000009"/>
    <n v="2475.0000000000005"/>
    <n v="0.5"/>
  </r>
  <r>
    <x v="0"/>
    <n v="1185732"/>
    <x v="20"/>
    <x v="4"/>
    <x v="28"/>
    <s v="Charleston"/>
    <x v="0"/>
    <n v="0.55000000000000004"/>
    <n v="9250"/>
    <n v="5087.5"/>
    <n v="2035"/>
    <n v="0.4"/>
  </r>
  <r>
    <x v="0"/>
    <n v="1185732"/>
    <x v="20"/>
    <x v="4"/>
    <x v="28"/>
    <s v="Charleston"/>
    <x v="1"/>
    <n v="0.50000000000000011"/>
    <n v="7250"/>
    <n v="3625.0000000000009"/>
    <n v="1268.7500000000002"/>
    <n v="0.35"/>
  </r>
  <r>
    <x v="0"/>
    <n v="1185732"/>
    <x v="20"/>
    <x v="4"/>
    <x v="28"/>
    <s v="Charleston"/>
    <x v="2"/>
    <n v="0.30000000000000004"/>
    <n v="6250"/>
    <n v="1875.0000000000002"/>
    <n v="750.00000000000011"/>
    <n v="0.4"/>
  </r>
  <r>
    <x v="0"/>
    <n v="1185732"/>
    <x v="20"/>
    <x v="4"/>
    <x v="28"/>
    <s v="Charleston"/>
    <x v="3"/>
    <n v="0.30000000000000004"/>
    <n v="6000"/>
    <n v="1800.0000000000002"/>
    <n v="720.00000000000011"/>
    <n v="0.4"/>
  </r>
  <r>
    <x v="0"/>
    <n v="1185732"/>
    <x v="20"/>
    <x v="4"/>
    <x v="28"/>
    <s v="Charleston"/>
    <x v="4"/>
    <n v="0.4"/>
    <n v="6000"/>
    <n v="2400"/>
    <n v="840"/>
    <n v="0.35"/>
  </r>
  <r>
    <x v="0"/>
    <n v="1185732"/>
    <x v="20"/>
    <x v="4"/>
    <x v="28"/>
    <s v="Charleston"/>
    <x v="5"/>
    <n v="0.45000000000000007"/>
    <n v="7000"/>
    <n v="3150.0000000000005"/>
    <n v="1575.0000000000002"/>
    <n v="0.5"/>
  </r>
  <r>
    <x v="0"/>
    <n v="1185732"/>
    <x v="179"/>
    <x v="4"/>
    <x v="28"/>
    <s v="Charleston"/>
    <x v="0"/>
    <n v="0.45000000000000007"/>
    <n v="8750"/>
    <n v="3937.5000000000005"/>
    <n v="1575.0000000000002"/>
    <n v="0.4"/>
  </r>
  <r>
    <x v="0"/>
    <n v="1185732"/>
    <x v="179"/>
    <x v="4"/>
    <x v="28"/>
    <s v="Charleston"/>
    <x v="1"/>
    <n v="0.35000000000000009"/>
    <n v="7000"/>
    <n v="2450.0000000000005"/>
    <n v="857.50000000000011"/>
    <n v="0.35"/>
  </r>
  <r>
    <x v="0"/>
    <n v="1185732"/>
    <x v="179"/>
    <x v="4"/>
    <x v="28"/>
    <s v="Charleston"/>
    <x v="2"/>
    <n v="0.35000000000000009"/>
    <n v="5750"/>
    <n v="2012.5000000000005"/>
    <n v="805.00000000000023"/>
    <n v="0.4"/>
  </r>
  <r>
    <x v="0"/>
    <n v="1185732"/>
    <x v="179"/>
    <x v="4"/>
    <x v="28"/>
    <s v="Charleston"/>
    <x v="3"/>
    <n v="0.35000000000000009"/>
    <n v="5500"/>
    <n v="1925.0000000000005"/>
    <n v="770.00000000000023"/>
    <n v="0.4"/>
  </r>
  <r>
    <x v="0"/>
    <n v="1185732"/>
    <x v="179"/>
    <x v="4"/>
    <x v="28"/>
    <s v="Charleston"/>
    <x v="4"/>
    <n v="0.45000000000000007"/>
    <n v="5500"/>
    <n v="2475.0000000000005"/>
    <n v="866.25000000000011"/>
    <n v="0.35"/>
  </r>
  <r>
    <x v="0"/>
    <n v="1185732"/>
    <x v="179"/>
    <x v="4"/>
    <x v="28"/>
    <s v="Charleston"/>
    <x v="5"/>
    <n v="0.5"/>
    <n v="6750"/>
    <n v="3375"/>
    <n v="1687.5"/>
    <n v="0.5"/>
  </r>
  <r>
    <x v="0"/>
    <n v="1185732"/>
    <x v="76"/>
    <x v="4"/>
    <x v="28"/>
    <s v="Charleston"/>
    <x v="0"/>
    <n v="0.45000000000000007"/>
    <n v="8250"/>
    <n v="3712.5000000000005"/>
    <n v="1485.0000000000002"/>
    <n v="0.4"/>
  </r>
  <r>
    <x v="0"/>
    <n v="1185732"/>
    <x v="76"/>
    <x v="4"/>
    <x v="28"/>
    <s v="Charleston"/>
    <x v="1"/>
    <n v="0.35000000000000009"/>
    <n v="6500"/>
    <n v="2275.0000000000005"/>
    <n v="796.25000000000011"/>
    <n v="0.35"/>
  </r>
  <r>
    <x v="0"/>
    <n v="1185732"/>
    <x v="76"/>
    <x v="4"/>
    <x v="28"/>
    <s v="Charleston"/>
    <x v="2"/>
    <n v="0.40000000000000013"/>
    <n v="5950"/>
    <n v="2380.0000000000009"/>
    <n v="952.00000000000045"/>
    <n v="0.4"/>
  </r>
  <r>
    <x v="0"/>
    <n v="1185732"/>
    <x v="76"/>
    <x v="4"/>
    <x v="28"/>
    <s v="Charleston"/>
    <x v="3"/>
    <n v="0.6000000000000002"/>
    <n v="6500"/>
    <n v="3900.0000000000014"/>
    <n v="1560.0000000000007"/>
    <n v="0.4"/>
  </r>
  <r>
    <x v="0"/>
    <n v="1185732"/>
    <x v="76"/>
    <x v="4"/>
    <x v="28"/>
    <s v="Charleston"/>
    <x v="4"/>
    <n v="0.75000000000000011"/>
    <n v="6250"/>
    <n v="4687.5000000000009"/>
    <n v="1640.6250000000002"/>
    <n v="0.35"/>
  </r>
  <r>
    <x v="0"/>
    <n v="1185732"/>
    <x v="76"/>
    <x v="4"/>
    <x v="28"/>
    <s v="Charleston"/>
    <x v="5"/>
    <n v="0.75"/>
    <n v="7250"/>
    <n v="5437.5"/>
    <n v="2718.75"/>
    <n v="0.5"/>
  </r>
  <r>
    <x v="0"/>
    <n v="1185732"/>
    <x v="77"/>
    <x v="4"/>
    <x v="28"/>
    <s v="Charleston"/>
    <x v="0"/>
    <n v="0.70000000000000007"/>
    <n v="9750"/>
    <n v="6825.0000000000009"/>
    <n v="2730.0000000000005"/>
    <n v="0.4"/>
  </r>
  <r>
    <x v="0"/>
    <n v="1185732"/>
    <x v="77"/>
    <x v="4"/>
    <x v="28"/>
    <s v="Charleston"/>
    <x v="1"/>
    <n v="0.60000000000000009"/>
    <n v="7750"/>
    <n v="4650.0000000000009"/>
    <n v="1627.5000000000002"/>
    <n v="0.35"/>
  </r>
  <r>
    <x v="0"/>
    <n v="1185732"/>
    <x v="77"/>
    <x v="4"/>
    <x v="28"/>
    <s v="Charleston"/>
    <x v="2"/>
    <n v="0.60000000000000009"/>
    <n v="7250"/>
    <n v="4350.0000000000009"/>
    <n v="1740.0000000000005"/>
    <n v="0.4"/>
  </r>
  <r>
    <x v="0"/>
    <n v="1185732"/>
    <x v="77"/>
    <x v="4"/>
    <x v="28"/>
    <s v="Charleston"/>
    <x v="3"/>
    <n v="0.60000000000000009"/>
    <n v="6750"/>
    <n v="4050.0000000000005"/>
    <n v="1620.0000000000002"/>
    <n v="0.4"/>
  </r>
  <r>
    <x v="0"/>
    <n v="1185732"/>
    <x v="77"/>
    <x v="4"/>
    <x v="28"/>
    <s v="Charleston"/>
    <x v="4"/>
    <n v="0.70000000000000007"/>
    <n v="6750"/>
    <n v="4725"/>
    <n v="1653.75"/>
    <n v="0.35"/>
  </r>
  <r>
    <x v="0"/>
    <n v="1185732"/>
    <x v="77"/>
    <x v="4"/>
    <x v="28"/>
    <s v="Charleston"/>
    <x v="5"/>
    <n v="0.75"/>
    <n v="7750"/>
    <n v="5812.5"/>
    <n v="2906.25"/>
    <n v="0.5"/>
  </r>
  <r>
    <x v="0"/>
    <n v="1185732"/>
    <x v="90"/>
    <x v="4"/>
    <x v="29"/>
    <s v="Charlotte"/>
    <x v="0"/>
    <n v="0.35000000000000003"/>
    <n v="7750"/>
    <n v="2712.5000000000005"/>
    <n v="1085.0000000000002"/>
    <n v="0.4"/>
  </r>
  <r>
    <x v="0"/>
    <n v="1185732"/>
    <x v="90"/>
    <x v="4"/>
    <x v="29"/>
    <s v="Charlotte"/>
    <x v="1"/>
    <n v="0.35000000000000003"/>
    <n v="5750"/>
    <n v="2012.5000000000002"/>
    <n v="704.375"/>
    <n v="0.35"/>
  </r>
  <r>
    <x v="0"/>
    <n v="1185732"/>
    <x v="90"/>
    <x v="4"/>
    <x v="29"/>
    <s v="Charlotte"/>
    <x v="2"/>
    <n v="0.25000000000000006"/>
    <n v="5750"/>
    <n v="1437.5000000000002"/>
    <n v="575.00000000000011"/>
    <n v="0.4"/>
  </r>
  <r>
    <x v="0"/>
    <n v="1185732"/>
    <x v="90"/>
    <x v="4"/>
    <x v="29"/>
    <s v="Charlotte"/>
    <x v="3"/>
    <n v="0.3"/>
    <n v="4250"/>
    <n v="1275"/>
    <n v="510"/>
    <n v="0.4"/>
  </r>
  <r>
    <x v="0"/>
    <n v="1185732"/>
    <x v="90"/>
    <x v="4"/>
    <x v="29"/>
    <s v="Charlotte"/>
    <x v="4"/>
    <n v="0.45"/>
    <n v="4750"/>
    <n v="2137.5"/>
    <n v="748.125"/>
    <n v="0.35"/>
  </r>
  <r>
    <x v="0"/>
    <n v="1185732"/>
    <x v="90"/>
    <x v="4"/>
    <x v="29"/>
    <s v="Charlotte"/>
    <x v="5"/>
    <n v="0.35000000000000003"/>
    <n v="5750"/>
    <n v="2012.5000000000002"/>
    <n v="1006.2500000000001"/>
    <n v="0.5"/>
  </r>
  <r>
    <x v="0"/>
    <n v="1185732"/>
    <x v="119"/>
    <x v="4"/>
    <x v="29"/>
    <s v="Charlotte"/>
    <x v="0"/>
    <n v="0.35000000000000003"/>
    <n v="8250"/>
    <n v="2887.5000000000005"/>
    <n v="1155.0000000000002"/>
    <n v="0.4"/>
  </r>
  <r>
    <x v="0"/>
    <n v="1185732"/>
    <x v="119"/>
    <x v="4"/>
    <x v="29"/>
    <s v="Charlotte"/>
    <x v="1"/>
    <n v="0.35000000000000003"/>
    <n v="4750"/>
    <n v="1662.5000000000002"/>
    <n v="581.875"/>
    <n v="0.35"/>
  </r>
  <r>
    <x v="0"/>
    <n v="1185732"/>
    <x v="119"/>
    <x v="4"/>
    <x v="29"/>
    <s v="Charlotte"/>
    <x v="2"/>
    <n v="0.25000000000000006"/>
    <n v="5250"/>
    <n v="1312.5000000000002"/>
    <n v="525.00000000000011"/>
    <n v="0.4"/>
  </r>
  <r>
    <x v="0"/>
    <n v="1185732"/>
    <x v="119"/>
    <x v="4"/>
    <x v="29"/>
    <s v="Charlotte"/>
    <x v="3"/>
    <n v="0.3"/>
    <n v="3750"/>
    <n v="1125"/>
    <n v="450"/>
    <n v="0.4"/>
  </r>
  <r>
    <x v="0"/>
    <n v="1185732"/>
    <x v="119"/>
    <x v="4"/>
    <x v="29"/>
    <s v="Charlotte"/>
    <x v="4"/>
    <n v="0.45"/>
    <n v="4500"/>
    <n v="2025"/>
    <n v="708.75"/>
    <n v="0.35"/>
  </r>
  <r>
    <x v="0"/>
    <n v="1185732"/>
    <x v="119"/>
    <x v="4"/>
    <x v="29"/>
    <s v="Charlotte"/>
    <x v="5"/>
    <n v="0.3"/>
    <n v="5500"/>
    <n v="1650"/>
    <n v="825"/>
    <n v="0.5"/>
  </r>
  <r>
    <x v="0"/>
    <n v="1185732"/>
    <x v="137"/>
    <x v="4"/>
    <x v="29"/>
    <s v="Charlotte"/>
    <x v="0"/>
    <n v="0.3"/>
    <n v="7700"/>
    <n v="2310"/>
    <n v="924"/>
    <n v="0.4"/>
  </r>
  <r>
    <x v="0"/>
    <n v="1185732"/>
    <x v="137"/>
    <x v="4"/>
    <x v="29"/>
    <s v="Charlotte"/>
    <x v="1"/>
    <n v="0.3"/>
    <n v="4500"/>
    <n v="1350"/>
    <n v="472.49999999999994"/>
    <n v="0.35"/>
  </r>
  <r>
    <x v="0"/>
    <n v="1185732"/>
    <x v="137"/>
    <x v="4"/>
    <x v="29"/>
    <s v="Charlotte"/>
    <x v="2"/>
    <n v="0.2"/>
    <n v="4750"/>
    <n v="950"/>
    <n v="380"/>
    <n v="0.4"/>
  </r>
  <r>
    <x v="0"/>
    <n v="1185732"/>
    <x v="137"/>
    <x v="4"/>
    <x v="29"/>
    <s v="Charlotte"/>
    <x v="3"/>
    <n v="0.24999999999999994"/>
    <n v="3250"/>
    <n v="812.49999999999977"/>
    <n v="324.99999999999994"/>
    <n v="0.4"/>
  </r>
  <r>
    <x v="0"/>
    <n v="1185732"/>
    <x v="137"/>
    <x v="4"/>
    <x v="29"/>
    <s v="Charlotte"/>
    <x v="4"/>
    <n v="0.40000000000000008"/>
    <n v="3750"/>
    <n v="1500.0000000000002"/>
    <n v="525"/>
    <n v="0.35"/>
  </r>
  <r>
    <x v="0"/>
    <n v="1185732"/>
    <x v="137"/>
    <x v="4"/>
    <x v="29"/>
    <s v="Charlotte"/>
    <x v="5"/>
    <n v="0.3"/>
    <n v="4750"/>
    <n v="1425"/>
    <n v="712.5"/>
    <n v="0.5"/>
  </r>
  <r>
    <x v="0"/>
    <n v="1185732"/>
    <x v="138"/>
    <x v="4"/>
    <x v="29"/>
    <s v="Charlotte"/>
    <x v="0"/>
    <n v="0.3"/>
    <n v="7250"/>
    <n v="2175"/>
    <n v="870"/>
    <n v="0.4"/>
  </r>
  <r>
    <x v="0"/>
    <n v="1185732"/>
    <x v="138"/>
    <x v="4"/>
    <x v="29"/>
    <s v="Charlotte"/>
    <x v="1"/>
    <n v="0.3"/>
    <n v="4250"/>
    <n v="1275"/>
    <n v="446.25"/>
    <n v="0.35"/>
  </r>
  <r>
    <x v="0"/>
    <n v="1185732"/>
    <x v="138"/>
    <x v="4"/>
    <x v="29"/>
    <s v="Charlotte"/>
    <x v="2"/>
    <n v="0.2"/>
    <n v="4250"/>
    <n v="850"/>
    <n v="340"/>
    <n v="0.4"/>
  </r>
  <r>
    <x v="0"/>
    <n v="1185732"/>
    <x v="138"/>
    <x v="4"/>
    <x v="29"/>
    <s v="Charlotte"/>
    <x v="3"/>
    <n v="0.24999999999999994"/>
    <n v="3500"/>
    <n v="874.99999999999977"/>
    <n v="349.99999999999994"/>
    <n v="0.4"/>
  </r>
  <r>
    <x v="0"/>
    <n v="1185732"/>
    <x v="138"/>
    <x v="4"/>
    <x v="29"/>
    <s v="Charlotte"/>
    <x v="4"/>
    <n v="0.45"/>
    <n v="3750"/>
    <n v="1687.5"/>
    <n v="590.625"/>
    <n v="0.35"/>
  </r>
  <r>
    <x v="0"/>
    <n v="1185732"/>
    <x v="138"/>
    <x v="4"/>
    <x v="29"/>
    <s v="Charlotte"/>
    <x v="5"/>
    <n v="0.35000000000000003"/>
    <n v="5250"/>
    <n v="1837.5000000000002"/>
    <n v="918.75000000000011"/>
    <n v="0.5"/>
  </r>
  <r>
    <x v="0"/>
    <n v="1185732"/>
    <x v="213"/>
    <x v="4"/>
    <x v="29"/>
    <s v="Charlotte"/>
    <x v="0"/>
    <n v="0.45"/>
    <n v="7950"/>
    <n v="3577.5"/>
    <n v="1431"/>
    <n v="0.4"/>
  </r>
  <r>
    <x v="0"/>
    <n v="1185732"/>
    <x v="213"/>
    <x v="4"/>
    <x v="29"/>
    <s v="Charlotte"/>
    <x v="1"/>
    <n v="0.45"/>
    <n v="5000"/>
    <n v="2250"/>
    <n v="787.5"/>
    <n v="0.35"/>
  </r>
  <r>
    <x v="0"/>
    <n v="1185732"/>
    <x v="213"/>
    <x v="4"/>
    <x v="29"/>
    <s v="Charlotte"/>
    <x v="2"/>
    <n v="0.4"/>
    <n v="4750"/>
    <n v="1900"/>
    <n v="760"/>
    <n v="0.4"/>
  </r>
  <r>
    <x v="0"/>
    <n v="1185732"/>
    <x v="213"/>
    <x v="4"/>
    <x v="29"/>
    <s v="Charlotte"/>
    <x v="3"/>
    <n v="0.4"/>
    <n v="4250"/>
    <n v="1700"/>
    <n v="680"/>
    <n v="0.4"/>
  </r>
  <r>
    <x v="0"/>
    <n v="1185732"/>
    <x v="213"/>
    <x v="4"/>
    <x v="29"/>
    <s v="Charlotte"/>
    <x v="4"/>
    <n v="0.49999999999999994"/>
    <n v="4500"/>
    <n v="2249.9999999999995"/>
    <n v="787.49999999999977"/>
    <n v="0.35"/>
  </r>
  <r>
    <x v="0"/>
    <n v="1185732"/>
    <x v="213"/>
    <x v="4"/>
    <x v="29"/>
    <s v="Charlotte"/>
    <x v="5"/>
    <n v="0.54999999999999993"/>
    <n v="5500"/>
    <n v="3024.9999999999995"/>
    <n v="1512.4999999999998"/>
    <n v="0.5"/>
  </r>
  <r>
    <x v="0"/>
    <n v="1185732"/>
    <x v="121"/>
    <x v="4"/>
    <x v="29"/>
    <s v="Charlotte"/>
    <x v="0"/>
    <n v="0.49999999999999994"/>
    <n v="8000"/>
    <n v="3999.9999999999995"/>
    <n v="1600"/>
    <n v="0.4"/>
  </r>
  <r>
    <x v="0"/>
    <n v="1185732"/>
    <x v="121"/>
    <x v="4"/>
    <x v="29"/>
    <s v="Charlotte"/>
    <x v="1"/>
    <n v="0.45"/>
    <n v="5500"/>
    <n v="2475"/>
    <n v="866.25"/>
    <n v="0.35"/>
  </r>
  <r>
    <x v="0"/>
    <n v="1185732"/>
    <x v="121"/>
    <x v="4"/>
    <x v="29"/>
    <s v="Charlotte"/>
    <x v="2"/>
    <n v="0.5"/>
    <n v="5250"/>
    <n v="2625"/>
    <n v="1050"/>
    <n v="0.4"/>
  </r>
  <r>
    <x v="0"/>
    <n v="1185732"/>
    <x v="121"/>
    <x v="4"/>
    <x v="29"/>
    <s v="Charlotte"/>
    <x v="3"/>
    <n v="0.5"/>
    <n v="5000"/>
    <n v="2500"/>
    <n v="1000"/>
    <n v="0.4"/>
  </r>
  <r>
    <x v="0"/>
    <n v="1185732"/>
    <x v="121"/>
    <x v="4"/>
    <x v="29"/>
    <s v="Charlotte"/>
    <x v="4"/>
    <n v="0.65"/>
    <n v="5000"/>
    <n v="3250"/>
    <n v="1137.5"/>
    <n v="0.35"/>
  </r>
  <r>
    <x v="0"/>
    <n v="1185732"/>
    <x v="121"/>
    <x v="4"/>
    <x v="29"/>
    <s v="Charlotte"/>
    <x v="5"/>
    <n v="0.70000000000000007"/>
    <n v="6750"/>
    <n v="4725"/>
    <n v="2362.5"/>
    <n v="0.5"/>
  </r>
  <r>
    <x v="0"/>
    <n v="1185732"/>
    <x v="140"/>
    <x v="4"/>
    <x v="29"/>
    <s v="Charlotte"/>
    <x v="0"/>
    <n v="0.65"/>
    <n v="9000"/>
    <n v="5850"/>
    <n v="2340"/>
    <n v="0.4"/>
  </r>
  <r>
    <x v="0"/>
    <n v="1185732"/>
    <x v="140"/>
    <x v="4"/>
    <x v="29"/>
    <s v="Charlotte"/>
    <x v="1"/>
    <n v="0.60000000000000009"/>
    <n v="6500"/>
    <n v="3900.0000000000005"/>
    <n v="1365"/>
    <n v="0.35"/>
  </r>
  <r>
    <x v="0"/>
    <n v="1185732"/>
    <x v="140"/>
    <x v="4"/>
    <x v="29"/>
    <s v="Charlotte"/>
    <x v="2"/>
    <n v="0.55000000000000004"/>
    <n v="5750"/>
    <n v="3162.5000000000005"/>
    <n v="1265.0000000000002"/>
    <n v="0.4"/>
  </r>
  <r>
    <x v="0"/>
    <n v="1185732"/>
    <x v="140"/>
    <x v="4"/>
    <x v="29"/>
    <s v="Charlotte"/>
    <x v="3"/>
    <n v="0.55000000000000004"/>
    <n v="5250"/>
    <n v="2887.5000000000005"/>
    <n v="1155.0000000000002"/>
    <n v="0.4"/>
  </r>
  <r>
    <x v="0"/>
    <n v="1185732"/>
    <x v="140"/>
    <x v="4"/>
    <x v="29"/>
    <s v="Charlotte"/>
    <x v="4"/>
    <n v="0.65"/>
    <n v="5500"/>
    <n v="3575"/>
    <n v="1251.25"/>
    <n v="0.35"/>
  </r>
  <r>
    <x v="0"/>
    <n v="1185732"/>
    <x v="140"/>
    <x v="4"/>
    <x v="29"/>
    <s v="Charlotte"/>
    <x v="5"/>
    <n v="0.70000000000000007"/>
    <n v="7250"/>
    <n v="5075.0000000000009"/>
    <n v="2537.5000000000005"/>
    <n v="0.5"/>
  </r>
  <r>
    <x v="0"/>
    <n v="1185732"/>
    <x v="141"/>
    <x v="4"/>
    <x v="29"/>
    <s v="Charlotte"/>
    <x v="0"/>
    <n v="0.65"/>
    <n v="8750"/>
    <n v="5687.5"/>
    <n v="2275"/>
    <n v="0.4"/>
  </r>
  <r>
    <x v="0"/>
    <n v="1185732"/>
    <x v="141"/>
    <x v="4"/>
    <x v="29"/>
    <s v="Charlotte"/>
    <x v="1"/>
    <n v="0.60000000000000009"/>
    <n v="6500"/>
    <n v="3900.0000000000005"/>
    <n v="1365"/>
    <n v="0.35"/>
  </r>
  <r>
    <x v="0"/>
    <n v="1185732"/>
    <x v="141"/>
    <x v="4"/>
    <x v="29"/>
    <s v="Charlotte"/>
    <x v="2"/>
    <n v="0.55000000000000004"/>
    <n v="5750"/>
    <n v="3162.5000000000005"/>
    <n v="1265.0000000000002"/>
    <n v="0.4"/>
  </r>
  <r>
    <x v="0"/>
    <n v="1185732"/>
    <x v="141"/>
    <x v="4"/>
    <x v="29"/>
    <s v="Charlotte"/>
    <x v="3"/>
    <n v="0.45"/>
    <n v="5250"/>
    <n v="2362.5"/>
    <n v="945"/>
    <n v="0.4"/>
  </r>
  <r>
    <x v="0"/>
    <n v="1185732"/>
    <x v="141"/>
    <x v="4"/>
    <x v="29"/>
    <s v="Charlotte"/>
    <x v="4"/>
    <n v="0.55000000000000004"/>
    <n v="5000"/>
    <n v="2750"/>
    <n v="962.49999999999989"/>
    <n v="0.35"/>
  </r>
  <r>
    <x v="0"/>
    <n v="1185732"/>
    <x v="141"/>
    <x v="4"/>
    <x v="29"/>
    <s v="Charlotte"/>
    <x v="5"/>
    <n v="0.60000000000000009"/>
    <n v="6750"/>
    <n v="4050.0000000000005"/>
    <n v="2025.0000000000002"/>
    <n v="0.5"/>
  </r>
  <r>
    <x v="0"/>
    <n v="1185732"/>
    <x v="214"/>
    <x v="4"/>
    <x v="29"/>
    <s v="Charlotte"/>
    <x v="0"/>
    <n v="0.55000000000000004"/>
    <n v="7750"/>
    <n v="4262.5"/>
    <n v="1705"/>
    <n v="0.4"/>
  </r>
  <r>
    <x v="0"/>
    <n v="1185732"/>
    <x v="214"/>
    <x v="4"/>
    <x v="29"/>
    <s v="Charlotte"/>
    <x v="1"/>
    <n v="0.50000000000000011"/>
    <n v="5750"/>
    <n v="2875.0000000000005"/>
    <n v="1006.2500000000001"/>
    <n v="0.35"/>
  </r>
  <r>
    <x v="0"/>
    <n v="1185732"/>
    <x v="214"/>
    <x v="4"/>
    <x v="29"/>
    <s v="Charlotte"/>
    <x v="2"/>
    <n v="0.25000000000000006"/>
    <n v="4750"/>
    <n v="1187.5000000000002"/>
    <n v="475.00000000000011"/>
    <n v="0.4"/>
  </r>
  <r>
    <x v="0"/>
    <n v="1185732"/>
    <x v="214"/>
    <x v="4"/>
    <x v="29"/>
    <s v="Charlotte"/>
    <x v="3"/>
    <n v="0.25000000000000006"/>
    <n v="4500"/>
    <n v="1125.0000000000002"/>
    <n v="450.00000000000011"/>
    <n v="0.4"/>
  </r>
  <r>
    <x v="0"/>
    <n v="1185732"/>
    <x v="214"/>
    <x v="4"/>
    <x v="29"/>
    <s v="Charlotte"/>
    <x v="4"/>
    <n v="0.35000000000000003"/>
    <n v="4500"/>
    <n v="1575.0000000000002"/>
    <n v="551.25"/>
    <n v="0.35"/>
  </r>
  <r>
    <x v="0"/>
    <n v="1185732"/>
    <x v="214"/>
    <x v="4"/>
    <x v="29"/>
    <s v="Charlotte"/>
    <x v="5"/>
    <n v="0.40000000000000008"/>
    <n v="5500"/>
    <n v="2200.0000000000005"/>
    <n v="1100.0000000000002"/>
    <n v="0.5"/>
  </r>
  <r>
    <x v="0"/>
    <n v="1185732"/>
    <x v="123"/>
    <x v="4"/>
    <x v="29"/>
    <s v="Charlotte"/>
    <x v="0"/>
    <n v="0.40000000000000008"/>
    <n v="7250"/>
    <n v="2900.0000000000005"/>
    <n v="1160.0000000000002"/>
    <n v="0.4"/>
  </r>
  <r>
    <x v="0"/>
    <n v="1185732"/>
    <x v="123"/>
    <x v="4"/>
    <x v="29"/>
    <s v="Charlotte"/>
    <x v="1"/>
    <n v="0.3000000000000001"/>
    <n v="5500"/>
    <n v="1650.0000000000005"/>
    <n v="577.50000000000011"/>
    <n v="0.35"/>
  </r>
  <r>
    <x v="0"/>
    <n v="1185732"/>
    <x v="123"/>
    <x v="4"/>
    <x v="29"/>
    <s v="Charlotte"/>
    <x v="2"/>
    <n v="0.3000000000000001"/>
    <n v="4250"/>
    <n v="1275.0000000000005"/>
    <n v="510.00000000000023"/>
    <n v="0.4"/>
  </r>
  <r>
    <x v="0"/>
    <n v="1185732"/>
    <x v="123"/>
    <x v="4"/>
    <x v="29"/>
    <s v="Charlotte"/>
    <x v="3"/>
    <n v="0.3000000000000001"/>
    <n v="4000"/>
    <n v="1200.0000000000005"/>
    <n v="480.00000000000023"/>
    <n v="0.4"/>
  </r>
  <r>
    <x v="0"/>
    <n v="1185732"/>
    <x v="123"/>
    <x v="4"/>
    <x v="29"/>
    <s v="Charlotte"/>
    <x v="4"/>
    <n v="0.40000000000000008"/>
    <n v="4000"/>
    <n v="1600.0000000000002"/>
    <n v="560"/>
    <n v="0.35"/>
  </r>
  <r>
    <x v="0"/>
    <n v="1185732"/>
    <x v="123"/>
    <x v="4"/>
    <x v="29"/>
    <s v="Charlotte"/>
    <x v="5"/>
    <n v="0.4"/>
    <n v="5250"/>
    <n v="2100"/>
    <n v="1050"/>
    <n v="0.5"/>
  </r>
  <r>
    <x v="0"/>
    <n v="1185732"/>
    <x v="143"/>
    <x v="4"/>
    <x v="29"/>
    <s v="Charlotte"/>
    <x v="0"/>
    <n v="0.35000000000000009"/>
    <n v="6750"/>
    <n v="2362.5000000000005"/>
    <n v="945.00000000000023"/>
    <n v="0.4"/>
  </r>
  <r>
    <x v="0"/>
    <n v="1185732"/>
    <x v="143"/>
    <x v="4"/>
    <x v="29"/>
    <s v="Charlotte"/>
    <x v="1"/>
    <n v="0.25000000000000011"/>
    <n v="5000"/>
    <n v="1250.0000000000005"/>
    <n v="437.50000000000011"/>
    <n v="0.35"/>
  </r>
  <r>
    <x v="0"/>
    <n v="1185732"/>
    <x v="143"/>
    <x v="4"/>
    <x v="29"/>
    <s v="Charlotte"/>
    <x v="2"/>
    <n v="0.35000000000000014"/>
    <n v="4450"/>
    <n v="1557.5000000000007"/>
    <n v="623.00000000000034"/>
    <n v="0.4"/>
  </r>
  <r>
    <x v="0"/>
    <n v="1185732"/>
    <x v="143"/>
    <x v="4"/>
    <x v="29"/>
    <s v="Charlotte"/>
    <x v="3"/>
    <n v="0.65000000000000024"/>
    <n v="5000"/>
    <n v="3250.0000000000014"/>
    <n v="1300.0000000000007"/>
    <n v="0.4"/>
  </r>
  <r>
    <x v="0"/>
    <n v="1185732"/>
    <x v="143"/>
    <x v="4"/>
    <x v="29"/>
    <s v="Charlotte"/>
    <x v="4"/>
    <n v="0.80000000000000016"/>
    <n v="4750"/>
    <n v="3800.0000000000009"/>
    <n v="1330.0000000000002"/>
    <n v="0.35"/>
  </r>
  <r>
    <x v="0"/>
    <n v="1185732"/>
    <x v="143"/>
    <x v="4"/>
    <x v="29"/>
    <s v="Charlotte"/>
    <x v="5"/>
    <n v="0.8"/>
    <n v="5750"/>
    <n v="4600"/>
    <n v="2300"/>
    <n v="0.5"/>
  </r>
  <r>
    <x v="0"/>
    <n v="1185732"/>
    <x v="144"/>
    <x v="4"/>
    <x v="29"/>
    <s v="Charlotte"/>
    <x v="0"/>
    <n v="0.75000000000000011"/>
    <n v="8250"/>
    <n v="6187.5000000000009"/>
    <n v="2475.0000000000005"/>
    <n v="0.4"/>
  </r>
  <r>
    <x v="0"/>
    <n v="1185732"/>
    <x v="144"/>
    <x v="4"/>
    <x v="29"/>
    <s v="Charlotte"/>
    <x v="1"/>
    <n v="0.65000000000000013"/>
    <n v="6250"/>
    <n v="4062.5000000000009"/>
    <n v="1421.8750000000002"/>
    <n v="0.35"/>
  </r>
  <r>
    <x v="0"/>
    <n v="1185732"/>
    <x v="144"/>
    <x v="4"/>
    <x v="29"/>
    <s v="Charlotte"/>
    <x v="2"/>
    <n v="0.65000000000000013"/>
    <n v="5750"/>
    <n v="3737.5000000000009"/>
    <n v="1495.0000000000005"/>
    <n v="0.4"/>
  </r>
  <r>
    <x v="0"/>
    <n v="1185732"/>
    <x v="144"/>
    <x v="4"/>
    <x v="29"/>
    <s v="Charlotte"/>
    <x v="3"/>
    <n v="0.65000000000000013"/>
    <n v="5250"/>
    <n v="3412.5000000000009"/>
    <n v="1365.0000000000005"/>
    <n v="0.4"/>
  </r>
  <r>
    <x v="0"/>
    <n v="1185732"/>
    <x v="144"/>
    <x v="4"/>
    <x v="29"/>
    <s v="Charlotte"/>
    <x v="4"/>
    <n v="0.75000000000000011"/>
    <n v="5250"/>
    <n v="3937.5000000000005"/>
    <n v="1378.125"/>
    <n v="0.35"/>
  </r>
  <r>
    <x v="0"/>
    <n v="1185732"/>
    <x v="144"/>
    <x v="4"/>
    <x v="29"/>
    <s v="Charlotte"/>
    <x v="5"/>
    <n v="0.8"/>
    <n v="6250"/>
    <n v="5000"/>
    <n v="2500"/>
    <n v="0.5"/>
  </r>
  <r>
    <x v="0"/>
    <n v="1185732"/>
    <x v="215"/>
    <x v="3"/>
    <x v="30"/>
    <s v="Columbus"/>
    <x v="0"/>
    <n v="0.4"/>
    <n v="5000"/>
    <n v="2000"/>
    <n v="800"/>
    <n v="0.4"/>
  </r>
  <r>
    <x v="0"/>
    <n v="1185732"/>
    <x v="215"/>
    <x v="3"/>
    <x v="30"/>
    <s v="Columbus"/>
    <x v="1"/>
    <n v="0.4"/>
    <n v="3000"/>
    <n v="1200"/>
    <n v="420"/>
    <n v="0.35"/>
  </r>
  <r>
    <x v="0"/>
    <n v="1185732"/>
    <x v="215"/>
    <x v="3"/>
    <x v="30"/>
    <s v="Columbus"/>
    <x v="2"/>
    <n v="0.30000000000000004"/>
    <n v="3000"/>
    <n v="900.00000000000011"/>
    <n v="360.00000000000006"/>
    <n v="0.4"/>
  </r>
  <r>
    <x v="0"/>
    <n v="1185732"/>
    <x v="215"/>
    <x v="3"/>
    <x v="30"/>
    <s v="Columbus"/>
    <x v="3"/>
    <n v="0.35000000000000003"/>
    <n v="1500"/>
    <n v="525"/>
    <n v="210"/>
    <n v="0.4"/>
  </r>
  <r>
    <x v="0"/>
    <n v="1185732"/>
    <x v="215"/>
    <x v="3"/>
    <x v="30"/>
    <s v="Columbus"/>
    <x v="4"/>
    <n v="0.49999999999999994"/>
    <n v="2000"/>
    <n v="999.99999999999989"/>
    <n v="349.99999999999994"/>
    <n v="0.35"/>
  </r>
  <r>
    <x v="0"/>
    <n v="1185732"/>
    <x v="215"/>
    <x v="3"/>
    <x v="30"/>
    <s v="Columbus"/>
    <x v="5"/>
    <n v="0.4"/>
    <n v="3000"/>
    <n v="1200"/>
    <n v="480"/>
    <n v="0.4"/>
  </r>
  <r>
    <x v="0"/>
    <n v="1185732"/>
    <x v="216"/>
    <x v="3"/>
    <x v="30"/>
    <s v="Columbus"/>
    <x v="0"/>
    <n v="0.4"/>
    <n v="5500"/>
    <n v="2200"/>
    <n v="880"/>
    <n v="0.4"/>
  </r>
  <r>
    <x v="0"/>
    <n v="1185732"/>
    <x v="216"/>
    <x v="3"/>
    <x v="30"/>
    <s v="Columbus"/>
    <x v="1"/>
    <n v="0.4"/>
    <n v="2000"/>
    <n v="800"/>
    <n v="280"/>
    <n v="0.35"/>
  </r>
  <r>
    <x v="0"/>
    <n v="1185732"/>
    <x v="216"/>
    <x v="3"/>
    <x v="30"/>
    <s v="Columbus"/>
    <x v="2"/>
    <n v="0.30000000000000004"/>
    <n v="2500"/>
    <n v="750.00000000000011"/>
    <n v="300.00000000000006"/>
    <n v="0.4"/>
  </r>
  <r>
    <x v="0"/>
    <n v="1185732"/>
    <x v="216"/>
    <x v="3"/>
    <x v="30"/>
    <s v="Columbus"/>
    <x v="3"/>
    <n v="0.35000000000000003"/>
    <n v="1250"/>
    <n v="437.50000000000006"/>
    <n v="175.00000000000003"/>
    <n v="0.4"/>
  </r>
  <r>
    <x v="0"/>
    <n v="1185732"/>
    <x v="216"/>
    <x v="3"/>
    <x v="30"/>
    <s v="Columbus"/>
    <x v="4"/>
    <n v="0.49999999999999994"/>
    <n v="2000"/>
    <n v="999.99999999999989"/>
    <n v="349.99999999999994"/>
    <n v="0.35"/>
  </r>
  <r>
    <x v="0"/>
    <n v="1185732"/>
    <x v="216"/>
    <x v="3"/>
    <x v="30"/>
    <s v="Columbus"/>
    <x v="5"/>
    <n v="0.4"/>
    <n v="3000"/>
    <n v="1200"/>
    <n v="480"/>
    <n v="0.4"/>
  </r>
  <r>
    <x v="0"/>
    <n v="1185732"/>
    <x v="217"/>
    <x v="3"/>
    <x v="30"/>
    <s v="Columbus"/>
    <x v="0"/>
    <n v="0.45"/>
    <n v="5200"/>
    <n v="2340"/>
    <n v="936"/>
    <n v="0.4"/>
  </r>
  <r>
    <x v="0"/>
    <n v="1185732"/>
    <x v="217"/>
    <x v="3"/>
    <x v="30"/>
    <s v="Columbus"/>
    <x v="1"/>
    <n v="0.45"/>
    <n v="2250"/>
    <n v="1012.5"/>
    <n v="354.375"/>
    <n v="0.35"/>
  </r>
  <r>
    <x v="0"/>
    <n v="1185732"/>
    <x v="217"/>
    <x v="3"/>
    <x v="30"/>
    <s v="Columbus"/>
    <x v="2"/>
    <n v="0.35000000000000003"/>
    <n v="2500"/>
    <n v="875.00000000000011"/>
    <n v="350.00000000000006"/>
    <n v="0.4"/>
  </r>
  <r>
    <x v="0"/>
    <n v="1185732"/>
    <x v="217"/>
    <x v="3"/>
    <x v="30"/>
    <s v="Columbus"/>
    <x v="3"/>
    <n v="0.4"/>
    <n v="1000"/>
    <n v="400"/>
    <n v="160"/>
    <n v="0.4"/>
  </r>
  <r>
    <x v="0"/>
    <n v="1185732"/>
    <x v="217"/>
    <x v="3"/>
    <x v="30"/>
    <s v="Columbus"/>
    <x v="4"/>
    <n v="0.54999999999999993"/>
    <n v="1500"/>
    <n v="824.99999999999989"/>
    <n v="288.74999999999994"/>
    <n v="0.35"/>
  </r>
  <r>
    <x v="0"/>
    <n v="1185732"/>
    <x v="217"/>
    <x v="3"/>
    <x v="30"/>
    <s v="Columbus"/>
    <x v="5"/>
    <n v="0.45"/>
    <n v="2500"/>
    <n v="1125"/>
    <n v="450"/>
    <n v="0.4"/>
  </r>
  <r>
    <x v="0"/>
    <n v="1185732"/>
    <x v="218"/>
    <x v="3"/>
    <x v="30"/>
    <s v="Columbus"/>
    <x v="0"/>
    <n v="0.45"/>
    <n v="4750"/>
    <n v="2137.5"/>
    <n v="855"/>
    <n v="0.4"/>
  </r>
  <r>
    <x v="0"/>
    <n v="1185732"/>
    <x v="218"/>
    <x v="3"/>
    <x v="30"/>
    <s v="Columbus"/>
    <x v="1"/>
    <n v="0.45"/>
    <n v="1750"/>
    <n v="787.5"/>
    <n v="275.625"/>
    <n v="0.35"/>
  </r>
  <r>
    <x v="0"/>
    <n v="1185732"/>
    <x v="218"/>
    <x v="3"/>
    <x v="30"/>
    <s v="Columbus"/>
    <x v="2"/>
    <n v="0.4"/>
    <n v="1750"/>
    <n v="700"/>
    <n v="280"/>
    <n v="0.4"/>
  </r>
  <r>
    <x v="0"/>
    <n v="1185732"/>
    <x v="218"/>
    <x v="3"/>
    <x v="30"/>
    <s v="Columbus"/>
    <x v="3"/>
    <n v="0.45"/>
    <n v="1000"/>
    <n v="450"/>
    <n v="180"/>
    <n v="0.4"/>
  </r>
  <r>
    <x v="0"/>
    <n v="1185732"/>
    <x v="218"/>
    <x v="3"/>
    <x v="30"/>
    <s v="Columbus"/>
    <x v="4"/>
    <n v="0.5"/>
    <n v="1250"/>
    <n v="625"/>
    <n v="218.75"/>
    <n v="0.35"/>
  </r>
  <r>
    <x v="0"/>
    <n v="1185732"/>
    <x v="218"/>
    <x v="3"/>
    <x v="30"/>
    <s v="Columbus"/>
    <x v="5"/>
    <n v="0.4"/>
    <n v="2500"/>
    <n v="1000"/>
    <n v="400"/>
    <n v="0.4"/>
  </r>
  <r>
    <x v="0"/>
    <n v="1185732"/>
    <x v="219"/>
    <x v="3"/>
    <x v="30"/>
    <s v="Columbus"/>
    <x v="0"/>
    <n v="0.5"/>
    <n v="5200"/>
    <n v="2600"/>
    <n v="1040"/>
    <n v="0.4"/>
  </r>
  <r>
    <x v="0"/>
    <n v="1185732"/>
    <x v="219"/>
    <x v="3"/>
    <x v="30"/>
    <s v="Columbus"/>
    <x v="1"/>
    <n v="0.45000000000000007"/>
    <n v="2250"/>
    <n v="1012.5000000000001"/>
    <n v="354.375"/>
    <n v="0.35"/>
  </r>
  <r>
    <x v="0"/>
    <n v="1185732"/>
    <x v="219"/>
    <x v="3"/>
    <x v="30"/>
    <s v="Columbus"/>
    <x v="2"/>
    <n v="0.4"/>
    <n v="2000"/>
    <n v="800"/>
    <n v="320"/>
    <n v="0.4"/>
  </r>
  <r>
    <x v="0"/>
    <n v="1185732"/>
    <x v="219"/>
    <x v="3"/>
    <x v="30"/>
    <s v="Columbus"/>
    <x v="3"/>
    <n v="0.4"/>
    <n v="1250"/>
    <n v="500"/>
    <n v="200"/>
    <n v="0.4"/>
  </r>
  <r>
    <x v="0"/>
    <n v="1185732"/>
    <x v="219"/>
    <x v="3"/>
    <x v="30"/>
    <s v="Columbus"/>
    <x v="4"/>
    <n v="0.5"/>
    <n v="1500"/>
    <n v="750"/>
    <n v="262.5"/>
    <n v="0.35"/>
  </r>
  <r>
    <x v="0"/>
    <n v="1185732"/>
    <x v="219"/>
    <x v="3"/>
    <x v="30"/>
    <s v="Columbus"/>
    <x v="5"/>
    <n v="0.55000000000000004"/>
    <n v="2750"/>
    <n v="1512.5000000000002"/>
    <n v="605.00000000000011"/>
    <n v="0.4"/>
  </r>
  <r>
    <x v="0"/>
    <n v="1185732"/>
    <x v="220"/>
    <x v="3"/>
    <x v="30"/>
    <s v="Columbus"/>
    <x v="0"/>
    <n v="0.4"/>
    <n v="5250"/>
    <n v="2100"/>
    <n v="840"/>
    <n v="0.4"/>
  </r>
  <r>
    <x v="0"/>
    <n v="1185732"/>
    <x v="220"/>
    <x v="3"/>
    <x v="30"/>
    <s v="Columbus"/>
    <x v="1"/>
    <n v="0.35000000000000009"/>
    <n v="2750"/>
    <n v="962.50000000000023"/>
    <n v="336.87500000000006"/>
    <n v="0.35"/>
  </r>
  <r>
    <x v="0"/>
    <n v="1185732"/>
    <x v="220"/>
    <x v="3"/>
    <x v="30"/>
    <s v="Columbus"/>
    <x v="2"/>
    <n v="0.30000000000000004"/>
    <n v="2250"/>
    <n v="675.00000000000011"/>
    <n v="270.00000000000006"/>
    <n v="0.4"/>
  </r>
  <r>
    <x v="0"/>
    <n v="1185732"/>
    <x v="220"/>
    <x v="3"/>
    <x v="30"/>
    <s v="Columbus"/>
    <x v="3"/>
    <n v="0.30000000000000004"/>
    <n v="2000"/>
    <n v="600.00000000000011"/>
    <n v="240.00000000000006"/>
    <n v="0.4"/>
  </r>
  <r>
    <x v="0"/>
    <n v="1185732"/>
    <x v="220"/>
    <x v="3"/>
    <x v="30"/>
    <s v="Columbus"/>
    <x v="4"/>
    <n v="0.5"/>
    <n v="2000"/>
    <n v="1000"/>
    <n v="350"/>
    <n v="0.35"/>
  </r>
  <r>
    <x v="0"/>
    <n v="1185732"/>
    <x v="220"/>
    <x v="3"/>
    <x v="30"/>
    <s v="Columbus"/>
    <x v="5"/>
    <n v="0.55000000000000004"/>
    <n v="3750"/>
    <n v="2062.5"/>
    <n v="825"/>
    <n v="0.4"/>
  </r>
  <r>
    <x v="0"/>
    <n v="1185732"/>
    <x v="221"/>
    <x v="3"/>
    <x v="30"/>
    <s v="Columbus"/>
    <x v="0"/>
    <n v="0.5"/>
    <n v="6000"/>
    <n v="3000"/>
    <n v="1200"/>
    <n v="0.4"/>
  </r>
  <r>
    <x v="0"/>
    <n v="1185732"/>
    <x v="221"/>
    <x v="3"/>
    <x v="30"/>
    <s v="Columbus"/>
    <x v="1"/>
    <n v="0.45000000000000007"/>
    <n v="3500"/>
    <n v="1575.0000000000002"/>
    <n v="551.25"/>
    <n v="0.35"/>
  </r>
  <r>
    <x v="0"/>
    <n v="1185732"/>
    <x v="221"/>
    <x v="3"/>
    <x v="30"/>
    <s v="Columbus"/>
    <x v="2"/>
    <n v="0.4"/>
    <n v="2750"/>
    <n v="1100"/>
    <n v="440"/>
    <n v="0.4"/>
  </r>
  <r>
    <x v="0"/>
    <n v="1185732"/>
    <x v="221"/>
    <x v="3"/>
    <x v="30"/>
    <s v="Columbus"/>
    <x v="3"/>
    <n v="0.4"/>
    <n v="2250"/>
    <n v="900"/>
    <n v="360"/>
    <n v="0.4"/>
  </r>
  <r>
    <x v="0"/>
    <n v="1185732"/>
    <x v="221"/>
    <x v="3"/>
    <x v="30"/>
    <s v="Columbus"/>
    <x v="4"/>
    <n v="0.5"/>
    <n v="2500"/>
    <n v="1250"/>
    <n v="437.5"/>
    <n v="0.35"/>
  </r>
  <r>
    <x v="0"/>
    <n v="1185732"/>
    <x v="221"/>
    <x v="3"/>
    <x v="30"/>
    <s v="Columbus"/>
    <x v="5"/>
    <n v="0.55000000000000004"/>
    <n v="4250"/>
    <n v="2337.5"/>
    <n v="935"/>
    <n v="0.4"/>
  </r>
  <r>
    <x v="0"/>
    <n v="1185732"/>
    <x v="222"/>
    <x v="3"/>
    <x v="30"/>
    <s v="Columbus"/>
    <x v="0"/>
    <n v="0.5"/>
    <n v="5750"/>
    <n v="2875"/>
    <n v="1150"/>
    <n v="0.4"/>
  </r>
  <r>
    <x v="0"/>
    <n v="1185732"/>
    <x v="222"/>
    <x v="3"/>
    <x v="30"/>
    <s v="Columbus"/>
    <x v="1"/>
    <n v="0.45000000000000007"/>
    <n v="3500"/>
    <n v="1575.0000000000002"/>
    <n v="551.25"/>
    <n v="0.35"/>
  </r>
  <r>
    <x v="0"/>
    <n v="1185732"/>
    <x v="222"/>
    <x v="3"/>
    <x v="30"/>
    <s v="Columbus"/>
    <x v="2"/>
    <n v="0.4"/>
    <n v="2750"/>
    <n v="1100"/>
    <n v="440"/>
    <n v="0.4"/>
  </r>
  <r>
    <x v="0"/>
    <n v="1185732"/>
    <x v="222"/>
    <x v="3"/>
    <x v="30"/>
    <s v="Columbus"/>
    <x v="3"/>
    <n v="0.4"/>
    <n v="2500"/>
    <n v="1000"/>
    <n v="400"/>
    <n v="0.4"/>
  </r>
  <r>
    <x v="0"/>
    <n v="1185732"/>
    <x v="222"/>
    <x v="3"/>
    <x v="30"/>
    <s v="Columbus"/>
    <x v="4"/>
    <n v="0.5"/>
    <n v="2250"/>
    <n v="1125"/>
    <n v="393.75"/>
    <n v="0.35"/>
  </r>
  <r>
    <x v="0"/>
    <n v="1185732"/>
    <x v="222"/>
    <x v="3"/>
    <x v="30"/>
    <s v="Columbus"/>
    <x v="5"/>
    <n v="0.55000000000000004"/>
    <n v="4000"/>
    <n v="2200"/>
    <n v="880"/>
    <n v="0.4"/>
  </r>
  <r>
    <x v="0"/>
    <n v="1185732"/>
    <x v="223"/>
    <x v="3"/>
    <x v="30"/>
    <s v="Columbus"/>
    <x v="0"/>
    <n v="0.5"/>
    <n v="5250"/>
    <n v="2625"/>
    <n v="1050"/>
    <n v="0.4"/>
  </r>
  <r>
    <x v="0"/>
    <n v="1185732"/>
    <x v="223"/>
    <x v="3"/>
    <x v="30"/>
    <s v="Columbus"/>
    <x v="1"/>
    <n v="0.45000000000000007"/>
    <n v="3250"/>
    <n v="1462.5000000000002"/>
    <n v="511.87500000000006"/>
    <n v="0.35"/>
  </r>
  <r>
    <x v="0"/>
    <n v="1185732"/>
    <x v="223"/>
    <x v="3"/>
    <x v="30"/>
    <s v="Columbus"/>
    <x v="2"/>
    <n v="0.35000000000000003"/>
    <n v="2250"/>
    <n v="787.50000000000011"/>
    <n v="315.00000000000006"/>
    <n v="0.4"/>
  </r>
  <r>
    <x v="0"/>
    <n v="1185732"/>
    <x v="223"/>
    <x v="3"/>
    <x v="30"/>
    <s v="Columbus"/>
    <x v="3"/>
    <n v="0.35000000000000003"/>
    <n v="2000"/>
    <n v="700.00000000000011"/>
    <n v="280.00000000000006"/>
    <n v="0.4"/>
  </r>
  <r>
    <x v="0"/>
    <n v="1185732"/>
    <x v="223"/>
    <x v="3"/>
    <x v="30"/>
    <s v="Columbus"/>
    <x v="4"/>
    <n v="0.45"/>
    <n v="2000"/>
    <n v="900"/>
    <n v="315"/>
    <n v="0.35"/>
  </r>
  <r>
    <x v="0"/>
    <n v="1185732"/>
    <x v="223"/>
    <x v="3"/>
    <x v="30"/>
    <s v="Columbus"/>
    <x v="5"/>
    <n v="0.5"/>
    <n v="2750"/>
    <n v="1375"/>
    <n v="550"/>
    <n v="0.4"/>
  </r>
  <r>
    <x v="0"/>
    <n v="1185732"/>
    <x v="224"/>
    <x v="3"/>
    <x v="30"/>
    <s v="Columbus"/>
    <x v="0"/>
    <n v="0.54999999999999993"/>
    <n v="4500"/>
    <n v="2474.9999999999995"/>
    <n v="989.99999999999989"/>
    <n v="0.4"/>
  </r>
  <r>
    <x v="0"/>
    <n v="1185732"/>
    <x v="224"/>
    <x v="3"/>
    <x v="30"/>
    <s v="Columbus"/>
    <x v="1"/>
    <n v="0.45"/>
    <n v="2750"/>
    <n v="1237.5"/>
    <n v="433.125"/>
    <n v="0.35"/>
  </r>
  <r>
    <x v="0"/>
    <n v="1185732"/>
    <x v="224"/>
    <x v="3"/>
    <x v="30"/>
    <s v="Columbus"/>
    <x v="2"/>
    <n v="0.45"/>
    <n v="1750"/>
    <n v="787.5"/>
    <n v="315"/>
    <n v="0.4"/>
  </r>
  <r>
    <x v="0"/>
    <n v="1185732"/>
    <x v="224"/>
    <x v="3"/>
    <x v="30"/>
    <s v="Columbus"/>
    <x v="3"/>
    <n v="0.45"/>
    <n v="1500"/>
    <n v="675"/>
    <n v="270"/>
    <n v="0.4"/>
  </r>
  <r>
    <x v="0"/>
    <n v="1185732"/>
    <x v="224"/>
    <x v="3"/>
    <x v="30"/>
    <s v="Columbus"/>
    <x v="4"/>
    <n v="0.54999999999999993"/>
    <n v="1500"/>
    <n v="824.99999999999989"/>
    <n v="288.74999999999994"/>
    <n v="0.35"/>
  </r>
  <r>
    <x v="0"/>
    <n v="1185732"/>
    <x v="224"/>
    <x v="3"/>
    <x v="30"/>
    <s v="Columbus"/>
    <x v="5"/>
    <n v="0.54999999999999993"/>
    <n v="2750"/>
    <n v="1512.4999999999998"/>
    <n v="604.99999999999989"/>
    <n v="0.4"/>
  </r>
  <r>
    <x v="0"/>
    <n v="1185732"/>
    <x v="225"/>
    <x v="3"/>
    <x v="30"/>
    <s v="Columbus"/>
    <x v="0"/>
    <n v="0.5"/>
    <n v="4250"/>
    <n v="2125"/>
    <n v="850"/>
    <n v="0.4"/>
  </r>
  <r>
    <x v="0"/>
    <n v="1185732"/>
    <x v="225"/>
    <x v="3"/>
    <x v="30"/>
    <s v="Columbus"/>
    <x v="1"/>
    <n v="0.4"/>
    <n v="2750"/>
    <n v="1100"/>
    <n v="385"/>
    <n v="0.35"/>
  </r>
  <r>
    <x v="0"/>
    <n v="1185732"/>
    <x v="225"/>
    <x v="3"/>
    <x v="30"/>
    <s v="Columbus"/>
    <x v="2"/>
    <n v="0.45"/>
    <n v="2200"/>
    <n v="990"/>
    <n v="396"/>
    <n v="0.4"/>
  </r>
  <r>
    <x v="0"/>
    <n v="1185732"/>
    <x v="225"/>
    <x v="3"/>
    <x v="30"/>
    <s v="Columbus"/>
    <x v="3"/>
    <n v="0.55000000000000004"/>
    <n v="2000"/>
    <n v="1100"/>
    <n v="440"/>
    <n v="0.4"/>
  </r>
  <r>
    <x v="0"/>
    <n v="1185732"/>
    <x v="225"/>
    <x v="3"/>
    <x v="30"/>
    <s v="Columbus"/>
    <x v="4"/>
    <n v="0.65"/>
    <n v="1750"/>
    <n v="1137.5"/>
    <n v="398.125"/>
    <n v="0.35"/>
  </r>
  <r>
    <x v="0"/>
    <n v="1185732"/>
    <x v="225"/>
    <x v="3"/>
    <x v="30"/>
    <s v="Columbus"/>
    <x v="5"/>
    <n v="0.7"/>
    <n v="2750"/>
    <n v="1924.9999999999998"/>
    <n v="770"/>
    <n v="0.4"/>
  </r>
  <r>
    <x v="0"/>
    <n v="1185732"/>
    <x v="226"/>
    <x v="3"/>
    <x v="30"/>
    <s v="Columbus"/>
    <x v="0"/>
    <n v="0.65"/>
    <n v="5250"/>
    <n v="3412.5"/>
    <n v="1365"/>
    <n v="0.4"/>
  </r>
  <r>
    <x v="0"/>
    <n v="1185732"/>
    <x v="226"/>
    <x v="3"/>
    <x v="30"/>
    <s v="Columbus"/>
    <x v="1"/>
    <n v="0.55000000000000004"/>
    <n v="3250"/>
    <n v="1787.5000000000002"/>
    <n v="625.625"/>
    <n v="0.35"/>
  </r>
  <r>
    <x v="0"/>
    <n v="1185732"/>
    <x v="226"/>
    <x v="3"/>
    <x v="30"/>
    <s v="Columbus"/>
    <x v="2"/>
    <n v="0.55000000000000004"/>
    <n v="2750"/>
    <n v="1512.5000000000002"/>
    <n v="605.00000000000011"/>
    <n v="0.4"/>
  </r>
  <r>
    <x v="0"/>
    <n v="1185732"/>
    <x v="226"/>
    <x v="3"/>
    <x v="30"/>
    <s v="Columbus"/>
    <x v="3"/>
    <n v="0.5"/>
    <n v="2250"/>
    <n v="1125"/>
    <n v="450"/>
    <n v="0.4"/>
  </r>
  <r>
    <x v="0"/>
    <n v="1185732"/>
    <x v="226"/>
    <x v="3"/>
    <x v="30"/>
    <s v="Columbus"/>
    <x v="4"/>
    <n v="0.6"/>
    <n v="2250"/>
    <n v="1350"/>
    <n v="472.49999999999994"/>
    <n v="0.35"/>
  </r>
  <r>
    <x v="0"/>
    <n v="1185732"/>
    <x v="226"/>
    <x v="3"/>
    <x v="30"/>
    <s v="Columbus"/>
    <x v="5"/>
    <n v="0.64999999999999991"/>
    <n v="3250"/>
    <n v="2112.4999999999995"/>
    <n v="844.99999999999989"/>
    <n v="0.4"/>
  </r>
  <r>
    <x v="0"/>
    <n v="1185732"/>
    <x v="24"/>
    <x v="4"/>
    <x v="31"/>
    <s v="Louisville"/>
    <x v="0"/>
    <n v="0.30000000000000004"/>
    <n v="7250"/>
    <n v="2175.0000000000005"/>
    <n v="870.00000000000023"/>
    <n v="0.4"/>
  </r>
  <r>
    <x v="0"/>
    <n v="1185732"/>
    <x v="24"/>
    <x v="4"/>
    <x v="31"/>
    <s v="Louisville"/>
    <x v="1"/>
    <n v="0.30000000000000004"/>
    <n v="5250"/>
    <n v="1575.0000000000002"/>
    <n v="551.25"/>
    <n v="0.35"/>
  </r>
  <r>
    <x v="0"/>
    <n v="1185732"/>
    <x v="24"/>
    <x v="4"/>
    <x v="31"/>
    <s v="Louisville"/>
    <x v="2"/>
    <n v="0.20000000000000007"/>
    <n v="5250"/>
    <n v="1050.0000000000005"/>
    <n v="420.00000000000023"/>
    <n v="0.4"/>
  </r>
  <r>
    <x v="0"/>
    <n v="1185732"/>
    <x v="24"/>
    <x v="4"/>
    <x v="31"/>
    <s v="Louisville"/>
    <x v="3"/>
    <n v="0.25"/>
    <n v="3750"/>
    <n v="937.5"/>
    <n v="375"/>
    <n v="0.4"/>
  </r>
  <r>
    <x v="0"/>
    <n v="1185732"/>
    <x v="24"/>
    <x v="4"/>
    <x v="31"/>
    <s v="Louisville"/>
    <x v="4"/>
    <n v="0.4"/>
    <n v="4250"/>
    <n v="1700"/>
    <n v="595"/>
    <n v="0.35"/>
  </r>
  <r>
    <x v="0"/>
    <n v="1185732"/>
    <x v="24"/>
    <x v="4"/>
    <x v="31"/>
    <s v="Louisville"/>
    <x v="5"/>
    <n v="0.30000000000000004"/>
    <n v="5250"/>
    <n v="1575.0000000000002"/>
    <n v="787.50000000000011"/>
    <n v="0.5"/>
  </r>
  <r>
    <x v="0"/>
    <n v="1185732"/>
    <x v="167"/>
    <x v="4"/>
    <x v="31"/>
    <s v="Louisville"/>
    <x v="0"/>
    <n v="0.30000000000000004"/>
    <n v="7750"/>
    <n v="2325.0000000000005"/>
    <n v="930.00000000000023"/>
    <n v="0.4"/>
  </r>
  <r>
    <x v="0"/>
    <n v="1185732"/>
    <x v="167"/>
    <x v="4"/>
    <x v="31"/>
    <s v="Louisville"/>
    <x v="1"/>
    <n v="0.30000000000000004"/>
    <n v="4250"/>
    <n v="1275.0000000000002"/>
    <n v="446.25000000000006"/>
    <n v="0.35"/>
  </r>
  <r>
    <x v="0"/>
    <n v="1185732"/>
    <x v="167"/>
    <x v="4"/>
    <x v="31"/>
    <s v="Louisville"/>
    <x v="2"/>
    <n v="0.20000000000000007"/>
    <n v="4750"/>
    <n v="950.00000000000034"/>
    <n v="380.00000000000017"/>
    <n v="0.4"/>
  </r>
  <r>
    <x v="0"/>
    <n v="1185732"/>
    <x v="167"/>
    <x v="4"/>
    <x v="31"/>
    <s v="Louisville"/>
    <x v="3"/>
    <n v="0.25"/>
    <n v="3250"/>
    <n v="812.5"/>
    <n v="325"/>
    <n v="0.4"/>
  </r>
  <r>
    <x v="0"/>
    <n v="1185732"/>
    <x v="167"/>
    <x v="4"/>
    <x v="31"/>
    <s v="Louisville"/>
    <x v="4"/>
    <n v="0.4"/>
    <n v="4000"/>
    <n v="1600"/>
    <n v="560"/>
    <n v="0.35"/>
  </r>
  <r>
    <x v="0"/>
    <n v="1185732"/>
    <x v="167"/>
    <x v="4"/>
    <x v="31"/>
    <s v="Louisville"/>
    <x v="5"/>
    <n v="0.25"/>
    <n v="5000"/>
    <n v="1250"/>
    <n v="625"/>
    <n v="0.5"/>
  </r>
  <r>
    <x v="0"/>
    <n v="1185732"/>
    <x v="104"/>
    <x v="4"/>
    <x v="31"/>
    <s v="Louisville"/>
    <x v="0"/>
    <n v="0.25"/>
    <n v="7200"/>
    <n v="1800"/>
    <n v="720"/>
    <n v="0.4"/>
  </r>
  <r>
    <x v="0"/>
    <n v="1185732"/>
    <x v="104"/>
    <x v="4"/>
    <x v="31"/>
    <s v="Louisville"/>
    <x v="1"/>
    <n v="0.25"/>
    <n v="4000"/>
    <n v="1000"/>
    <n v="350"/>
    <n v="0.35"/>
  </r>
  <r>
    <x v="0"/>
    <n v="1185732"/>
    <x v="104"/>
    <x v="4"/>
    <x v="31"/>
    <s v="Louisville"/>
    <x v="2"/>
    <n v="0.15000000000000002"/>
    <n v="4250"/>
    <n v="637.50000000000011"/>
    <n v="255.00000000000006"/>
    <n v="0.4"/>
  </r>
  <r>
    <x v="0"/>
    <n v="1185732"/>
    <x v="104"/>
    <x v="4"/>
    <x v="31"/>
    <s v="Louisville"/>
    <x v="3"/>
    <n v="0.19999999999999996"/>
    <n v="2750"/>
    <n v="549.99999999999989"/>
    <n v="219.99999999999997"/>
    <n v="0.4"/>
  </r>
  <r>
    <x v="0"/>
    <n v="1185732"/>
    <x v="104"/>
    <x v="4"/>
    <x v="31"/>
    <s v="Louisville"/>
    <x v="4"/>
    <n v="0.35000000000000009"/>
    <n v="3250"/>
    <n v="1137.5000000000002"/>
    <n v="398.12500000000006"/>
    <n v="0.35"/>
  </r>
  <r>
    <x v="0"/>
    <n v="1185732"/>
    <x v="104"/>
    <x v="4"/>
    <x v="31"/>
    <s v="Louisville"/>
    <x v="5"/>
    <n v="0.25"/>
    <n v="4250"/>
    <n v="1062.5"/>
    <n v="531.25"/>
    <n v="0.5"/>
  </r>
  <r>
    <x v="0"/>
    <n v="1185732"/>
    <x v="105"/>
    <x v="4"/>
    <x v="31"/>
    <s v="Louisville"/>
    <x v="0"/>
    <n v="0.25"/>
    <n v="6750"/>
    <n v="1687.5"/>
    <n v="675"/>
    <n v="0.4"/>
  </r>
  <r>
    <x v="0"/>
    <n v="1185732"/>
    <x v="105"/>
    <x v="4"/>
    <x v="31"/>
    <s v="Louisville"/>
    <x v="1"/>
    <n v="0.25"/>
    <n v="3750"/>
    <n v="937.5"/>
    <n v="328.125"/>
    <n v="0.35"/>
  </r>
  <r>
    <x v="0"/>
    <n v="1185732"/>
    <x v="105"/>
    <x v="4"/>
    <x v="31"/>
    <s v="Louisville"/>
    <x v="2"/>
    <n v="0.15000000000000002"/>
    <n v="3750"/>
    <n v="562.50000000000011"/>
    <n v="225.00000000000006"/>
    <n v="0.4"/>
  </r>
  <r>
    <x v="0"/>
    <n v="1185732"/>
    <x v="105"/>
    <x v="4"/>
    <x v="31"/>
    <s v="Louisville"/>
    <x v="3"/>
    <n v="0.19999999999999996"/>
    <n v="3000"/>
    <n v="599.99999999999989"/>
    <n v="239.99999999999997"/>
    <n v="0.4"/>
  </r>
  <r>
    <x v="0"/>
    <n v="1185732"/>
    <x v="105"/>
    <x v="4"/>
    <x v="31"/>
    <s v="Louisville"/>
    <x v="4"/>
    <n v="0.4"/>
    <n v="3250"/>
    <n v="1300"/>
    <n v="454.99999999999994"/>
    <n v="0.35"/>
  </r>
  <r>
    <x v="0"/>
    <n v="1185732"/>
    <x v="105"/>
    <x v="4"/>
    <x v="31"/>
    <s v="Louisville"/>
    <x v="5"/>
    <n v="0.30000000000000004"/>
    <n v="4750"/>
    <n v="1425.0000000000002"/>
    <n v="712.50000000000011"/>
    <n v="0.5"/>
  </r>
  <r>
    <x v="0"/>
    <n v="1185732"/>
    <x v="40"/>
    <x v="4"/>
    <x v="31"/>
    <s v="Louisville"/>
    <x v="0"/>
    <n v="0.4"/>
    <n v="7450"/>
    <n v="2980"/>
    <n v="1192"/>
    <n v="0.4"/>
  </r>
  <r>
    <x v="0"/>
    <n v="1185732"/>
    <x v="40"/>
    <x v="4"/>
    <x v="31"/>
    <s v="Louisville"/>
    <x v="1"/>
    <n v="0.4"/>
    <n v="4500"/>
    <n v="1800"/>
    <n v="630"/>
    <n v="0.35"/>
  </r>
  <r>
    <x v="0"/>
    <n v="1185732"/>
    <x v="40"/>
    <x v="4"/>
    <x v="31"/>
    <s v="Louisville"/>
    <x v="2"/>
    <n v="0.35000000000000003"/>
    <n v="4250"/>
    <n v="1487.5000000000002"/>
    <n v="595.00000000000011"/>
    <n v="0.4"/>
  </r>
  <r>
    <x v="0"/>
    <n v="1185732"/>
    <x v="40"/>
    <x v="4"/>
    <x v="31"/>
    <s v="Louisville"/>
    <x v="3"/>
    <n v="0.35000000000000003"/>
    <n v="3750"/>
    <n v="1312.5000000000002"/>
    <n v="525.00000000000011"/>
    <n v="0.4"/>
  </r>
  <r>
    <x v="0"/>
    <n v="1185732"/>
    <x v="40"/>
    <x v="4"/>
    <x v="31"/>
    <s v="Louisville"/>
    <x v="4"/>
    <n v="0.44999999999999996"/>
    <n v="4000"/>
    <n v="1799.9999999999998"/>
    <n v="629.99999999999989"/>
    <n v="0.35"/>
  </r>
  <r>
    <x v="0"/>
    <n v="1185732"/>
    <x v="40"/>
    <x v="4"/>
    <x v="31"/>
    <s v="Louisville"/>
    <x v="5"/>
    <n v="0.49999999999999994"/>
    <n v="5000"/>
    <n v="2499.9999999999995"/>
    <n v="1249.9999999999998"/>
    <n v="0.5"/>
  </r>
  <r>
    <x v="0"/>
    <n v="1185732"/>
    <x v="169"/>
    <x v="4"/>
    <x v="31"/>
    <s v="Louisville"/>
    <x v="0"/>
    <n v="0.44999999999999996"/>
    <n v="7500"/>
    <n v="3374.9999999999995"/>
    <n v="1350"/>
    <n v="0.4"/>
  </r>
  <r>
    <x v="0"/>
    <n v="1185732"/>
    <x v="169"/>
    <x v="4"/>
    <x v="31"/>
    <s v="Louisville"/>
    <x v="1"/>
    <n v="0.4"/>
    <n v="5000"/>
    <n v="2000"/>
    <n v="700"/>
    <n v="0.35"/>
  </r>
  <r>
    <x v="0"/>
    <n v="1185732"/>
    <x v="169"/>
    <x v="4"/>
    <x v="31"/>
    <s v="Louisville"/>
    <x v="2"/>
    <n v="0.45"/>
    <n v="4750"/>
    <n v="2137.5"/>
    <n v="855"/>
    <n v="0.4"/>
  </r>
  <r>
    <x v="0"/>
    <n v="1185732"/>
    <x v="169"/>
    <x v="4"/>
    <x v="31"/>
    <s v="Louisville"/>
    <x v="3"/>
    <n v="0.45"/>
    <n v="4500"/>
    <n v="2025"/>
    <n v="810"/>
    <n v="0.4"/>
  </r>
  <r>
    <x v="0"/>
    <n v="1185732"/>
    <x v="169"/>
    <x v="4"/>
    <x v="31"/>
    <s v="Louisville"/>
    <x v="4"/>
    <n v="0.6"/>
    <n v="4500"/>
    <n v="2700"/>
    <n v="944.99999999999989"/>
    <n v="0.35"/>
  </r>
  <r>
    <x v="0"/>
    <n v="1185732"/>
    <x v="169"/>
    <x v="4"/>
    <x v="31"/>
    <s v="Louisville"/>
    <x v="5"/>
    <n v="0.65"/>
    <n v="6250"/>
    <n v="4062.5"/>
    <n v="2031.25"/>
    <n v="0.5"/>
  </r>
  <r>
    <x v="0"/>
    <n v="1185732"/>
    <x v="108"/>
    <x v="4"/>
    <x v="31"/>
    <s v="Louisville"/>
    <x v="0"/>
    <n v="0.6"/>
    <n v="8500"/>
    <n v="5100"/>
    <n v="2040"/>
    <n v="0.4"/>
  </r>
  <r>
    <x v="0"/>
    <n v="1185732"/>
    <x v="108"/>
    <x v="4"/>
    <x v="31"/>
    <s v="Louisville"/>
    <x v="1"/>
    <n v="0.55000000000000004"/>
    <n v="6000"/>
    <n v="3300.0000000000005"/>
    <n v="1155"/>
    <n v="0.35"/>
  </r>
  <r>
    <x v="0"/>
    <n v="1185732"/>
    <x v="108"/>
    <x v="4"/>
    <x v="31"/>
    <s v="Louisville"/>
    <x v="2"/>
    <n v="0.5"/>
    <n v="5250"/>
    <n v="2625"/>
    <n v="1050"/>
    <n v="0.4"/>
  </r>
  <r>
    <x v="0"/>
    <n v="1185732"/>
    <x v="108"/>
    <x v="4"/>
    <x v="31"/>
    <s v="Louisville"/>
    <x v="3"/>
    <n v="0.5"/>
    <n v="4750"/>
    <n v="2375"/>
    <n v="950"/>
    <n v="0.4"/>
  </r>
  <r>
    <x v="0"/>
    <n v="1185732"/>
    <x v="108"/>
    <x v="4"/>
    <x v="31"/>
    <s v="Louisville"/>
    <x v="4"/>
    <n v="0.6"/>
    <n v="5000"/>
    <n v="3000"/>
    <n v="1050"/>
    <n v="0.35"/>
  </r>
  <r>
    <x v="0"/>
    <n v="1185732"/>
    <x v="108"/>
    <x v="4"/>
    <x v="31"/>
    <s v="Louisville"/>
    <x v="5"/>
    <n v="0.65"/>
    <n v="6750"/>
    <n v="4387.5"/>
    <n v="2193.75"/>
    <n v="0.5"/>
  </r>
  <r>
    <x v="0"/>
    <n v="1185732"/>
    <x v="109"/>
    <x v="4"/>
    <x v="31"/>
    <s v="Louisville"/>
    <x v="0"/>
    <n v="0.6"/>
    <n v="8250"/>
    <n v="4950"/>
    <n v="1980"/>
    <n v="0.4"/>
  </r>
  <r>
    <x v="0"/>
    <n v="1185732"/>
    <x v="109"/>
    <x v="4"/>
    <x v="31"/>
    <s v="Louisville"/>
    <x v="1"/>
    <n v="0.55000000000000004"/>
    <n v="6000"/>
    <n v="3300.0000000000005"/>
    <n v="1155"/>
    <n v="0.35"/>
  </r>
  <r>
    <x v="0"/>
    <n v="1185732"/>
    <x v="109"/>
    <x v="4"/>
    <x v="31"/>
    <s v="Louisville"/>
    <x v="2"/>
    <n v="0.5"/>
    <n v="5250"/>
    <n v="2625"/>
    <n v="1050"/>
    <n v="0.4"/>
  </r>
  <r>
    <x v="0"/>
    <n v="1185732"/>
    <x v="109"/>
    <x v="4"/>
    <x v="31"/>
    <s v="Louisville"/>
    <x v="3"/>
    <n v="0.4"/>
    <n v="4750"/>
    <n v="1900"/>
    <n v="760"/>
    <n v="0.4"/>
  </r>
  <r>
    <x v="0"/>
    <n v="1185732"/>
    <x v="109"/>
    <x v="4"/>
    <x v="31"/>
    <s v="Louisville"/>
    <x v="4"/>
    <n v="0.5"/>
    <n v="4500"/>
    <n v="2250"/>
    <n v="787.5"/>
    <n v="0.35"/>
  </r>
  <r>
    <x v="0"/>
    <n v="1185732"/>
    <x v="109"/>
    <x v="4"/>
    <x v="31"/>
    <s v="Louisville"/>
    <x v="5"/>
    <n v="0.55000000000000004"/>
    <n v="6250"/>
    <n v="3437.5000000000005"/>
    <n v="1718.7500000000002"/>
    <n v="0.5"/>
  </r>
  <r>
    <x v="0"/>
    <n v="1185732"/>
    <x v="44"/>
    <x v="4"/>
    <x v="31"/>
    <s v="Louisville"/>
    <x v="0"/>
    <n v="0.5"/>
    <n v="7250"/>
    <n v="3625"/>
    <n v="1450"/>
    <n v="0.4"/>
  </r>
  <r>
    <x v="0"/>
    <n v="1185732"/>
    <x v="44"/>
    <x v="4"/>
    <x v="31"/>
    <s v="Louisville"/>
    <x v="1"/>
    <n v="0.45000000000000012"/>
    <n v="5250"/>
    <n v="2362.5000000000005"/>
    <n v="826.87500000000011"/>
    <n v="0.35"/>
  </r>
  <r>
    <x v="0"/>
    <n v="1185732"/>
    <x v="44"/>
    <x v="4"/>
    <x v="31"/>
    <s v="Louisville"/>
    <x v="2"/>
    <n v="0.20000000000000007"/>
    <n v="4250"/>
    <n v="850.00000000000023"/>
    <n v="340.00000000000011"/>
    <n v="0.4"/>
  </r>
  <r>
    <x v="0"/>
    <n v="1185732"/>
    <x v="44"/>
    <x v="4"/>
    <x v="31"/>
    <s v="Louisville"/>
    <x v="3"/>
    <n v="0.20000000000000007"/>
    <n v="4000"/>
    <n v="800.00000000000023"/>
    <n v="320.00000000000011"/>
    <n v="0.4"/>
  </r>
  <r>
    <x v="0"/>
    <n v="1185732"/>
    <x v="44"/>
    <x v="4"/>
    <x v="31"/>
    <s v="Louisville"/>
    <x v="4"/>
    <n v="0.30000000000000004"/>
    <n v="4000"/>
    <n v="1200.0000000000002"/>
    <n v="420.00000000000006"/>
    <n v="0.35"/>
  </r>
  <r>
    <x v="0"/>
    <n v="1185732"/>
    <x v="44"/>
    <x v="4"/>
    <x v="31"/>
    <s v="Louisville"/>
    <x v="5"/>
    <n v="0.35000000000000009"/>
    <n v="5000"/>
    <n v="1750.0000000000005"/>
    <n v="875.00000000000023"/>
    <n v="0.5"/>
  </r>
  <r>
    <x v="0"/>
    <n v="1185732"/>
    <x v="171"/>
    <x v="4"/>
    <x v="31"/>
    <s v="Louisville"/>
    <x v="0"/>
    <n v="0.35000000000000009"/>
    <n v="6750"/>
    <n v="2362.5000000000005"/>
    <n v="945.00000000000023"/>
    <n v="0.4"/>
  </r>
  <r>
    <x v="0"/>
    <n v="1185732"/>
    <x v="171"/>
    <x v="4"/>
    <x v="31"/>
    <s v="Louisville"/>
    <x v="1"/>
    <n v="0.25000000000000011"/>
    <n v="5000"/>
    <n v="1250.0000000000005"/>
    <n v="437.50000000000011"/>
    <n v="0.35"/>
  </r>
  <r>
    <x v="0"/>
    <n v="1185732"/>
    <x v="171"/>
    <x v="4"/>
    <x v="31"/>
    <s v="Louisville"/>
    <x v="2"/>
    <n v="0.25000000000000011"/>
    <n v="3750"/>
    <n v="937.50000000000045"/>
    <n v="375.00000000000023"/>
    <n v="0.4"/>
  </r>
  <r>
    <x v="0"/>
    <n v="1185732"/>
    <x v="171"/>
    <x v="4"/>
    <x v="31"/>
    <s v="Louisville"/>
    <x v="3"/>
    <n v="0.25000000000000011"/>
    <n v="3500"/>
    <n v="875.00000000000034"/>
    <n v="350.00000000000017"/>
    <n v="0.4"/>
  </r>
  <r>
    <x v="0"/>
    <n v="1185732"/>
    <x v="171"/>
    <x v="4"/>
    <x v="31"/>
    <s v="Louisville"/>
    <x v="4"/>
    <n v="0.35000000000000009"/>
    <n v="3500"/>
    <n v="1225.0000000000002"/>
    <n v="428.75000000000006"/>
    <n v="0.35"/>
  </r>
  <r>
    <x v="0"/>
    <n v="1185732"/>
    <x v="171"/>
    <x v="4"/>
    <x v="31"/>
    <s v="Louisville"/>
    <x v="5"/>
    <n v="0.35000000000000003"/>
    <n v="4750"/>
    <n v="1662.5000000000002"/>
    <n v="831.25000000000011"/>
    <n v="0.5"/>
  </r>
  <r>
    <x v="0"/>
    <n v="1185732"/>
    <x v="112"/>
    <x v="4"/>
    <x v="31"/>
    <s v="Louisville"/>
    <x v="0"/>
    <n v="0.3000000000000001"/>
    <n v="6250"/>
    <n v="1875.0000000000007"/>
    <n v="750.00000000000034"/>
    <n v="0.4"/>
  </r>
  <r>
    <x v="0"/>
    <n v="1185732"/>
    <x v="112"/>
    <x v="4"/>
    <x v="31"/>
    <s v="Louisville"/>
    <x v="1"/>
    <n v="0.20000000000000012"/>
    <n v="4500"/>
    <n v="900.00000000000057"/>
    <n v="315.00000000000017"/>
    <n v="0.35"/>
  </r>
  <r>
    <x v="0"/>
    <n v="1185732"/>
    <x v="112"/>
    <x v="4"/>
    <x v="31"/>
    <s v="Louisville"/>
    <x v="2"/>
    <n v="0.30000000000000016"/>
    <n v="3950"/>
    <n v="1185.0000000000007"/>
    <n v="474.00000000000028"/>
    <n v="0.4"/>
  </r>
  <r>
    <x v="0"/>
    <n v="1185732"/>
    <x v="112"/>
    <x v="4"/>
    <x v="31"/>
    <s v="Louisville"/>
    <x v="3"/>
    <n v="0.6000000000000002"/>
    <n v="4500"/>
    <n v="2700.0000000000009"/>
    <n v="1080.0000000000005"/>
    <n v="0.4"/>
  </r>
  <r>
    <x v="0"/>
    <n v="1185732"/>
    <x v="112"/>
    <x v="4"/>
    <x v="31"/>
    <s v="Louisville"/>
    <x v="4"/>
    <n v="0.75000000000000011"/>
    <n v="4250"/>
    <n v="3187.5000000000005"/>
    <n v="1115.625"/>
    <n v="0.35"/>
  </r>
  <r>
    <x v="0"/>
    <n v="1185732"/>
    <x v="112"/>
    <x v="4"/>
    <x v="31"/>
    <s v="Louisville"/>
    <x v="5"/>
    <n v="0.75"/>
    <n v="5250"/>
    <n v="3937.5"/>
    <n v="1968.75"/>
    <n v="0.5"/>
  </r>
  <r>
    <x v="0"/>
    <n v="1185732"/>
    <x v="113"/>
    <x v="4"/>
    <x v="31"/>
    <s v="Louisville"/>
    <x v="0"/>
    <n v="0.70000000000000007"/>
    <n v="7750"/>
    <n v="5425.0000000000009"/>
    <n v="2170.0000000000005"/>
    <n v="0.4"/>
  </r>
  <r>
    <x v="0"/>
    <n v="1185732"/>
    <x v="113"/>
    <x v="4"/>
    <x v="31"/>
    <s v="Louisville"/>
    <x v="1"/>
    <n v="0.60000000000000009"/>
    <n v="5750"/>
    <n v="3450.0000000000005"/>
    <n v="1207.5"/>
    <n v="0.35"/>
  </r>
  <r>
    <x v="0"/>
    <n v="1185732"/>
    <x v="113"/>
    <x v="4"/>
    <x v="31"/>
    <s v="Louisville"/>
    <x v="2"/>
    <n v="0.60000000000000009"/>
    <n v="5250"/>
    <n v="3150.0000000000005"/>
    <n v="1260.0000000000002"/>
    <n v="0.4"/>
  </r>
  <r>
    <x v="0"/>
    <n v="1185732"/>
    <x v="113"/>
    <x v="4"/>
    <x v="31"/>
    <s v="Louisville"/>
    <x v="3"/>
    <n v="0.60000000000000009"/>
    <n v="4750"/>
    <n v="2850.0000000000005"/>
    <n v="1140.0000000000002"/>
    <n v="0.4"/>
  </r>
  <r>
    <x v="0"/>
    <n v="1185732"/>
    <x v="113"/>
    <x v="4"/>
    <x v="31"/>
    <s v="Louisville"/>
    <x v="4"/>
    <n v="0.70000000000000007"/>
    <n v="4750"/>
    <n v="3325.0000000000005"/>
    <n v="1163.75"/>
    <n v="0.35"/>
  </r>
  <r>
    <x v="0"/>
    <n v="1185732"/>
    <x v="113"/>
    <x v="4"/>
    <x v="31"/>
    <s v="Louisville"/>
    <x v="5"/>
    <n v="0.75"/>
    <n v="5750"/>
    <n v="4312.5"/>
    <n v="2156.25"/>
    <n v="0.5"/>
  </r>
  <r>
    <x v="1"/>
    <n v="1197831"/>
    <x v="180"/>
    <x v="1"/>
    <x v="32"/>
    <s v="Jackson"/>
    <x v="0"/>
    <n v="0.25000000000000006"/>
    <n v="6500"/>
    <n v="1625.0000000000005"/>
    <n v="650.00000000000023"/>
    <n v="0.4"/>
  </r>
  <r>
    <x v="1"/>
    <n v="1197831"/>
    <x v="180"/>
    <x v="1"/>
    <x v="32"/>
    <s v="Jackson"/>
    <x v="1"/>
    <n v="0.25000000000000006"/>
    <n v="4500"/>
    <n v="1125.0000000000002"/>
    <n v="393.75000000000006"/>
    <n v="0.35"/>
  </r>
  <r>
    <x v="1"/>
    <n v="1197831"/>
    <x v="180"/>
    <x v="1"/>
    <x v="32"/>
    <s v="Jackson"/>
    <x v="2"/>
    <n v="0.15000000000000008"/>
    <n v="4500"/>
    <n v="675.00000000000034"/>
    <n v="270.00000000000017"/>
    <n v="0.4"/>
  </r>
  <r>
    <x v="1"/>
    <n v="1197831"/>
    <x v="180"/>
    <x v="1"/>
    <x v="32"/>
    <s v="Jackson"/>
    <x v="3"/>
    <n v="0.2"/>
    <n v="3000"/>
    <n v="600"/>
    <n v="240"/>
    <n v="0.4"/>
  </r>
  <r>
    <x v="1"/>
    <n v="1197831"/>
    <x v="180"/>
    <x v="1"/>
    <x v="32"/>
    <s v="Jackson"/>
    <x v="4"/>
    <n v="0.35000000000000003"/>
    <n v="3500"/>
    <n v="1225.0000000000002"/>
    <n v="428.75000000000006"/>
    <n v="0.35"/>
  </r>
  <r>
    <x v="1"/>
    <n v="1197831"/>
    <x v="180"/>
    <x v="1"/>
    <x v="32"/>
    <s v="Jackson"/>
    <x v="5"/>
    <n v="0.25000000000000006"/>
    <n v="4500"/>
    <n v="1125.0000000000002"/>
    <n v="450.00000000000011"/>
    <n v="0.4"/>
  </r>
  <r>
    <x v="1"/>
    <n v="1197831"/>
    <x v="227"/>
    <x v="1"/>
    <x v="32"/>
    <s v="Jackson"/>
    <x v="0"/>
    <n v="0.25000000000000006"/>
    <n v="7000"/>
    <n v="1750.0000000000005"/>
    <n v="700.00000000000023"/>
    <n v="0.4"/>
  </r>
  <r>
    <x v="1"/>
    <n v="1197831"/>
    <x v="227"/>
    <x v="1"/>
    <x v="32"/>
    <s v="Jackson"/>
    <x v="1"/>
    <n v="0.25000000000000006"/>
    <n v="3500"/>
    <n v="875.00000000000023"/>
    <n v="306.25000000000006"/>
    <n v="0.35"/>
  </r>
  <r>
    <x v="1"/>
    <n v="1197831"/>
    <x v="227"/>
    <x v="1"/>
    <x v="32"/>
    <s v="Jackson"/>
    <x v="2"/>
    <n v="0.15000000000000008"/>
    <n v="4000"/>
    <n v="600.00000000000034"/>
    <n v="240.00000000000014"/>
    <n v="0.4"/>
  </r>
  <r>
    <x v="1"/>
    <n v="1197831"/>
    <x v="227"/>
    <x v="1"/>
    <x v="32"/>
    <s v="Jackson"/>
    <x v="3"/>
    <n v="0.2"/>
    <n v="2500"/>
    <n v="500"/>
    <n v="200"/>
    <n v="0.4"/>
  </r>
  <r>
    <x v="1"/>
    <n v="1197831"/>
    <x v="227"/>
    <x v="1"/>
    <x v="32"/>
    <s v="Jackson"/>
    <x v="4"/>
    <n v="0.35000000000000003"/>
    <n v="3250"/>
    <n v="1137.5"/>
    <n v="398.125"/>
    <n v="0.35"/>
  </r>
  <r>
    <x v="1"/>
    <n v="1197831"/>
    <x v="227"/>
    <x v="1"/>
    <x v="32"/>
    <s v="Jackson"/>
    <x v="5"/>
    <n v="0.2"/>
    <n v="4250"/>
    <n v="850"/>
    <n v="340"/>
    <n v="0.4"/>
  </r>
  <r>
    <x v="1"/>
    <n v="1197831"/>
    <x v="26"/>
    <x v="1"/>
    <x v="32"/>
    <s v="Jackson"/>
    <x v="0"/>
    <n v="0.2"/>
    <n v="6450"/>
    <n v="1290"/>
    <n v="516"/>
    <n v="0.4"/>
  </r>
  <r>
    <x v="1"/>
    <n v="1197831"/>
    <x v="26"/>
    <x v="1"/>
    <x v="32"/>
    <s v="Jackson"/>
    <x v="1"/>
    <n v="0.2"/>
    <n v="3250"/>
    <n v="650"/>
    <n v="227.49999999999997"/>
    <n v="0.35"/>
  </r>
  <r>
    <x v="1"/>
    <n v="1197831"/>
    <x v="26"/>
    <x v="1"/>
    <x v="32"/>
    <s v="Jackson"/>
    <x v="2"/>
    <n v="0.10000000000000002"/>
    <n v="3500"/>
    <n v="350.00000000000006"/>
    <n v="140.00000000000003"/>
    <n v="0.4"/>
  </r>
  <r>
    <x v="1"/>
    <n v="1197831"/>
    <x v="26"/>
    <x v="1"/>
    <x v="32"/>
    <s v="Jackson"/>
    <x v="3"/>
    <n v="0.19999999999999996"/>
    <n v="2000"/>
    <n v="399.99999999999989"/>
    <n v="159.99999999999997"/>
    <n v="0.4"/>
  </r>
  <r>
    <x v="1"/>
    <n v="1197831"/>
    <x v="26"/>
    <x v="1"/>
    <x v="32"/>
    <s v="Jackson"/>
    <x v="4"/>
    <n v="0.35000000000000009"/>
    <n v="2500"/>
    <n v="875.00000000000023"/>
    <n v="306.25000000000006"/>
    <n v="0.35"/>
  </r>
  <r>
    <x v="1"/>
    <n v="1197831"/>
    <x v="26"/>
    <x v="1"/>
    <x v="32"/>
    <s v="Jackson"/>
    <x v="5"/>
    <n v="0.25"/>
    <n v="3500"/>
    <n v="875"/>
    <n v="350"/>
    <n v="0.4"/>
  </r>
  <r>
    <x v="1"/>
    <n v="1197831"/>
    <x v="27"/>
    <x v="1"/>
    <x v="32"/>
    <s v="Jackson"/>
    <x v="0"/>
    <n v="0.25"/>
    <n v="6000"/>
    <n v="1500"/>
    <n v="600"/>
    <n v="0.4"/>
  </r>
  <r>
    <x v="1"/>
    <n v="1197831"/>
    <x v="27"/>
    <x v="1"/>
    <x v="32"/>
    <s v="Jackson"/>
    <x v="1"/>
    <n v="0.25"/>
    <n v="3000"/>
    <n v="750"/>
    <n v="262.5"/>
    <n v="0.35"/>
  </r>
  <r>
    <x v="1"/>
    <n v="1197831"/>
    <x v="27"/>
    <x v="1"/>
    <x v="32"/>
    <s v="Jackson"/>
    <x v="2"/>
    <n v="0.15000000000000002"/>
    <n v="3000"/>
    <n v="450.00000000000006"/>
    <n v="180.00000000000003"/>
    <n v="0.4"/>
  </r>
  <r>
    <x v="1"/>
    <n v="1197831"/>
    <x v="27"/>
    <x v="1"/>
    <x v="32"/>
    <s v="Jackson"/>
    <x v="3"/>
    <n v="0.19999999999999996"/>
    <n v="2250"/>
    <n v="449.99999999999989"/>
    <n v="179.99999999999997"/>
    <n v="0.4"/>
  </r>
  <r>
    <x v="1"/>
    <n v="1197831"/>
    <x v="27"/>
    <x v="1"/>
    <x v="32"/>
    <s v="Jackson"/>
    <x v="4"/>
    <n v="0.4"/>
    <n v="2500"/>
    <n v="1000"/>
    <n v="350"/>
    <n v="0.35"/>
  </r>
  <r>
    <x v="1"/>
    <n v="1197831"/>
    <x v="27"/>
    <x v="1"/>
    <x v="32"/>
    <s v="Jackson"/>
    <x v="5"/>
    <n v="0.30000000000000004"/>
    <n v="4000"/>
    <n v="1200.0000000000002"/>
    <n v="480.00000000000011"/>
    <n v="0.4"/>
  </r>
  <r>
    <x v="1"/>
    <n v="1197831"/>
    <x v="168"/>
    <x v="1"/>
    <x v="32"/>
    <s v="Jackson"/>
    <x v="0"/>
    <n v="0.4"/>
    <n v="6700"/>
    <n v="2680"/>
    <n v="1072"/>
    <n v="0.4"/>
  </r>
  <r>
    <x v="1"/>
    <n v="1197831"/>
    <x v="168"/>
    <x v="1"/>
    <x v="32"/>
    <s v="Jackson"/>
    <x v="1"/>
    <n v="0.4"/>
    <n v="3750"/>
    <n v="1500"/>
    <n v="525"/>
    <n v="0.35"/>
  </r>
  <r>
    <x v="1"/>
    <n v="1197831"/>
    <x v="168"/>
    <x v="1"/>
    <x v="32"/>
    <s v="Jackson"/>
    <x v="2"/>
    <n v="0.35000000000000003"/>
    <n v="3500"/>
    <n v="1225.0000000000002"/>
    <n v="490.00000000000011"/>
    <n v="0.4"/>
  </r>
  <r>
    <x v="1"/>
    <n v="1197831"/>
    <x v="168"/>
    <x v="1"/>
    <x v="32"/>
    <s v="Jackson"/>
    <x v="3"/>
    <n v="0.35000000000000003"/>
    <n v="3000"/>
    <n v="1050"/>
    <n v="420"/>
    <n v="0.4"/>
  </r>
  <r>
    <x v="1"/>
    <n v="1197831"/>
    <x v="168"/>
    <x v="1"/>
    <x v="32"/>
    <s v="Jackson"/>
    <x v="4"/>
    <n v="0.44999999999999996"/>
    <n v="3250"/>
    <n v="1462.4999999999998"/>
    <n v="511.87499999999989"/>
    <n v="0.35"/>
  </r>
  <r>
    <x v="1"/>
    <n v="1197831"/>
    <x v="168"/>
    <x v="1"/>
    <x v="32"/>
    <s v="Jackson"/>
    <x v="5"/>
    <n v="0.44999999999999996"/>
    <n v="4250"/>
    <n v="1912.4999999999998"/>
    <n v="765"/>
    <n v="0.4"/>
  </r>
  <r>
    <x v="1"/>
    <n v="1197831"/>
    <x v="228"/>
    <x v="1"/>
    <x v="32"/>
    <s v="Jackson"/>
    <x v="0"/>
    <n v="0.39999999999999997"/>
    <n v="6750"/>
    <n v="2700"/>
    <n v="1080"/>
    <n v="0.4"/>
  </r>
  <r>
    <x v="1"/>
    <n v="1197831"/>
    <x v="228"/>
    <x v="1"/>
    <x v="32"/>
    <s v="Jackson"/>
    <x v="1"/>
    <n v="0.35000000000000003"/>
    <n v="4250"/>
    <n v="1487.5000000000002"/>
    <n v="520.625"/>
    <n v="0.35"/>
  </r>
  <r>
    <x v="1"/>
    <n v="1197831"/>
    <x v="228"/>
    <x v="1"/>
    <x v="32"/>
    <s v="Jackson"/>
    <x v="2"/>
    <n v="0.4"/>
    <n v="4000"/>
    <n v="1600"/>
    <n v="640"/>
    <n v="0.4"/>
  </r>
  <r>
    <x v="1"/>
    <n v="1197831"/>
    <x v="228"/>
    <x v="1"/>
    <x v="32"/>
    <s v="Jackson"/>
    <x v="3"/>
    <n v="0.4"/>
    <n v="3750"/>
    <n v="1500"/>
    <n v="600"/>
    <n v="0.4"/>
  </r>
  <r>
    <x v="1"/>
    <n v="1197831"/>
    <x v="228"/>
    <x v="1"/>
    <x v="32"/>
    <s v="Jackson"/>
    <x v="4"/>
    <n v="0.54999999999999993"/>
    <n v="3750"/>
    <n v="2062.4999999999995"/>
    <n v="721.87499999999977"/>
    <n v="0.35"/>
  </r>
  <r>
    <x v="1"/>
    <n v="1197831"/>
    <x v="228"/>
    <x v="1"/>
    <x v="32"/>
    <s v="Jackson"/>
    <x v="5"/>
    <n v="0.6"/>
    <n v="5500"/>
    <n v="3300"/>
    <n v="1320"/>
    <n v="0.4"/>
  </r>
  <r>
    <x v="1"/>
    <n v="1197831"/>
    <x v="30"/>
    <x v="1"/>
    <x v="32"/>
    <s v="Jackson"/>
    <x v="0"/>
    <n v="0.54999999999999993"/>
    <n v="7750"/>
    <n v="4262.4999999999991"/>
    <n v="1704.9999999999998"/>
    <n v="0.4"/>
  </r>
  <r>
    <x v="1"/>
    <n v="1197831"/>
    <x v="30"/>
    <x v="1"/>
    <x v="32"/>
    <s v="Jackson"/>
    <x v="1"/>
    <n v="0.5"/>
    <n v="5250"/>
    <n v="2625"/>
    <n v="918.74999999999989"/>
    <n v="0.35"/>
  </r>
  <r>
    <x v="1"/>
    <n v="1197831"/>
    <x v="30"/>
    <x v="1"/>
    <x v="32"/>
    <s v="Jackson"/>
    <x v="2"/>
    <n v="0.45"/>
    <n v="4500"/>
    <n v="2025"/>
    <n v="810"/>
    <n v="0.4"/>
  </r>
  <r>
    <x v="1"/>
    <n v="1197831"/>
    <x v="30"/>
    <x v="1"/>
    <x v="32"/>
    <s v="Jackson"/>
    <x v="3"/>
    <n v="0.45"/>
    <n v="4000"/>
    <n v="1800"/>
    <n v="720"/>
    <n v="0.4"/>
  </r>
  <r>
    <x v="1"/>
    <n v="1197831"/>
    <x v="30"/>
    <x v="1"/>
    <x v="32"/>
    <s v="Jackson"/>
    <x v="4"/>
    <n v="0.6"/>
    <n v="4250"/>
    <n v="2550"/>
    <n v="892.5"/>
    <n v="0.35"/>
  </r>
  <r>
    <x v="1"/>
    <n v="1197831"/>
    <x v="30"/>
    <x v="1"/>
    <x v="32"/>
    <s v="Jackson"/>
    <x v="5"/>
    <n v="0.65"/>
    <n v="6000"/>
    <n v="3900"/>
    <n v="1560"/>
    <n v="0.4"/>
  </r>
  <r>
    <x v="1"/>
    <n v="1197831"/>
    <x v="31"/>
    <x v="1"/>
    <x v="32"/>
    <s v="Jackson"/>
    <x v="0"/>
    <n v="0.6"/>
    <n v="7500"/>
    <n v="4500"/>
    <n v="1800"/>
    <n v="0.4"/>
  </r>
  <r>
    <x v="1"/>
    <n v="1197831"/>
    <x v="31"/>
    <x v="1"/>
    <x v="32"/>
    <s v="Jackson"/>
    <x v="1"/>
    <n v="0.55000000000000004"/>
    <n v="5250"/>
    <n v="2887.5000000000005"/>
    <n v="1010.6250000000001"/>
    <n v="0.35"/>
  </r>
  <r>
    <x v="1"/>
    <n v="1197831"/>
    <x v="31"/>
    <x v="1"/>
    <x v="32"/>
    <s v="Jackson"/>
    <x v="2"/>
    <n v="0.5"/>
    <n v="4500"/>
    <n v="2250"/>
    <n v="900"/>
    <n v="0.4"/>
  </r>
  <r>
    <x v="1"/>
    <n v="1197831"/>
    <x v="31"/>
    <x v="1"/>
    <x v="32"/>
    <s v="Jackson"/>
    <x v="3"/>
    <n v="0.4"/>
    <n v="4000"/>
    <n v="1600"/>
    <n v="640"/>
    <n v="0.4"/>
  </r>
  <r>
    <x v="1"/>
    <n v="1197831"/>
    <x v="31"/>
    <x v="1"/>
    <x v="32"/>
    <s v="Jackson"/>
    <x v="4"/>
    <n v="0.5"/>
    <n v="3750"/>
    <n v="1875"/>
    <n v="656.25"/>
    <n v="0.35"/>
  </r>
  <r>
    <x v="1"/>
    <n v="1197831"/>
    <x v="31"/>
    <x v="1"/>
    <x v="32"/>
    <s v="Jackson"/>
    <x v="5"/>
    <n v="0.55000000000000004"/>
    <n v="5500"/>
    <n v="3025.0000000000005"/>
    <n v="1210.0000000000002"/>
    <n v="0.4"/>
  </r>
  <r>
    <x v="1"/>
    <n v="1197831"/>
    <x v="170"/>
    <x v="1"/>
    <x v="32"/>
    <s v="Jackson"/>
    <x v="0"/>
    <n v="0.5"/>
    <n v="6500"/>
    <n v="3250"/>
    <n v="1300"/>
    <n v="0.4"/>
  </r>
  <r>
    <x v="1"/>
    <n v="1197831"/>
    <x v="170"/>
    <x v="1"/>
    <x v="32"/>
    <s v="Jackson"/>
    <x v="1"/>
    <n v="0.40000000000000013"/>
    <n v="4500"/>
    <n v="1800.0000000000007"/>
    <n v="630.00000000000023"/>
    <n v="0.35"/>
  </r>
  <r>
    <x v="1"/>
    <n v="1197831"/>
    <x v="170"/>
    <x v="1"/>
    <x v="32"/>
    <s v="Jackson"/>
    <x v="2"/>
    <n v="0.15000000000000008"/>
    <n v="3500"/>
    <n v="525.00000000000023"/>
    <n v="210.00000000000011"/>
    <n v="0.4"/>
  </r>
  <r>
    <x v="1"/>
    <n v="1197831"/>
    <x v="170"/>
    <x v="1"/>
    <x v="32"/>
    <s v="Jackson"/>
    <x v="3"/>
    <n v="0.15000000000000008"/>
    <n v="3250"/>
    <n v="487.50000000000023"/>
    <n v="195.00000000000011"/>
    <n v="0.4"/>
  </r>
  <r>
    <x v="1"/>
    <n v="1197831"/>
    <x v="170"/>
    <x v="1"/>
    <x v="32"/>
    <s v="Jackson"/>
    <x v="4"/>
    <n v="0.25000000000000006"/>
    <n v="3250"/>
    <n v="812.50000000000023"/>
    <n v="284.37500000000006"/>
    <n v="0.35"/>
  </r>
  <r>
    <x v="1"/>
    <n v="1197831"/>
    <x v="170"/>
    <x v="1"/>
    <x v="32"/>
    <s v="Jackson"/>
    <x v="5"/>
    <n v="0.3000000000000001"/>
    <n v="4250"/>
    <n v="1275.0000000000005"/>
    <n v="510.00000000000023"/>
    <n v="0.4"/>
  </r>
  <r>
    <x v="1"/>
    <n v="1197831"/>
    <x v="229"/>
    <x v="1"/>
    <x v="32"/>
    <s v="Jackson"/>
    <x v="0"/>
    <n v="0.3000000000000001"/>
    <n v="6000"/>
    <n v="1800.0000000000007"/>
    <n v="720.00000000000034"/>
    <n v="0.4"/>
  </r>
  <r>
    <x v="1"/>
    <n v="1197831"/>
    <x v="229"/>
    <x v="1"/>
    <x v="32"/>
    <s v="Jackson"/>
    <x v="1"/>
    <n v="0.20000000000000012"/>
    <n v="4250"/>
    <n v="850.00000000000057"/>
    <n v="297.50000000000017"/>
    <n v="0.35"/>
  </r>
  <r>
    <x v="1"/>
    <n v="1197831"/>
    <x v="229"/>
    <x v="1"/>
    <x v="32"/>
    <s v="Jackson"/>
    <x v="2"/>
    <n v="0.20000000000000012"/>
    <n v="3000"/>
    <n v="600.00000000000034"/>
    <n v="240.00000000000014"/>
    <n v="0.4"/>
  </r>
  <r>
    <x v="1"/>
    <n v="1197831"/>
    <x v="229"/>
    <x v="1"/>
    <x v="32"/>
    <s v="Jackson"/>
    <x v="3"/>
    <n v="0.20000000000000012"/>
    <n v="2750"/>
    <n v="550.00000000000034"/>
    <n v="220.00000000000014"/>
    <n v="0.4"/>
  </r>
  <r>
    <x v="1"/>
    <n v="1197831"/>
    <x v="229"/>
    <x v="1"/>
    <x v="32"/>
    <s v="Jackson"/>
    <x v="4"/>
    <n v="0.3000000000000001"/>
    <n v="2750"/>
    <n v="825.00000000000023"/>
    <n v="288.75000000000006"/>
    <n v="0.35"/>
  </r>
  <r>
    <x v="1"/>
    <n v="1197831"/>
    <x v="229"/>
    <x v="1"/>
    <x v="32"/>
    <s v="Jackson"/>
    <x v="5"/>
    <n v="0.30000000000000004"/>
    <n v="4000"/>
    <n v="1200.0000000000002"/>
    <n v="480.00000000000011"/>
    <n v="0.4"/>
  </r>
  <r>
    <x v="1"/>
    <n v="1197831"/>
    <x v="34"/>
    <x v="1"/>
    <x v="32"/>
    <s v="Jackson"/>
    <x v="0"/>
    <n v="0.25000000000000011"/>
    <n v="5500"/>
    <n v="1375.0000000000007"/>
    <n v="550.00000000000034"/>
    <n v="0.4"/>
  </r>
  <r>
    <x v="1"/>
    <n v="1197831"/>
    <x v="34"/>
    <x v="1"/>
    <x v="32"/>
    <s v="Jackson"/>
    <x v="1"/>
    <n v="0.15000000000000013"/>
    <n v="3750"/>
    <n v="562.50000000000045"/>
    <n v="196.87500000000014"/>
    <n v="0.35"/>
  </r>
  <r>
    <x v="1"/>
    <n v="1197831"/>
    <x v="34"/>
    <x v="1"/>
    <x v="32"/>
    <s v="Jackson"/>
    <x v="2"/>
    <n v="0.25000000000000017"/>
    <n v="3200"/>
    <n v="800.00000000000057"/>
    <n v="320.00000000000023"/>
    <n v="0.4"/>
  </r>
  <r>
    <x v="1"/>
    <n v="1197831"/>
    <x v="34"/>
    <x v="1"/>
    <x v="32"/>
    <s v="Jackson"/>
    <x v="3"/>
    <n v="0.55000000000000016"/>
    <n v="3750"/>
    <n v="2062.5000000000005"/>
    <n v="825.00000000000023"/>
    <n v="0.4"/>
  </r>
  <r>
    <x v="1"/>
    <n v="1197831"/>
    <x v="34"/>
    <x v="1"/>
    <x v="32"/>
    <s v="Jackson"/>
    <x v="4"/>
    <n v="0.75000000000000011"/>
    <n v="3500"/>
    <n v="2625.0000000000005"/>
    <n v="918.75000000000011"/>
    <n v="0.35"/>
  </r>
  <r>
    <x v="1"/>
    <n v="1197831"/>
    <x v="34"/>
    <x v="1"/>
    <x v="32"/>
    <s v="Jackson"/>
    <x v="5"/>
    <n v="0.75"/>
    <n v="4500"/>
    <n v="3375"/>
    <n v="1350"/>
    <n v="0.4"/>
  </r>
  <r>
    <x v="1"/>
    <n v="1197831"/>
    <x v="35"/>
    <x v="1"/>
    <x v="32"/>
    <s v="Jackson"/>
    <x v="0"/>
    <n v="0.70000000000000007"/>
    <n v="7000"/>
    <n v="4900.0000000000009"/>
    <n v="1960.0000000000005"/>
    <n v="0.4"/>
  </r>
  <r>
    <x v="1"/>
    <n v="1197831"/>
    <x v="35"/>
    <x v="1"/>
    <x v="32"/>
    <s v="Jackson"/>
    <x v="1"/>
    <n v="0.60000000000000009"/>
    <n v="5000"/>
    <n v="3000.0000000000005"/>
    <n v="1050"/>
    <n v="0.35"/>
  </r>
  <r>
    <x v="1"/>
    <n v="1197831"/>
    <x v="35"/>
    <x v="1"/>
    <x v="32"/>
    <s v="Jackson"/>
    <x v="2"/>
    <n v="0.60000000000000009"/>
    <n v="4500"/>
    <n v="2700.0000000000005"/>
    <n v="1080.0000000000002"/>
    <n v="0.4"/>
  </r>
  <r>
    <x v="1"/>
    <n v="1197831"/>
    <x v="35"/>
    <x v="1"/>
    <x v="32"/>
    <s v="Jackson"/>
    <x v="3"/>
    <n v="0.60000000000000009"/>
    <n v="4000"/>
    <n v="2400.0000000000005"/>
    <n v="960.00000000000023"/>
    <n v="0.4"/>
  </r>
  <r>
    <x v="1"/>
    <n v="1197831"/>
    <x v="35"/>
    <x v="1"/>
    <x v="32"/>
    <s v="Jackson"/>
    <x v="4"/>
    <n v="0.70000000000000007"/>
    <n v="4000"/>
    <n v="2800.0000000000005"/>
    <n v="980.00000000000011"/>
    <n v="0.35"/>
  </r>
  <r>
    <x v="1"/>
    <n v="1197831"/>
    <x v="35"/>
    <x v="1"/>
    <x v="32"/>
    <s v="Jackson"/>
    <x v="5"/>
    <n v="0.75"/>
    <n v="5000"/>
    <n v="3750"/>
    <n v="1500"/>
    <n v="0.4"/>
  </r>
  <r>
    <x v="1"/>
    <n v="1197831"/>
    <x v="180"/>
    <x v="1"/>
    <x v="33"/>
    <s v="Little Rock"/>
    <x v="0"/>
    <n v="0.25000000000000006"/>
    <n v="5750"/>
    <n v="1437.5000000000002"/>
    <n v="575.00000000000011"/>
    <n v="0.4"/>
  </r>
  <r>
    <x v="1"/>
    <n v="1197831"/>
    <x v="180"/>
    <x v="1"/>
    <x v="33"/>
    <s v="Little Rock"/>
    <x v="1"/>
    <n v="0.25000000000000006"/>
    <n v="3750"/>
    <n v="937.50000000000023"/>
    <n v="328.12500000000006"/>
    <n v="0.35"/>
  </r>
  <r>
    <x v="1"/>
    <n v="1197831"/>
    <x v="180"/>
    <x v="1"/>
    <x v="33"/>
    <s v="Little Rock"/>
    <x v="2"/>
    <n v="0.15000000000000008"/>
    <n v="3750"/>
    <n v="562.50000000000034"/>
    <n v="225.00000000000014"/>
    <n v="0.4"/>
  </r>
  <r>
    <x v="1"/>
    <n v="1197831"/>
    <x v="180"/>
    <x v="1"/>
    <x v="33"/>
    <s v="Little Rock"/>
    <x v="3"/>
    <n v="0.2"/>
    <n v="2250"/>
    <n v="450"/>
    <n v="180"/>
    <n v="0.4"/>
  </r>
  <r>
    <x v="1"/>
    <n v="1197831"/>
    <x v="180"/>
    <x v="1"/>
    <x v="33"/>
    <s v="Little Rock"/>
    <x v="4"/>
    <n v="0.35000000000000003"/>
    <n v="2750"/>
    <n v="962.50000000000011"/>
    <n v="336.875"/>
    <n v="0.35"/>
  </r>
  <r>
    <x v="1"/>
    <n v="1197831"/>
    <x v="180"/>
    <x v="1"/>
    <x v="33"/>
    <s v="Little Rock"/>
    <x v="5"/>
    <n v="0.25000000000000006"/>
    <n v="3750"/>
    <n v="937.50000000000023"/>
    <n v="375.00000000000011"/>
    <n v="0.4"/>
  </r>
  <r>
    <x v="1"/>
    <n v="1197831"/>
    <x v="227"/>
    <x v="1"/>
    <x v="33"/>
    <s v="Little Rock"/>
    <x v="0"/>
    <n v="0.25000000000000006"/>
    <n v="6250"/>
    <n v="1562.5000000000005"/>
    <n v="625.00000000000023"/>
    <n v="0.4"/>
  </r>
  <r>
    <x v="1"/>
    <n v="1197831"/>
    <x v="227"/>
    <x v="1"/>
    <x v="33"/>
    <s v="Little Rock"/>
    <x v="1"/>
    <n v="0.25000000000000006"/>
    <n v="2750"/>
    <n v="687.50000000000011"/>
    <n v="240.62500000000003"/>
    <n v="0.35"/>
  </r>
  <r>
    <x v="1"/>
    <n v="1197831"/>
    <x v="227"/>
    <x v="1"/>
    <x v="33"/>
    <s v="Little Rock"/>
    <x v="2"/>
    <n v="0.15000000000000008"/>
    <n v="3250"/>
    <n v="487.50000000000023"/>
    <n v="195.00000000000011"/>
    <n v="0.4"/>
  </r>
  <r>
    <x v="1"/>
    <n v="1197831"/>
    <x v="227"/>
    <x v="1"/>
    <x v="33"/>
    <s v="Little Rock"/>
    <x v="3"/>
    <n v="0.2"/>
    <n v="1750"/>
    <n v="350"/>
    <n v="140"/>
    <n v="0.4"/>
  </r>
  <r>
    <x v="1"/>
    <n v="1197831"/>
    <x v="227"/>
    <x v="1"/>
    <x v="33"/>
    <s v="Little Rock"/>
    <x v="4"/>
    <n v="0.35000000000000003"/>
    <n v="2500"/>
    <n v="875.00000000000011"/>
    <n v="306.25"/>
    <n v="0.35"/>
  </r>
  <r>
    <x v="1"/>
    <n v="1197831"/>
    <x v="227"/>
    <x v="1"/>
    <x v="33"/>
    <s v="Little Rock"/>
    <x v="5"/>
    <n v="0.2"/>
    <n v="3500"/>
    <n v="700"/>
    <n v="280"/>
    <n v="0.4"/>
  </r>
  <r>
    <x v="1"/>
    <n v="1197831"/>
    <x v="26"/>
    <x v="1"/>
    <x v="33"/>
    <s v="Little Rock"/>
    <x v="0"/>
    <n v="0.2"/>
    <n v="5700"/>
    <n v="1140"/>
    <n v="456"/>
    <n v="0.4"/>
  </r>
  <r>
    <x v="1"/>
    <n v="1197831"/>
    <x v="26"/>
    <x v="1"/>
    <x v="33"/>
    <s v="Little Rock"/>
    <x v="1"/>
    <n v="0.2"/>
    <n v="2500"/>
    <n v="500"/>
    <n v="175"/>
    <n v="0.35"/>
  </r>
  <r>
    <x v="1"/>
    <n v="1197831"/>
    <x v="26"/>
    <x v="1"/>
    <x v="33"/>
    <s v="Little Rock"/>
    <x v="2"/>
    <n v="0.10000000000000002"/>
    <n v="2750"/>
    <n v="275.00000000000006"/>
    <n v="110.00000000000003"/>
    <n v="0.4"/>
  </r>
  <r>
    <x v="1"/>
    <n v="1197831"/>
    <x v="26"/>
    <x v="1"/>
    <x v="33"/>
    <s v="Little Rock"/>
    <x v="3"/>
    <n v="0.19999999999999996"/>
    <n v="1250"/>
    <n v="249.99999999999994"/>
    <n v="99.999999999999986"/>
    <n v="0.4"/>
  </r>
  <r>
    <x v="1"/>
    <n v="1197831"/>
    <x v="26"/>
    <x v="1"/>
    <x v="33"/>
    <s v="Little Rock"/>
    <x v="4"/>
    <n v="0.35000000000000009"/>
    <n v="1750"/>
    <n v="612.50000000000011"/>
    <n v="214.37500000000003"/>
    <n v="0.35"/>
  </r>
  <r>
    <x v="1"/>
    <n v="1197831"/>
    <x v="26"/>
    <x v="1"/>
    <x v="33"/>
    <s v="Little Rock"/>
    <x v="5"/>
    <n v="0.25"/>
    <n v="2750"/>
    <n v="687.5"/>
    <n v="275"/>
    <n v="0.4"/>
  </r>
  <r>
    <x v="1"/>
    <n v="1197831"/>
    <x v="27"/>
    <x v="1"/>
    <x v="33"/>
    <s v="Little Rock"/>
    <x v="0"/>
    <n v="0.25"/>
    <n v="5250"/>
    <n v="1312.5"/>
    <n v="525"/>
    <n v="0.4"/>
  </r>
  <r>
    <x v="1"/>
    <n v="1197831"/>
    <x v="27"/>
    <x v="1"/>
    <x v="33"/>
    <s v="Little Rock"/>
    <x v="1"/>
    <n v="0.25"/>
    <n v="2250"/>
    <n v="562.5"/>
    <n v="196.875"/>
    <n v="0.35"/>
  </r>
  <r>
    <x v="1"/>
    <n v="1197831"/>
    <x v="27"/>
    <x v="1"/>
    <x v="33"/>
    <s v="Little Rock"/>
    <x v="2"/>
    <n v="0.15000000000000002"/>
    <n v="2250"/>
    <n v="337.50000000000006"/>
    <n v="135.00000000000003"/>
    <n v="0.4"/>
  </r>
  <r>
    <x v="1"/>
    <n v="1197831"/>
    <x v="27"/>
    <x v="1"/>
    <x v="33"/>
    <s v="Little Rock"/>
    <x v="3"/>
    <n v="0.19999999999999996"/>
    <n v="1500"/>
    <n v="299.99999999999994"/>
    <n v="119.99999999999999"/>
    <n v="0.4"/>
  </r>
  <r>
    <x v="1"/>
    <n v="1197831"/>
    <x v="27"/>
    <x v="1"/>
    <x v="33"/>
    <s v="Little Rock"/>
    <x v="4"/>
    <n v="0.4"/>
    <n v="1750"/>
    <n v="700"/>
    <n v="244.99999999999997"/>
    <n v="0.35"/>
  </r>
  <r>
    <x v="1"/>
    <n v="1197831"/>
    <x v="27"/>
    <x v="1"/>
    <x v="33"/>
    <s v="Little Rock"/>
    <x v="5"/>
    <n v="0.30000000000000004"/>
    <n v="3250"/>
    <n v="975.00000000000011"/>
    <n v="390.00000000000006"/>
    <n v="0.4"/>
  </r>
  <r>
    <x v="1"/>
    <n v="1197831"/>
    <x v="168"/>
    <x v="1"/>
    <x v="33"/>
    <s v="Little Rock"/>
    <x v="0"/>
    <n v="0.4"/>
    <n v="5950"/>
    <n v="2380"/>
    <n v="952"/>
    <n v="0.4"/>
  </r>
  <r>
    <x v="1"/>
    <n v="1197831"/>
    <x v="168"/>
    <x v="1"/>
    <x v="33"/>
    <s v="Little Rock"/>
    <x v="1"/>
    <n v="0.4"/>
    <n v="3000"/>
    <n v="1200"/>
    <n v="420"/>
    <n v="0.35"/>
  </r>
  <r>
    <x v="1"/>
    <n v="1197831"/>
    <x v="168"/>
    <x v="1"/>
    <x v="33"/>
    <s v="Little Rock"/>
    <x v="2"/>
    <n v="0.35000000000000003"/>
    <n v="2750"/>
    <n v="962.50000000000011"/>
    <n v="385.00000000000006"/>
    <n v="0.4"/>
  </r>
  <r>
    <x v="1"/>
    <n v="1197831"/>
    <x v="168"/>
    <x v="1"/>
    <x v="33"/>
    <s v="Little Rock"/>
    <x v="3"/>
    <n v="0.35000000000000003"/>
    <n v="2250"/>
    <n v="787.50000000000011"/>
    <n v="315.00000000000006"/>
    <n v="0.4"/>
  </r>
  <r>
    <x v="1"/>
    <n v="1197831"/>
    <x v="168"/>
    <x v="1"/>
    <x v="33"/>
    <s v="Little Rock"/>
    <x v="4"/>
    <n v="0.44999999999999996"/>
    <n v="2500"/>
    <n v="1125"/>
    <n v="393.75"/>
    <n v="0.35"/>
  </r>
  <r>
    <x v="1"/>
    <n v="1197831"/>
    <x v="168"/>
    <x v="1"/>
    <x v="33"/>
    <s v="Little Rock"/>
    <x v="5"/>
    <n v="0.44999999999999996"/>
    <n v="3500"/>
    <n v="1574.9999999999998"/>
    <n v="630"/>
    <n v="0.4"/>
  </r>
  <r>
    <x v="1"/>
    <n v="1197831"/>
    <x v="228"/>
    <x v="1"/>
    <x v="33"/>
    <s v="Little Rock"/>
    <x v="0"/>
    <n v="0.39999999999999997"/>
    <n v="6000"/>
    <n v="2400"/>
    <n v="960"/>
    <n v="0.4"/>
  </r>
  <r>
    <x v="1"/>
    <n v="1197831"/>
    <x v="228"/>
    <x v="1"/>
    <x v="33"/>
    <s v="Little Rock"/>
    <x v="1"/>
    <n v="0.35000000000000003"/>
    <n v="3500"/>
    <n v="1225.0000000000002"/>
    <n v="428.75000000000006"/>
    <n v="0.35"/>
  </r>
  <r>
    <x v="1"/>
    <n v="1197831"/>
    <x v="228"/>
    <x v="1"/>
    <x v="33"/>
    <s v="Little Rock"/>
    <x v="2"/>
    <n v="0.4"/>
    <n v="3250"/>
    <n v="1300"/>
    <n v="520"/>
    <n v="0.4"/>
  </r>
  <r>
    <x v="1"/>
    <n v="1197831"/>
    <x v="228"/>
    <x v="1"/>
    <x v="33"/>
    <s v="Little Rock"/>
    <x v="3"/>
    <n v="0.4"/>
    <n v="3000"/>
    <n v="1200"/>
    <n v="480"/>
    <n v="0.4"/>
  </r>
  <r>
    <x v="1"/>
    <n v="1197831"/>
    <x v="228"/>
    <x v="1"/>
    <x v="33"/>
    <s v="Little Rock"/>
    <x v="4"/>
    <n v="0.54999999999999993"/>
    <n v="3000"/>
    <n v="1649.9999999999998"/>
    <n v="577.49999999999989"/>
    <n v="0.35"/>
  </r>
  <r>
    <x v="1"/>
    <n v="1197831"/>
    <x v="228"/>
    <x v="1"/>
    <x v="33"/>
    <s v="Little Rock"/>
    <x v="5"/>
    <n v="0.6"/>
    <n v="4750"/>
    <n v="2850"/>
    <n v="1140"/>
    <n v="0.4"/>
  </r>
  <r>
    <x v="1"/>
    <n v="1197831"/>
    <x v="30"/>
    <x v="1"/>
    <x v="33"/>
    <s v="Little Rock"/>
    <x v="0"/>
    <n v="0.54999999999999993"/>
    <n v="7000"/>
    <n v="3849.9999999999995"/>
    <n v="1540"/>
    <n v="0.4"/>
  </r>
  <r>
    <x v="1"/>
    <n v="1197831"/>
    <x v="30"/>
    <x v="1"/>
    <x v="33"/>
    <s v="Little Rock"/>
    <x v="1"/>
    <n v="0.5"/>
    <n v="4500"/>
    <n v="2250"/>
    <n v="787.5"/>
    <n v="0.35"/>
  </r>
  <r>
    <x v="1"/>
    <n v="1197831"/>
    <x v="30"/>
    <x v="1"/>
    <x v="33"/>
    <s v="Little Rock"/>
    <x v="2"/>
    <n v="0.45"/>
    <n v="3750"/>
    <n v="1687.5"/>
    <n v="675"/>
    <n v="0.4"/>
  </r>
  <r>
    <x v="1"/>
    <n v="1197831"/>
    <x v="30"/>
    <x v="1"/>
    <x v="33"/>
    <s v="Little Rock"/>
    <x v="3"/>
    <n v="0.45"/>
    <n v="3250"/>
    <n v="1462.5"/>
    <n v="585"/>
    <n v="0.4"/>
  </r>
  <r>
    <x v="1"/>
    <n v="1197831"/>
    <x v="30"/>
    <x v="1"/>
    <x v="33"/>
    <s v="Little Rock"/>
    <x v="4"/>
    <n v="0.6"/>
    <n v="3500"/>
    <n v="2100"/>
    <n v="735"/>
    <n v="0.35"/>
  </r>
  <r>
    <x v="1"/>
    <n v="1197831"/>
    <x v="30"/>
    <x v="1"/>
    <x v="33"/>
    <s v="Little Rock"/>
    <x v="5"/>
    <n v="0.65"/>
    <n v="5250"/>
    <n v="3412.5"/>
    <n v="1365"/>
    <n v="0.4"/>
  </r>
  <r>
    <x v="1"/>
    <n v="1197831"/>
    <x v="31"/>
    <x v="1"/>
    <x v="33"/>
    <s v="Little Rock"/>
    <x v="0"/>
    <n v="0.6"/>
    <n v="6750"/>
    <n v="4050"/>
    <n v="1620"/>
    <n v="0.4"/>
  </r>
  <r>
    <x v="1"/>
    <n v="1197831"/>
    <x v="31"/>
    <x v="1"/>
    <x v="33"/>
    <s v="Little Rock"/>
    <x v="1"/>
    <n v="0.55000000000000004"/>
    <n v="4500"/>
    <n v="2475"/>
    <n v="866.25"/>
    <n v="0.35"/>
  </r>
  <r>
    <x v="1"/>
    <n v="1197831"/>
    <x v="31"/>
    <x v="1"/>
    <x v="33"/>
    <s v="Little Rock"/>
    <x v="2"/>
    <n v="0.5"/>
    <n v="3750"/>
    <n v="1875"/>
    <n v="750"/>
    <n v="0.4"/>
  </r>
  <r>
    <x v="1"/>
    <n v="1197831"/>
    <x v="31"/>
    <x v="1"/>
    <x v="33"/>
    <s v="Little Rock"/>
    <x v="3"/>
    <n v="0.4"/>
    <n v="3250"/>
    <n v="1300"/>
    <n v="520"/>
    <n v="0.4"/>
  </r>
  <r>
    <x v="1"/>
    <n v="1197831"/>
    <x v="31"/>
    <x v="1"/>
    <x v="33"/>
    <s v="Little Rock"/>
    <x v="4"/>
    <n v="0.5"/>
    <n v="3000"/>
    <n v="1500"/>
    <n v="525"/>
    <n v="0.35"/>
  </r>
  <r>
    <x v="1"/>
    <n v="1197831"/>
    <x v="31"/>
    <x v="1"/>
    <x v="33"/>
    <s v="Little Rock"/>
    <x v="5"/>
    <n v="0.55000000000000004"/>
    <n v="4750"/>
    <n v="2612.5"/>
    <n v="1045"/>
    <n v="0.4"/>
  </r>
  <r>
    <x v="1"/>
    <n v="1197831"/>
    <x v="170"/>
    <x v="1"/>
    <x v="33"/>
    <s v="Little Rock"/>
    <x v="0"/>
    <n v="0.5"/>
    <n v="5750"/>
    <n v="2875"/>
    <n v="1150"/>
    <n v="0.4"/>
  </r>
  <r>
    <x v="1"/>
    <n v="1197831"/>
    <x v="170"/>
    <x v="1"/>
    <x v="33"/>
    <s v="Little Rock"/>
    <x v="1"/>
    <n v="0.40000000000000013"/>
    <n v="3750"/>
    <n v="1500.0000000000005"/>
    <n v="525.00000000000011"/>
    <n v="0.35"/>
  </r>
  <r>
    <x v="1"/>
    <n v="1197831"/>
    <x v="170"/>
    <x v="1"/>
    <x v="33"/>
    <s v="Little Rock"/>
    <x v="2"/>
    <n v="0.15000000000000008"/>
    <n v="2750"/>
    <n v="412.50000000000023"/>
    <n v="165.00000000000011"/>
    <n v="0.4"/>
  </r>
  <r>
    <x v="1"/>
    <n v="1197831"/>
    <x v="170"/>
    <x v="1"/>
    <x v="33"/>
    <s v="Little Rock"/>
    <x v="3"/>
    <n v="0.15000000000000008"/>
    <n v="2500"/>
    <n v="375.00000000000017"/>
    <n v="150.00000000000009"/>
    <n v="0.4"/>
  </r>
  <r>
    <x v="1"/>
    <n v="1197831"/>
    <x v="170"/>
    <x v="1"/>
    <x v="33"/>
    <s v="Little Rock"/>
    <x v="4"/>
    <n v="0.25000000000000006"/>
    <n v="2500"/>
    <n v="625.00000000000011"/>
    <n v="218.75000000000003"/>
    <n v="0.35"/>
  </r>
  <r>
    <x v="1"/>
    <n v="1197831"/>
    <x v="170"/>
    <x v="1"/>
    <x v="33"/>
    <s v="Little Rock"/>
    <x v="5"/>
    <n v="0.3000000000000001"/>
    <n v="3500"/>
    <n v="1050.0000000000005"/>
    <n v="420.00000000000023"/>
    <n v="0.4"/>
  </r>
  <r>
    <x v="1"/>
    <n v="1197831"/>
    <x v="229"/>
    <x v="1"/>
    <x v="33"/>
    <s v="Little Rock"/>
    <x v="0"/>
    <n v="0.3000000000000001"/>
    <n v="5250"/>
    <n v="1575.0000000000005"/>
    <n v="630.00000000000023"/>
    <n v="0.4"/>
  </r>
  <r>
    <x v="1"/>
    <n v="1197831"/>
    <x v="229"/>
    <x v="1"/>
    <x v="33"/>
    <s v="Little Rock"/>
    <x v="1"/>
    <n v="0.20000000000000012"/>
    <n v="3500"/>
    <n v="700.00000000000045"/>
    <n v="245.00000000000014"/>
    <n v="0.35"/>
  </r>
  <r>
    <x v="1"/>
    <n v="1197831"/>
    <x v="229"/>
    <x v="1"/>
    <x v="33"/>
    <s v="Little Rock"/>
    <x v="2"/>
    <n v="0.20000000000000012"/>
    <n v="2250"/>
    <n v="450.00000000000028"/>
    <n v="180.00000000000011"/>
    <n v="0.4"/>
  </r>
  <r>
    <x v="1"/>
    <n v="1197831"/>
    <x v="229"/>
    <x v="1"/>
    <x v="33"/>
    <s v="Little Rock"/>
    <x v="3"/>
    <n v="0.20000000000000012"/>
    <n v="2000"/>
    <n v="400.00000000000023"/>
    <n v="160.00000000000011"/>
    <n v="0.4"/>
  </r>
  <r>
    <x v="1"/>
    <n v="1197831"/>
    <x v="229"/>
    <x v="1"/>
    <x v="33"/>
    <s v="Little Rock"/>
    <x v="4"/>
    <n v="0.3000000000000001"/>
    <n v="2000"/>
    <n v="600.00000000000023"/>
    <n v="210.00000000000006"/>
    <n v="0.35"/>
  </r>
  <r>
    <x v="1"/>
    <n v="1197831"/>
    <x v="229"/>
    <x v="1"/>
    <x v="33"/>
    <s v="Little Rock"/>
    <x v="5"/>
    <n v="0.30000000000000004"/>
    <n v="3250"/>
    <n v="975.00000000000011"/>
    <n v="390.00000000000006"/>
    <n v="0.4"/>
  </r>
  <r>
    <x v="1"/>
    <n v="1197831"/>
    <x v="34"/>
    <x v="1"/>
    <x v="33"/>
    <s v="Little Rock"/>
    <x v="0"/>
    <n v="0.25000000000000011"/>
    <n v="4750"/>
    <n v="1187.5000000000005"/>
    <n v="475.00000000000023"/>
    <n v="0.4"/>
  </r>
  <r>
    <x v="1"/>
    <n v="1197831"/>
    <x v="34"/>
    <x v="1"/>
    <x v="33"/>
    <s v="Little Rock"/>
    <x v="1"/>
    <n v="0.15000000000000013"/>
    <n v="3000"/>
    <n v="450.0000000000004"/>
    <n v="157.50000000000014"/>
    <n v="0.35"/>
  </r>
  <r>
    <x v="1"/>
    <n v="1197831"/>
    <x v="34"/>
    <x v="1"/>
    <x v="33"/>
    <s v="Little Rock"/>
    <x v="2"/>
    <n v="0.25000000000000017"/>
    <n v="2450"/>
    <n v="612.50000000000045"/>
    <n v="245.0000000000002"/>
    <n v="0.4"/>
  </r>
  <r>
    <x v="1"/>
    <n v="1197831"/>
    <x v="34"/>
    <x v="1"/>
    <x v="33"/>
    <s v="Little Rock"/>
    <x v="3"/>
    <n v="0.55000000000000016"/>
    <n v="3000"/>
    <n v="1650.0000000000005"/>
    <n v="660.00000000000023"/>
    <n v="0.4"/>
  </r>
  <r>
    <x v="1"/>
    <n v="1197831"/>
    <x v="34"/>
    <x v="1"/>
    <x v="33"/>
    <s v="Little Rock"/>
    <x v="4"/>
    <n v="0.75000000000000011"/>
    <n v="2750"/>
    <n v="2062.5000000000005"/>
    <n v="721.87500000000011"/>
    <n v="0.35"/>
  </r>
  <r>
    <x v="1"/>
    <n v="1197831"/>
    <x v="34"/>
    <x v="1"/>
    <x v="33"/>
    <s v="Little Rock"/>
    <x v="5"/>
    <n v="0.75"/>
    <n v="3750"/>
    <n v="2812.5"/>
    <n v="1125"/>
    <n v="0.4"/>
  </r>
  <r>
    <x v="1"/>
    <n v="1197831"/>
    <x v="35"/>
    <x v="1"/>
    <x v="33"/>
    <s v="Little Rock"/>
    <x v="0"/>
    <n v="0.70000000000000007"/>
    <n v="6250"/>
    <n v="4375"/>
    <n v="1750"/>
    <n v="0.4"/>
  </r>
  <r>
    <x v="1"/>
    <n v="1197831"/>
    <x v="35"/>
    <x v="1"/>
    <x v="33"/>
    <s v="Little Rock"/>
    <x v="1"/>
    <n v="0.60000000000000009"/>
    <n v="4250"/>
    <n v="2550.0000000000005"/>
    <n v="892.50000000000011"/>
    <n v="0.35"/>
  </r>
  <r>
    <x v="1"/>
    <n v="1197831"/>
    <x v="35"/>
    <x v="1"/>
    <x v="33"/>
    <s v="Little Rock"/>
    <x v="2"/>
    <n v="0.60000000000000009"/>
    <n v="3750"/>
    <n v="2250.0000000000005"/>
    <n v="900.00000000000023"/>
    <n v="0.4"/>
  </r>
  <r>
    <x v="1"/>
    <n v="1197831"/>
    <x v="35"/>
    <x v="1"/>
    <x v="33"/>
    <s v="Little Rock"/>
    <x v="3"/>
    <n v="0.60000000000000009"/>
    <n v="3250"/>
    <n v="1950.0000000000002"/>
    <n v="780.00000000000011"/>
    <n v="0.4"/>
  </r>
  <r>
    <x v="1"/>
    <n v="1197831"/>
    <x v="35"/>
    <x v="1"/>
    <x v="33"/>
    <s v="Little Rock"/>
    <x v="4"/>
    <n v="0.70000000000000007"/>
    <n v="3250"/>
    <n v="2275"/>
    <n v="796.25"/>
    <n v="0.35"/>
  </r>
  <r>
    <x v="1"/>
    <n v="1197831"/>
    <x v="35"/>
    <x v="1"/>
    <x v="33"/>
    <s v="Little Rock"/>
    <x v="5"/>
    <n v="0.75"/>
    <n v="4250"/>
    <n v="3187.5"/>
    <n v="1275"/>
    <n v="0.4"/>
  </r>
  <r>
    <x v="1"/>
    <n v="1197831"/>
    <x v="230"/>
    <x v="1"/>
    <x v="34"/>
    <s v="Oklahoma City"/>
    <x v="0"/>
    <n v="0.25000000000000006"/>
    <n v="5500"/>
    <n v="1375.0000000000002"/>
    <n v="481.25000000000006"/>
    <n v="0.35"/>
  </r>
  <r>
    <x v="1"/>
    <n v="1197831"/>
    <x v="230"/>
    <x v="1"/>
    <x v="34"/>
    <s v="Oklahoma City"/>
    <x v="1"/>
    <n v="0.25000000000000006"/>
    <n v="3500"/>
    <n v="875.00000000000023"/>
    <n v="306.25000000000006"/>
    <n v="0.35"/>
  </r>
  <r>
    <x v="1"/>
    <n v="1197831"/>
    <x v="230"/>
    <x v="1"/>
    <x v="34"/>
    <s v="Oklahoma City"/>
    <x v="2"/>
    <n v="0.15000000000000008"/>
    <n v="3500"/>
    <n v="525.00000000000023"/>
    <n v="183.75000000000006"/>
    <n v="0.35"/>
  </r>
  <r>
    <x v="1"/>
    <n v="1197831"/>
    <x v="230"/>
    <x v="1"/>
    <x v="34"/>
    <s v="Oklahoma City"/>
    <x v="3"/>
    <n v="0.2"/>
    <n v="2000"/>
    <n v="400"/>
    <n v="140"/>
    <n v="0.35"/>
  </r>
  <r>
    <x v="1"/>
    <n v="1197831"/>
    <x v="230"/>
    <x v="1"/>
    <x v="34"/>
    <s v="Oklahoma City"/>
    <x v="4"/>
    <n v="0.35000000000000003"/>
    <n v="2500"/>
    <n v="875.00000000000011"/>
    <n v="306.25"/>
    <n v="0.35"/>
  </r>
  <r>
    <x v="1"/>
    <n v="1197831"/>
    <x v="230"/>
    <x v="1"/>
    <x v="34"/>
    <s v="Oklahoma City"/>
    <x v="5"/>
    <n v="0.25000000000000006"/>
    <n v="3500"/>
    <n v="875.00000000000023"/>
    <n v="306.25000000000006"/>
    <n v="0.35"/>
  </r>
  <r>
    <x v="1"/>
    <n v="1197831"/>
    <x v="231"/>
    <x v="1"/>
    <x v="34"/>
    <s v="Oklahoma City"/>
    <x v="0"/>
    <n v="0.25000000000000006"/>
    <n v="6000"/>
    <n v="1500.0000000000002"/>
    <n v="525"/>
    <n v="0.35"/>
  </r>
  <r>
    <x v="1"/>
    <n v="1197831"/>
    <x v="231"/>
    <x v="1"/>
    <x v="34"/>
    <s v="Oklahoma City"/>
    <x v="1"/>
    <n v="0.25000000000000006"/>
    <n v="2500"/>
    <n v="625.00000000000011"/>
    <n v="218.75000000000003"/>
    <n v="0.35"/>
  </r>
  <r>
    <x v="1"/>
    <n v="1197831"/>
    <x v="231"/>
    <x v="1"/>
    <x v="34"/>
    <s v="Oklahoma City"/>
    <x v="2"/>
    <n v="0.15000000000000008"/>
    <n v="3000"/>
    <n v="450.00000000000023"/>
    <n v="157.50000000000006"/>
    <n v="0.35"/>
  </r>
  <r>
    <x v="1"/>
    <n v="1197831"/>
    <x v="231"/>
    <x v="1"/>
    <x v="34"/>
    <s v="Oklahoma City"/>
    <x v="3"/>
    <n v="0.2"/>
    <n v="1500"/>
    <n v="300"/>
    <n v="105"/>
    <n v="0.35"/>
  </r>
  <r>
    <x v="1"/>
    <n v="1197831"/>
    <x v="231"/>
    <x v="1"/>
    <x v="34"/>
    <s v="Oklahoma City"/>
    <x v="4"/>
    <n v="0.35000000000000003"/>
    <n v="2250"/>
    <n v="787.50000000000011"/>
    <n v="275.625"/>
    <n v="0.35"/>
  </r>
  <r>
    <x v="1"/>
    <n v="1197831"/>
    <x v="231"/>
    <x v="1"/>
    <x v="34"/>
    <s v="Oklahoma City"/>
    <x v="5"/>
    <n v="0.2"/>
    <n v="3250"/>
    <n v="650"/>
    <n v="227.49999999999997"/>
    <n v="0.35"/>
  </r>
  <r>
    <x v="1"/>
    <n v="1197831"/>
    <x v="92"/>
    <x v="1"/>
    <x v="34"/>
    <s v="Oklahoma City"/>
    <x v="0"/>
    <n v="0.2"/>
    <n v="5450"/>
    <n v="1090"/>
    <n v="381.5"/>
    <n v="0.35"/>
  </r>
  <r>
    <x v="1"/>
    <n v="1197831"/>
    <x v="92"/>
    <x v="1"/>
    <x v="34"/>
    <s v="Oklahoma City"/>
    <x v="1"/>
    <n v="0.2"/>
    <n v="2250"/>
    <n v="450"/>
    <n v="157.5"/>
    <n v="0.35"/>
  </r>
  <r>
    <x v="1"/>
    <n v="1197831"/>
    <x v="92"/>
    <x v="1"/>
    <x v="34"/>
    <s v="Oklahoma City"/>
    <x v="2"/>
    <n v="0.10000000000000002"/>
    <n v="2500"/>
    <n v="250.00000000000006"/>
    <n v="87.500000000000014"/>
    <n v="0.35"/>
  </r>
  <r>
    <x v="1"/>
    <n v="1197831"/>
    <x v="92"/>
    <x v="1"/>
    <x v="34"/>
    <s v="Oklahoma City"/>
    <x v="3"/>
    <n v="0.19999999999999996"/>
    <n v="1000"/>
    <n v="199.99999999999994"/>
    <n v="69.999999999999972"/>
    <n v="0.35"/>
  </r>
  <r>
    <x v="1"/>
    <n v="1197831"/>
    <x v="92"/>
    <x v="1"/>
    <x v="34"/>
    <s v="Oklahoma City"/>
    <x v="4"/>
    <n v="0.35000000000000009"/>
    <n v="1500"/>
    <n v="525.00000000000011"/>
    <n v="183.75000000000003"/>
    <n v="0.35"/>
  </r>
  <r>
    <x v="1"/>
    <n v="1197831"/>
    <x v="92"/>
    <x v="1"/>
    <x v="34"/>
    <s v="Oklahoma City"/>
    <x v="5"/>
    <n v="0.25"/>
    <n v="2500"/>
    <n v="625"/>
    <n v="218.75"/>
    <n v="0.35"/>
  </r>
  <r>
    <x v="1"/>
    <n v="1197831"/>
    <x v="93"/>
    <x v="1"/>
    <x v="34"/>
    <s v="Oklahoma City"/>
    <x v="0"/>
    <n v="0.25"/>
    <n v="5000"/>
    <n v="1250"/>
    <n v="437.5"/>
    <n v="0.35"/>
  </r>
  <r>
    <x v="1"/>
    <n v="1197831"/>
    <x v="93"/>
    <x v="1"/>
    <x v="34"/>
    <s v="Oklahoma City"/>
    <x v="1"/>
    <n v="0.25"/>
    <n v="2000"/>
    <n v="500"/>
    <n v="175"/>
    <n v="0.35"/>
  </r>
  <r>
    <x v="1"/>
    <n v="1197831"/>
    <x v="93"/>
    <x v="1"/>
    <x v="34"/>
    <s v="Oklahoma City"/>
    <x v="2"/>
    <n v="0.15000000000000002"/>
    <n v="2000"/>
    <n v="300.00000000000006"/>
    <n v="105.00000000000001"/>
    <n v="0.35"/>
  </r>
  <r>
    <x v="1"/>
    <n v="1197831"/>
    <x v="93"/>
    <x v="1"/>
    <x v="34"/>
    <s v="Oklahoma City"/>
    <x v="3"/>
    <n v="0.19999999999999996"/>
    <n v="1250"/>
    <n v="249.99999999999994"/>
    <n v="87.499999999999972"/>
    <n v="0.35"/>
  </r>
  <r>
    <x v="1"/>
    <n v="1197831"/>
    <x v="93"/>
    <x v="1"/>
    <x v="34"/>
    <s v="Oklahoma City"/>
    <x v="4"/>
    <n v="0.4"/>
    <n v="1500"/>
    <n v="600"/>
    <n v="210"/>
    <n v="0.35"/>
  </r>
  <r>
    <x v="1"/>
    <n v="1197831"/>
    <x v="93"/>
    <x v="1"/>
    <x v="34"/>
    <s v="Oklahoma City"/>
    <x v="5"/>
    <n v="0.30000000000000004"/>
    <n v="3000"/>
    <n v="900.00000000000011"/>
    <n v="315"/>
    <n v="0.35"/>
  </r>
  <r>
    <x v="1"/>
    <n v="1197831"/>
    <x v="120"/>
    <x v="1"/>
    <x v="34"/>
    <s v="Oklahoma City"/>
    <x v="0"/>
    <n v="0.4"/>
    <n v="5700"/>
    <n v="2280"/>
    <n v="798"/>
    <n v="0.35"/>
  </r>
  <r>
    <x v="1"/>
    <n v="1197831"/>
    <x v="120"/>
    <x v="1"/>
    <x v="34"/>
    <s v="Oklahoma City"/>
    <x v="1"/>
    <n v="0.4"/>
    <n v="2750"/>
    <n v="1100"/>
    <n v="385"/>
    <n v="0.35"/>
  </r>
  <r>
    <x v="1"/>
    <n v="1197831"/>
    <x v="120"/>
    <x v="1"/>
    <x v="34"/>
    <s v="Oklahoma City"/>
    <x v="2"/>
    <n v="0.35000000000000003"/>
    <n v="2500"/>
    <n v="875.00000000000011"/>
    <n v="306.25"/>
    <n v="0.35"/>
  </r>
  <r>
    <x v="1"/>
    <n v="1197831"/>
    <x v="120"/>
    <x v="1"/>
    <x v="34"/>
    <s v="Oklahoma City"/>
    <x v="3"/>
    <n v="0.35000000000000003"/>
    <n v="2000"/>
    <n v="700.00000000000011"/>
    <n v="245.00000000000003"/>
    <n v="0.35"/>
  </r>
  <r>
    <x v="1"/>
    <n v="1197831"/>
    <x v="120"/>
    <x v="1"/>
    <x v="34"/>
    <s v="Oklahoma City"/>
    <x v="4"/>
    <n v="0.44999999999999996"/>
    <n v="2250"/>
    <n v="1012.4999999999999"/>
    <n v="354.37499999999994"/>
    <n v="0.35"/>
  </r>
  <r>
    <x v="1"/>
    <n v="1197831"/>
    <x v="120"/>
    <x v="1"/>
    <x v="34"/>
    <s v="Oklahoma City"/>
    <x v="5"/>
    <n v="0.44999999999999996"/>
    <n v="3250"/>
    <n v="1462.4999999999998"/>
    <n v="511.87499999999989"/>
    <n v="0.35"/>
  </r>
  <r>
    <x v="1"/>
    <n v="1197831"/>
    <x v="232"/>
    <x v="1"/>
    <x v="34"/>
    <s v="Oklahoma City"/>
    <x v="0"/>
    <n v="0.39999999999999997"/>
    <n v="5750"/>
    <n v="2300"/>
    <n v="805"/>
    <n v="0.35"/>
  </r>
  <r>
    <x v="1"/>
    <n v="1197831"/>
    <x v="232"/>
    <x v="1"/>
    <x v="34"/>
    <s v="Oklahoma City"/>
    <x v="1"/>
    <n v="0.35000000000000003"/>
    <n v="3250"/>
    <n v="1137.5"/>
    <n v="398.125"/>
    <n v="0.35"/>
  </r>
  <r>
    <x v="1"/>
    <n v="1197831"/>
    <x v="232"/>
    <x v="1"/>
    <x v="34"/>
    <s v="Oklahoma City"/>
    <x v="2"/>
    <n v="0.4"/>
    <n v="3000"/>
    <n v="1200"/>
    <n v="420"/>
    <n v="0.35"/>
  </r>
  <r>
    <x v="1"/>
    <n v="1197831"/>
    <x v="232"/>
    <x v="1"/>
    <x v="34"/>
    <s v="Oklahoma City"/>
    <x v="3"/>
    <n v="0.4"/>
    <n v="2750"/>
    <n v="1100"/>
    <n v="385"/>
    <n v="0.35"/>
  </r>
  <r>
    <x v="1"/>
    <n v="1197831"/>
    <x v="232"/>
    <x v="1"/>
    <x v="34"/>
    <s v="Oklahoma City"/>
    <x v="4"/>
    <n v="0.54999999999999993"/>
    <n v="2750"/>
    <n v="1512.4999999999998"/>
    <n v="529.37499999999989"/>
    <n v="0.35"/>
  </r>
  <r>
    <x v="1"/>
    <n v="1197831"/>
    <x v="232"/>
    <x v="1"/>
    <x v="34"/>
    <s v="Oklahoma City"/>
    <x v="5"/>
    <n v="0.6"/>
    <n v="4500"/>
    <n v="2700"/>
    <n v="944.99999999999989"/>
    <n v="0.35"/>
  </r>
  <r>
    <x v="1"/>
    <n v="1197831"/>
    <x v="96"/>
    <x v="1"/>
    <x v="34"/>
    <s v="Oklahoma City"/>
    <x v="0"/>
    <n v="0.54999999999999993"/>
    <n v="6750"/>
    <n v="3712.4999999999995"/>
    <n v="1299.3749999999998"/>
    <n v="0.35"/>
  </r>
  <r>
    <x v="1"/>
    <n v="1197831"/>
    <x v="96"/>
    <x v="1"/>
    <x v="34"/>
    <s v="Oklahoma City"/>
    <x v="1"/>
    <n v="0.5"/>
    <n v="4250"/>
    <n v="2125"/>
    <n v="743.75"/>
    <n v="0.35"/>
  </r>
  <r>
    <x v="1"/>
    <n v="1197831"/>
    <x v="96"/>
    <x v="1"/>
    <x v="34"/>
    <s v="Oklahoma City"/>
    <x v="2"/>
    <n v="0.45"/>
    <n v="3500"/>
    <n v="1575"/>
    <n v="551.25"/>
    <n v="0.35"/>
  </r>
  <r>
    <x v="1"/>
    <n v="1197831"/>
    <x v="96"/>
    <x v="1"/>
    <x v="34"/>
    <s v="Oklahoma City"/>
    <x v="3"/>
    <n v="0.45"/>
    <n v="3000"/>
    <n v="1350"/>
    <n v="472.49999999999994"/>
    <n v="0.35"/>
  </r>
  <r>
    <x v="1"/>
    <n v="1197831"/>
    <x v="96"/>
    <x v="1"/>
    <x v="34"/>
    <s v="Oklahoma City"/>
    <x v="4"/>
    <n v="0.6"/>
    <n v="3250"/>
    <n v="1950"/>
    <n v="682.5"/>
    <n v="0.35"/>
  </r>
  <r>
    <x v="1"/>
    <n v="1197831"/>
    <x v="96"/>
    <x v="1"/>
    <x v="34"/>
    <s v="Oklahoma City"/>
    <x v="5"/>
    <n v="0.65"/>
    <n v="5000"/>
    <n v="3250"/>
    <n v="1137.5"/>
    <n v="0.35"/>
  </r>
  <r>
    <x v="1"/>
    <n v="1197831"/>
    <x v="97"/>
    <x v="1"/>
    <x v="34"/>
    <s v="Oklahoma City"/>
    <x v="0"/>
    <n v="0.6"/>
    <n v="6500"/>
    <n v="3900"/>
    <n v="1365"/>
    <n v="0.35"/>
  </r>
  <r>
    <x v="1"/>
    <n v="1197831"/>
    <x v="97"/>
    <x v="1"/>
    <x v="34"/>
    <s v="Oklahoma City"/>
    <x v="1"/>
    <n v="0.55000000000000004"/>
    <n v="4250"/>
    <n v="2337.5"/>
    <n v="818.125"/>
    <n v="0.35"/>
  </r>
  <r>
    <x v="1"/>
    <n v="1197831"/>
    <x v="97"/>
    <x v="1"/>
    <x v="34"/>
    <s v="Oklahoma City"/>
    <x v="2"/>
    <n v="0.5"/>
    <n v="3500"/>
    <n v="1750"/>
    <n v="612.5"/>
    <n v="0.35"/>
  </r>
  <r>
    <x v="1"/>
    <n v="1197831"/>
    <x v="97"/>
    <x v="1"/>
    <x v="34"/>
    <s v="Oklahoma City"/>
    <x v="3"/>
    <n v="0.4"/>
    <n v="3000"/>
    <n v="1200"/>
    <n v="420"/>
    <n v="0.35"/>
  </r>
  <r>
    <x v="1"/>
    <n v="1197831"/>
    <x v="97"/>
    <x v="1"/>
    <x v="34"/>
    <s v="Oklahoma City"/>
    <x v="4"/>
    <n v="0.5"/>
    <n v="2750"/>
    <n v="1375"/>
    <n v="481.24999999999994"/>
    <n v="0.35"/>
  </r>
  <r>
    <x v="1"/>
    <n v="1197831"/>
    <x v="97"/>
    <x v="1"/>
    <x v="34"/>
    <s v="Oklahoma City"/>
    <x v="5"/>
    <n v="0.55000000000000004"/>
    <n v="4500"/>
    <n v="2475"/>
    <n v="866.25"/>
    <n v="0.35"/>
  </r>
  <r>
    <x v="1"/>
    <n v="1197831"/>
    <x v="122"/>
    <x v="1"/>
    <x v="34"/>
    <s v="Oklahoma City"/>
    <x v="0"/>
    <n v="0.5"/>
    <n v="5500"/>
    <n v="2750"/>
    <n v="962.49999999999989"/>
    <n v="0.35"/>
  </r>
  <r>
    <x v="1"/>
    <n v="1197831"/>
    <x v="122"/>
    <x v="1"/>
    <x v="34"/>
    <s v="Oklahoma City"/>
    <x v="1"/>
    <n v="0.40000000000000013"/>
    <n v="3500"/>
    <n v="1400.0000000000005"/>
    <n v="490.00000000000011"/>
    <n v="0.35"/>
  </r>
  <r>
    <x v="1"/>
    <n v="1197831"/>
    <x v="122"/>
    <x v="1"/>
    <x v="34"/>
    <s v="Oklahoma City"/>
    <x v="2"/>
    <n v="0.15000000000000008"/>
    <n v="2500"/>
    <n v="375.00000000000017"/>
    <n v="131.25000000000006"/>
    <n v="0.35"/>
  </r>
  <r>
    <x v="1"/>
    <n v="1197831"/>
    <x v="122"/>
    <x v="1"/>
    <x v="34"/>
    <s v="Oklahoma City"/>
    <x v="3"/>
    <n v="0.15000000000000008"/>
    <n v="2250"/>
    <n v="337.50000000000017"/>
    <n v="118.12500000000006"/>
    <n v="0.35"/>
  </r>
  <r>
    <x v="1"/>
    <n v="1197831"/>
    <x v="122"/>
    <x v="1"/>
    <x v="34"/>
    <s v="Oklahoma City"/>
    <x v="4"/>
    <n v="0.25000000000000006"/>
    <n v="2250"/>
    <n v="562.50000000000011"/>
    <n v="196.87500000000003"/>
    <n v="0.35"/>
  </r>
  <r>
    <x v="1"/>
    <n v="1197831"/>
    <x v="122"/>
    <x v="1"/>
    <x v="34"/>
    <s v="Oklahoma City"/>
    <x v="5"/>
    <n v="0.3000000000000001"/>
    <n v="3250"/>
    <n v="975.00000000000034"/>
    <n v="341.25000000000011"/>
    <n v="0.35"/>
  </r>
  <r>
    <x v="1"/>
    <n v="1197831"/>
    <x v="233"/>
    <x v="1"/>
    <x v="34"/>
    <s v="Oklahoma City"/>
    <x v="0"/>
    <n v="0.3000000000000001"/>
    <n v="5000"/>
    <n v="1500.0000000000005"/>
    <n v="525.00000000000011"/>
    <n v="0.35"/>
  </r>
  <r>
    <x v="1"/>
    <n v="1197831"/>
    <x v="233"/>
    <x v="1"/>
    <x v="34"/>
    <s v="Oklahoma City"/>
    <x v="1"/>
    <n v="0.20000000000000012"/>
    <n v="3250"/>
    <n v="650.00000000000034"/>
    <n v="227.50000000000011"/>
    <n v="0.35"/>
  </r>
  <r>
    <x v="1"/>
    <n v="1197831"/>
    <x v="233"/>
    <x v="1"/>
    <x v="34"/>
    <s v="Oklahoma City"/>
    <x v="2"/>
    <n v="0.20000000000000012"/>
    <n v="2000"/>
    <n v="400.00000000000023"/>
    <n v="140.00000000000006"/>
    <n v="0.35"/>
  </r>
  <r>
    <x v="1"/>
    <n v="1197831"/>
    <x v="233"/>
    <x v="1"/>
    <x v="34"/>
    <s v="Oklahoma City"/>
    <x v="3"/>
    <n v="0.20000000000000012"/>
    <n v="1750"/>
    <n v="350.00000000000023"/>
    <n v="122.50000000000007"/>
    <n v="0.35"/>
  </r>
  <r>
    <x v="1"/>
    <n v="1197831"/>
    <x v="233"/>
    <x v="1"/>
    <x v="34"/>
    <s v="Oklahoma City"/>
    <x v="4"/>
    <n v="0.3000000000000001"/>
    <n v="1750"/>
    <n v="525.00000000000023"/>
    <n v="183.75000000000006"/>
    <n v="0.35"/>
  </r>
  <r>
    <x v="1"/>
    <n v="1197831"/>
    <x v="233"/>
    <x v="1"/>
    <x v="34"/>
    <s v="Oklahoma City"/>
    <x v="5"/>
    <n v="0.30000000000000004"/>
    <n v="3000"/>
    <n v="900.00000000000011"/>
    <n v="315"/>
    <n v="0.35"/>
  </r>
  <r>
    <x v="1"/>
    <n v="1197831"/>
    <x v="100"/>
    <x v="1"/>
    <x v="34"/>
    <s v="Oklahoma City"/>
    <x v="0"/>
    <n v="0.25000000000000011"/>
    <n v="4500"/>
    <n v="1125.0000000000005"/>
    <n v="393.75000000000011"/>
    <n v="0.35"/>
  </r>
  <r>
    <x v="1"/>
    <n v="1197831"/>
    <x v="100"/>
    <x v="1"/>
    <x v="34"/>
    <s v="Oklahoma City"/>
    <x v="1"/>
    <n v="0.15000000000000013"/>
    <n v="2750"/>
    <n v="412.50000000000034"/>
    <n v="144.37500000000011"/>
    <n v="0.35"/>
  </r>
  <r>
    <x v="1"/>
    <n v="1197831"/>
    <x v="100"/>
    <x v="1"/>
    <x v="34"/>
    <s v="Oklahoma City"/>
    <x v="2"/>
    <n v="0.25000000000000017"/>
    <n v="2200"/>
    <n v="550.00000000000034"/>
    <n v="192.50000000000011"/>
    <n v="0.35"/>
  </r>
  <r>
    <x v="1"/>
    <n v="1197831"/>
    <x v="100"/>
    <x v="1"/>
    <x v="34"/>
    <s v="Oklahoma City"/>
    <x v="3"/>
    <n v="0.55000000000000016"/>
    <n v="2750"/>
    <n v="1512.5000000000005"/>
    <n v="529.37500000000011"/>
    <n v="0.35"/>
  </r>
  <r>
    <x v="1"/>
    <n v="1197831"/>
    <x v="100"/>
    <x v="1"/>
    <x v="34"/>
    <s v="Oklahoma City"/>
    <x v="4"/>
    <n v="0.75000000000000011"/>
    <n v="2500"/>
    <n v="1875.0000000000002"/>
    <n v="656.25"/>
    <n v="0.35"/>
  </r>
  <r>
    <x v="1"/>
    <n v="1197831"/>
    <x v="100"/>
    <x v="1"/>
    <x v="34"/>
    <s v="Oklahoma City"/>
    <x v="5"/>
    <n v="0.75"/>
    <n v="3500"/>
    <n v="2625"/>
    <n v="918.74999999999989"/>
    <n v="0.35"/>
  </r>
  <r>
    <x v="1"/>
    <n v="1197831"/>
    <x v="101"/>
    <x v="1"/>
    <x v="34"/>
    <s v="Oklahoma City"/>
    <x v="0"/>
    <n v="0.70000000000000007"/>
    <n v="6000"/>
    <n v="4200"/>
    <n v="1470"/>
    <n v="0.35"/>
  </r>
  <r>
    <x v="1"/>
    <n v="1197831"/>
    <x v="101"/>
    <x v="1"/>
    <x v="34"/>
    <s v="Oklahoma City"/>
    <x v="1"/>
    <n v="0.60000000000000009"/>
    <n v="4000"/>
    <n v="2400.0000000000005"/>
    <n v="840.00000000000011"/>
    <n v="0.35"/>
  </r>
  <r>
    <x v="1"/>
    <n v="1197831"/>
    <x v="101"/>
    <x v="1"/>
    <x v="34"/>
    <s v="Oklahoma City"/>
    <x v="2"/>
    <n v="0.60000000000000009"/>
    <n v="3500"/>
    <n v="2100.0000000000005"/>
    <n v="735.00000000000011"/>
    <n v="0.35"/>
  </r>
  <r>
    <x v="1"/>
    <n v="1197831"/>
    <x v="101"/>
    <x v="1"/>
    <x v="34"/>
    <s v="Oklahoma City"/>
    <x v="3"/>
    <n v="0.60000000000000009"/>
    <n v="3000"/>
    <n v="1800.0000000000002"/>
    <n v="630"/>
    <n v="0.35"/>
  </r>
  <r>
    <x v="1"/>
    <n v="1197831"/>
    <x v="101"/>
    <x v="1"/>
    <x v="34"/>
    <s v="Oklahoma City"/>
    <x v="4"/>
    <n v="0.70000000000000007"/>
    <n v="3000"/>
    <n v="2100"/>
    <n v="735"/>
    <n v="0.35"/>
  </r>
  <r>
    <x v="1"/>
    <n v="1197831"/>
    <x v="101"/>
    <x v="1"/>
    <x v="34"/>
    <s v="Oklahoma City"/>
    <x v="5"/>
    <n v="0.75"/>
    <n v="4000"/>
    <n v="3000"/>
    <n v="1050"/>
    <n v="0.35"/>
  </r>
  <r>
    <x v="0"/>
    <n v="1185732"/>
    <x v="78"/>
    <x v="3"/>
    <x v="35"/>
    <s v="Wichita"/>
    <x v="0"/>
    <n v="0.4"/>
    <n v="4750"/>
    <n v="1900"/>
    <n v="665"/>
    <n v="0.35"/>
  </r>
  <r>
    <x v="0"/>
    <n v="1185732"/>
    <x v="78"/>
    <x v="3"/>
    <x v="35"/>
    <s v="Wichita"/>
    <x v="1"/>
    <n v="0.4"/>
    <n v="2750"/>
    <n v="1100"/>
    <n v="330"/>
    <n v="0.3"/>
  </r>
  <r>
    <x v="0"/>
    <n v="1185732"/>
    <x v="78"/>
    <x v="3"/>
    <x v="35"/>
    <s v="Wichita"/>
    <x v="2"/>
    <n v="0.30000000000000004"/>
    <n v="2750"/>
    <n v="825.00000000000011"/>
    <n v="247.50000000000003"/>
    <n v="0.3"/>
  </r>
  <r>
    <x v="0"/>
    <n v="1185732"/>
    <x v="78"/>
    <x v="3"/>
    <x v="35"/>
    <s v="Wichita"/>
    <x v="3"/>
    <n v="0.35000000000000003"/>
    <n v="1250"/>
    <n v="437.50000000000006"/>
    <n v="131.25"/>
    <n v="0.3"/>
  </r>
  <r>
    <x v="0"/>
    <n v="1185732"/>
    <x v="78"/>
    <x v="3"/>
    <x v="35"/>
    <s v="Wichita"/>
    <x v="4"/>
    <n v="0.49999999999999994"/>
    <n v="1750"/>
    <n v="874.99999999999989"/>
    <n v="306.24999999999994"/>
    <n v="0.35"/>
  </r>
  <r>
    <x v="0"/>
    <n v="1185732"/>
    <x v="78"/>
    <x v="3"/>
    <x v="35"/>
    <s v="Wichita"/>
    <x v="5"/>
    <n v="0.4"/>
    <n v="2750"/>
    <n v="1100"/>
    <n v="440"/>
    <n v="0.4"/>
  </r>
  <r>
    <x v="0"/>
    <n v="1185732"/>
    <x v="1"/>
    <x v="3"/>
    <x v="35"/>
    <s v="Wichita"/>
    <x v="0"/>
    <n v="0.4"/>
    <n v="5250"/>
    <n v="2100"/>
    <n v="735"/>
    <n v="0.35"/>
  </r>
  <r>
    <x v="0"/>
    <n v="1185732"/>
    <x v="1"/>
    <x v="3"/>
    <x v="35"/>
    <s v="Wichita"/>
    <x v="1"/>
    <n v="0.4"/>
    <n v="1750"/>
    <n v="700"/>
    <n v="210"/>
    <n v="0.3"/>
  </r>
  <r>
    <x v="0"/>
    <n v="1185732"/>
    <x v="1"/>
    <x v="3"/>
    <x v="35"/>
    <s v="Wichita"/>
    <x v="2"/>
    <n v="0.30000000000000004"/>
    <n v="2250"/>
    <n v="675.00000000000011"/>
    <n v="202.50000000000003"/>
    <n v="0.3"/>
  </r>
  <r>
    <x v="0"/>
    <n v="1185732"/>
    <x v="1"/>
    <x v="3"/>
    <x v="35"/>
    <s v="Wichita"/>
    <x v="3"/>
    <n v="0.35000000000000003"/>
    <n v="1000"/>
    <n v="350.00000000000006"/>
    <n v="105.00000000000001"/>
    <n v="0.3"/>
  </r>
  <r>
    <x v="0"/>
    <n v="1185732"/>
    <x v="1"/>
    <x v="3"/>
    <x v="35"/>
    <s v="Wichita"/>
    <x v="4"/>
    <n v="0.49999999999999994"/>
    <n v="1750"/>
    <n v="874.99999999999989"/>
    <n v="306.24999999999994"/>
    <n v="0.35"/>
  </r>
  <r>
    <x v="0"/>
    <n v="1185732"/>
    <x v="1"/>
    <x v="3"/>
    <x v="35"/>
    <s v="Wichita"/>
    <x v="5"/>
    <n v="0.35"/>
    <n v="2750"/>
    <n v="962.49999999999989"/>
    <n v="385"/>
    <n v="0.4"/>
  </r>
  <r>
    <x v="0"/>
    <n v="1185732"/>
    <x v="234"/>
    <x v="3"/>
    <x v="35"/>
    <s v="Wichita"/>
    <x v="0"/>
    <n v="0.4"/>
    <n v="4950"/>
    <n v="1980"/>
    <n v="693"/>
    <n v="0.35"/>
  </r>
  <r>
    <x v="0"/>
    <n v="1185732"/>
    <x v="234"/>
    <x v="3"/>
    <x v="35"/>
    <s v="Wichita"/>
    <x v="1"/>
    <n v="0.4"/>
    <n v="2000"/>
    <n v="800"/>
    <n v="240"/>
    <n v="0.3"/>
  </r>
  <r>
    <x v="0"/>
    <n v="1185732"/>
    <x v="234"/>
    <x v="3"/>
    <x v="35"/>
    <s v="Wichita"/>
    <x v="2"/>
    <n v="0.30000000000000004"/>
    <n v="2250"/>
    <n v="675.00000000000011"/>
    <n v="202.50000000000003"/>
    <n v="0.3"/>
  </r>
  <r>
    <x v="0"/>
    <n v="1185732"/>
    <x v="234"/>
    <x v="3"/>
    <x v="35"/>
    <s v="Wichita"/>
    <x v="3"/>
    <n v="0.35"/>
    <n v="750"/>
    <n v="262.5"/>
    <n v="78.75"/>
    <n v="0.3"/>
  </r>
  <r>
    <x v="0"/>
    <n v="1185732"/>
    <x v="234"/>
    <x v="3"/>
    <x v="35"/>
    <s v="Wichita"/>
    <x v="4"/>
    <n v="0.5"/>
    <n v="1250"/>
    <n v="625"/>
    <n v="218.75"/>
    <n v="0.35"/>
  </r>
  <r>
    <x v="0"/>
    <n v="1185732"/>
    <x v="234"/>
    <x v="3"/>
    <x v="35"/>
    <s v="Wichita"/>
    <x v="5"/>
    <n v="0.4"/>
    <n v="2250"/>
    <n v="900"/>
    <n v="360"/>
    <n v="0.4"/>
  </r>
  <r>
    <x v="0"/>
    <n v="1185732"/>
    <x v="235"/>
    <x v="3"/>
    <x v="35"/>
    <s v="Wichita"/>
    <x v="0"/>
    <n v="0.4"/>
    <n v="4500"/>
    <n v="1800"/>
    <n v="630"/>
    <n v="0.35"/>
  </r>
  <r>
    <x v="0"/>
    <n v="1185732"/>
    <x v="235"/>
    <x v="3"/>
    <x v="35"/>
    <s v="Wichita"/>
    <x v="1"/>
    <n v="0.4"/>
    <n v="1500"/>
    <n v="600"/>
    <n v="180"/>
    <n v="0.3"/>
  </r>
  <r>
    <x v="0"/>
    <n v="1185732"/>
    <x v="235"/>
    <x v="3"/>
    <x v="35"/>
    <s v="Wichita"/>
    <x v="2"/>
    <n v="0.30000000000000004"/>
    <n v="1500"/>
    <n v="450.00000000000006"/>
    <n v="135"/>
    <n v="0.3"/>
  </r>
  <r>
    <x v="0"/>
    <n v="1185732"/>
    <x v="235"/>
    <x v="3"/>
    <x v="35"/>
    <s v="Wichita"/>
    <x v="3"/>
    <n v="0.35"/>
    <n v="750"/>
    <n v="262.5"/>
    <n v="78.75"/>
    <n v="0.3"/>
  </r>
  <r>
    <x v="0"/>
    <n v="1185732"/>
    <x v="235"/>
    <x v="3"/>
    <x v="35"/>
    <s v="Wichita"/>
    <x v="4"/>
    <n v="0.6"/>
    <n v="1000"/>
    <n v="600"/>
    <n v="210"/>
    <n v="0.35"/>
  </r>
  <r>
    <x v="0"/>
    <n v="1185732"/>
    <x v="235"/>
    <x v="3"/>
    <x v="35"/>
    <s v="Wichita"/>
    <x v="5"/>
    <n v="0.5"/>
    <n v="2250"/>
    <n v="1125"/>
    <n v="450"/>
    <n v="0.4"/>
  </r>
  <r>
    <x v="0"/>
    <n v="1185732"/>
    <x v="236"/>
    <x v="3"/>
    <x v="35"/>
    <s v="Wichita"/>
    <x v="0"/>
    <n v="0.6"/>
    <n v="4950"/>
    <n v="2970"/>
    <n v="1039.5"/>
    <n v="0.35"/>
  </r>
  <r>
    <x v="0"/>
    <n v="1185732"/>
    <x v="236"/>
    <x v="3"/>
    <x v="35"/>
    <s v="Wichita"/>
    <x v="1"/>
    <n v="0.5"/>
    <n v="2000"/>
    <n v="1000"/>
    <n v="300"/>
    <n v="0.3"/>
  </r>
  <r>
    <x v="0"/>
    <n v="1185732"/>
    <x v="236"/>
    <x v="3"/>
    <x v="35"/>
    <s v="Wichita"/>
    <x v="2"/>
    <n v="0.45"/>
    <n v="1750"/>
    <n v="787.5"/>
    <n v="236.25"/>
    <n v="0.3"/>
  </r>
  <r>
    <x v="0"/>
    <n v="1185732"/>
    <x v="236"/>
    <x v="3"/>
    <x v="35"/>
    <s v="Wichita"/>
    <x v="3"/>
    <n v="0.45"/>
    <n v="1000"/>
    <n v="450"/>
    <n v="135"/>
    <n v="0.3"/>
  </r>
  <r>
    <x v="0"/>
    <n v="1185732"/>
    <x v="236"/>
    <x v="3"/>
    <x v="35"/>
    <s v="Wichita"/>
    <x v="4"/>
    <n v="0.54999999999999993"/>
    <n v="1250"/>
    <n v="687.49999999999989"/>
    <n v="240.62499999999994"/>
    <n v="0.35"/>
  </r>
  <r>
    <x v="0"/>
    <n v="1185732"/>
    <x v="236"/>
    <x v="3"/>
    <x v="35"/>
    <s v="Wichita"/>
    <x v="5"/>
    <n v="0.6"/>
    <n v="2500"/>
    <n v="1500"/>
    <n v="600"/>
    <n v="0.4"/>
  </r>
  <r>
    <x v="0"/>
    <n v="1185732"/>
    <x v="5"/>
    <x v="3"/>
    <x v="35"/>
    <s v="Wichita"/>
    <x v="0"/>
    <n v="0.45"/>
    <n v="5000"/>
    <n v="2250"/>
    <n v="787.5"/>
    <n v="0.35"/>
  </r>
  <r>
    <x v="0"/>
    <n v="1185732"/>
    <x v="5"/>
    <x v="3"/>
    <x v="35"/>
    <s v="Wichita"/>
    <x v="1"/>
    <n v="0.40000000000000008"/>
    <n v="2500"/>
    <n v="1000.0000000000002"/>
    <n v="300.00000000000006"/>
    <n v="0.3"/>
  </r>
  <r>
    <x v="0"/>
    <n v="1185732"/>
    <x v="5"/>
    <x v="3"/>
    <x v="35"/>
    <s v="Wichita"/>
    <x v="2"/>
    <n v="0.35000000000000003"/>
    <n v="2000"/>
    <n v="700.00000000000011"/>
    <n v="210.00000000000003"/>
    <n v="0.3"/>
  </r>
  <r>
    <x v="0"/>
    <n v="1185732"/>
    <x v="5"/>
    <x v="3"/>
    <x v="35"/>
    <s v="Wichita"/>
    <x v="3"/>
    <n v="0.35000000000000003"/>
    <n v="1750"/>
    <n v="612.50000000000011"/>
    <n v="183.75000000000003"/>
    <n v="0.3"/>
  </r>
  <r>
    <x v="0"/>
    <n v="1185732"/>
    <x v="5"/>
    <x v="3"/>
    <x v="35"/>
    <s v="Wichita"/>
    <x v="4"/>
    <n v="0.45"/>
    <n v="1750"/>
    <n v="787.5"/>
    <n v="275.625"/>
    <n v="0.35"/>
  </r>
  <r>
    <x v="0"/>
    <n v="1185732"/>
    <x v="5"/>
    <x v="3"/>
    <x v="35"/>
    <s v="Wichita"/>
    <x v="5"/>
    <n v="0.55000000000000004"/>
    <n v="3250"/>
    <n v="1787.5000000000002"/>
    <n v="715.00000000000011"/>
    <n v="0.4"/>
  </r>
  <r>
    <x v="0"/>
    <n v="1185732"/>
    <x v="237"/>
    <x v="3"/>
    <x v="35"/>
    <s v="Wichita"/>
    <x v="0"/>
    <n v="0.5"/>
    <n v="5500"/>
    <n v="2750"/>
    <n v="962.49999999999989"/>
    <n v="0.35"/>
  </r>
  <r>
    <x v="0"/>
    <n v="1185732"/>
    <x v="237"/>
    <x v="3"/>
    <x v="35"/>
    <s v="Wichita"/>
    <x v="1"/>
    <n v="0.45000000000000007"/>
    <n v="3000"/>
    <n v="1350.0000000000002"/>
    <n v="405.00000000000006"/>
    <n v="0.3"/>
  </r>
  <r>
    <x v="0"/>
    <n v="1185732"/>
    <x v="237"/>
    <x v="3"/>
    <x v="35"/>
    <s v="Wichita"/>
    <x v="2"/>
    <n v="0.4"/>
    <n v="2250"/>
    <n v="900"/>
    <n v="270"/>
    <n v="0.3"/>
  </r>
  <r>
    <x v="0"/>
    <n v="1185732"/>
    <x v="237"/>
    <x v="3"/>
    <x v="35"/>
    <s v="Wichita"/>
    <x v="3"/>
    <n v="0.4"/>
    <n v="1750"/>
    <n v="700"/>
    <n v="210"/>
    <n v="0.3"/>
  </r>
  <r>
    <x v="0"/>
    <n v="1185732"/>
    <x v="237"/>
    <x v="3"/>
    <x v="35"/>
    <s v="Wichita"/>
    <x v="4"/>
    <n v="0.5"/>
    <n v="2000"/>
    <n v="1000"/>
    <n v="350"/>
    <n v="0.35"/>
  </r>
  <r>
    <x v="0"/>
    <n v="1185732"/>
    <x v="237"/>
    <x v="3"/>
    <x v="35"/>
    <s v="Wichita"/>
    <x v="5"/>
    <n v="0.55000000000000004"/>
    <n v="3750"/>
    <n v="2062.5"/>
    <n v="825"/>
    <n v="0.4"/>
  </r>
  <r>
    <x v="0"/>
    <n v="1185732"/>
    <x v="238"/>
    <x v="3"/>
    <x v="35"/>
    <s v="Wichita"/>
    <x v="0"/>
    <n v="0.5"/>
    <n v="5250"/>
    <n v="2625"/>
    <n v="918.74999999999989"/>
    <n v="0.35"/>
  </r>
  <r>
    <x v="0"/>
    <n v="1185732"/>
    <x v="238"/>
    <x v="3"/>
    <x v="35"/>
    <s v="Wichita"/>
    <x v="1"/>
    <n v="0.45000000000000007"/>
    <n v="3000"/>
    <n v="1350.0000000000002"/>
    <n v="405.00000000000006"/>
    <n v="0.3"/>
  </r>
  <r>
    <x v="0"/>
    <n v="1185732"/>
    <x v="238"/>
    <x v="3"/>
    <x v="35"/>
    <s v="Wichita"/>
    <x v="2"/>
    <n v="0.4"/>
    <n v="2250"/>
    <n v="900"/>
    <n v="270"/>
    <n v="0.3"/>
  </r>
  <r>
    <x v="0"/>
    <n v="1185732"/>
    <x v="238"/>
    <x v="3"/>
    <x v="35"/>
    <s v="Wichita"/>
    <x v="3"/>
    <n v="0.4"/>
    <n v="2000"/>
    <n v="800"/>
    <n v="240"/>
    <n v="0.3"/>
  </r>
  <r>
    <x v="0"/>
    <n v="1185732"/>
    <x v="238"/>
    <x v="3"/>
    <x v="35"/>
    <s v="Wichita"/>
    <x v="4"/>
    <n v="0.5"/>
    <n v="1750"/>
    <n v="875"/>
    <n v="306.25"/>
    <n v="0.35"/>
  </r>
  <r>
    <x v="0"/>
    <n v="1185732"/>
    <x v="238"/>
    <x v="3"/>
    <x v="35"/>
    <s v="Wichita"/>
    <x v="5"/>
    <n v="0.55000000000000004"/>
    <n v="3500"/>
    <n v="1925.0000000000002"/>
    <n v="770.00000000000011"/>
    <n v="0.4"/>
  </r>
  <r>
    <x v="0"/>
    <n v="1185732"/>
    <x v="239"/>
    <x v="3"/>
    <x v="35"/>
    <s v="Wichita"/>
    <x v="0"/>
    <n v="0.45"/>
    <n v="4750"/>
    <n v="2137.5"/>
    <n v="748.125"/>
    <n v="0.35"/>
  </r>
  <r>
    <x v="0"/>
    <n v="1185732"/>
    <x v="239"/>
    <x v="3"/>
    <x v="35"/>
    <s v="Wichita"/>
    <x v="1"/>
    <n v="0.40000000000000008"/>
    <n v="2750"/>
    <n v="1100.0000000000002"/>
    <n v="330.00000000000006"/>
    <n v="0.3"/>
  </r>
  <r>
    <x v="0"/>
    <n v="1185732"/>
    <x v="239"/>
    <x v="3"/>
    <x v="35"/>
    <s v="Wichita"/>
    <x v="2"/>
    <n v="0.35000000000000003"/>
    <n v="1750"/>
    <n v="612.50000000000011"/>
    <n v="183.75000000000003"/>
    <n v="0.3"/>
  </r>
  <r>
    <x v="0"/>
    <n v="1185732"/>
    <x v="239"/>
    <x v="3"/>
    <x v="35"/>
    <s v="Wichita"/>
    <x v="3"/>
    <n v="0.35000000000000003"/>
    <n v="1500"/>
    <n v="525"/>
    <n v="157.5"/>
    <n v="0.3"/>
  </r>
  <r>
    <x v="0"/>
    <n v="1185732"/>
    <x v="239"/>
    <x v="3"/>
    <x v="35"/>
    <s v="Wichita"/>
    <x v="4"/>
    <n v="0.45"/>
    <n v="1500"/>
    <n v="675"/>
    <n v="236.24999999999997"/>
    <n v="0.35"/>
  </r>
  <r>
    <x v="0"/>
    <n v="1185732"/>
    <x v="239"/>
    <x v="3"/>
    <x v="35"/>
    <s v="Wichita"/>
    <x v="5"/>
    <n v="0.5"/>
    <n v="2250"/>
    <n v="1125"/>
    <n v="450"/>
    <n v="0.4"/>
  </r>
  <r>
    <x v="0"/>
    <n v="1185732"/>
    <x v="9"/>
    <x v="3"/>
    <x v="35"/>
    <s v="Wichita"/>
    <x v="0"/>
    <n v="0.54999999999999993"/>
    <n v="4000"/>
    <n v="2199.9999999999995"/>
    <n v="769.99999999999977"/>
    <n v="0.35"/>
  </r>
  <r>
    <x v="0"/>
    <n v="1185732"/>
    <x v="9"/>
    <x v="3"/>
    <x v="35"/>
    <s v="Wichita"/>
    <x v="1"/>
    <n v="0.45"/>
    <n v="2500"/>
    <n v="1125"/>
    <n v="337.5"/>
    <n v="0.3"/>
  </r>
  <r>
    <x v="0"/>
    <n v="1185732"/>
    <x v="9"/>
    <x v="3"/>
    <x v="35"/>
    <s v="Wichita"/>
    <x v="2"/>
    <n v="0.45"/>
    <n v="1500"/>
    <n v="675"/>
    <n v="202.5"/>
    <n v="0.3"/>
  </r>
  <r>
    <x v="0"/>
    <n v="1185732"/>
    <x v="9"/>
    <x v="3"/>
    <x v="35"/>
    <s v="Wichita"/>
    <x v="3"/>
    <n v="0.45"/>
    <n v="1250"/>
    <n v="562.5"/>
    <n v="168.75"/>
    <n v="0.3"/>
  </r>
  <r>
    <x v="0"/>
    <n v="1185732"/>
    <x v="9"/>
    <x v="3"/>
    <x v="35"/>
    <s v="Wichita"/>
    <x v="4"/>
    <n v="0.54999999999999993"/>
    <n v="1250"/>
    <n v="687.49999999999989"/>
    <n v="240.62499999999994"/>
    <n v="0.35"/>
  </r>
  <r>
    <x v="0"/>
    <n v="1185732"/>
    <x v="9"/>
    <x v="3"/>
    <x v="35"/>
    <s v="Wichita"/>
    <x v="5"/>
    <n v="0.59999999999999987"/>
    <n v="2500"/>
    <n v="1499.9999999999998"/>
    <n v="599.99999999999989"/>
    <n v="0.4"/>
  </r>
  <r>
    <x v="0"/>
    <n v="1185732"/>
    <x v="240"/>
    <x v="3"/>
    <x v="35"/>
    <s v="Wichita"/>
    <x v="0"/>
    <n v="0.54999999999999993"/>
    <n v="4000"/>
    <n v="2199.9999999999995"/>
    <n v="769.99999999999977"/>
    <n v="0.35"/>
  </r>
  <r>
    <x v="0"/>
    <n v="1185732"/>
    <x v="240"/>
    <x v="3"/>
    <x v="35"/>
    <s v="Wichita"/>
    <x v="1"/>
    <n v="0.45"/>
    <n v="2500"/>
    <n v="1125"/>
    <n v="337.5"/>
    <n v="0.3"/>
  </r>
  <r>
    <x v="0"/>
    <n v="1185732"/>
    <x v="240"/>
    <x v="3"/>
    <x v="35"/>
    <s v="Wichita"/>
    <x v="2"/>
    <n v="0.45"/>
    <n v="1950"/>
    <n v="877.5"/>
    <n v="263.25"/>
    <n v="0.3"/>
  </r>
  <r>
    <x v="0"/>
    <n v="1185732"/>
    <x v="240"/>
    <x v="3"/>
    <x v="35"/>
    <s v="Wichita"/>
    <x v="3"/>
    <n v="0.45"/>
    <n v="1750"/>
    <n v="787.5"/>
    <n v="236.25"/>
    <n v="0.3"/>
  </r>
  <r>
    <x v="0"/>
    <n v="1185732"/>
    <x v="240"/>
    <x v="3"/>
    <x v="35"/>
    <s v="Wichita"/>
    <x v="4"/>
    <n v="0.6"/>
    <n v="1500"/>
    <n v="900"/>
    <n v="315"/>
    <n v="0.35"/>
  </r>
  <r>
    <x v="0"/>
    <n v="1185732"/>
    <x v="240"/>
    <x v="3"/>
    <x v="35"/>
    <s v="Wichita"/>
    <x v="5"/>
    <n v="0.64999999999999991"/>
    <n v="2500"/>
    <n v="1624.9999999999998"/>
    <n v="650"/>
    <n v="0.4"/>
  </r>
  <r>
    <x v="0"/>
    <n v="1185732"/>
    <x v="241"/>
    <x v="3"/>
    <x v="35"/>
    <s v="Wichita"/>
    <x v="0"/>
    <n v="0.6"/>
    <n v="5000"/>
    <n v="3000"/>
    <n v="1050"/>
    <n v="0.35"/>
  </r>
  <r>
    <x v="0"/>
    <n v="1185732"/>
    <x v="241"/>
    <x v="3"/>
    <x v="35"/>
    <s v="Wichita"/>
    <x v="1"/>
    <n v="0.5"/>
    <n v="3000"/>
    <n v="1500"/>
    <n v="450"/>
    <n v="0.3"/>
  </r>
  <r>
    <x v="0"/>
    <n v="1185732"/>
    <x v="241"/>
    <x v="3"/>
    <x v="35"/>
    <s v="Wichita"/>
    <x v="2"/>
    <n v="0.5"/>
    <n v="2500"/>
    <n v="1250"/>
    <n v="375"/>
    <n v="0.3"/>
  </r>
  <r>
    <x v="0"/>
    <n v="1185732"/>
    <x v="241"/>
    <x v="3"/>
    <x v="35"/>
    <s v="Wichita"/>
    <x v="3"/>
    <n v="0.5"/>
    <n v="2000"/>
    <n v="1000"/>
    <n v="300"/>
    <n v="0.3"/>
  </r>
  <r>
    <x v="0"/>
    <n v="1185732"/>
    <x v="241"/>
    <x v="3"/>
    <x v="35"/>
    <s v="Wichita"/>
    <x v="4"/>
    <n v="0.6"/>
    <n v="2000"/>
    <n v="1200"/>
    <n v="420"/>
    <n v="0.35"/>
  </r>
  <r>
    <x v="0"/>
    <n v="1185732"/>
    <x v="241"/>
    <x v="3"/>
    <x v="35"/>
    <s v="Wichita"/>
    <x v="5"/>
    <n v="0.64999999999999991"/>
    <n v="3000"/>
    <n v="1949.9999999999998"/>
    <n v="780"/>
    <n v="0.4"/>
  </r>
  <r>
    <x v="0"/>
    <n v="1185732"/>
    <x v="204"/>
    <x v="3"/>
    <x v="36"/>
    <s v="Sioux Falls"/>
    <x v="0"/>
    <n v="0.35000000000000003"/>
    <n v="4750"/>
    <n v="1662.5000000000002"/>
    <n v="581.875"/>
    <n v="0.35"/>
  </r>
  <r>
    <x v="0"/>
    <n v="1185732"/>
    <x v="204"/>
    <x v="3"/>
    <x v="36"/>
    <s v="Sioux Falls"/>
    <x v="1"/>
    <n v="0.35000000000000003"/>
    <n v="2750"/>
    <n v="962.50000000000011"/>
    <n v="288.75"/>
    <n v="0.3"/>
  </r>
  <r>
    <x v="0"/>
    <n v="1185732"/>
    <x v="204"/>
    <x v="3"/>
    <x v="36"/>
    <s v="Sioux Falls"/>
    <x v="2"/>
    <n v="0.25000000000000006"/>
    <n v="2750"/>
    <n v="687.50000000000011"/>
    <n v="206.25000000000003"/>
    <n v="0.3"/>
  </r>
  <r>
    <x v="0"/>
    <n v="1185732"/>
    <x v="204"/>
    <x v="3"/>
    <x v="36"/>
    <s v="Sioux Falls"/>
    <x v="3"/>
    <n v="0.30000000000000004"/>
    <n v="1250"/>
    <n v="375.00000000000006"/>
    <n v="112.50000000000001"/>
    <n v="0.3"/>
  </r>
  <r>
    <x v="0"/>
    <n v="1185732"/>
    <x v="204"/>
    <x v="3"/>
    <x v="36"/>
    <s v="Sioux Falls"/>
    <x v="4"/>
    <n v="0.44999999999999996"/>
    <n v="1750"/>
    <n v="787.49999999999989"/>
    <n v="275.62499999999994"/>
    <n v="0.35"/>
  </r>
  <r>
    <x v="0"/>
    <n v="1185732"/>
    <x v="204"/>
    <x v="3"/>
    <x v="36"/>
    <s v="Sioux Falls"/>
    <x v="5"/>
    <n v="0.35000000000000003"/>
    <n v="2750"/>
    <n v="962.50000000000011"/>
    <n v="385.00000000000006"/>
    <n v="0.4"/>
  </r>
  <r>
    <x v="0"/>
    <n v="1185732"/>
    <x v="242"/>
    <x v="3"/>
    <x v="36"/>
    <s v="Sioux Falls"/>
    <x v="0"/>
    <n v="0.35000000000000003"/>
    <n v="5250"/>
    <n v="1837.5000000000002"/>
    <n v="643.125"/>
    <n v="0.35"/>
  </r>
  <r>
    <x v="0"/>
    <n v="1185732"/>
    <x v="242"/>
    <x v="3"/>
    <x v="36"/>
    <s v="Sioux Falls"/>
    <x v="1"/>
    <n v="0.35000000000000003"/>
    <n v="1750"/>
    <n v="612.50000000000011"/>
    <n v="183.75000000000003"/>
    <n v="0.3"/>
  </r>
  <r>
    <x v="0"/>
    <n v="1185732"/>
    <x v="242"/>
    <x v="3"/>
    <x v="36"/>
    <s v="Sioux Falls"/>
    <x v="2"/>
    <n v="0.25000000000000006"/>
    <n v="2250"/>
    <n v="562.50000000000011"/>
    <n v="168.75000000000003"/>
    <n v="0.3"/>
  </r>
  <r>
    <x v="0"/>
    <n v="1185732"/>
    <x v="242"/>
    <x v="3"/>
    <x v="36"/>
    <s v="Sioux Falls"/>
    <x v="3"/>
    <n v="0.30000000000000004"/>
    <n v="1000"/>
    <n v="300.00000000000006"/>
    <n v="90.000000000000014"/>
    <n v="0.3"/>
  </r>
  <r>
    <x v="0"/>
    <n v="1185732"/>
    <x v="242"/>
    <x v="3"/>
    <x v="36"/>
    <s v="Sioux Falls"/>
    <x v="4"/>
    <n v="0.44999999999999996"/>
    <n v="1750"/>
    <n v="787.49999999999989"/>
    <n v="275.62499999999994"/>
    <n v="0.35"/>
  </r>
  <r>
    <x v="0"/>
    <n v="1185732"/>
    <x v="242"/>
    <x v="3"/>
    <x v="36"/>
    <s v="Sioux Falls"/>
    <x v="5"/>
    <n v="0.24999999999999997"/>
    <n v="2750"/>
    <n v="687.49999999999989"/>
    <n v="274.99999999999994"/>
    <n v="0.4"/>
  </r>
  <r>
    <x v="0"/>
    <n v="1185732"/>
    <x v="80"/>
    <x v="3"/>
    <x v="36"/>
    <s v="Sioux Falls"/>
    <x v="0"/>
    <n v="0.30000000000000004"/>
    <n v="4950"/>
    <n v="1485.0000000000002"/>
    <n v="519.75"/>
    <n v="0.35"/>
  </r>
  <r>
    <x v="0"/>
    <n v="1185732"/>
    <x v="80"/>
    <x v="3"/>
    <x v="36"/>
    <s v="Sioux Falls"/>
    <x v="1"/>
    <n v="0.30000000000000004"/>
    <n v="2000"/>
    <n v="600.00000000000011"/>
    <n v="180.00000000000003"/>
    <n v="0.3"/>
  </r>
  <r>
    <x v="0"/>
    <n v="1185732"/>
    <x v="80"/>
    <x v="3"/>
    <x v="36"/>
    <s v="Sioux Falls"/>
    <x v="2"/>
    <n v="0.20000000000000004"/>
    <n v="2250"/>
    <n v="450.00000000000011"/>
    <n v="135.00000000000003"/>
    <n v="0.3"/>
  </r>
  <r>
    <x v="0"/>
    <n v="1185732"/>
    <x v="80"/>
    <x v="3"/>
    <x v="36"/>
    <s v="Sioux Falls"/>
    <x v="3"/>
    <n v="0.24999999999999997"/>
    <n v="750"/>
    <n v="187.49999999999997"/>
    <n v="56.249999999999993"/>
    <n v="0.3"/>
  </r>
  <r>
    <x v="0"/>
    <n v="1185732"/>
    <x v="80"/>
    <x v="3"/>
    <x v="36"/>
    <s v="Sioux Falls"/>
    <x v="4"/>
    <n v="0.4"/>
    <n v="1250"/>
    <n v="500"/>
    <n v="175"/>
    <n v="0.35"/>
  </r>
  <r>
    <x v="0"/>
    <n v="1185732"/>
    <x v="80"/>
    <x v="3"/>
    <x v="36"/>
    <s v="Sioux Falls"/>
    <x v="5"/>
    <n v="0.30000000000000004"/>
    <n v="2250"/>
    <n v="675.00000000000011"/>
    <n v="270.00000000000006"/>
    <n v="0.4"/>
  </r>
  <r>
    <x v="0"/>
    <n v="1185732"/>
    <x v="81"/>
    <x v="3"/>
    <x v="36"/>
    <s v="Sioux Falls"/>
    <x v="0"/>
    <n v="0.30000000000000004"/>
    <n v="4500"/>
    <n v="1350.0000000000002"/>
    <n v="472.50000000000006"/>
    <n v="0.35"/>
  </r>
  <r>
    <x v="0"/>
    <n v="1185732"/>
    <x v="81"/>
    <x v="3"/>
    <x v="36"/>
    <s v="Sioux Falls"/>
    <x v="1"/>
    <n v="0.30000000000000004"/>
    <n v="1500"/>
    <n v="450.00000000000006"/>
    <n v="135"/>
    <n v="0.3"/>
  </r>
  <r>
    <x v="0"/>
    <n v="1185732"/>
    <x v="81"/>
    <x v="3"/>
    <x v="36"/>
    <s v="Sioux Falls"/>
    <x v="2"/>
    <n v="0.20000000000000004"/>
    <n v="1500"/>
    <n v="300.00000000000006"/>
    <n v="90.000000000000014"/>
    <n v="0.3"/>
  </r>
  <r>
    <x v="0"/>
    <n v="1185732"/>
    <x v="81"/>
    <x v="3"/>
    <x v="36"/>
    <s v="Sioux Falls"/>
    <x v="3"/>
    <n v="0.24999999999999997"/>
    <n v="750"/>
    <n v="187.49999999999997"/>
    <n v="56.249999999999993"/>
    <n v="0.3"/>
  </r>
  <r>
    <x v="0"/>
    <n v="1185732"/>
    <x v="81"/>
    <x v="3"/>
    <x v="36"/>
    <s v="Sioux Falls"/>
    <x v="4"/>
    <n v="0.6"/>
    <n v="1000"/>
    <n v="600"/>
    <n v="210"/>
    <n v="0.35"/>
  </r>
  <r>
    <x v="0"/>
    <n v="1185732"/>
    <x v="81"/>
    <x v="3"/>
    <x v="36"/>
    <s v="Sioux Falls"/>
    <x v="5"/>
    <n v="0.5"/>
    <n v="2250"/>
    <n v="1125"/>
    <n v="450"/>
    <n v="0.4"/>
  </r>
  <r>
    <x v="0"/>
    <n v="1185732"/>
    <x v="4"/>
    <x v="3"/>
    <x v="36"/>
    <s v="Sioux Falls"/>
    <x v="0"/>
    <n v="0.6"/>
    <n v="4950"/>
    <n v="2970"/>
    <n v="1039.5"/>
    <n v="0.35"/>
  </r>
  <r>
    <x v="0"/>
    <n v="1185732"/>
    <x v="4"/>
    <x v="3"/>
    <x v="36"/>
    <s v="Sioux Falls"/>
    <x v="1"/>
    <n v="0.45"/>
    <n v="2000"/>
    <n v="900"/>
    <n v="270"/>
    <n v="0.3"/>
  </r>
  <r>
    <x v="0"/>
    <n v="1185732"/>
    <x v="4"/>
    <x v="3"/>
    <x v="36"/>
    <s v="Sioux Falls"/>
    <x v="2"/>
    <n v="0.4"/>
    <n v="1750"/>
    <n v="700"/>
    <n v="210"/>
    <n v="0.3"/>
  </r>
  <r>
    <x v="0"/>
    <n v="1185732"/>
    <x v="4"/>
    <x v="3"/>
    <x v="36"/>
    <s v="Sioux Falls"/>
    <x v="3"/>
    <n v="0.4"/>
    <n v="1000"/>
    <n v="400"/>
    <n v="120"/>
    <n v="0.3"/>
  </r>
  <r>
    <x v="0"/>
    <n v="1185732"/>
    <x v="4"/>
    <x v="3"/>
    <x v="36"/>
    <s v="Sioux Falls"/>
    <x v="4"/>
    <n v="0.49999999999999994"/>
    <n v="1250"/>
    <n v="624.99999999999989"/>
    <n v="218.74999999999994"/>
    <n v="0.35"/>
  </r>
  <r>
    <x v="0"/>
    <n v="1185732"/>
    <x v="4"/>
    <x v="3"/>
    <x v="36"/>
    <s v="Sioux Falls"/>
    <x v="5"/>
    <n v="0.54999999999999993"/>
    <n v="2500"/>
    <n v="1374.9999999999998"/>
    <n v="549.99999999999989"/>
    <n v="0.4"/>
  </r>
  <r>
    <x v="0"/>
    <n v="1185732"/>
    <x v="243"/>
    <x v="3"/>
    <x v="36"/>
    <s v="Sioux Falls"/>
    <x v="0"/>
    <n v="0.4"/>
    <n v="5000"/>
    <n v="2000"/>
    <n v="700"/>
    <n v="0.35"/>
  </r>
  <r>
    <x v="0"/>
    <n v="1185732"/>
    <x v="243"/>
    <x v="3"/>
    <x v="36"/>
    <s v="Sioux Falls"/>
    <x v="1"/>
    <n v="0.35000000000000009"/>
    <n v="2500"/>
    <n v="875.00000000000023"/>
    <n v="262.50000000000006"/>
    <n v="0.3"/>
  </r>
  <r>
    <x v="0"/>
    <n v="1185732"/>
    <x v="243"/>
    <x v="3"/>
    <x v="36"/>
    <s v="Sioux Falls"/>
    <x v="2"/>
    <n v="0.30000000000000004"/>
    <n v="2000"/>
    <n v="600.00000000000011"/>
    <n v="180.00000000000003"/>
    <n v="0.3"/>
  </r>
  <r>
    <x v="0"/>
    <n v="1185732"/>
    <x v="243"/>
    <x v="3"/>
    <x v="36"/>
    <s v="Sioux Falls"/>
    <x v="3"/>
    <n v="0.30000000000000004"/>
    <n v="1750"/>
    <n v="525.00000000000011"/>
    <n v="157.50000000000003"/>
    <n v="0.3"/>
  </r>
  <r>
    <x v="0"/>
    <n v="1185732"/>
    <x v="243"/>
    <x v="3"/>
    <x v="36"/>
    <s v="Sioux Falls"/>
    <x v="4"/>
    <n v="0.4"/>
    <n v="1750"/>
    <n v="700"/>
    <n v="244.99999999999997"/>
    <n v="0.35"/>
  </r>
  <r>
    <x v="0"/>
    <n v="1185732"/>
    <x v="243"/>
    <x v="3"/>
    <x v="36"/>
    <s v="Sioux Falls"/>
    <x v="5"/>
    <n v="0.55000000000000004"/>
    <n v="3250"/>
    <n v="1787.5000000000002"/>
    <n v="715.00000000000011"/>
    <n v="0.4"/>
  </r>
  <r>
    <x v="0"/>
    <n v="1185732"/>
    <x v="84"/>
    <x v="3"/>
    <x v="36"/>
    <s v="Sioux Falls"/>
    <x v="0"/>
    <n v="0.5"/>
    <n v="5500"/>
    <n v="2750"/>
    <n v="962.49999999999989"/>
    <n v="0.35"/>
  </r>
  <r>
    <x v="0"/>
    <n v="1185732"/>
    <x v="84"/>
    <x v="3"/>
    <x v="36"/>
    <s v="Sioux Falls"/>
    <x v="1"/>
    <n v="0.45000000000000007"/>
    <n v="3000"/>
    <n v="1350.0000000000002"/>
    <n v="405.00000000000006"/>
    <n v="0.3"/>
  </r>
  <r>
    <x v="0"/>
    <n v="1185732"/>
    <x v="84"/>
    <x v="3"/>
    <x v="36"/>
    <s v="Sioux Falls"/>
    <x v="2"/>
    <n v="0.4"/>
    <n v="2250"/>
    <n v="900"/>
    <n v="270"/>
    <n v="0.3"/>
  </r>
  <r>
    <x v="0"/>
    <n v="1185732"/>
    <x v="84"/>
    <x v="3"/>
    <x v="36"/>
    <s v="Sioux Falls"/>
    <x v="3"/>
    <n v="0.4"/>
    <n v="1750"/>
    <n v="700"/>
    <n v="210"/>
    <n v="0.3"/>
  </r>
  <r>
    <x v="0"/>
    <n v="1185732"/>
    <x v="84"/>
    <x v="3"/>
    <x v="36"/>
    <s v="Sioux Falls"/>
    <x v="4"/>
    <n v="0.5"/>
    <n v="2000"/>
    <n v="1000"/>
    <n v="350"/>
    <n v="0.35"/>
  </r>
  <r>
    <x v="0"/>
    <n v="1185732"/>
    <x v="84"/>
    <x v="3"/>
    <x v="36"/>
    <s v="Sioux Falls"/>
    <x v="5"/>
    <n v="0.55000000000000004"/>
    <n v="3750"/>
    <n v="2062.5"/>
    <n v="825"/>
    <n v="0.4"/>
  </r>
  <r>
    <x v="0"/>
    <n v="1185732"/>
    <x v="85"/>
    <x v="3"/>
    <x v="36"/>
    <s v="Sioux Falls"/>
    <x v="0"/>
    <n v="0.5"/>
    <n v="5250"/>
    <n v="2625"/>
    <n v="918.74999999999989"/>
    <n v="0.35"/>
  </r>
  <r>
    <x v="0"/>
    <n v="1185732"/>
    <x v="85"/>
    <x v="3"/>
    <x v="36"/>
    <s v="Sioux Falls"/>
    <x v="1"/>
    <n v="0.45000000000000007"/>
    <n v="3000"/>
    <n v="1350.0000000000002"/>
    <n v="405.00000000000006"/>
    <n v="0.3"/>
  </r>
  <r>
    <x v="0"/>
    <n v="1185732"/>
    <x v="85"/>
    <x v="3"/>
    <x v="36"/>
    <s v="Sioux Falls"/>
    <x v="2"/>
    <n v="0.4"/>
    <n v="2250"/>
    <n v="900"/>
    <n v="270"/>
    <n v="0.3"/>
  </r>
  <r>
    <x v="0"/>
    <n v="1185732"/>
    <x v="85"/>
    <x v="3"/>
    <x v="36"/>
    <s v="Sioux Falls"/>
    <x v="3"/>
    <n v="0.4"/>
    <n v="2000"/>
    <n v="800"/>
    <n v="240"/>
    <n v="0.3"/>
  </r>
  <r>
    <x v="0"/>
    <n v="1185732"/>
    <x v="85"/>
    <x v="3"/>
    <x v="36"/>
    <s v="Sioux Falls"/>
    <x v="4"/>
    <n v="0.5"/>
    <n v="1750"/>
    <n v="875"/>
    <n v="306.25"/>
    <n v="0.35"/>
  </r>
  <r>
    <x v="0"/>
    <n v="1185732"/>
    <x v="85"/>
    <x v="3"/>
    <x v="36"/>
    <s v="Sioux Falls"/>
    <x v="5"/>
    <n v="0.55000000000000004"/>
    <n v="3500"/>
    <n v="1925.0000000000002"/>
    <n v="770.00000000000011"/>
    <n v="0.4"/>
  </r>
  <r>
    <x v="0"/>
    <n v="1185732"/>
    <x v="8"/>
    <x v="3"/>
    <x v="36"/>
    <s v="Sioux Falls"/>
    <x v="0"/>
    <n v="0.4"/>
    <n v="4750"/>
    <n v="1900"/>
    <n v="665"/>
    <n v="0.35"/>
  </r>
  <r>
    <x v="0"/>
    <n v="1185732"/>
    <x v="8"/>
    <x v="3"/>
    <x v="36"/>
    <s v="Sioux Falls"/>
    <x v="1"/>
    <n v="0.35000000000000009"/>
    <n v="2750"/>
    <n v="962.50000000000023"/>
    <n v="288.75000000000006"/>
    <n v="0.3"/>
  </r>
  <r>
    <x v="0"/>
    <n v="1185732"/>
    <x v="8"/>
    <x v="3"/>
    <x v="36"/>
    <s v="Sioux Falls"/>
    <x v="2"/>
    <n v="0.30000000000000004"/>
    <n v="1750"/>
    <n v="525.00000000000011"/>
    <n v="157.50000000000003"/>
    <n v="0.3"/>
  </r>
  <r>
    <x v="0"/>
    <n v="1185732"/>
    <x v="8"/>
    <x v="3"/>
    <x v="36"/>
    <s v="Sioux Falls"/>
    <x v="3"/>
    <n v="0.30000000000000004"/>
    <n v="1500"/>
    <n v="450.00000000000006"/>
    <n v="135"/>
    <n v="0.3"/>
  </r>
  <r>
    <x v="0"/>
    <n v="1185732"/>
    <x v="8"/>
    <x v="3"/>
    <x v="36"/>
    <s v="Sioux Falls"/>
    <x v="4"/>
    <n v="0.4"/>
    <n v="1500"/>
    <n v="600"/>
    <n v="210"/>
    <n v="0.35"/>
  </r>
  <r>
    <x v="0"/>
    <n v="1185732"/>
    <x v="8"/>
    <x v="3"/>
    <x v="36"/>
    <s v="Sioux Falls"/>
    <x v="5"/>
    <n v="0.45"/>
    <n v="2250"/>
    <n v="1012.5"/>
    <n v="405"/>
    <n v="0.4"/>
  </r>
  <r>
    <x v="0"/>
    <n v="1185732"/>
    <x v="244"/>
    <x v="3"/>
    <x v="36"/>
    <s v="Sioux Falls"/>
    <x v="0"/>
    <n v="0.49999999999999994"/>
    <n v="4000"/>
    <n v="1999.9999999999998"/>
    <n v="699.99999999999989"/>
    <n v="0.35"/>
  </r>
  <r>
    <x v="0"/>
    <n v="1185732"/>
    <x v="244"/>
    <x v="3"/>
    <x v="36"/>
    <s v="Sioux Falls"/>
    <x v="1"/>
    <n v="0.4"/>
    <n v="2500"/>
    <n v="1000"/>
    <n v="300"/>
    <n v="0.3"/>
  </r>
  <r>
    <x v="0"/>
    <n v="1185732"/>
    <x v="244"/>
    <x v="3"/>
    <x v="36"/>
    <s v="Sioux Falls"/>
    <x v="2"/>
    <n v="0.4"/>
    <n v="1500"/>
    <n v="600"/>
    <n v="180"/>
    <n v="0.3"/>
  </r>
  <r>
    <x v="0"/>
    <n v="1185732"/>
    <x v="244"/>
    <x v="3"/>
    <x v="36"/>
    <s v="Sioux Falls"/>
    <x v="3"/>
    <n v="0.4"/>
    <n v="1250"/>
    <n v="500"/>
    <n v="150"/>
    <n v="0.3"/>
  </r>
  <r>
    <x v="0"/>
    <n v="1185732"/>
    <x v="244"/>
    <x v="3"/>
    <x v="36"/>
    <s v="Sioux Falls"/>
    <x v="4"/>
    <n v="0.49999999999999994"/>
    <n v="1250"/>
    <n v="624.99999999999989"/>
    <n v="218.74999999999994"/>
    <n v="0.35"/>
  </r>
  <r>
    <x v="0"/>
    <n v="1185732"/>
    <x v="244"/>
    <x v="3"/>
    <x v="36"/>
    <s v="Sioux Falls"/>
    <x v="5"/>
    <n v="0.54999999999999982"/>
    <n v="2500"/>
    <n v="1374.9999999999995"/>
    <n v="549.99999999999989"/>
    <n v="0.4"/>
  </r>
  <r>
    <x v="0"/>
    <n v="1185732"/>
    <x v="88"/>
    <x v="3"/>
    <x v="36"/>
    <s v="Sioux Falls"/>
    <x v="0"/>
    <n v="0.49999999999999994"/>
    <n v="4000"/>
    <n v="1999.9999999999998"/>
    <n v="699.99999999999989"/>
    <n v="0.35"/>
  </r>
  <r>
    <x v="0"/>
    <n v="1185732"/>
    <x v="88"/>
    <x v="3"/>
    <x v="36"/>
    <s v="Sioux Falls"/>
    <x v="1"/>
    <n v="0.4"/>
    <n v="2500"/>
    <n v="1000"/>
    <n v="300"/>
    <n v="0.3"/>
  </r>
  <r>
    <x v="0"/>
    <n v="1185732"/>
    <x v="88"/>
    <x v="3"/>
    <x v="36"/>
    <s v="Sioux Falls"/>
    <x v="2"/>
    <n v="0.4"/>
    <n v="1950"/>
    <n v="780"/>
    <n v="234"/>
    <n v="0.3"/>
  </r>
  <r>
    <x v="0"/>
    <n v="1185732"/>
    <x v="88"/>
    <x v="3"/>
    <x v="36"/>
    <s v="Sioux Falls"/>
    <x v="3"/>
    <n v="0.4"/>
    <n v="1750"/>
    <n v="700"/>
    <n v="210"/>
    <n v="0.3"/>
  </r>
  <r>
    <x v="0"/>
    <n v="1185732"/>
    <x v="88"/>
    <x v="3"/>
    <x v="36"/>
    <s v="Sioux Falls"/>
    <x v="4"/>
    <n v="0.6"/>
    <n v="1500"/>
    <n v="900"/>
    <n v="315"/>
    <n v="0.35"/>
  </r>
  <r>
    <x v="0"/>
    <n v="1185732"/>
    <x v="88"/>
    <x v="3"/>
    <x v="36"/>
    <s v="Sioux Falls"/>
    <x v="5"/>
    <n v="0.64999999999999991"/>
    <n v="2500"/>
    <n v="1624.9999999999998"/>
    <n v="650"/>
    <n v="0.4"/>
  </r>
  <r>
    <x v="0"/>
    <n v="1185732"/>
    <x v="89"/>
    <x v="3"/>
    <x v="36"/>
    <s v="Sioux Falls"/>
    <x v="0"/>
    <n v="0.6"/>
    <n v="5000"/>
    <n v="3000"/>
    <n v="1050"/>
    <n v="0.35"/>
  </r>
  <r>
    <x v="0"/>
    <n v="1185732"/>
    <x v="89"/>
    <x v="3"/>
    <x v="36"/>
    <s v="Sioux Falls"/>
    <x v="1"/>
    <n v="0.5"/>
    <n v="3000"/>
    <n v="1500"/>
    <n v="450"/>
    <n v="0.3"/>
  </r>
  <r>
    <x v="0"/>
    <n v="1185732"/>
    <x v="89"/>
    <x v="3"/>
    <x v="36"/>
    <s v="Sioux Falls"/>
    <x v="2"/>
    <n v="0.5"/>
    <n v="2500"/>
    <n v="1250"/>
    <n v="375"/>
    <n v="0.3"/>
  </r>
  <r>
    <x v="0"/>
    <n v="1185732"/>
    <x v="89"/>
    <x v="3"/>
    <x v="36"/>
    <s v="Sioux Falls"/>
    <x v="3"/>
    <n v="0.5"/>
    <n v="2000"/>
    <n v="1000"/>
    <n v="300"/>
    <n v="0.3"/>
  </r>
  <r>
    <x v="0"/>
    <n v="1185732"/>
    <x v="89"/>
    <x v="3"/>
    <x v="36"/>
    <s v="Sioux Falls"/>
    <x v="4"/>
    <n v="0.6"/>
    <n v="2000"/>
    <n v="1200"/>
    <n v="420"/>
    <n v="0.35"/>
  </r>
  <r>
    <x v="0"/>
    <n v="1185732"/>
    <x v="89"/>
    <x v="3"/>
    <x v="36"/>
    <s v="Sioux Falls"/>
    <x v="5"/>
    <n v="0.64999999999999991"/>
    <n v="3000"/>
    <n v="1949.9999999999998"/>
    <n v="780"/>
    <n v="0.4"/>
  </r>
  <r>
    <x v="0"/>
    <n v="1185732"/>
    <x v="212"/>
    <x v="3"/>
    <x v="37"/>
    <s v="Fargo"/>
    <x v="0"/>
    <n v="0.30000000000000004"/>
    <n v="4500"/>
    <n v="1350.0000000000002"/>
    <n v="405.00000000000006"/>
    <n v="0.3"/>
  </r>
  <r>
    <x v="0"/>
    <n v="1185732"/>
    <x v="212"/>
    <x v="3"/>
    <x v="37"/>
    <s v="Fargo"/>
    <x v="1"/>
    <n v="0.30000000000000004"/>
    <n v="2500"/>
    <n v="750.00000000000011"/>
    <n v="262.5"/>
    <n v="0.35"/>
  </r>
  <r>
    <x v="0"/>
    <n v="1185732"/>
    <x v="212"/>
    <x v="3"/>
    <x v="37"/>
    <s v="Fargo"/>
    <x v="2"/>
    <n v="0.20000000000000007"/>
    <n v="2500"/>
    <n v="500.00000000000017"/>
    <n v="150.00000000000006"/>
    <n v="0.3"/>
  </r>
  <r>
    <x v="0"/>
    <n v="1185732"/>
    <x v="212"/>
    <x v="3"/>
    <x v="37"/>
    <s v="Fargo"/>
    <x v="3"/>
    <n v="0.25000000000000006"/>
    <n v="1000"/>
    <n v="250.00000000000006"/>
    <n v="75.000000000000014"/>
    <n v="0.3"/>
  </r>
  <r>
    <x v="0"/>
    <n v="1185732"/>
    <x v="212"/>
    <x v="3"/>
    <x v="37"/>
    <s v="Fargo"/>
    <x v="4"/>
    <n v="0.39999999999999997"/>
    <n v="1500"/>
    <n v="600"/>
    <n v="300"/>
    <n v="0.5"/>
  </r>
  <r>
    <x v="0"/>
    <n v="1185732"/>
    <x v="212"/>
    <x v="3"/>
    <x v="37"/>
    <s v="Fargo"/>
    <x v="5"/>
    <n v="0.30000000000000004"/>
    <n v="2500"/>
    <n v="750.00000000000011"/>
    <n v="300.00000000000006"/>
    <n v="0.4"/>
  </r>
  <r>
    <x v="0"/>
    <n v="1185732"/>
    <x v="245"/>
    <x v="3"/>
    <x v="37"/>
    <s v="Fargo"/>
    <x v="0"/>
    <n v="0.30000000000000004"/>
    <n v="5000"/>
    <n v="1500.0000000000002"/>
    <n v="450.00000000000006"/>
    <n v="0.3"/>
  </r>
  <r>
    <x v="0"/>
    <n v="1185732"/>
    <x v="245"/>
    <x v="3"/>
    <x v="37"/>
    <s v="Fargo"/>
    <x v="1"/>
    <n v="0.30000000000000004"/>
    <n v="1500"/>
    <n v="450.00000000000006"/>
    <n v="157.5"/>
    <n v="0.35"/>
  </r>
  <r>
    <x v="0"/>
    <n v="1185732"/>
    <x v="245"/>
    <x v="3"/>
    <x v="37"/>
    <s v="Fargo"/>
    <x v="2"/>
    <n v="0.20000000000000007"/>
    <n v="2000"/>
    <n v="400.00000000000011"/>
    <n v="120.00000000000003"/>
    <n v="0.3"/>
  </r>
  <r>
    <x v="0"/>
    <n v="1185732"/>
    <x v="245"/>
    <x v="3"/>
    <x v="37"/>
    <s v="Fargo"/>
    <x v="3"/>
    <n v="0.25000000000000006"/>
    <n v="750"/>
    <n v="187.50000000000003"/>
    <n v="56.250000000000007"/>
    <n v="0.3"/>
  </r>
  <r>
    <x v="0"/>
    <n v="1185732"/>
    <x v="245"/>
    <x v="3"/>
    <x v="37"/>
    <s v="Fargo"/>
    <x v="4"/>
    <n v="0.39999999999999997"/>
    <n v="1500"/>
    <n v="600"/>
    <n v="300"/>
    <n v="0.5"/>
  </r>
  <r>
    <x v="0"/>
    <n v="1185732"/>
    <x v="245"/>
    <x v="3"/>
    <x v="37"/>
    <s v="Fargo"/>
    <x v="5"/>
    <n v="0.14999999999999997"/>
    <n v="2500"/>
    <n v="374.99999999999994"/>
    <n v="149.99999999999997"/>
    <n v="0.4"/>
  </r>
  <r>
    <x v="0"/>
    <n v="1185732"/>
    <x v="115"/>
    <x v="3"/>
    <x v="37"/>
    <s v="Fargo"/>
    <x v="0"/>
    <n v="0.20000000000000004"/>
    <n v="4700"/>
    <n v="940.00000000000023"/>
    <n v="282.00000000000006"/>
    <n v="0.3"/>
  </r>
  <r>
    <x v="0"/>
    <n v="1185732"/>
    <x v="115"/>
    <x v="3"/>
    <x v="37"/>
    <s v="Fargo"/>
    <x v="1"/>
    <n v="0.20000000000000004"/>
    <n v="1750"/>
    <n v="350.00000000000006"/>
    <n v="122.50000000000001"/>
    <n v="0.35"/>
  </r>
  <r>
    <x v="0"/>
    <n v="1185732"/>
    <x v="115"/>
    <x v="3"/>
    <x v="37"/>
    <s v="Fargo"/>
    <x v="2"/>
    <n v="0.10000000000000003"/>
    <n v="2250"/>
    <n v="225.00000000000009"/>
    <n v="67.500000000000028"/>
    <n v="0.3"/>
  </r>
  <r>
    <x v="0"/>
    <n v="1185732"/>
    <x v="115"/>
    <x v="3"/>
    <x v="37"/>
    <s v="Fargo"/>
    <x v="3"/>
    <n v="0.14999999999999997"/>
    <n v="1000"/>
    <n v="149.99999999999997"/>
    <n v="44.999999999999993"/>
    <n v="0.3"/>
  </r>
  <r>
    <x v="0"/>
    <n v="1185732"/>
    <x v="115"/>
    <x v="3"/>
    <x v="37"/>
    <s v="Fargo"/>
    <x v="4"/>
    <n v="0.30000000000000004"/>
    <n v="1500"/>
    <n v="450.00000000000006"/>
    <n v="225.00000000000003"/>
    <n v="0.5"/>
  </r>
  <r>
    <x v="0"/>
    <n v="1185732"/>
    <x v="115"/>
    <x v="3"/>
    <x v="37"/>
    <s v="Fargo"/>
    <x v="5"/>
    <n v="0.20000000000000004"/>
    <n v="2500"/>
    <n v="500.00000000000011"/>
    <n v="200.00000000000006"/>
    <n v="0.4"/>
  </r>
  <r>
    <x v="0"/>
    <n v="1185732"/>
    <x v="206"/>
    <x v="3"/>
    <x v="37"/>
    <s v="Fargo"/>
    <x v="0"/>
    <n v="0.20000000000000004"/>
    <n v="4750"/>
    <n v="950.00000000000023"/>
    <n v="285.00000000000006"/>
    <n v="0.3"/>
  </r>
  <r>
    <x v="0"/>
    <n v="1185732"/>
    <x v="206"/>
    <x v="3"/>
    <x v="37"/>
    <s v="Fargo"/>
    <x v="1"/>
    <n v="0.20000000000000004"/>
    <n v="1750"/>
    <n v="350.00000000000006"/>
    <n v="122.50000000000001"/>
    <n v="0.35"/>
  </r>
  <r>
    <x v="0"/>
    <n v="1185732"/>
    <x v="206"/>
    <x v="3"/>
    <x v="37"/>
    <s v="Fargo"/>
    <x v="2"/>
    <n v="0.10000000000000003"/>
    <n v="1750"/>
    <n v="175.00000000000006"/>
    <n v="52.500000000000014"/>
    <n v="0.3"/>
  </r>
  <r>
    <x v="0"/>
    <n v="1185732"/>
    <x v="206"/>
    <x v="3"/>
    <x v="37"/>
    <s v="Fargo"/>
    <x v="3"/>
    <n v="0.14999999999999997"/>
    <n v="1000"/>
    <n v="149.99999999999997"/>
    <n v="44.999999999999993"/>
    <n v="0.3"/>
  </r>
  <r>
    <x v="0"/>
    <n v="1185732"/>
    <x v="206"/>
    <x v="3"/>
    <x v="37"/>
    <s v="Fargo"/>
    <x v="4"/>
    <n v="0.6"/>
    <n v="1250"/>
    <n v="750"/>
    <n v="375"/>
    <n v="0.5"/>
  </r>
  <r>
    <x v="0"/>
    <n v="1185732"/>
    <x v="206"/>
    <x v="3"/>
    <x v="37"/>
    <s v="Fargo"/>
    <x v="5"/>
    <n v="0.5"/>
    <n v="2500"/>
    <n v="1250"/>
    <n v="500"/>
    <n v="0.4"/>
  </r>
  <r>
    <x v="0"/>
    <n v="1185732"/>
    <x v="246"/>
    <x v="3"/>
    <x v="37"/>
    <s v="Fargo"/>
    <x v="0"/>
    <n v="0.6"/>
    <n v="5200"/>
    <n v="3120"/>
    <n v="936"/>
    <n v="0.3"/>
  </r>
  <r>
    <x v="0"/>
    <n v="1185732"/>
    <x v="246"/>
    <x v="3"/>
    <x v="37"/>
    <s v="Fargo"/>
    <x v="1"/>
    <n v="0.4"/>
    <n v="2250"/>
    <n v="900"/>
    <n v="315"/>
    <n v="0.35"/>
  </r>
  <r>
    <x v="0"/>
    <n v="1185732"/>
    <x v="246"/>
    <x v="3"/>
    <x v="37"/>
    <s v="Fargo"/>
    <x v="2"/>
    <n v="0.35000000000000003"/>
    <n v="2000"/>
    <n v="700.00000000000011"/>
    <n v="210.00000000000003"/>
    <n v="0.3"/>
  </r>
  <r>
    <x v="0"/>
    <n v="1185732"/>
    <x v="246"/>
    <x v="3"/>
    <x v="37"/>
    <s v="Fargo"/>
    <x v="3"/>
    <n v="0.35000000000000003"/>
    <n v="1250"/>
    <n v="437.50000000000006"/>
    <n v="131.25"/>
    <n v="0.3"/>
  </r>
  <r>
    <x v="0"/>
    <n v="1185732"/>
    <x v="246"/>
    <x v="3"/>
    <x v="37"/>
    <s v="Fargo"/>
    <x v="4"/>
    <n v="0.44999999999999996"/>
    <n v="1500"/>
    <n v="674.99999999999989"/>
    <n v="337.49999999999994"/>
    <n v="0.5"/>
  </r>
  <r>
    <x v="0"/>
    <n v="1185732"/>
    <x v="246"/>
    <x v="3"/>
    <x v="37"/>
    <s v="Fargo"/>
    <x v="5"/>
    <n v="0.49999999999999994"/>
    <n v="2750"/>
    <n v="1374.9999999999998"/>
    <n v="549.99999999999989"/>
    <n v="0.4"/>
  </r>
  <r>
    <x v="0"/>
    <n v="1185732"/>
    <x v="247"/>
    <x v="3"/>
    <x v="37"/>
    <s v="Fargo"/>
    <x v="0"/>
    <n v="0.35000000000000003"/>
    <n v="5250"/>
    <n v="1837.5000000000002"/>
    <n v="551.25"/>
    <n v="0.3"/>
  </r>
  <r>
    <x v="0"/>
    <n v="1185732"/>
    <x v="247"/>
    <x v="3"/>
    <x v="37"/>
    <s v="Fargo"/>
    <x v="1"/>
    <n v="0.3000000000000001"/>
    <n v="2750"/>
    <n v="825.00000000000023"/>
    <n v="288.75000000000006"/>
    <n v="0.35"/>
  </r>
  <r>
    <x v="0"/>
    <n v="1185732"/>
    <x v="247"/>
    <x v="3"/>
    <x v="37"/>
    <s v="Fargo"/>
    <x v="2"/>
    <n v="0.25000000000000006"/>
    <n v="2000"/>
    <n v="500.00000000000011"/>
    <n v="150.00000000000003"/>
    <n v="0.3"/>
  </r>
  <r>
    <x v="0"/>
    <n v="1185732"/>
    <x v="247"/>
    <x v="3"/>
    <x v="37"/>
    <s v="Fargo"/>
    <x v="3"/>
    <n v="0.25000000000000006"/>
    <n v="1750"/>
    <n v="437.50000000000011"/>
    <n v="131.25000000000003"/>
    <n v="0.3"/>
  </r>
  <r>
    <x v="0"/>
    <n v="1185732"/>
    <x v="247"/>
    <x v="3"/>
    <x v="37"/>
    <s v="Fargo"/>
    <x v="4"/>
    <n v="0.35000000000000003"/>
    <n v="1750"/>
    <n v="612.50000000000011"/>
    <n v="306.25000000000006"/>
    <n v="0.5"/>
  </r>
  <r>
    <x v="0"/>
    <n v="1185732"/>
    <x v="247"/>
    <x v="3"/>
    <x v="37"/>
    <s v="Fargo"/>
    <x v="5"/>
    <n v="0.55000000000000004"/>
    <n v="3250"/>
    <n v="1787.5000000000002"/>
    <n v="715.00000000000011"/>
    <n v="0.4"/>
  </r>
  <r>
    <x v="0"/>
    <n v="1185732"/>
    <x v="116"/>
    <x v="3"/>
    <x v="37"/>
    <s v="Fargo"/>
    <x v="0"/>
    <n v="0.5"/>
    <n v="5500"/>
    <n v="2750"/>
    <n v="825"/>
    <n v="0.3"/>
  </r>
  <r>
    <x v="0"/>
    <n v="1185732"/>
    <x v="116"/>
    <x v="3"/>
    <x v="37"/>
    <s v="Fargo"/>
    <x v="1"/>
    <n v="0.45000000000000007"/>
    <n v="3000"/>
    <n v="1350.0000000000002"/>
    <n v="472.50000000000006"/>
    <n v="0.35"/>
  </r>
  <r>
    <x v="0"/>
    <n v="1185732"/>
    <x v="116"/>
    <x v="3"/>
    <x v="37"/>
    <s v="Fargo"/>
    <x v="2"/>
    <n v="0.4"/>
    <n v="2250"/>
    <n v="900"/>
    <n v="270"/>
    <n v="0.3"/>
  </r>
  <r>
    <x v="0"/>
    <n v="1185732"/>
    <x v="116"/>
    <x v="3"/>
    <x v="37"/>
    <s v="Fargo"/>
    <x v="3"/>
    <n v="0.4"/>
    <n v="1750"/>
    <n v="700"/>
    <n v="210"/>
    <n v="0.3"/>
  </r>
  <r>
    <x v="0"/>
    <n v="1185732"/>
    <x v="116"/>
    <x v="3"/>
    <x v="37"/>
    <s v="Fargo"/>
    <x v="4"/>
    <n v="0.5"/>
    <n v="2000"/>
    <n v="1000"/>
    <n v="500"/>
    <n v="0.5"/>
  </r>
  <r>
    <x v="0"/>
    <n v="1185732"/>
    <x v="116"/>
    <x v="3"/>
    <x v="37"/>
    <s v="Fargo"/>
    <x v="5"/>
    <n v="0.55000000000000004"/>
    <n v="3750"/>
    <n v="2062.5"/>
    <n v="825"/>
    <n v="0.4"/>
  </r>
  <r>
    <x v="0"/>
    <n v="1185732"/>
    <x v="208"/>
    <x v="3"/>
    <x v="37"/>
    <s v="Fargo"/>
    <x v="0"/>
    <n v="0.5"/>
    <n v="5250"/>
    <n v="2625"/>
    <n v="787.5"/>
    <n v="0.3"/>
  </r>
  <r>
    <x v="0"/>
    <n v="1185732"/>
    <x v="208"/>
    <x v="3"/>
    <x v="37"/>
    <s v="Fargo"/>
    <x v="1"/>
    <n v="0.45000000000000007"/>
    <n v="3000"/>
    <n v="1350.0000000000002"/>
    <n v="472.50000000000006"/>
    <n v="0.35"/>
  </r>
  <r>
    <x v="0"/>
    <n v="1185732"/>
    <x v="208"/>
    <x v="3"/>
    <x v="37"/>
    <s v="Fargo"/>
    <x v="2"/>
    <n v="0.4"/>
    <n v="2250"/>
    <n v="900"/>
    <n v="270"/>
    <n v="0.3"/>
  </r>
  <r>
    <x v="0"/>
    <n v="1185732"/>
    <x v="208"/>
    <x v="3"/>
    <x v="37"/>
    <s v="Fargo"/>
    <x v="3"/>
    <n v="0.4"/>
    <n v="2000"/>
    <n v="800"/>
    <n v="240"/>
    <n v="0.3"/>
  </r>
  <r>
    <x v="0"/>
    <n v="1185732"/>
    <x v="208"/>
    <x v="3"/>
    <x v="37"/>
    <s v="Fargo"/>
    <x v="4"/>
    <n v="0.5"/>
    <n v="1750"/>
    <n v="875"/>
    <n v="437.5"/>
    <n v="0.5"/>
  </r>
  <r>
    <x v="0"/>
    <n v="1185732"/>
    <x v="208"/>
    <x v="3"/>
    <x v="37"/>
    <s v="Fargo"/>
    <x v="5"/>
    <n v="0.55000000000000004"/>
    <n v="3500"/>
    <n v="1925.0000000000002"/>
    <n v="770.00000000000011"/>
    <n v="0.4"/>
  </r>
  <r>
    <x v="0"/>
    <n v="1185732"/>
    <x v="248"/>
    <x v="3"/>
    <x v="37"/>
    <s v="Fargo"/>
    <x v="0"/>
    <n v="0.35000000000000003"/>
    <n v="4750"/>
    <n v="1662.5000000000002"/>
    <n v="498.75000000000006"/>
    <n v="0.3"/>
  </r>
  <r>
    <x v="0"/>
    <n v="1185732"/>
    <x v="248"/>
    <x v="3"/>
    <x v="37"/>
    <s v="Fargo"/>
    <x v="1"/>
    <n v="0.3000000000000001"/>
    <n v="2750"/>
    <n v="825.00000000000023"/>
    <n v="288.75000000000006"/>
    <n v="0.35"/>
  </r>
  <r>
    <x v="0"/>
    <n v="1185732"/>
    <x v="248"/>
    <x v="3"/>
    <x v="37"/>
    <s v="Fargo"/>
    <x v="2"/>
    <n v="0.25000000000000006"/>
    <n v="1750"/>
    <n v="437.50000000000011"/>
    <n v="131.25000000000003"/>
    <n v="0.3"/>
  </r>
  <r>
    <x v="0"/>
    <n v="1185732"/>
    <x v="248"/>
    <x v="3"/>
    <x v="37"/>
    <s v="Fargo"/>
    <x v="3"/>
    <n v="0.25000000000000006"/>
    <n v="1500"/>
    <n v="375.00000000000006"/>
    <n v="112.50000000000001"/>
    <n v="0.3"/>
  </r>
  <r>
    <x v="0"/>
    <n v="1185732"/>
    <x v="248"/>
    <x v="3"/>
    <x v="37"/>
    <s v="Fargo"/>
    <x v="4"/>
    <n v="0.35000000000000003"/>
    <n v="1500"/>
    <n v="525"/>
    <n v="262.5"/>
    <n v="0.5"/>
  </r>
  <r>
    <x v="0"/>
    <n v="1185732"/>
    <x v="248"/>
    <x v="3"/>
    <x v="37"/>
    <s v="Fargo"/>
    <x v="5"/>
    <n v="0.4"/>
    <n v="2250"/>
    <n v="900"/>
    <n v="360"/>
    <n v="0.4"/>
  </r>
  <r>
    <x v="0"/>
    <n v="1185732"/>
    <x v="249"/>
    <x v="3"/>
    <x v="37"/>
    <s v="Fargo"/>
    <x v="0"/>
    <n v="0.44999999999999996"/>
    <n v="4000"/>
    <n v="1799.9999999999998"/>
    <n v="539.99999999999989"/>
    <n v="0.3"/>
  </r>
  <r>
    <x v="0"/>
    <n v="1185732"/>
    <x v="249"/>
    <x v="3"/>
    <x v="37"/>
    <s v="Fargo"/>
    <x v="1"/>
    <n v="0.35000000000000003"/>
    <n v="2500"/>
    <n v="875.00000000000011"/>
    <n v="306.25"/>
    <n v="0.35"/>
  </r>
  <r>
    <x v="0"/>
    <n v="1185732"/>
    <x v="249"/>
    <x v="3"/>
    <x v="37"/>
    <s v="Fargo"/>
    <x v="2"/>
    <n v="0.35000000000000003"/>
    <n v="1500"/>
    <n v="525"/>
    <n v="157.5"/>
    <n v="0.3"/>
  </r>
  <r>
    <x v="0"/>
    <n v="1185732"/>
    <x v="249"/>
    <x v="3"/>
    <x v="37"/>
    <s v="Fargo"/>
    <x v="3"/>
    <n v="0.35000000000000003"/>
    <n v="1250"/>
    <n v="437.50000000000006"/>
    <n v="131.25"/>
    <n v="0.3"/>
  </r>
  <r>
    <x v="0"/>
    <n v="1185732"/>
    <x v="249"/>
    <x v="3"/>
    <x v="37"/>
    <s v="Fargo"/>
    <x v="4"/>
    <n v="0.44999999999999996"/>
    <n v="1250"/>
    <n v="562.5"/>
    <n v="281.25"/>
    <n v="0.5"/>
  </r>
  <r>
    <x v="0"/>
    <n v="1185732"/>
    <x v="249"/>
    <x v="3"/>
    <x v="37"/>
    <s v="Fargo"/>
    <x v="5"/>
    <n v="0.49999999999999983"/>
    <n v="2500"/>
    <n v="1249.9999999999995"/>
    <n v="499.99999999999983"/>
    <n v="0.4"/>
  </r>
  <r>
    <x v="0"/>
    <n v="1185732"/>
    <x v="210"/>
    <x v="3"/>
    <x v="37"/>
    <s v="Fargo"/>
    <x v="0"/>
    <n v="0.44999999999999996"/>
    <n v="4000"/>
    <n v="1799.9999999999998"/>
    <n v="539.99999999999989"/>
    <n v="0.3"/>
  </r>
  <r>
    <x v="0"/>
    <n v="1185732"/>
    <x v="210"/>
    <x v="3"/>
    <x v="37"/>
    <s v="Fargo"/>
    <x v="1"/>
    <n v="0.35000000000000003"/>
    <n v="2750"/>
    <n v="962.50000000000011"/>
    <n v="336.875"/>
    <n v="0.35"/>
  </r>
  <r>
    <x v="0"/>
    <n v="1185732"/>
    <x v="210"/>
    <x v="3"/>
    <x v="37"/>
    <s v="Fargo"/>
    <x v="2"/>
    <n v="0.35000000000000003"/>
    <n v="2200"/>
    <n v="770.00000000000011"/>
    <n v="231.00000000000003"/>
    <n v="0.3"/>
  </r>
  <r>
    <x v="0"/>
    <n v="1185732"/>
    <x v="210"/>
    <x v="3"/>
    <x v="37"/>
    <s v="Fargo"/>
    <x v="3"/>
    <n v="0.35000000000000003"/>
    <n v="2000"/>
    <n v="700.00000000000011"/>
    <n v="210.00000000000003"/>
    <n v="0.3"/>
  </r>
  <r>
    <x v="0"/>
    <n v="1185732"/>
    <x v="210"/>
    <x v="3"/>
    <x v="37"/>
    <s v="Fargo"/>
    <x v="4"/>
    <n v="0.6"/>
    <n v="1750"/>
    <n v="1050"/>
    <n v="525"/>
    <n v="0.5"/>
  </r>
  <r>
    <x v="0"/>
    <n v="1185732"/>
    <x v="210"/>
    <x v="3"/>
    <x v="37"/>
    <s v="Fargo"/>
    <x v="5"/>
    <n v="0.64999999999999991"/>
    <n v="2750"/>
    <n v="1787.4999999999998"/>
    <n v="715"/>
    <n v="0.4"/>
  </r>
  <r>
    <x v="0"/>
    <n v="1185732"/>
    <x v="211"/>
    <x v="3"/>
    <x v="37"/>
    <s v="Fargo"/>
    <x v="0"/>
    <n v="0.6"/>
    <n v="5250"/>
    <n v="3150"/>
    <n v="945"/>
    <n v="0.3"/>
  </r>
  <r>
    <x v="0"/>
    <n v="1185732"/>
    <x v="211"/>
    <x v="3"/>
    <x v="37"/>
    <s v="Fargo"/>
    <x v="1"/>
    <n v="0.5"/>
    <n v="3250"/>
    <n v="1625"/>
    <n v="568.75"/>
    <n v="0.35"/>
  </r>
  <r>
    <x v="0"/>
    <n v="1185732"/>
    <x v="211"/>
    <x v="3"/>
    <x v="37"/>
    <s v="Fargo"/>
    <x v="2"/>
    <n v="0.5"/>
    <n v="2750"/>
    <n v="1375"/>
    <n v="412.5"/>
    <n v="0.3"/>
  </r>
  <r>
    <x v="0"/>
    <n v="1185732"/>
    <x v="211"/>
    <x v="3"/>
    <x v="37"/>
    <s v="Fargo"/>
    <x v="3"/>
    <n v="0.5"/>
    <n v="2250"/>
    <n v="1125"/>
    <n v="337.5"/>
    <n v="0.3"/>
  </r>
  <r>
    <x v="0"/>
    <n v="1185732"/>
    <x v="211"/>
    <x v="3"/>
    <x v="37"/>
    <s v="Fargo"/>
    <x v="4"/>
    <n v="0.6"/>
    <n v="2250"/>
    <n v="1350"/>
    <n v="675"/>
    <n v="0.5"/>
  </r>
  <r>
    <x v="0"/>
    <n v="1185732"/>
    <x v="211"/>
    <x v="3"/>
    <x v="37"/>
    <s v="Fargo"/>
    <x v="5"/>
    <n v="0.64999999999999991"/>
    <n v="3250"/>
    <n v="2112.4999999999995"/>
    <n v="844.99999999999989"/>
    <n v="0.4"/>
  </r>
  <r>
    <x v="0"/>
    <n v="1185732"/>
    <x v="66"/>
    <x v="3"/>
    <x v="38"/>
    <s v="Des Moines"/>
    <x v="0"/>
    <n v="0.30000000000000004"/>
    <n v="4500"/>
    <n v="1350.0000000000002"/>
    <n v="405.00000000000006"/>
    <n v="0.3"/>
  </r>
  <r>
    <x v="0"/>
    <n v="1185732"/>
    <x v="66"/>
    <x v="3"/>
    <x v="38"/>
    <s v="Des Moines"/>
    <x v="1"/>
    <n v="0.30000000000000004"/>
    <n v="2500"/>
    <n v="750.00000000000011"/>
    <n v="262.5"/>
    <n v="0.35"/>
  </r>
  <r>
    <x v="0"/>
    <n v="1185732"/>
    <x v="66"/>
    <x v="3"/>
    <x v="38"/>
    <s v="Des Moines"/>
    <x v="2"/>
    <n v="0.20000000000000007"/>
    <n v="2500"/>
    <n v="500.00000000000017"/>
    <n v="150.00000000000006"/>
    <n v="0.3"/>
  </r>
  <r>
    <x v="0"/>
    <n v="1185732"/>
    <x v="66"/>
    <x v="3"/>
    <x v="38"/>
    <s v="Des Moines"/>
    <x v="3"/>
    <n v="0.25000000000000006"/>
    <n v="1000"/>
    <n v="250.00000000000006"/>
    <n v="75.000000000000014"/>
    <n v="0.3"/>
  </r>
  <r>
    <x v="0"/>
    <n v="1185732"/>
    <x v="66"/>
    <x v="3"/>
    <x v="38"/>
    <s v="Des Moines"/>
    <x v="4"/>
    <n v="0.39999999999999997"/>
    <n v="1500"/>
    <n v="600"/>
    <n v="300"/>
    <n v="0.5"/>
  </r>
  <r>
    <x v="0"/>
    <n v="1185732"/>
    <x v="66"/>
    <x v="3"/>
    <x v="38"/>
    <s v="Des Moines"/>
    <x v="5"/>
    <n v="0.30000000000000004"/>
    <n v="2500"/>
    <n v="750.00000000000011"/>
    <n v="300.00000000000006"/>
    <n v="0.4"/>
  </r>
  <r>
    <x v="0"/>
    <n v="1185732"/>
    <x v="67"/>
    <x v="3"/>
    <x v="38"/>
    <s v="Des Moines"/>
    <x v="0"/>
    <n v="0.30000000000000004"/>
    <n v="5000"/>
    <n v="1500.0000000000002"/>
    <n v="450.00000000000006"/>
    <n v="0.3"/>
  </r>
  <r>
    <x v="0"/>
    <n v="1185732"/>
    <x v="67"/>
    <x v="3"/>
    <x v="38"/>
    <s v="Des Moines"/>
    <x v="1"/>
    <n v="0.30000000000000004"/>
    <n v="1500"/>
    <n v="450.00000000000006"/>
    <n v="157.5"/>
    <n v="0.35"/>
  </r>
  <r>
    <x v="0"/>
    <n v="1185732"/>
    <x v="67"/>
    <x v="3"/>
    <x v="38"/>
    <s v="Des Moines"/>
    <x v="2"/>
    <n v="0.20000000000000007"/>
    <n v="2000"/>
    <n v="400.00000000000011"/>
    <n v="120.00000000000003"/>
    <n v="0.3"/>
  </r>
  <r>
    <x v="0"/>
    <n v="1185732"/>
    <x v="67"/>
    <x v="3"/>
    <x v="38"/>
    <s v="Des Moines"/>
    <x v="3"/>
    <n v="0.25000000000000006"/>
    <n v="750"/>
    <n v="187.50000000000003"/>
    <n v="56.250000000000007"/>
    <n v="0.3"/>
  </r>
  <r>
    <x v="0"/>
    <n v="1185732"/>
    <x v="67"/>
    <x v="3"/>
    <x v="38"/>
    <s v="Des Moines"/>
    <x v="4"/>
    <n v="0.39999999999999997"/>
    <n v="1500"/>
    <n v="600"/>
    <n v="300"/>
    <n v="0.5"/>
  </r>
  <r>
    <x v="0"/>
    <n v="1185732"/>
    <x v="67"/>
    <x v="3"/>
    <x v="38"/>
    <s v="Des Moines"/>
    <x v="5"/>
    <n v="0.14999999999999997"/>
    <n v="2500"/>
    <n v="374.99999999999994"/>
    <n v="149.99999999999997"/>
    <n v="0.4"/>
  </r>
  <r>
    <x v="0"/>
    <n v="1185732"/>
    <x v="68"/>
    <x v="3"/>
    <x v="38"/>
    <s v="Des Moines"/>
    <x v="0"/>
    <n v="0.20000000000000004"/>
    <n v="4700"/>
    <n v="940.00000000000023"/>
    <n v="282.00000000000006"/>
    <n v="0.3"/>
  </r>
  <r>
    <x v="0"/>
    <n v="1185732"/>
    <x v="68"/>
    <x v="3"/>
    <x v="38"/>
    <s v="Des Moines"/>
    <x v="1"/>
    <n v="0.20000000000000004"/>
    <n v="1750"/>
    <n v="350.00000000000006"/>
    <n v="122.50000000000001"/>
    <n v="0.35"/>
  </r>
  <r>
    <x v="0"/>
    <n v="1185732"/>
    <x v="68"/>
    <x v="3"/>
    <x v="38"/>
    <s v="Des Moines"/>
    <x v="2"/>
    <n v="0.10000000000000003"/>
    <n v="2250"/>
    <n v="225.00000000000009"/>
    <n v="67.500000000000028"/>
    <n v="0.3"/>
  </r>
  <r>
    <x v="0"/>
    <n v="1185732"/>
    <x v="68"/>
    <x v="3"/>
    <x v="38"/>
    <s v="Des Moines"/>
    <x v="3"/>
    <n v="0.14999999999999997"/>
    <n v="750"/>
    <n v="112.49999999999997"/>
    <n v="33.749999999999993"/>
    <n v="0.3"/>
  </r>
  <r>
    <x v="0"/>
    <n v="1185732"/>
    <x v="68"/>
    <x v="3"/>
    <x v="38"/>
    <s v="Des Moines"/>
    <x v="4"/>
    <n v="0.30000000000000004"/>
    <n v="1250"/>
    <n v="375.00000000000006"/>
    <n v="187.50000000000003"/>
    <n v="0.5"/>
  </r>
  <r>
    <x v="0"/>
    <n v="1185732"/>
    <x v="68"/>
    <x v="3"/>
    <x v="38"/>
    <s v="Des Moines"/>
    <x v="5"/>
    <n v="0.20000000000000004"/>
    <n v="2250"/>
    <n v="450.00000000000011"/>
    <n v="180.00000000000006"/>
    <n v="0.4"/>
  </r>
  <r>
    <x v="0"/>
    <n v="1185732"/>
    <x v="69"/>
    <x v="3"/>
    <x v="38"/>
    <s v="Des Moines"/>
    <x v="0"/>
    <n v="0.20000000000000004"/>
    <n v="4500"/>
    <n v="900.00000000000023"/>
    <n v="270.00000000000006"/>
    <n v="0.3"/>
  </r>
  <r>
    <x v="0"/>
    <n v="1185732"/>
    <x v="69"/>
    <x v="3"/>
    <x v="38"/>
    <s v="Des Moines"/>
    <x v="1"/>
    <n v="0.20000000000000004"/>
    <n v="1500"/>
    <n v="300.00000000000006"/>
    <n v="105.00000000000001"/>
    <n v="0.35"/>
  </r>
  <r>
    <x v="0"/>
    <n v="1185732"/>
    <x v="69"/>
    <x v="3"/>
    <x v="38"/>
    <s v="Des Moines"/>
    <x v="2"/>
    <n v="0.10000000000000003"/>
    <n v="1500"/>
    <n v="150.00000000000006"/>
    <n v="45.000000000000014"/>
    <n v="0.3"/>
  </r>
  <r>
    <x v="0"/>
    <n v="1185732"/>
    <x v="69"/>
    <x v="3"/>
    <x v="38"/>
    <s v="Des Moines"/>
    <x v="3"/>
    <n v="0.14999999999999997"/>
    <n v="750"/>
    <n v="112.49999999999997"/>
    <n v="33.749999999999993"/>
    <n v="0.3"/>
  </r>
  <r>
    <x v="0"/>
    <n v="1185732"/>
    <x v="69"/>
    <x v="3"/>
    <x v="38"/>
    <s v="Des Moines"/>
    <x v="4"/>
    <n v="0.6"/>
    <n v="1000"/>
    <n v="600"/>
    <n v="300"/>
    <n v="0.5"/>
  </r>
  <r>
    <x v="0"/>
    <n v="1185732"/>
    <x v="69"/>
    <x v="3"/>
    <x v="38"/>
    <s v="Des Moines"/>
    <x v="5"/>
    <n v="0.5"/>
    <n v="2250"/>
    <n v="1125"/>
    <n v="450"/>
    <n v="0.4"/>
  </r>
  <r>
    <x v="0"/>
    <n v="1185732"/>
    <x v="70"/>
    <x v="3"/>
    <x v="38"/>
    <s v="Des Moines"/>
    <x v="0"/>
    <n v="0.6"/>
    <n v="4950"/>
    <n v="2970"/>
    <n v="891"/>
    <n v="0.3"/>
  </r>
  <r>
    <x v="0"/>
    <n v="1185732"/>
    <x v="70"/>
    <x v="3"/>
    <x v="38"/>
    <s v="Des Moines"/>
    <x v="1"/>
    <n v="0.4"/>
    <n v="2000"/>
    <n v="800"/>
    <n v="280"/>
    <n v="0.35"/>
  </r>
  <r>
    <x v="0"/>
    <n v="1185732"/>
    <x v="70"/>
    <x v="3"/>
    <x v="38"/>
    <s v="Des Moines"/>
    <x v="2"/>
    <n v="0.35000000000000003"/>
    <n v="1750"/>
    <n v="612.50000000000011"/>
    <n v="183.75000000000003"/>
    <n v="0.3"/>
  </r>
  <r>
    <x v="0"/>
    <n v="1185732"/>
    <x v="70"/>
    <x v="3"/>
    <x v="38"/>
    <s v="Des Moines"/>
    <x v="3"/>
    <n v="0.35000000000000003"/>
    <n v="1500"/>
    <n v="525"/>
    <n v="157.5"/>
    <n v="0.3"/>
  </r>
  <r>
    <x v="0"/>
    <n v="1185732"/>
    <x v="70"/>
    <x v="3"/>
    <x v="38"/>
    <s v="Des Moines"/>
    <x v="4"/>
    <n v="0.44999999999999996"/>
    <n v="1750"/>
    <n v="787.49999999999989"/>
    <n v="393.74999999999994"/>
    <n v="0.5"/>
  </r>
  <r>
    <x v="0"/>
    <n v="1185732"/>
    <x v="70"/>
    <x v="3"/>
    <x v="38"/>
    <s v="Des Moines"/>
    <x v="5"/>
    <n v="0.49999999999999994"/>
    <n v="3000"/>
    <n v="1499.9999999999998"/>
    <n v="599.99999999999989"/>
    <n v="0.4"/>
  </r>
  <r>
    <x v="0"/>
    <n v="1185732"/>
    <x v="71"/>
    <x v="3"/>
    <x v="38"/>
    <s v="Des Moines"/>
    <x v="0"/>
    <n v="0.35000000000000003"/>
    <n v="5500"/>
    <n v="1925.0000000000002"/>
    <n v="577.5"/>
    <n v="0.3"/>
  </r>
  <r>
    <x v="0"/>
    <n v="1185732"/>
    <x v="71"/>
    <x v="3"/>
    <x v="38"/>
    <s v="Des Moines"/>
    <x v="1"/>
    <n v="0.3000000000000001"/>
    <n v="3000"/>
    <n v="900.00000000000034"/>
    <n v="315.00000000000011"/>
    <n v="0.35"/>
  </r>
  <r>
    <x v="0"/>
    <n v="1185732"/>
    <x v="71"/>
    <x v="3"/>
    <x v="38"/>
    <s v="Des Moines"/>
    <x v="2"/>
    <n v="0.25000000000000006"/>
    <n v="2000"/>
    <n v="500.00000000000011"/>
    <n v="150.00000000000003"/>
    <n v="0.3"/>
  </r>
  <r>
    <x v="0"/>
    <n v="1185732"/>
    <x v="71"/>
    <x v="3"/>
    <x v="38"/>
    <s v="Des Moines"/>
    <x v="3"/>
    <n v="0.25000000000000006"/>
    <n v="1750"/>
    <n v="437.50000000000011"/>
    <n v="131.25000000000003"/>
    <n v="0.3"/>
  </r>
  <r>
    <x v="0"/>
    <n v="1185732"/>
    <x v="71"/>
    <x v="3"/>
    <x v="38"/>
    <s v="Des Moines"/>
    <x v="4"/>
    <n v="0.35000000000000003"/>
    <n v="1750"/>
    <n v="612.50000000000011"/>
    <n v="306.25000000000006"/>
    <n v="0.5"/>
  </r>
  <r>
    <x v="0"/>
    <n v="1185732"/>
    <x v="71"/>
    <x v="3"/>
    <x v="38"/>
    <s v="Des Moines"/>
    <x v="5"/>
    <n v="0.55000000000000004"/>
    <n v="3250"/>
    <n v="1787.5000000000002"/>
    <n v="715.00000000000011"/>
    <n v="0.4"/>
  </r>
  <r>
    <x v="0"/>
    <n v="1185732"/>
    <x v="72"/>
    <x v="3"/>
    <x v="38"/>
    <s v="Des Moines"/>
    <x v="0"/>
    <n v="0.5"/>
    <n v="5500"/>
    <n v="2750"/>
    <n v="825"/>
    <n v="0.3"/>
  </r>
  <r>
    <x v="0"/>
    <n v="1185732"/>
    <x v="72"/>
    <x v="3"/>
    <x v="38"/>
    <s v="Des Moines"/>
    <x v="1"/>
    <n v="0.45000000000000007"/>
    <n v="3000"/>
    <n v="1350.0000000000002"/>
    <n v="472.50000000000006"/>
    <n v="0.35"/>
  </r>
  <r>
    <x v="0"/>
    <n v="1185732"/>
    <x v="72"/>
    <x v="3"/>
    <x v="38"/>
    <s v="Des Moines"/>
    <x v="2"/>
    <n v="0.4"/>
    <n v="2250"/>
    <n v="900"/>
    <n v="270"/>
    <n v="0.3"/>
  </r>
  <r>
    <x v="0"/>
    <n v="1185732"/>
    <x v="72"/>
    <x v="3"/>
    <x v="38"/>
    <s v="Des Moines"/>
    <x v="3"/>
    <n v="0.4"/>
    <n v="1750"/>
    <n v="700"/>
    <n v="210"/>
    <n v="0.3"/>
  </r>
  <r>
    <x v="0"/>
    <n v="1185732"/>
    <x v="72"/>
    <x v="3"/>
    <x v="38"/>
    <s v="Des Moines"/>
    <x v="4"/>
    <n v="0.5"/>
    <n v="2000"/>
    <n v="1000"/>
    <n v="500"/>
    <n v="0.5"/>
  </r>
  <r>
    <x v="0"/>
    <n v="1185732"/>
    <x v="72"/>
    <x v="3"/>
    <x v="38"/>
    <s v="Des Moines"/>
    <x v="5"/>
    <n v="0.55000000000000004"/>
    <n v="3750"/>
    <n v="2062.5"/>
    <n v="825"/>
    <n v="0.4"/>
  </r>
  <r>
    <x v="0"/>
    <n v="1185732"/>
    <x v="73"/>
    <x v="3"/>
    <x v="38"/>
    <s v="Des Moines"/>
    <x v="0"/>
    <n v="0.5"/>
    <n v="5250"/>
    <n v="2625"/>
    <n v="787.5"/>
    <n v="0.3"/>
  </r>
  <r>
    <x v="0"/>
    <n v="1185732"/>
    <x v="73"/>
    <x v="3"/>
    <x v="38"/>
    <s v="Des Moines"/>
    <x v="1"/>
    <n v="0.45000000000000007"/>
    <n v="3000"/>
    <n v="1350.0000000000002"/>
    <n v="472.50000000000006"/>
    <n v="0.35"/>
  </r>
  <r>
    <x v="0"/>
    <n v="1185732"/>
    <x v="73"/>
    <x v="3"/>
    <x v="38"/>
    <s v="Des Moines"/>
    <x v="2"/>
    <n v="0.4"/>
    <n v="2250"/>
    <n v="900"/>
    <n v="270"/>
    <n v="0.3"/>
  </r>
  <r>
    <x v="0"/>
    <n v="1185732"/>
    <x v="73"/>
    <x v="3"/>
    <x v="38"/>
    <s v="Des Moines"/>
    <x v="3"/>
    <n v="0.4"/>
    <n v="2000"/>
    <n v="800"/>
    <n v="240"/>
    <n v="0.3"/>
  </r>
  <r>
    <x v="0"/>
    <n v="1185732"/>
    <x v="73"/>
    <x v="3"/>
    <x v="38"/>
    <s v="Des Moines"/>
    <x v="4"/>
    <n v="0.5"/>
    <n v="1750"/>
    <n v="875"/>
    <n v="437.5"/>
    <n v="0.5"/>
  </r>
  <r>
    <x v="0"/>
    <n v="1185732"/>
    <x v="73"/>
    <x v="3"/>
    <x v="38"/>
    <s v="Des Moines"/>
    <x v="5"/>
    <n v="0.55000000000000004"/>
    <n v="3500"/>
    <n v="1925.0000000000002"/>
    <n v="770.00000000000011"/>
    <n v="0.4"/>
  </r>
  <r>
    <x v="0"/>
    <n v="1185732"/>
    <x v="74"/>
    <x v="3"/>
    <x v="38"/>
    <s v="Des Moines"/>
    <x v="0"/>
    <n v="0.35000000000000003"/>
    <n v="4750"/>
    <n v="1662.5000000000002"/>
    <n v="498.75000000000006"/>
    <n v="0.3"/>
  </r>
  <r>
    <x v="0"/>
    <n v="1185732"/>
    <x v="74"/>
    <x v="3"/>
    <x v="38"/>
    <s v="Des Moines"/>
    <x v="1"/>
    <n v="0.3000000000000001"/>
    <n v="2500"/>
    <n v="750.00000000000023"/>
    <n v="262.50000000000006"/>
    <n v="0.35"/>
  </r>
  <r>
    <x v="0"/>
    <n v="1185732"/>
    <x v="74"/>
    <x v="3"/>
    <x v="38"/>
    <s v="Des Moines"/>
    <x v="2"/>
    <n v="0.25000000000000006"/>
    <n v="1500"/>
    <n v="375.00000000000006"/>
    <n v="112.50000000000001"/>
    <n v="0.3"/>
  </r>
  <r>
    <x v="0"/>
    <n v="1185732"/>
    <x v="74"/>
    <x v="3"/>
    <x v="38"/>
    <s v="Des Moines"/>
    <x v="3"/>
    <n v="0.25000000000000006"/>
    <n v="1250"/>
    <n v="312.50000000000006"/>
    <n v="93.750000000000014"/>
    <n v="0.3"/>
  </r>
  <r>
    <x v="0"/>
    <n v="1185732"/>
    <x v="74"/>
    <x v="3"/>
    <x v="38"/>
    <s v="Des Moines"/>
    <x v="4"/>
    <n v="0.35000000000000003"/>
    <n v="1250"/>
    <n v="437.50000000000006"/>
    <n v="218.75000000000003"/>
    <n v="0.5"/>
  </r>
  <r>
    <x v="0"/>
    <n v="1185732"/>
    <x v="74"/>
    <x v="3"/>
    <x v="38"/>
    <s v="Des Moines"/>
    <x v="5"/>
    <n v="0.4"/>
    <n v="2000"/>
    <n v="800"/>
    <n v="320"/>
    <n v="0.4"/>
  </r>
  <r>
    <x v="0"/>
    <n v="1185732"/>
    <x v="75"/>
    <x v="3"/>
    <x v="38"/>
    <s v="Des Moines"/>
    <x v="0"/>
    <n v="0.44999999999999996"/>
    <n v="3750"/>
    <n v="1687.4999999999998"/>
    <n v="506.24999999999989"/>
    <n v="0.3"/>
  </r>
  <r>
    <x v="0"/>
    <n v="1185732"/>
    <x v="75"/>
    <x v="3"/>
    <x v="38"/>
    <s v="Des Moines"/>
    <x v="1"/>
    <n v="0.35000000000000003"/>
    <n v="2250"/>
    <n v="787.50000000000011"/>
    <n v="275.625"/>
    <n v="0.35"/>
  </r>
  <r>
    <x v="0"/>
    <n v="1185732"/>
    <x v="75"/>
    <x v="3"/>
    <x v="38"/>
    <s v="Des Moines"/>
    <x v="2"/>
    <n v="0.35000000000000003"/>
    <n v="1250"/>
    <n v="437.50000000000006"/>
    <n v="131.25"/>
    <n v="0.3"/>
  </r>
  <r>
    <x v="0"/>
    <n v="1185732"/>
    <x v="75"/>
    <x v="3"/>
    <x v="38"/>
    <s v="Des Moines"/>
    <x v="3"/>
    <n v="0.35000000000000003"/>
    <n v="1250"/>
    <n v="437.50000000000006"/>
    <n v="131.25"/>
    <n v="0.3"/>
  </r>
  <r>
    <x v="0"/>
    <n v="1185732"/>
    <x v="75"/>
    <x v="3"/>
    <x v="38"/>
    <s v="Des Moines"/>
    <x v="4"/>
    <n v="0.44999999999999996"/>
    <n v="1250"/>
    <n v="562.5"/>
    <n v="281.25"/>
    <n v="0.5"/>
  </r>
  <r>
    <x v="0"/>
    <n v="1185732"/>
    <x v="75"/>
    <x v="3"/>
    <x v="38"/>
    <s v="Des Moines"/>
    <x v="5"/>
    <n v="0.49999999999999983"/>
    <n v="2500"/>
    <n v="1249.9999999999995"/>
    <n v="499.99999999999983"/>
    <n v="0.4"/>
  </r>
  <r>
    <x v="0"/>
    <n v="1185732"/>
    <x v="76"/>
    <x v="3"/>
    <x v="38"/>
    <s v="Des Moines"/>
    <x v="0"/>
    <n v="0.44999999999999996"/>
    <n v="4000"/>
    <n v="1799.9999999999998"/>
    <n v="539.99999999999989"/>
    <n v="0.3"/>
  </r>
  <r>
    <x v="0"/>
    <n v="1185732"/>
    <x v="76"/>
    <x v="3"/>
    <x v="38"/>
    <s v="Des Moines"/>
    <x v="1"/>
    <n v="0.35000000000000003"/>
    <n v="3000"/>
    <n v="1050"/>
    <n v="367.5"/>
    <n v="0.35"/>
  </r>
  <r>
    <x v="0"/>
    <n v="1185732"/>
    <x v="76"/>
    <x v="3"/>
    <x v="38"/>
    <s v="Des Moines"/>
    <x v="2"/>
    <n v="0.35000000000000003"/>
    <n v="2450"/>
    <n v="857.50000000000011"/>
    <n v="257.25"/>
    <n v="0.3"/>
  </r>
  <r>
    <x v="0"/>
    <n v="1185732"/>
    <x v="76"/>
    <x v="3"/>
    <x v="38"/>
    <s v="Des Moines"/>
    <x v="3"/>
    <n v="0.35000000000000003"/>
    <n v="2250"/>
    <n v="787.50000000000011"/>
    <n v="236.25000000000003"/>
    <n v="0.3"/>
  </r>
  <r>
    <x v="0"/>
    <n v="1185732"/>
    <x v="76"/>
    <x v="3"/>
    <x v="38"/>
    <s v="Des Moines"/>
    <x v="4"/>
    <n v="0.6"/>
    <n v="2000"/>
    <n v="1200"/>
    <n v="600"/>
    <n v="0.5"/>
  </r>
  <r>
    <x v="0"/>
    <n v="1185732"/>
    <x v="76"/>
    <x v="3"/>
    <x v="38"/>
    <s v="Des Moines"/>
    <x v="5"/>
    <n v="0.64999999999999991"/>
    <n v="3000"/>
    <n v="1949.9999999999998"/>
    <n v="780"/>
    <n v="0.4"/>
  </r>
  <r>
    <x v="0"/>
    <n v="1185732"/>
    <x v="77"/>
    <x v="3"/>
    <x v="38"/>
    <s v="Des Moines"/>
    <x v="0"/>
    <n v="0.6"/>
    <n v="5500"/>
    <n v="3300"/>
    <n v="990"/>
    <n v="0.3"/>
  </r>
  <r>
    <x v="0"/>
    <n v="1185732"/>
    <x v="77"/>
    <x v="3"/>
    <x v="38"/>
    <s v="Des Moines"/>
    <x v="1"/>
    <n v="0.5"/>
    <n v="3500"/>
    <n v="1750"/>
    <n v="612.5"/>
    <n v="0.35"/>
  </r>
  <r>
    <x v="0"/>
    <n v="1185732"/>
    <x v="77"/>
    <x v="3"/>
    <x v="38"/>
    <s v="Des Moines"/>
    <x v="2"/>
    <n v="0.5"/>
    <n v="3000"/>
    <n v="1500"/>
    <n v="450"/>
    <n v="0.3"/>
  </r>
  <r>
    <x v="0"/>
    <n v="1185732"/>
    <x v="77"/>
    <x v="3"/>
    <x v="38"/>
    <s v="Des Moines"/>
    <x v="3"/>
    <n v="0.5"/>
    <n v="2500"/>
    <n v="1250"/>
    <n v="375"/>
    <n v="0.3"/>
  </r>
  <r>
    <x v="0"/>
    <n v="1185732"/>
    <x v="77"/>
    <x v="3"/>
    <x v="38"/>
    <s v="Des Moines"/>
    <x v="4"/>
    <n v="0.6"/>
    <n v="2500"/>
    <n v="1500"/>
    <n v="750"/>
    <n v="0.5"/>
  </r>
  <r>
    <x v="0"/>
    <n v="1185732"/>
    <x v="77"/>
    <x v="3"/>
    <x v="38"/>
    <s v="Des Moines"/>
    <x v="5"/>
    <n v="0.64999999999999991"/>
    <n v="3500"/>
    <n v="2274.9999999999995"/>
    <n v="909.99999999999989"/>
    <n v="0.4"/>
  </r>
  <r>
    <x v="0"/>
    <n v="1185732"/>
    <x v="136"/>
    <x v="3"/>
    <x v="39"/>
    <s v="Milwaukee"/>
    <x v="0"/>
    <n v="0.35000000000000003"/>
    <n v="5000"/>
    <n v="1750.0000000000002"/>
    <n v="700.00000000000011"/>
    <n v="0.4"/>
  </r>
  <r>
    <x v="0"/>
    <n v="1185732"/>
    <x v="136"/>
    <x v="3"/>
    <x v="39"/>
    <s v="Milwaukee"/>
    <x v="1"/>
    <n v="0.35000000000000003"/>
    <n v="3000"/>
    <n v="1050"/>
    <n v="420"/>
    <n v="0.4"/>
  </r>
  <r>
    <x v="0"/>
    <n v="1185732"/>
    <x v="136"/>
    <x v="3"/>
    <x v="39"/>
    <s v="Milwaukee"/>
    <x v="2"/>
    <n v="0.25000000000000006"/>
    <n v="3000"/>
    <n v="750.00000000000011"/>
    <n v="262.5"/>
    <n v="0.35"/>
  </r>
  <r>
    <x v="0"/>
    <n v="1185732"/>
    <x v="136"/>
    <x v="3"/>
    <x v="39"/>
    <s v="Milwaukee"/>
    <x v="3"/>
    <n v="0.30000000000000004"/>
    <n v="1500"/>
    <n v="450.00000000000006"/>
    <n v="157.5"/>
    <n v="0.35"/>
  </r>
  <r>
    <x v="0"/>
    <n v="1185732"/>
    <x v="136"/>
    <x v="3"/>
    <x v="39"/>
    <s v="Milwaukee"/>
    <x v="4"/>
    <n v="0.44999999999999996"/>
    <n v="2000"/>
    <n v="899.99999999999989"/>
    <n v="269.99999999999994"/>
    <n v="0.3"/>
  </r>
  <r>
    <x v="0"/>
    <n v="1185732"/>
    <x v="136"/>
    <x v="3"/>
    <x v="39"/>
    <s v="Milwaukee"/>
    <x v="5"/>
    <n v="0.35000000000000003"/>
    <n v="3000"/>
    <n v="1050"/>
    <n v="420"/>
    <n v="0.4"/>
  </r>
  <r>
    <x v="0"/>
    <n v="1185732"/>
    <x v="79"/>
    <x v="3"/>
    <x v="39"/>
    <s v="Milwaukee"/>
    <x v="0"/>
    <n v="0.35000000000000003"/>
    <n v="5500"/>
    <n v="1925.0000000000002"/>
    <n v="770.00000000000011"/>
    <n v="0.4"/>
  </r>
  <r>
    <x v="0"/>
    <n v="1185732"/>
    <x v="79"/>
    <x v="3"/>
    <x v="39"/>
    <s v="Milwaukee"/>
    <x v="1"/>
    <n v="0.35000000000000003"/>
    <n v="2000"/>
    <n v="700.00000000000011"/>
    <n v="280.00000000000006"/>
    <n v="0.4"/>
  </r>
  <r>
    <x v="0"/>
    <n v="1185732"/>
    <x v="79"/>
    <x v="3"/>
    <x v="39"/>
    <s v="Milwaukee"/>
    <x v="2"/>
    <n v="0.25000000000000006"/>
    <n v="2500"/>
    <n v="625.00000000000011"/>
    <n v="218.75000000000003"/>
    <n v="0.35"/>
  </r>
  <r>
    <x v="0"/>
    <n v="1185732"/>
    <x v="79"/>
    <x v="3"/>
    <x v="39"/>
    <s v="Milwaukee"/>
    <x v="3"/>
    <n v="0.30000000000000004"/>
    <n v="1250"/>
    <n v="375.00000000000006"/>
    <n v="131.25"/>
    <n v="0.35"/>
  </r>
  <r>
    <x v="0"/>
    <n v="1185732"/>
    <x v="79"/>
    <x v="3"/>
    <x v="39"/>
    <s v="Milwaukee"/>
    <x v="4"/>
    <n v="0.44999999999999996"/>
    <n v="2000"/>
    <n v="899.99999999999989"/>
    <n v="269.99999999999994"/>
    <n v="0.3"/>
  </r>
  <r>
    <x v="0"/>
    <n v="1185732"/>
    <x v="79"/>
    <x v="3"/>
    <x v="39"/>
    <s v="Milwaukee"/>
    <x v="5"/>
    <n v="0.19999999999999996"/>
    <n v="3000"/>
    <n v="599.99999999999989"/>
    <n v="239.99999999999997"/>
    <n v="0.4"/>
  </r>
  <r>
    <x v="0"/>
    <n v="1185732"/>
    <x v="137"/>
    <x v="3"/>
    <x v="39"/>
    <s v="Milwaukee"/>
    <x v="0"/>
    <n v="0.25000000000000006"/>
    <n v="5200"/>
    <n v="1300.0000000000002"/>
    <n v="520.00000000000011"/>
    <n v="0.4"/>
  </r>
  <r>
    <x v="0"/>
    <n v="1185732"/>
    <x v="137"/>
    <x v="3"/>
    <x v="39"/>
    <s v="Milwaukee"/>
    <x v="1"/>
    <n v="0.25000000000000006"/>
    <n v="2250"/>
    <n v="562.50000000000011"/>
    <n v="225.00000000000006"/>
    <n v="0.4"/>
  </r>
  <r>
    <x v="0"/>
    <n v="1185732"/>
    <x v="137"/>
    <x v="3"/>
    <x v="39"/>
    <s v="Milwaukee"/>
    <x v="2"/>
    <n v="0.15000000000000002"/>
    <n v="2750"/>
    <n v="412.50000000000006"/>
    <n v="144.375"/>
    <n v="0.35"/>
  </r>
  <r>
    <x v="0"/>
    <n v="1185732"/>
    <x v="137"/>
    <x v="3"/>
    <x v="39"/>
    <s v="Milwaukee"/>
    <x v="3"/>
    <n v="0.19999999999999996"/>
    <n v="1250"/>
    <n v="249.99999999999994"/>
    <n v="87.499999999999972"/>
    <n v="0.35"/>
  </r>
  <r>
    <x v="0"/>
    <n v="1185732"/>
    <x v="137"/>
    <x v="3"/>
    <x v="39"/>
    <s v="Milwaukee"/>
    <x v="4"/>
    <n v="0.35000000000000003"/>
    <n v="1750"/>
    <n v="612.50000000000011"/>
    <n v="183.75000000000003"/>
    <n v="0.3"/>
  </r>
  <r>
    <x v="0"/>
    <n v="1185732"/>
    <x v="137"/>
    <x v="3"/>
    <x v="39"/>
    <s v="Milwaukee"/>
    <x v="5"/>
    <n v="0.25000000000000006"/>
    <n v="2750"/>
    <n v="687.50000000000011"/>
    <n v="275.00000000000006"/>
    <n v="0.4"/>
  </r>
  <r>
    <x v="0"/>
    <n v="1185732"/>
    <x v="138"/>
    <x v="3"/>
    <x v="39"/>
    <s v="Milwaukee"/>
    <x v="0"/>
    <n v="0.25000000000000006"/>
    <n v="5000"/>
    <n v="1250.0000000000002"/>
    <n v="500.00000000000011"/>
    <n v="0.4"/>
  </r>
  <r>
    <x v="0"/>
    <n v="1185732"/>
    <x v="138"/>
    <x v="3"/>
    <x v="39"/>
    <s v="Milwaukee"/>
    <x v="1"/>
    <n v="0.25000000000000006"/>
    <n v="2000"/>
    <n v="500.00000000000011"/>
    <n v="200.00000000000006"/>
    <n v="0.4"/>
  </r>
  <r>
    <x v="0"/>
    <n v="1185732"/>
    <x v="138"/>
    <x v="3"/>
    <x v="39"/>
    <s v="Milwaukee"/>
    <x v="2"/>
    <n v="0.15000000000000002"/>
    <n v="2000"/>
    <n v="300.00000000000006"/>
    <n v="105.00000000000001"/>
    <n v="0.35"/>
  </r>
  <r>
    <x v="0"/>
    <n v="1185732"/>
    <x v="138"/>
    <x v="3"/>
    <x v="39"/>
    <s v="Milwaukee"/>
    <x v="3"/>
    <n v="0.19999999999999996"/>
    <n v="1250"/>
    <n v="249.99999999999994"/>
    <n v="87.499999999999972"/>
    <n v="0.35"/>
  </r>
  <r>
    <x v="0"/>
    <n v="1185732"/>
    <x v="138"/>
    <x v="3"/>
    <x v="39"/>
    <s v="Milwaukee"/>
    <x v="4"/>
    <n v="0.65"/>
    <n v="1500"/>
    <n v="975"/>
    <n v="292.5"/>
    <n v="0.3"/>
  </r>
  <r>
    <x v="0"/>
    <n v="1185732"/>
    <x v="138"/>
    <x v="3"/>
    <x v="39"/>
    <s v="Milwaukee"/>
    <x v="5"/>
    <n v="0.5"/>
    <n v="2750"/>
    <n v="1375"/>
    <n v="550"/>
    <n v="0.4"/>
  </r>
  <r>
    <x v="0"/>
    <n v="1185732"/>
    <x v="139"/>
    <x v="3"/>
    <x v="39"/>
    <s v="Milwaukee"/>
    <x v="0"/>
    <n v="0.6"/>
    <n v="5450"/>
    <n v="3270"/>
    <n v="1308"/>
    <n v="0.4"/>
  </r>
  <r>
    <x v="0"/>
    <n v="1185732"/>
    <x v="139"/>
    <x v="3"/>
    <x v="39"/>
    <s v="Milwaukee"/>
    <x v="1"/>
    <n v="0.4"/>
    <n v="2500"/>
    <n v="1000"/>
    <n v="400"/>
    <n v="0.4"/>
  </r>
  <r>
    <x v="0"/>
    <n v="1185732"/>
    <x v="139"/>
    <x v="3"/>
    <x v="39"/>
    <s v="Milwaukee"/>
    <x v="2"/>
    <n v="0.35000000000000003"/>
    <n v="2250"/>
    <n v="787.50000000000011"/>
    <n v="275.625"/>
    <n v="0.35"/>
  </r>
  <r>
    <x v="0"/>
    <n v="1185732"/>
    <x v="139"/>
    <x v="3"/>
    <x v="39"/>
    <s v="Milwaukee"/>
    <x v="3"/>
    <n v="0.35000000000000003"/>
    <n v="1750"/>
    <n v="612.50000000000011"/>
    <n v="214.37500000000003"/>
    <n v="0.35"/>
  </r>
  <r>
    <x v="0"/>
    <n v="1185732"/>
    <x v="139"/>
    <x v="3"/>
    <x v="39"/>
    <s v="Milwaukee"/>
    <x v="4"/>
    <n v="0.44999999999999996"/>
    <n v="2000"/>
    <n v="899.99999999999989"/>
    <n v="269.99999999999994"/>
    <n v="0.3"/>
  </r>
  <r>
    <x v="0"/>
    <n v="1185732"/>
    <x v="139"/>
    <x v="3"/>
    <x v="39"/>
    <s v="Milwaukee"/>
    <x v="5"/>
    <n v="0.54999999999999993"/>
    <n v="3250"/>
    <n v="1787.4999999999998"/>
    <n v="715"/>
    <n v="0.4"/>
  </r>
  <r>
    <x v="0"/>
    <n v="1185732"/>
    <x v="83"/>
    <x v="3"/>
    <x v="39"/>
    <s v="Milwaukee"/>
    <x v="0"/>
    <n v="0.4"/>
    <n v="5750"/>
    <n v="2300"/>
    <n v="920"/>
    <n v="0.4"/>
  </r>
  <r>
    <x v="0"/>
    <n v="1185732"/>
    <x v="83"/>
    <x v="3"/>
    <x v="39"/>
    <s v="Milwaukee"/>
    <x v="1"/>
    <n v="0.35000000000000009"/>
    <n v="3250"/>
    <n v="1137.5000000000002"/>
    <n v="455.00000000000011"/>
    <n v="0.4"/>
  </r>
  <r>
    <x v="0"/>
    <n v="1185732"/>
    <x v="83"/>
    <x v="3"/>
    <x v="39"/>
    <s v="Milwaukee"/>
    <x v="2"/>
    <n v="0.30000000000000004"/>
    <n v="2000"/>
    <n v="600.00000000000011"/>
    <n v="210.00000000000003"/>
    <n v="0.35"/>
  </r>
  <r>
    <x v="0"/>
    <n v="1185732"/>
    <x v="83"/>
    <x v="3"/>
    <x v="39"/>
    <s v="Milwaukee"/>
    <x v="3"/>
    <n v="0.30000000000000004"/>
    <n v="1750"/>
    <n v="525.00000000000011"/>
    <n v="183.75000000000003"/>
    <n v="0.35"/>
  </r>
  <r>
    <x v="0"/>
    <n v="1185732"/>
    <x v="83"/>
    <x v="3"/>
    <x v="39"/>
    <s v="Milwaukee"/>
    <x v="4"/>
    <n v="0.4"/>
    <n v="1750"/>
    <n v="700"/>
    <n v="210"/>
    <n v="0.3"/>
  </r>
  <r>
    <x v="0"/>
    <n v="1185732"/>
    <x v="83"/>
    <x v="3"/>
    <x v="39"/>
    <s v="Milwaukee"/>
    <x v="5"/>
    <n v="0.60000000000000009"/>
    <n v="3250"/>
    <n v="1950.0000000000002"/>
    <n v="780.00000000000011"/>
    <n v="0.4"/>
  </r>
  <r>
    <x v="0"/>
    <n v="1185732"/>
    <x v="140"/>
    <x v="3"/>
    <x v="39"/>
    <s v="Milwaukee"/>
    <x v="0"/>
    <n v="0.55000000000000004"/>
    <n v="5500"/>
    <n v="3025.0000000000005"/>
    <n v="1210.0000000000002"/>
    <n v="0.4"/>
  </r>
  <r>
    <x v="0"/>
    <n v="1185732"/>
    <x v="140"/>
    <x v="3"/>
    <x v="39"/>
    <s v="Milwaukee"/>
    <x v="1"/>
    <n v="0.50000000000000011"/>
    <n v="3000"/>
    <n v="1500.0000000000002"/>
    <n v="600.00000000000011"/>
    <n v="0.4"/>
  </r>
  <r>
    <x v="0"/>
    <n v="1185732"/>
    <x v="140"/>
    <x v="3"/>
    <x v="39"/>
    <s v="Milwaukee"/>
    <x v="2"/>
    <n v="0.45"/>
    <n v="2250"/>
    <n v="1012.5"/>
    <n v="354.375"/>
    <n v="0.35"/>
  </r>
  <r>
    <x v="0"/>
    <n v="1185732"/>
    <x v="140"/>
    <x v="3"/>
    <x v="39"/>
    <s v="Milwaukee"/>
    <x v="3"/>
    <n v="0.45"/>
    <n v="1750"/>
    <n v="787.5"/>
    <n v="275.625"/>
    <n v="0.35"/>
  </r>
  <r>
    <x v="0"/>
    <n v="1185732"/>
    <x v="140"/>
    <x v="3"/>
    <x v="39"/>
    <s v="Milwaukee"/>
    <x v="4"/>
    <n v="0.55000000000000004"/>
    <n v="2000"/>
    <n v="1100"/>
    <n v="330"/>
    <n v="0.3"/>
  </r>
  <r>
    <x v="0"/>
    <n v="1185732"/>
    <x v="140"/>
    <x v="3"/>
    <x v="39"/>
    <s v="Milwaukee"/>
    <x v="5"/>
    <n v="0.60000000000000009"/>
    <n v="3750"/>
    <n v="2250.0000000000005"/>
    <n v="900.00000000000023"/>
    <n v="0.4"/>
  </r>
  <r>
    <x v="0"/>
    <n v="1185732"/>
    <x v="141"/>
    <x v="3"/>
    <x v="39"/>
    <s v="Milwaukee"/>
    <x v="0"/>
    <n v="0.5"/>
    <n v="5250"/>
    <n v="2625"/>
    <n v="1050"/>
    <n v="0.4"/>
  </r>
  <r>
    <x v="0"/>
    <n v="1185732"/>
    <x v="141"/>
    <x v="3"/>
    <x v="39"/>
    <s v="Milwaukee"/>
    <x v="1"/>
    <n v="0.45000000000000007"/>
    <n v="3000"/>
    <n v="1350.0000000000002"/>
    <n v="540.00000000000011"/>
    <n v="0.4"/>
  </r>
  <r>
    <x v="0"/>
    <n v="1185732"/>
    <x v="141"/>
    <x v="3"/>
    <x v="39"/>
    <s v="Milwaukee"/>
    <x v="2"/>
    <n v="0.4"/>
    <n v="2250"/>
    <n v="900"/>
    <n v="315"/>
    <n v="0.35"/>
  </r>
  <r>
    <x v="0"/>
    <n v="1185732"/>
    <x v="141"/>
    <x v="3"/>
    <x v="39"/>
    <s v="Milwaukee"/>
    <x v="3"/>
    <n v="0.4"/>
    <n v="2000"/>
    <n v="800"/>
    <n v="280"/>
    <n v="0.35"/>
  </r>
  <r>
    <x v="0"/>
    <n v="1185732"/>
    <x v="141"/>
    <x v="3"/>
    <x v="39"/>
    <s v="Milwaukee"/>
    <x v="4"/>
    <n v="0.5"/>
    <n v="1750"/>
    <n v="875"/>
    <n v="262.5"/>
    <n v="0.3"/>
  </r>
  <r>
    <x v="0"/>
    <n v="1185732"/>
    <x v="141"/>
    <x v="3"/>
    <x v="39"/>
    <s v="Milwaukee"/>
    <x v="5"/>
    <n v="0.55000000000000004"/>
    <n v="3500"/>
    <n v="1925.0000000000002"/>
    <n v="770.00000000000011"/>
    <n v="0.4"/>
  </r>
  <r>
    <x v="0"/>
    <n v="1185732"/>
    <x v="142"/>
    <x v="3"/>
    <x v="39"/>
    <s v="Milwaukee"/>
    <x v="0"/>
    <n v="0.35000000000000003"/>
    <n v="4750"/>
    <n v="1662.5000000000002"/>
    <n v="665.00000000000011"/>
    <n v="0.4"/>
  </r>
  <r>
    <x v="0"/>
    <n v="1185732"/>
    <x v="142"/>
    <x v="3"/>
    <x v="39"/>
    <s v="Milwaukee"/>
    <x v="1"/>
    <n v="0.3000000000000001"/>
    <n v="2750"/>
    <n v="825.00000000000023"/>
    <n v="330.00000000000011"/>
    <n v="0.4"/>
  </r>
  <r>
    <x v="0"/>
    <n v="1185732"/>
    <x v="142"/>
    <x v="3"/>
    <x v="39"/>
    <s v="Milwaukee"/>
    <x v="2"/>
    <n v="0.25000000000000006"/>
    <n v="1750"/>
    <n v="437.50000000000011"/>
    <n v="153.12500000000003"/>
    <n v="0.35"/>
  </r>
  <r>
    <x v="0"/>
    <n v="1185732"/>
    <x v="142"/>
    <x v="3"/>
    <x v="39"/>
    <s v="Milwaukee"/>
    <x v="3"/>
    <n v="0.25000000000000006"/>
    <n v="1500"/>
    <n v="375.00000000000006"/>
    <n v="131.25"/>
    <n v="0.35"/>
  </r>
  <r>
    <x v="0"/>
    <n v="1185732"/>
    <x v="142"/>
    <x v="3"/>
    <x v="39"/>
    <s v="Milwaukee"/>
    <x v="4"/>
    <n v="0.35000000000000003"/>
    <n v="1500"/>
    <n v="525"/>
    <n v="157.5"/>
    <n v="0.3"/>
  </r>
  <r>
    <x v="0"/>
    <n v="1185732"/>
    <x v="142"/>
    <x v="3"/>
    <x v="39"/>
    <s v="Milwaukee"/>
    <x v="5"/>
    <n v="0.4"/>
    <n v="2250"/>
    <n v="900"/>
    <n v="360"/>
    <n v="0.4"/>
  </r>
  <r>
    <x v="0"/>
    <n v="1185732"/>
    <x v="87"/>
    <x v="3"/>
    <x v="39"/>
    <s v="Milwaukee"/>
    <x v="0"/>
    <n v="0.44999999999999996"/>
    <n v="4000"/>
    <n v="1799.9999999999998"/>
    <n v="720"/>
    <n v="0.4"/>
  </r>
  <r>
    <x v="0"/>
    <n v="1185732"/>
    <x v="87"/>
    <x v="3"/>
    <x v="39"/>
    <s v="Milwaukee"/>
    <x v="1"/>
    <n v="0.35000000000000003"/>
    <n v="2500"/>
    <n v="875.00000000000011"/>
    <n v="350.00000000000006"/>
    <n v="0.4"/>
  </r>
  <r>
    <x v="0"/>
    <n v="1185732"/>
    <x v="87"/>
    <x v="3"/>
    <x v="39"/>
    <s v="Milwaukee"/>
    <x v="2"/>
    <n v="0.35000000000000003"/>
    <n v="1500"/>
    <n v="525"/>
    <n v="183.75"/>
    <n v="0.35"/>
  </r>
  <r>
    <x v="0"/>
    <n v="1185732"/>
    <x v="87"/>
    <x v="3"/>
    <x v="39"/>
    <s v="Milwaukee"/>
    <x v="3"/>
    <n v="0.35000000000000003"/>
    <n v="1500"/>
    <n v="525"/>
    <n v="183.75"/>
    <n v="0.35"/>
  </r>
  <r>
    <x v="0"/>
    <n v="1185732"/>
    <x v="87"/>
    <x v="3"/>
    <x v="39"/>
    <s v="Milwaukee"/>
    <x v="4"/>
    <n v="0.44999999999999996"/>
    <n v="1500"/>
    <n v="674.99999999999989"/>
    <n v="202.49999999999997"/>
    <n v="0.3"/>
  </r>
  <r>
    <x v="0"/>
    <n v="1185732"/>
    <x v="87"/>
    <x v="3"/>
    <x v="39"/>
    <s v="Milwaukee"/>
    <x v="5"/>
    <n v="0.49999999999999983"/>
    <n v="2750"/>
    <n v="1374.9999999999995"/>
    <n v="549.99999999999989"/>
    <n v="0.4"/>
  </r>
  <r>
    <x v="0"/>
    <n v="1185732"/>
    <x v="143"/>
    <x v="3"/>
    <x v="39"/>
    <s v="Milwaukee"/>
    <x v="0"/>
    <n v="0.44999999999999996"/>
    <n v="4250"/>
    <n v="1912.4999999999998"/>
    <n v="765"/>
    <n v="0.4"/>
  </r>
  <r>
    <x v="0"/>
    <n v="1185732"/>
    <x v="143"/>
    <x v="3"/>
    <x v="39"/>
    <s v="Milwaukee"/>
    <x v="1"/>
    <n v="0.35000000000000003"/>
    <n v="3250"/>
    <n v="1137.5"/>
    <n v="455"/>
    <n v="0.4"/>
  </r>
  <r>
    <x v="0"/>
    <n v="1185732"/>
    <x v="143"/>
    <x v="3"/>
    <x v="39"/>
    <s v="Milwaukee"/>
    <x v="2"/>
    <n v="0.35000000000000003"/>
    <n v="2700"/>
    <n v="945.00000000000011"/>
    <n v="330.75"/>
    <n v="0.35"/>
  </r>
  <r>
    <x v="0"/>
    <n v="1185732"/>
    <x v="143"/>
    <x v="3"/>
    <x v="39"/>
    <s v="Milwaukee"/>
    <x v="3"/>
    <n v="0.35000000000000003"/>
    <n v="2750"/>
    <n v="962.50000000000011"/>
    <n v="336.875"/>
    <n v="0.35"/>
  </r>
  <r>
    <x v="0"/>
    <n v="1185732"/>
    <x v="143"/>
    <x v="3"/>
    <x v="39"/>
    <s v="Milwaukee"/>
    <x v="4"/>
    <n v="0.6"/>
    <n v="2500"/>
    <n v="1500"/>
    <n v="450"/>
    <n v="0.3"/>
  </r>
  <r>
    <x v="0"/>
    <n v="1185732"/>
    <x v="143"/>
    <x v="3"/>
    <x v="39"/>
    <s v="Milwaukee"/>
    <x v="5"/>
    <n v="0.64999999999999991"/>
    <n v="3500"/>
    <n v="2274.9999999999995"/>
    <n v="909.99999999999989"/>
    <n v="0.4"/>
  </r>
  <r>
    <x v="0"/>
    <n v="1185732"/>
    <x v="144"/>
    <x v="3"/>
    <x v="39"/>
    <s v="Milwaukee"/>
    <x v="0"/>
    <n v="0.6"/>
    <n v="6000"/>
    <n v="3600"/>
    <n v="1440"/>
    <n v="0.4"/>
  </r>
  <r>
    <x v="0"/>
    <n v="1185732"/>
    <x v="144"/>
    <x v="3"/>
    <x v="39"/>
    <s v="Milwaukee"/>
    <x v="1"/>
    <n v="0.5"/>
    <n v="4000"/>
    <n v="2000"/>
    <n v="800"/>
    <n v="0.4"/>
  </r>
  <r>
    <x v="0"/>
    <n v="1185732"/>
    <x v="144"/>
    <x v="3"/>
    <x v="39"/>
    <s v="Milwaukee"/>
    <x v="2"/>
    <n v="0.5"/>
    <n v="3500"/>
    <n v="1750"/>
    <n v="612.5"/>
    <n v="0.35"/>
  </r>
  <r>
    <x v="0"/>
    <n v="1185732"/>
    <x v="144"/>
    <x v="3"/>
    <x v="39"/>
    <s v="Milwaukee"/>
    <x v="3"/>
    <n v="0.5"/>
    <n v="3000"/>
    <n v="1500"/>
    <n v="525"/>
    <n v="0.35"/>
  </r>
  <r>
    <x v="0"/>
    <n v="1185732"/>
    <x v="144"/>
    <x v="3"/>
    <x v="39"/>
    <s v="Milwaukee"/>
    <x v="4"/>
    <n v="0.6"/>
    <n v="3000"/>
    <n v="1800"/>
    <n v="540"/>
    <n v="0.3"/>
  </r>
  <r>
    <x v="0"/>
    <n v="1185732"/>
    <x v="144"/>
    <x v="3"/>
    <x v="39"/>
    <s v="Milwaukee"/>
    <x v="5"/>
    <n v="0.64999999999999991"/>
    <n v="4000"/>
    <n v="2599.9999999999995"/>
    <n v="1039.9999999999998"/>
    <n v="0.4"/>
  </r>
  <r>
    <x v="0"/>
    <n v="1185732"/>
    <x v="102"/>
    <x v="3"/>
    <x v="40"/>
    <s v="Indianapolis"/>
    <x v="0"/>
    <n v="0.35000000000000003"/>
    <n v="5000"/>
    <n v="1750.0000000000002"/>
    <n v="700.00000000000011"/>
    <n v="0.4"/>
  </r>
  <r>
    <x v="0"/>
    <n v="1185732"/>
    <x v="102"/>
    <x v="3"/>
    <x v="40"/>
    <s v="Indianapolis"/>
    <x v="1"/>
    <n v="0.35000000000000003"/>
    <n v="3000"/>
    <n v="1050"/>
    <n v="420"/>
    <n v="0.4"/>
  </r>
  <r>
    <x v="0"/>
    <n v="1185732"/>
    <x v="102"/>
    <x v="3"/>
    <x v="40"/>
    <s v="Indianapolis"/>
    <x v="2"/>
    <n v="0.25000000000000006"/>
    <n v="3000"/>
    <n v="750.00000000000011"/>
    <n v="300.00000000000006"/>
    <n v="0.4"/>
  </r>
  <r>
    <x v="0"/>
    <n v="1185732"/>
    <x v="102"/>
    <x v="3"/>
    <x v="40"/>
    <s v="Indianapolis"/>
    <x v="3"/>
    <n v="0.30000000000000004"/>
    <n v="1500"/>
    <n v="450.00000000000006"/>
    <n v="180.00000000000003"/>
    <n v="0.4"/>
  </r>
  <r>
    <x v="0"/>
    <n v="1185732"/>
    <x v="102"/>
    <x v="3"/>
    <x v="40"/>
    <s v="Indianapolis"/>
    <x v="4"/>
    <n v="0.44999999999999996"/>
    <n v="2000"/>
    <n v="899.99999999999989"/>
    <n v="360"/>
    <n v="0.4"/>
  </r>
  <r>
    <x v="0"/>
    <n v="1185732"/>
    <x v="102"/>
    <x v="3"/>
    <x v="40"/>
    <s v="Indianapolis"/>
    <x v="5"/>
    <n v="0.35000000000000003"/>
    <n v="3000"/>
    <n v="1050"/>
    <n v="420"/>
    <n v="0.4"/>
  </r>
  <r>
    <x v="0"/>
    <n v="1185732"/>
    <x v="103"/>
    <x v="3"/>
    <x v="40"/>
    <s v="Indianapolis"/>
    <x v="0"/>
    <n v="0.35000000000000003"/>
    <n v="5500"/>
    <n v="1925.0000000000002"/>
    <n v="770.00000000000011"/>
    <n v="0.4"/>
  </r>
  <r>
    <x v="0"/>
    <n v="1185732"/>
    <x v="103"/>
    <x v="3"/>
    <x v="40"/>
    <s v="Indianapolis"/>
    <x v="1"/>
    <n v="0.4"/>
    <n v="2000"/>
    <n v="800"/>
    <n v="320"/>
    <n v="0.4"/>
  </r>
  <r>
    <x v="0"/>
    <n v="1185732"/>
    <x v="103"/>
    <x v="3"/>
    <x v="40"/>
    <s v="Indianapolis"/>
    <x v="2"/>
    <n v="0.30000000000000004"/>
    <n v="3000"/>
    <n v="900.00000000000011"/>
    <n v="360.00000000000006"/>
    <n v="0.4"/>
  </r>
  <r>
    <x v="0"/>
    <n v="1185732"/>
    <x v="103"/>
    <x v="3"/>
    <x v="40"/>
    <s v="Indianapolis"/>
    <x v="3"/>
    <n v="0.35000000000000003"/>
    <n v="1750"/>
    <n v="612.50000000000011"/>
    <n v="245.00000000000006"/>
    <n v="0.4"/>
  </r>
  <r>
    <x v="0"/>
    <n v="1185732"/>
    <x v="103"/>
    <x v="3"/>
    <x v="40"/>
    <s v="Indianapolis"/>
    <x v="4"/>
    <n v="0.49999999999999994"/>
    <n v="2500"/>
    <n v="1249.9999999999998"/>
    <n v="499.99999999999994"/>
    <n v="0.4"/>
  </r>
  <r>
    <x v="0"/>
    <n v="1185732"/>
    <x v="103"/>
    <x v="3"/>
    <x v="40"/>
    <s v="Indianapolis"/>
    <x v="5"/>
    <n v="0.24999999999999994"/>
    <n v="3500"/>
    <n v="874.99999999999977"/>
    <n v="349.99999999999994"/>
    <n v="0.4"/>
  </r>
  <r>
    <x v="0"/>
    <n v="1185732"/>
    <x v="104"/>
    <x v="3"/>
    <x v="40"/>
    <s v="Indianapolis"/>
    <x v="0"/>
    <n v="0.30000000000000004"/>
    <n v="5700"/>
    <n v="1710.0000000000002"/>
    <n v="684.00000000000011"/>
    <n v="0.4"/>
  </r>
  <r>
    <x v="0"/>
    <n v="1185732"/>
    <x v="104"/>
    <x v="3"/>
    <x v="40"/>
    <s v="Indianapolis"/>
    <x v="1"/>
    <n v="0.30000000000000004"/>
    <n v="2750"/>
    <n v="825.00000000000011"/>
    <n v="330.00000000000006"/>
    <n v="0.4"/>
  </r>
  <r>
    <x v="0"/>
    <n v="1185732"/>
    <x v="104"/>
    <x v="3"/>
    <x v="40"/>
    <s v="Indianapolis"/>
    <x v="2"/>
    <n v="0.2"/>
    <n v="3250"/>
    <n v="650"/>
    <n v="260"/>
    <n v="0.4"/>
  </r>
  <r>
    <x v="0"/>
    <n v="1185732"/>
    <x v="104"/>
    <x v="3"/>
    <x v="40"/>
    <s v="Indianapolis"/>
    <x v="3"/>
    <n v="0.24999999999999994"/>
    <n v="1750"/>
    <n v="437.49999999999989"/>
    <n v="174.99999999999997"/>
    <n v="0.4"/>
  </r>
  <r>
    <x v="0"/>
    <n v="1185732"/>
    <x v="104"/>
    <x v="3"/>
    <x v="40"/>
    <s v="Indianapolis"/>
    <x v="4"/>
    <n v="0.4"/>
    <n v="2250"/>
    <n v="900"/>
    <n v="360"/>
    <n v="0.4"/>
  </r>
  <r>
    <x v="0"/>
    <n v="1185732"/>
    <x v="104"/>
    <x v="3"/>
    <x v="40"/>
    <s v="Indianapolis"/>
    <x v="5"/>
    <n v="0.30000000000000004"/>
    <n v="3250"/>
    <n v="975.00000000000011"/>
    <n v="390.00000000000006"/>
    <n v="0.4"/>
  </r>
  <r>
    <x v="0"/>
    <n v="1185732"/>
    <x v="105"/>
    <x v="3"/>
    <x v="40"/>
    <s v="Indianapolis"/>
    <x v="0"/>
    <n v="0.30000000000000004"/>
    <n v="5500"/>
    <n v="1650.0000000000002"/>
    <n v="660.00000000000011"/>
    <n v="0.4"/>
  </r>
  <r>
    <x v="0"/>
    <n v="1185732"/>
    <x v="105"/>
    <x v="3"/>
    <x v="40"/>
    <s v="Indianapolis"/>
    <x v="1"/>
    <n v="0.30000000000000004"/>
    <n v="2500"/>
    <n v="750.00000000000011"/>
    <n v="300.00000000000006"/>
    <n v="0.4"/>
  </r>
  <r>
    <x v="0"/>
    <n v="1185732"/>
    <x v="105"/>
    <x v="3"/>
    <x v="40"/>
    <s v="Indianapolis"/>
    <x v="2"/>
    <n v="0.2"/>
    <n v="2500"/>
    <n v="500"/>
    <n v="200"/>
    <n v="0.4"/>
  </r>
  <r>
    <x v="0"/>
    <n v="1185732"/>
    <x v="105"/>
    <x v="3"/>
    <x v="40"/>
    <s v="Indianapolis"/>
    <x v="3"/>
    <n v="0.24999999999999994"/>
    <n v="1750"/>
    <n v="437.49999999999989"/>
    <n v="174.99999999999997"/>
    <n v="0.4"/>
  </r>
  <r>
    <x v="0"/>
    <n v="1185732"/>
    <x v="105"/>
    <x v="3"/>
    <x v="40"/>
    <s v="Indianapolis"/>
    <x v="4"/>
    <n v="0.65"/>
    <n v="2000"/>
    <n v="1300"/>
    <n v="520"/>
    <n v="0.4"/>
  </r>
  <r>
    <x v="0"/>
    <n v="1185732"/>
    <x v="105"/>
    <x v="3"/>
    <x v="40"/>
    <s v="Indianapolis"/>
    <x v="5"/>
    <n v="0.5"/>
    <n v="3250"/>
    <n v="1625"/>
    <n v="650"/>
    <n v="0.4"/>
  </r>
  <r>
    <x v="0"/>
    <n v="1185732"/>
    <x v="106"/>
    <x v="3"/>
    <x v="40"/>
    <s v="Indianapolis"/>
    <x v="0"/>
    <n v="0.6"/>
    <n v="5950"/>
    <n v="3570"/>
    <n v="1428"/>
    <n v="0.4"/>
  </r>
  <r>
    <x v="0"/>
    <n v="1185732"/>
    <x v="106"/>
    <x v="3"/>
    <x v="40"/>
    <s v="Indianapolis"/>
    <x v="1"/>
    <n v="0.4"/>
    <n v="3000"/>
    <n v="1200"/>
    <n v="480"/>
    <n v="0.4"/>
  </r>
  <r>
    <x v="0"/>
    <n v="1185732"/>
    <x v="106"/>
    <x v="3"/>
    <x v="40"/>
    <s v="Indianapolis"/>
    <x v="2"/>
    <n v="0.35000000000000003"/>
    <n v="2750"/>
    <n v="962.50000000000011"/>
    <n v="385.00000000000006"/>
    <n v="0.4"/>
  </r>
  <r>
    <x v="0"/>
    <n v="1185732"/>
    <x v="106"/>
    <x v="3"/>
    <x v="40"/>
    <s v="Indianapolis"/>
    <x v="3"/>
    <n v="0.35000000000000003"/>
    <n v="2000"/>
    <n v="700.00000000000011"/>
    <n v="280.00000000000006"/>
    <n v="0.4"/>
  </r>
  <r>
    <x v="0"/>
    <n v="1185732"/>
    <x v="106"/>
    <x v="3"/>
    <x v="40"/>
    <s v="Indianapolis"/>
    <x v="4"/>
    <n v="0.44999999999999996"/>
    <n v="2250"/>
    <n v="1012.4999999999999"/>
    <n v="405"/>
    <n v="0.4"/>
  </r>
  <r>
    <x v="0"/>
    <n v="1185732"/>
    <x v="106"/>
    <x v="3"/>
    <x v="40"/>
    <s v="Indianapolis"/>
    <x v="5"/>
    <n v="0.54999999999999993"/>
    <n v="3500"/>
    <n v="1924.9999999999998"/>
    <n v="770"/>
    <n v="0.4"/>
  </r>
  <r>
    <x v="0"/>
    <n v="1185732"/>
    <x v="107"/>
    <x v="3"/>
    <x v="40"/>
    <s v="Indianapolis"/>
    <x v="0"/>
    <n v="0.45"/>
    <n v="6000"/>
    <n v="2700"/>
    <n v="1080"/>
    <n v="0.4"/>
  </r>
  <r>
    <x v="0"/>
    <n v="1185732"/>
    <x v="107"/>
    <x v="3"/>
    <x v="40"/>
    <s v="Indianapolis"/>
    <x v="1"/>
    <n v="0.40000000000000008"/>
    <n v="4250"/>
    <n v="1700.0000000000002"/>
    <n v="680.00000000000011"/>
    <n v="0.4"/>
  </r>
  <r>
    <x v="0"/>
    <n v="1185732"/>
    <x v="107"/>
    <x v="3"/>
    <x v="40"/>
    <s v="Indianapolis"/>
    <x v="2"/>
    <n v="0.35000000000000003"/>
    <n v="3000"/>
    <n v="1050"/>
    <n v="420"/>
    <n v="0.4"/>
  </r>
  <r>
    <x v="0"/>
    <n v="1185732"/>
    <x v="107"/>
    <x v="3"/>
    <x v="40"/>
    <s v="Indianapolis"/>
    <x v="3"/>
    <n v="0.35000000000000003"/>
    <n v="2750"/>
    <n v="962.50000000000011"/>
    <n v="385.00000000000006"/>
    <n v="0.4"/>
  </r>
  <r>
    <x v="0"/>
    <n v="1185732"/>
    <x v="107"/>
    <x v="3"/>
    <x v="40"/>
    <s v="Indianapolis"/>
    <x v="4"/>
    <n v="0.45"/>
    <n v="2750"/>
    <n v="1237.5"/>
    <n v="495"/>
    <n v="0.4"/>
  </r>
  <r>
    <x v="0"/>
    <n v="1185732"/>
    <x v="107"/>
    <x v="3"/>
    <x v="40"/>
    <s v="Indianapolis"/>
    <x v="5"/>
    <n v="0.65000000000000013"/>
    <n v="4250"/>
    <n v="2762.5000000000005"/>
    <n v="1105.0000000000002"/>
    <n v="0.4"/>
  </r>
  <r>
    <x v="0"/>
    <n v="1185732"/>
    <x v="108"/>
    <x v="3"/>
    <x v="40"/>
    <s v="Indianapolis"/>
    <x v="0"/>
    <n v="0.60000000000000009"/>
    <n v="6500"/>
    <n v="3900.0000000000005"/>
    <n v="1560.0000000000002"/>
    <n v="0.4"/>
  </r>
  <r>
    <x v="0"/>
    <n v="1185732"/>
    <x v="108"/>
    <x v="3"/>
    <x v="40"/>
    <s v="Indianapolis"/>
    <x v="1"/>
    <n v="0.55000000000000016"/>
    <n v="4000"/>
    <n v="2200.0000000000005"/>
    <n v="880.00000000000023"/>
    <n v="0.4"/>
  </r>
  <r>
    <x v="0"/>
    <n v="1185732"/>
    <x v="108"/>
    <x v="3"/>
    <x v="40"/>
    <s v="Indianapolis"/>
    <x v="2"/>
    <n v="0.5"/>
    <n v="3250"/>
    <n v="1625"/>
    <n v="650"/>
    <n v="0.4"/>
  </r>
  <r>
    <x v="0"/>
    <n v="1185732"/>
    <x v="108"/>
    <x v="3"/>
    <x v="40"/>
    <s v="Indianapolis"/>
    <x v="3"/>
    <n v="0.5"/>
    <n v="2750"/>
    <n v="1375"/>
    <n v="550"/>
    <n v="0.4"/>
  </r>
  <r>
    <x v="0"/>
    <n v="1185732"/>
    <x v="108"/>
    <x v="3"/>
    <x v="40"/>
    <s v="Indianapolis"/>
    <x v="4"/>
    <n v="0.60000000000000009"/>
    <n v="3000"/>
    <n v="1800.0000000000002"/>
    <n v="720.00000000000011"/>
    <n v="0.4"/>
  </r>
  <r>
    <x v="0"/>
    <n v="1185732"/>
    <x v="108"/>
    <x v="3"/>
    <x v="40"/>
    <s v="Indianapolis"/>
    <x v="5"/>
    <n v="0.65000000000000013"/>
    <n v="4750"/>
    <n v="3087.5000000000005"/>
    <n v="1235.0000000000002"/>
    <n v="0.4"/>
  </r>
  <r>
    <x v="0"/>
    <n v="1185732"/>
    <x v="109"/>
    <x v="3"/>
    <x v="40"/>
    <s v="Indianapolis"/>
    <x v="0"/>
    <n v="0.5"/>
    <n v="5250"/>
    <n v="2625"/>
    <n v="1050"/>
    <n v="0.4"/>
  </r>
  <r>
    <x v="0"/>
    <n v="1185732"/>
    <x v="109"/>
    <x v="3"/>
    <x v="40"/>
    <s v="Indianapolis"/>
    <x v="1"/>
    <n v="0.45000000000000007"/>
    <n v="3000"/>
    <n v="1350.0000000000002"/>
    <n v="540.00000000000011"/>
    <n v="0.4"/>
  </r>
  <r>
    <x v="0"/>
    <n v="1185732"/>
    <x v="109"/>
    <x v="3"/>
    <x v="40"/>
    <s v="Indianapolis"/>
    <x v="2"/>
    <n v="0.4"/>
    <n v="3000"/>
    <n v="1200"/>
    <n v="480"/>
    <n v="0.4"/>
  </r>
  <r>
    <x v="0"/>
    <n v="1185732"/>
    <x v="109"/>
    <x v="3"/>
    <x v="40"/>
    <s v="Indianapolis"/>
    <x v="3"/>
    <n v="0.4"/>
    <n v="2750"/>
    <n v="1100"/>
    <n v="440"/>
    <n v="0.4"/>
  </r>
  <r>
    <x v="0"/>
    <n v="1185732"/>
    <x v="109"/>
    <x v="3"/>
    <x v="40"/>
    <s v="Indianapolis"/>
    <x v="4"/>
    <n v="0.5"/>
    <n v="2500"/>
    <n v="1250"/>
    <n v="500"/>
    <n v="0.4"/>
  </r>
  <r>
    <x v="0"/>
    <n v="1185732"/>
    <x v="109"/>
    <x v="3"/>
    <x v="40"/>
    <s v="Indianapolis"/>
    <x v="5"/>
    <n v="0.55000000000000004"/>
    <n v="4250"/>
    <n v="2337.5"/>
    <n v="935"/>
    <n v="0.4"/>
  </r>
  <r>
    <x v="0"/>
    <n v="1185732"/>
    <x v="110"/>
    <x v="3"/>
    <x v="40"/>
    <s v="Indianapolis"/>
    <x v="0"/>
    <n v="0.35000000000000003"/>
    <n v="5500"/>
    <n v="1925.0000000000002"/>
    <n v="770.00000000000011"/>
    <n v="0.4"/>
  </r>
  <r>
    <x v="0"/>
    <n v="1185732"/>
    <x v="110"/>
    <x v="3"/>
    <x v="40"/>
    <s v="Indianapolis"/>
    <x v="1"/>
    <n v="0.3000000000000001"/>
    <n v="3500"/>
    <n v="1050.0000000000005"/>
    <n v="420.00000000000023"/>
    <n v="0.4"/>
  </r>
  <r>
    <x v="0"/>
    <n v="1185732"/>
    <x v="110"/>
    <x v="3"/>
    <x v="40"/>
    <s v="Indianapolis"/>
    <x v="2"/>
    <n v="0.25000000000000006"/>
    <n v="2500"/>
    <n v="625.00000000000011"/>
    <n v="250.00000000000006"/>
    <n v="0.4"/>
  </r>
  <r>
    <x v="0"/>
    <n v="1185732"/>
    <x v="110"/>
    <x v="3"/>
    <x v="40"/>
    <s v="Indianapolis"/>
    <x v="3"/>
    <n v="0.25000000000000006"/>
    <n v="2250"/>
    <n v="562.50000000000011"/>
    <n v="225.00000000000006"/>
    <n v="0.4"/>
  </r>
  <r>
    <x v="0"/>
    <n v="1185732"/>
    <x v="110"/>
    <x v="3"/>
    <x v="40"/>
    <s v="Indianapolis"/>
    <x v="4"/>
    <n v="0.35000000000000003"/>
    <n v="2250"/>
    <n v="787.50000000000011"/>
    <n v="315.00000000000006"/>
    <n v="0.4"/>
  </r>
  <r>
    <x v="0"/>
    <n v="1185732"/>
    <x v="110"/>
    <x v="3"/>
    <x v="40"/>
    <s v="Indianapolis"/>
    <x v="5"/>
    <n v="0.4"/>
    <n v="3000"/>
    <n v="1200"/>
    <n v="480"/>
    <n v="0.4"/>
  </r>
  <r>
    <x v="0"/>
    <n v="1185732"/>
    <x v="111"/>
    <x v="3"/>
    <x v="40"/>
    <s v="Indianapolis"/>
    <x v="0"/>
    <n v="0.44999999999999996"/>
    <n v="4250"/>
    <n v="1912.4999999999998"/>
    <n v="765"/>
    <n v="0.4"/>
  </r>
  <r>
    <x v="0"/>
    <n v="1185732"/>
    <x v="111"/>
    <x v="3"/>
    <x v="40"/>
    <s v="Indianapolis"/>
    <x v="1"/>
    <n v="0.35000000000000003"/>
    <n v="2750"/>
    <n v="962.50000000000011"/>
    <n v="385.00000000000006"/>
    <n v="0.4"/>
  </r>
  <r>
    <x v="0"/>
    <n v="1185732"/>
    <x v="111"/>
    <x v="3"/>
    <x v="40"/>
    <s v="Indianapolis"/>
    <x v="2"/>
    <n v="0.35000000000000003"/>
    <n v="1750"/>
    <n v="612.50000000000011"/>
    <n v="245.00000000000006"/>
    <n v="0.4"/>
  </r>
  <r>
    <x v="0"/>
    <n v="1185732"/>
    <x v="111"/>
    <x v="3"/>
    <x v="40"/>
    <s v="Indianapolis"/>
    <x v="3"/>
    <n v="0.35000000000000003"/>
    <n v="1750"/>
    <n v="612.50000000000011"/>
    <n v="245.00000000000006"/>
    <n v="0.4"/>
  </r>
  <r>
    <x v="0"/>
    <n v="1185732"/>
    <x v="111"/>
    <x v="3"/>
    <x v="40"/>
    <s v="Indianapolis"/>
    <x v="4"/>
    <n v="0.44999999999999996"/>
    <n v="1750"/>
    <n v="787.49999999999989"/>
    <n v="315"/>
    <n v="0.4"/>
  </r>
  <r>
    <x v="0"/>
    <n v="1185732"/>
    <x v="111"/>
    <x v="3"/>
    <x v="40"/>
    <s v="Indianapolis"/>
    <x v="5"/>
    <n v="0.49999999999999983"/>
    <n v="3000"/>
    <n v="1499.9999999999995"/>
    <n v="599.99999999999989"/>
    <n v="0.4"/>
  </r>
  <r>
    <x v="0"/>
    <n v="1185732"/>
    <x v="112"/>
    <x v="3"/>
    <x v="40"/>
    <s v="Indianapolis"/>
    <x v="0"/>
    <n v="0.44999999999999996"/>
    <n v="4500"/>
    <n v="2024.9999999999998"/>
    <n v="810"/>
    <n v="0.4"/>
  </r>
  <r>
    <x v="0"/>
    <n v="1185732"/>
    <x v="112"/>
    <x v="3"/>
    <x v="40"/>
    <s v="Indianapolis"/>
    <x v="1"/>
    <n v="0.35000000000000003"/>
    <n v="3500"/>
    <n v="1225.0000000000002"/>
    <n v="490.00000000000011"/>
    <n v="0.4"/>
  </r>
  <r>
    <x v="0"/>
    <n v="1185732"/>
    <x v="112"/>
    <x v="3"/>
    <x v="40"/>
    <s v="Indianapolis"/>
    <x v="2"/>
    <n v="0.35000000000000003"/>
    <n v="2950"/>
    <n v="1032.5"/>
    <n v="413"/>
    <n v="0.4"/>
  </r>
  <r>
    <x v="0"/>
    <n v="1185732"/>
    <x v="112"/>
    <x v="3"/>
    <x v="40"/>
    <s v="Indianapolis"/>
    <x v="3"/>
    <n v="0.4"/>
    <n v="3250"/>
    <n v="1300"/>
    <n v="520"/>
    <n v="0.4"/>
  </r>
  <r>
    <x v="0"/>
    <n v="1185732"/>
    <x v="112"/>
    <x v="3"/>
    <x v="40"/>
    <s v="Indianapolis"/>
    <x v="4"/>
    <n v="0.65"/>
    <n v="3000"/>
    <n v="1950"/>
    <n v="780"/>
    <n v="0.4"/>
  </r>
  <r>
    <x v="0"/>
    <n v="1185732"/>
    <x v="112"/>
    <x v="3"/>
    <x v="40"/>
    <s v="Indianapolis"/>
    <x v="5"/>
    <n v="0.7"/>
    <n v="4000"/>
    <n v="2800"/>
    <n v="1120"/>
    <n v="0.4"/>
  </r>
  <r>
    <x v="0"/>
    <n v="1185732"/>
    <x v="113"/>
    <x v="3"/>
    <x v="40"/>
    <s v="Indianapolis"/>
    <x v="0"/>
    <n v="0.65"/>
    <n v="6500"/>
    <n v="4225"/>
    <n v="1690"/>
    <n v="0.4"/>
  </r>
  <r>
    <x v="0"/>
    <n v="1185732"/>
    <x v="113"/>
    <x v="3"/>
    <x v="40"/>
    <s v="Indianapolis"/>
    <x v="1"/>
    <n v="0.55000000000000004"/>
    <n v="4500"/>
    <n v="2475"/>
    <n v="990"/>
    <n v="0.4"/>
  </r>
  <r>
    <x v="0"/>
    <n v="1185732"/>
    <x v="113"/>
    <x v="3"/>
    <x v="40"/>
    <s v="Indianapolis"/>
    <x v="2"/>
    <n v="0.55000000000000004"/>
    <n v="4000"/>
    <n v="2200"/>
    <n v="880"/>
    <n v="0.4"/>
  </r>
  <r>
    <x v="0"/>
    <n v="1185732"/>
    <x v="113"/>
    <x v="3"/>
    <x v="40"/>
    <s v="Indianapolis"/>
    <x v="3"/>
    <n v="0.55000000000000004"/>
    <n v="3500"/>
    <n v="1925.0000000000002"/>
    <n v="770.00000000000011"/>
    <n v="0.4"/>
  </r>
  <r>
    <x v="0"/>
    <n v="1185732"/>
    <x v="113"/>
    <x v="3"/>
    <x v="40"/>
    <s v="Indianapolis"/>
    <x v="4"/>
    <n v="0.65"/>
    <n v="3500"/>
    <n v="2275"/>
    <n v="910"/>
    <n v="0.4"/>
  </r>
  <r>
    <x v="0"/>
    <n v="1185732"/>
    <x v="113"/>
    <x v="3"/>
    <x v="40"/>
    <s v="Indianapolis"/>
    <x v="5"/>
    <n v="0.7"/>
    <n v="4500"/>
    <n v="3150"/>
    <n v="1260"/>
    <n v="0.4"/>
  </r>
  <r>
    <x v="0"/>
    <n v="1185732"/>
    <x v="145"/>
    <x v="0"/>
    <x v="41"/>
    <s v="Charleston"/>
    <x v="0"/>
    <n v="0.35000000000000003"/>
    <n v="4250"/>
    <n v="1487.5000000000002"/>
    <n v="595.00000000000011"/>
    <n v="0.4"/>
  </r>
  <r>
    <x v="0"/>
    <n v="1185732"/>
    <x v="145"/>
    <x v="0"/>
    <x v="41"/>
    <s v="Charleston"/>
    <x v="1"/>
    <n v="0.35000000000000003"/>
    <n v="2250"/>
    <n v="787.50000000000011"/>
    <n v="275.625"/>
    <n v="0.35"/>
  </r>
  <r>
    <x v="0"/>
    <n v="1185732"/>
    <x v="145"/>
    <x v="0"/>
    <x v="41"/>
    <s v="Charleston"/>
    <x v="2"/>
    <n v="0.25000000000000006"/>
    <n v="2250"/>
    <n v="562.50000000000011"/>
    <n v="196.87500000000003"/>
    <n v="0.35"/>
  </r>
  <r>
    <x v="0"/>
    <n v="1185732"/>
    <x v="145"/>
    <x v="0"/>
    <x v="41"/>
    <s v="Charleston"/>
    <x v="3"/>
    <n v="0.3"/>
    <n v="750"/>
    <n v="225"/>
    <n v="78.75"/>
    <n v="0.35"/>
  </r>
  <r>
    <x v="0"/>
    <n v="1185732"/>
    <x v="145"/>
    <x v="0"/>
    <x v="41"/>
    <s v="Charleston"/>
    <x v="4"/>
    <n v="0.45"/>
    <n v="1250"/>
    <n v="562.5"/>
    <n v="168.75"/>
    <n v="0.3"/>
  </r>
  <r>
    <x v="0"/>
    <n v="1185732"/>
    <x v="145"/>
    <x v="0"/>
    <x v="41"/>
    <s v="Charleston"/>
    <x v="5"/>
    <n v="0.35000000000000003"/>
    <n v="2250"/>
    <n v="787.50000000000011"/>
    <n v="236.25000000000003"/>
    <n v="0.3"/>
  </r>
  <r>
    <x v="0"/>
    <n v="1185732"/>
    <x v="216"/>
    <x v="0"/>
    <x v="41"/>
    <s v="Charleston"/>
    <x v="0"/>
    <n v="0.35000000000000003"/>
    <n v="4750"/>
    <n v="1662.5000000000002"/>
    <n v="665.00000000000011"/>
    <n v="0.4"/>
  </r>
  <r>
    <x v="0"/>
    <n v="1185732"/>
    <x v="216"/>
    <x v="0"/>
    <x v="41"/>
    <s v="Charleston"/>
    <x v="1"/>
    <n v="0.35000000000000003"/>
    <n v="1250"/>
    <n v="437.50000000000006"/>
    <n v="153.125"/>
    <n v="0.35"/>
  </r>
  <r>
    <x v="0"/>
    <n v="1185732"/>
    <x v="216"/>
    <x v="0"/>
    <x v="41"/>
    <s v="Charleston"/>
    <x v="2"/>
    <n v="0.25000000000000006"/>
    <n v="1750"/>
    <n v="437.50000000000011"/>
    <n v="153.12500000000003"/>
    <n v="0.35"/>
  </r>
  <r>
    <x v="0"/>
    <n v="1185732"/>
    <x v="216"/>
    <x v="0"/>
    <x v="41"/>
    <s v="Charleston"/>
    <x v="3"/>
    <n v="0.3"/>
    <n v="500"/>
    <n v="150"/>
    <n v="52.5"/>
    <n v="0.35"/>
  </r>
  <r>
    <x v="0"/>
    <n v="1185732"/>
    <x v="216"/>
    <x v="0"/>
    <x v="41"/>
    <s v="Charleston"/>
    <x v="4"/>
    <n v="0.45"/>
    <n v="1250"/>
    <n v="562.5"/>
    <n v="168.75"/>
    <n v="0.3"/>
  </r>
  <r>
    <x v="0"/>
    <n v="1185732"/>
    <x v="216"/>
    <x v="0"/>
    <x v="41"/>
    <s v="Charleston"/>
    <x v="5"/>
    <n v="0.35000000000000003"/>
    <n v="2250"/>
    <n v="787.50000000000011"/>
    <n v="236.25000000000003"/>
    <n v="0.3"/>
  </r>
  <r>
    <x v="0"/>
    <n v="1185732"/>
    <x v="250"/>
    <x v="0"/>
    <x v="41"/>
    <s v="Charleston"/>
    <x v="0"/>
    <n v="0.35000000000000003"/>
    <n v="4450"/>
    <n v="1557.5000000000002"/>
    <n v="623.00000000000011"/>
    <n v="0.4"/>
  </r>
  <r>
    <x v="0"/>
    <n v="1185732"/>
    <x v="250"/>
    <x v="0"/>
    <x v="41"/>
    <s v="Charleston"/>
    <x v="1"/>
    <n v="0.35000000000000003"/>
    <n v="1500"/>
    <n v="525"/>
    <n v="183.75"/>
    <n v="0.35"/>
  </r>
  <r>
    <x v="0"/>
    <n v="1185732"/>
    <x v="250"/>
    <x v="0"/>
    <x v="41"/>
    <s v="Charleston"/>
    <x v="2"/>
    <n v="0.25000000000000006"/>
    <n v="1750"/>
    <n v="437.50000000000011"/>
    <n v="153.12500000000003"/>
    <n v="0.35"/>
  </r>
  <r>
    <x v="0"/>
    <n v="1185732"/>
    <x v="250"/>
    <x v="0"/>
    <x v="41"/>
    <s v="Charleston"/>
    <x v="3"/>
    <n v="0.3"/>
    <n v="250"/>
    <n v="75"/>
    <n v="26.25"/>
    <n v="0.35"/>
  </r>
  <r>
    <x v="0"/>
    <n v="1185732"/>
    <x v="250"/>
    <x v="0"/>
    <x v="41"/>
    <s v="Charleston"/>
    <x v="4"/>
    <n v="0.45"/>
    <n v="750"/>
    <n v="337.5"/>
    <n v="101.25"/>
    <n v="0.3"/>
  </r>
  <r>
    <x v="0"/>
    <n v="1185732"/>
    <x v="250"/>
    <x v="0"/>
    <x v="41"/>
    <s v="Charleston"/>
    <x v="5"/>
    <n v="0.35000000000000003"/>
    <n v="1750"/>
    <n v="612.50000000000011"/>
    <n v="183.75000000000003"/>
    <n v="0.3"/>
  </r>
  <r>
    <x v="0"/>
    <n v="1185732"/>
    <x v="251"/>
    <x v="0"/>
    <x v="41"/>
    <s v="Charleston"/>
    <x v="0"/>
    <n v="0.35000000000000003"/>
    <n v="4250"/>
    <n v="1487.5000000000002"/>
    <n v="595.00000000000011"/>
    <n v="0.4"/>
  </r>
  <r>
    <x v="0"/>
    <n v="1185732"/>
    <x v="251"/>
    <x v="0"/>
    <x v="41"/>
    <s v="Charleston"/>
    <x v="1"/>
    <n v="0.35000000000000003"/>
    <n v="1250"/>
    <n v="437.50000000000006"/>
    <n v="153.125"/>
    <n v="0.35"/>
  </r>
  <r>
    <x v="0"/>
    <n v="1185732"/>
    <x v="251"/>
    <x v="0"/>
    <x v="41"/>
    <s v="Charleston"/>
    <x v="2"/>
    <n v="0.25000000000000006"/>
    <n v="1250"/>
    <n v="312.50000000000006"/>
    <n v="109.37500000000001"/>
    <n v="0.35"/>
  </r>
  <r>
    <x v="0"/>
    <n v="1185732"/>
    <x v="251"/>
    <x v="0"/>
    <x v="41"/>
    <s v="Charleston"/>
    <x v="3"/>
    <n v="0.3"/>
    <n v="500"/>
    <n v="150"/>
    <n v="52.5"/>
    <n v="0.35"/>
  </r>
  <r>
    <x v="0"/>
    <n v="1185732"/>
    <x v="251"/>
    <x v="0"/>
    <x v="41"/>
    <s v="Charleston"/>
    <x v="4"/>
    <n v="0.45"/>
    <n v="500"/>
    <n v="225"/>
    <n v="67.5"/>
    <n v="0.3"/>
  </r>
  <r>
    <x v="0"/>
    <n v="1185732"/>
    <x v="251"/>
    <x v="0"/>
    <x v="41"/>
    <s v="Charleston"/>
    <x v="5"/>
    <n v="0.35000000000000003"/>
    <n v="2000"/>
    <n v="700.00000000000011"/>
    <n v="210.00000000000003"/>
    <n v="0.3"/>
  </r>
  <r>
    <x v="0"/>
    <n v="1185732"/>
    <x v="252"/>
    <x v="0"/>
    <x v="41"/>
    <s v="Charleston"/>
    <x v="0"/>
    <n v="0.49999999999999994"/>
    <n v="4700"/>
    <n v="2349.9999999999995"/>
    <n v="939.99999999999989"/>
    <n v="0.4"/>
  </r>
  <r>
    <x v="0"/>
    <n v="1185732"/>
    <x v="252"/>
    <x v="0"/>
    <x v="41"/>
    <s v="Charleston"/>
    <x v="1"/>
    <n v="0.45"/>
    <n v="1750"/>
    <n v="787.5"/>
    <n v="275.625"/>
    <n v="0.35"/>
  </r>
  <r>
    <x v="0"/>
    <n v="1185732"/>
    <x v="252"/>
    <x v="0"/>
    <x v="41"/>
    <s v="Charleston"/>
    <x v="2"/>
    <n v="0.4"/>
    <n v="1500"/>
    <n v="600"/>
    <n v="210"/>
    <n v="0.35"/>
  </r>
  <r>
    <x v="0"/>
    <n v="1185732"/>
    <x v="252"/>
    <x v="0"/>
    <x v="41"/>
    <s v="Charleston"/>
    <x v="3"/>
    <n v="0.4"/>
    <n v="1000"/>
    <n v="400"/>
    <n v="140"/>
    <n v="0.35"/>
  </r>
  <r>
    <x v="0"/>
    <n v="1185732"/>
    <x v="252"/>
    <x v="0"/>
    <x v="41"/>
    <s v="Charleston"/>
    <x v="4"/>
    <n v="0.49999999999999994"/>
    <n v="1250"/>
    <n v="624.99999999999989"/>
    <n v="187.49999999999997"/>
    <n v="0.3"/>
  </r>
  <r>
    <x v="0"/>
    <n v="1185732"/>
    <x v="252"/>
    <x v="0"/>
    <x v="41"/>
    <s v="Charleston"/>
    <x v="5"/>
    <n v="0.54999999999999993"/>
    <n v="2500"/>
    <n v="1374.9999999999998"/>
    <n v="412.49999999999994"/>
    <n v="0.3"/>
  </r>
  <r>
    <x v="0"/>
    <n v="1185732"/>
    <x v="220"/>
    <x v="0"/>
    <x v="41"/>
    <s v="Charleston"/>
    <x v="0"/>
    <n v="0.49999999999999994"/>
    <n v="5000"/>
    <n v="2499.9999999999995"/>
    <n v="999.99999999999989"/>
    <n v="0.4"/>
  </r>
  <r>
    <x v="0"/>
    <n v="1185732"/>
    <x v="220"/>
    <x v="0"/>
    <x v="41"/>
    <s v="Charleston"/>
    <x v="1"/>
    <n v="0.45"/>
    <n v="2500"/>
    <n v="1125"/>
    <n v="393.75"/>
    <n v="0.35"/>
  </r>
  <r>
    <x v="0"/>
    <n v="1185732"/>
    <x v="220"/>
    <x v="0"/>
    <x v="41"/>
    <s v="Charleston"/>
    <x v="2"/>
    <n v="0.4"/>
    <n v="1750"/>
    <n v="700"/>
    <n v="244.99999999999997"/>
    <n v="0.35"/>
  </r>
  <r>
    <x v="0"/>
    <n v="1185732"/>
    <x v="220"/>
    <x v="0"/>
    <x v="41"/>
    <s v="Charleston"/>
    <x v="3"/>
    <n v="0.4"/>
    <n v="1500"/>
    <n v="600"/>
    <n v="210"/>
    <n v="0.35"/>
  </r>
  <r>
    <x v="0"/>
    <n v="1185732"/>
    <x v="220"/>
    <x v="0"/>
    <x v="41"/>
    <s v="Charleston"/>
    <x v="4"/>
    <n v="0.49999999999999994"/>
    <n v="1500"/>
    <n v="749.99999999999989"/>
    <n v="224.99999999999997"/>
    <n v="0.3"/>
  </r>
  <r>
    <x v="0"/>
    <n v="1185732"/>
    <x v="220"/>
    <x v="0"/>
    <x v="41"/>
    <s v="Charleston"/>
    <x v="5"/>
    <n v="0.54999999999999993"/>
    <n v="3000"/>
    <n v="1649.9999999999998"/>
    <n v="494.99999999999989"/>
    <n v="0.3"/>
  </r>
  <r>
    <x v="0"/>
    <n v="1185732"/>
    <x v="253"/>
    <x v="0"/>
    <x v="41"/>
    <s v="Charleston"/>
    <x v="0"/>
    <n v="0.49999999999999994"/>
    <n v="5250"/>
    <n v="2624.9999999999995"/>
    <n v="1049.9999999999998"/>
    <n v="0.4"/>
  </r>
  <r>
    <x v="0"/>
    <n v="1185732"/>
    <x v="253"/>
    <x v="0"/>
    <x v="41"/>
    <s v="Charleston"/>
    <x v="1"/>
    <n v="0.45"/>
    <n v="2750"/>
    <n v="1237.5"/>
    <n v="433.125"/>
    <n v="0.35"/>
  </r>
  <r>
    <x v="0"/>
    <n v="1185732"/>
    <x v="253"/>
    <x v="0"/>
    <x v="41"/>
    <s v="Charleston"/>
    <x v="2"/>
    <n v="0.4"/>
    <n v="2000"/>
    <n v="800"/>
    <n v="280"/>
    <n v="0.35"/>
  </r>
  <r>
    <x v="0"/>
    <n v="1185732"/>
    <x v="253"/>
    <x v="0"/>
    <x v="41"/>
    <s v="Charleston"/>
    <x v="3"/>
    <n v="0.4"/>
    <n v="1500"/>
    <n v="600"/>
    <n v="210"/>
    <n v="0.35"/>
  </r>
  <r>
    <x v="0"/>
    <n v="1185732"/>
    <x v="253"/>
    <x v="0"/>
    <x v="41"/>
    <s v="Charleston"/>
    <x v="4"/>
    <n v="0.49999999999999994"/>
    <n v="1750"/>
    <n v="874.99999999999989"/>
    <n v="262.49999999999994"/>
    <n v="0.3"/>
  </r>
  <r>
    <x v="0"/>
    <n v="1185732"/>
    <x v="253"/>
    <x v="0"/>
    <x v="41"/>
    <s v="Charleston"/>
    <x v="5"/>
    <n v="0.54999999999999993"/>
    <n v="3500"/>
    <n v="1924.9999999999998"/>
    <n v="577.49999999999989"/>
    <n v="0.3"/>
  </r>
  <r>
    <x v="0"/>
    <n v="1185732"/>
    <x v="254"/>
    <x v="0"/>
    <x v="41"/>
    <s v="Charleston"/>
    <x v="0"/>
    <n v="0.49999999999999994"/>
    <n v="5000"/>
    <n v="2499.9999999999995"/>
    <n v="999.99999999999989"/>
    <n v="0.4"/>
  </r>
  <r>
    <x v="0"/>
    <n v="1185732"/>
    <x v="254"/>
    <x v="0"/>
    <x v="41"/>
    <s v="Charleston"/>
    <x v="1"/>
    <n v="0.45"/>
    <n v="2750"/>
    <n v="1237.5"/>
    <n v="433.125"/>
    <n v="0.35"/>
  </r>
  <r>
    <x v="0"/>
    <n v="1185732"/>
    <x v="254"/>
    <x v="0"/>
    <x v="41"/>
    <s v="Charleston"/>
    <x v="2"/>
    <n v="0.4"/>
    <n v="2000"/>
    <n v="800"/>
    <n v="280"/>
    <n v="0.35"/>
  </r>
  <r>
    <x v="0"/>
    <n v="1185732"/>
    <x v="254"/>
    <x v="0"/>
    <x v="41"/>
    <s v="Charleston"/>
    <x v="3"/>
    <n v="0.4"/>
    <n v="1500"/>
    <n v="600"/>
    <n v="210"/>
    <n v="0.35"/>
  </r>
  <r>
    <x v="0"/>
    <n v="1185732"/>
    <x v="254"/>
    <x v="0"/>
    <x v="41"/>
    <s v="Charleston"/>
    <x v="4"/>
    <n v="0.49999999999999994"/>
    <n v="1250"/>
    <n v="624.99999999999989"/>
    <n v="187.49999999999997"/>
    <n v="0.3"/>
  </r>
  <r>
    <x v="0"/>
    <n v="1185732"/>
    <x v="254"/>
    <x v="0"/>
    <x v="41"/>
    <s v="Charleston"/>
    <x v="5"/>
    <n v="0.54999999999999993"/>
    <n v="3000"/>
    <n v="1649.9999999999998"/>
    <n v="494.99999999999989"/>
    <n v="0.3"/>
  </r>
  <r>
    <x v="0"/>
    <n v="1185732"/>
    <x v="255"/>
    <x v="0"/>
    <x v="41"/>
    <s v="Charleston"/>
    <x v="0"/>
    <n v="0.49999999999999994"/>
    <n v="4250"/>
    <n v="2124.9999999999995"/>
    <n v="849.99999999999989"/>
    <n v="0.4"/>
  </r>
  <r>
    <x v="0"/>
    <n v="1185732"/>
    <x v="255"/>
    <x v="0"/>
    <x v="41"/>
    <s v="Charleston"/>
    <x v="1"/>
    <n v="0.45"/>
    <n v="2250"/>
    <n v="1012.5"/>
    <n v="354.375"/>
    <n v="0.35"/>
  </r>
  <r>
    <x v="0"/>
    <n v="1185732"/>
    <x v="255"/>
    <x v="0"/>
    <x v="41"/>
    <s v="Charleston"/>
    <x v="2"/>
    <n v="0.4"/>
    <n v="1250"/>
    <n v="500"/>
    <n v="175"/>
    <n v="0.35"/>
  </r>
  <r>
    <x v="0"/>
    <n v="1185732"/>
    <x v="255"/>
    <x v="0"/>
    <x v="41"/>
    <s v="Charleston"/>
    <x v="3"/>
    <n v="0.4"/>
    <n v="1000"/>
    <n v="400"/>
    <n v="140"/>
    <n v="0.35"/>
  </r>
  <r>
    <x v="0"/>
    <n v="1185732"/>
    <x v="255"/>
    <x v="0"/>
    <x v="41"/>
    <s v="Charleston"/>
    <x v="4"/>
    <n v="0.49999999999999994"/>
    <n v="1000"/>
    <n v="499.99999999999994"/>
    <n v="149.99999999999997"/>
    <n v="0.3"/>
  </r>
  <r>
    <x v="0"/>
    <n v="1185732"/>
    <x v="255"/>
    <x v="0"/>
    <x v="41"/>
    <s v="Charleston"/>
    <x v="5"/>
    <n v="0.54999999999999993"/>
    <n v="2000"/>
    <n v="1099.9999999999998"/>
    <n v="329.99999999999994"/>
    <n v="0.3"/>
  </r>
  <r>
    <x v="0"/>
    <n v="1185732"/>
    <x v="224"/>
    <x v="0"/>
    <x v="41"/>
    <s v="Charleston"/>
    <x v="0"/>
    <n v="0.54999999999999993"/>
    <n v="3750"/>
    <n v="2062.4999999999995"/>
    <n v="824.99999999999989"/>
    <n v="0.4"/>
  </r>
  <r>
    <x v="0"/>
    <n v="1185732"/>
    <x v="224"/>
    <x v="0"/>
    <x v="41"/>
    <s v="Charleston"/>
    <x v="1"/>
    <n v="0.5"/>
    <n v="2000"/>
    <n v="1000"/>
    <n v="350"/>
    <n v="0.35"/>
  </r>
  <r>
    <x v="0"/>
    <n v="1185732"/>
    <x v="224"/>
    <x v="0"/>
    <x v="41"/>
    <s v="Charleston"/>
    <x v="2"/>
    <n v="0.5"/>
    <n v="1000"/>
    <n v="500"/>
    <n v="175"/>
    <n v="0.35"/>
  </r>
  <r>
    <x v="0"/>
    <n v="1185732"/>
    <x v="224"/>
    <x v="0"/>
    <x v="41"/>
    <s v="Charleston"/>
    <x v="3"/>
    <n v="0.5"/>
    <n v="750"/>
    <n v="375"/>
    <n v="131.25"/>
    <n v="0.35"/>
  </r>
  <r>
    <x v="0"/>
    <n v="1185732"/>
    <x v="224"/>
    <x v="0"/>
    <x v="41"/>
    <s v="Charleston"/>
    <x v="4"/>
    <n v="0.6"/>
    <n v="750"/>
    <n v="450"/>
    <n v="135"/>
    <n v="0.3"/>
  </r>
  <r>
    <x v="0"/>
    <n v="1185732"/>
    <x v="224"/>
    <x v="0"/>
    <x v="41"/>
    <s v="Charleston"/>
    <x v="5"/>
    <n v="0.64999999999999991"/>
    <n v="2000"/>
    <n v="1299.9999999999998"/>
    <n v="389.99999999999994"/>
    <n v="0.3"/>
  </r>
  <r>
    <x v="0"/>
    <n v="1185732"/>
    <x v="256"/>
    <x v="0"/>
    <x v="41"/>
    <s v="Charleston"/>
    <x v="0"/>
    <n v="0.6"/>
    <n v="3500"/>
    <n v="2100"/>
    <n v="840"/>
    <n v="0.4"/>
  </r>
  <r>
    <x v="0"/>
    <n v="1185732"/>
    <x v="256"/>
    <x v="0"/>
    <x v="41"/>
    <s v="Charleston"/>
    <x v="1"/>
    <n v="0.5"/>
    <n v="1750"/>
    <n v="875"/>
    <n v="306.25"/>
    <n v="0.35"/>
  </r>
  <r>
    <x v="0"/>
    <n v="1185732"/>
    <x v="256"/>
    <x v="0"/>
    <x v="41"/>
    <s v="Charleston"/>
    <x v="2"/>
    <n v="0.5"/>
    <n v="1700"/>
    <n v="850"/>
    <n v="297.5"/>
    <n v="0.35"/>
  </r>
  <r>
    <x v="0"/>
    <n v="1185732"/>
    <x v="256"/>
    <x v="0"/>
    <x v="41"/>
    <s v="Charleston"/>
    <x v="3"/>
    <n v="0.5"/>
    <n v="1500"/>
    <n v="750"/>
    <n v="262.5"/>
    <n v="0.35"/>
  </r>
  <r>
    <x v="0"/>
    <n v="1185732"/>
    <x v="256"/>
    <x v="0"/>
    <x v="41"/>
    <s v="Charleston"/>
    <x v="4"/>
    <n v="0.6"/>
    <n v="1250"/>
    <n v="750"/>
    <n v="225"/>
    <n v="0.3"/>
  </r>
  <r>
    <x v="0"/>
    <n v="1185732"/>
    <x v="256"/>
    <x v="0"/>
    <x v="41"/>
    <s v="Charleston"/>
    <x v="5"/>
    <n v="0.64999999999999991"/>
    <n v="2250"/>
    <n v="1462.4999999999998"/>
    <n v="438.74999999999994"/>
    <n v="0.3"/>
  </r>
  <r>
    <x v="0"/>
    <n v="1185732"/>
    <x v="257"/>
    <x v="0"/>
    <x v="41"/>
    <s v="Charleston"/>
    <x v="0"/>
    <n v="0.6"/>
    <n v="4500"/>
    <n v="2700"/>
    <n v="1080"/>
    <n v="0.4"/>
  </r>
  <r>
    <x v="0"/>
    <n v="1185732"/>
    <x v="257"/>
    <x v="0"/>
    <x v="41"/>
    <s v="Charleston"/>
    <x v="1"/>
    <n v="0.5"/>
    <n v="2500"/>
    <n v="1250"/>
    <n v="437.5"/>
    <n v="0.35"/>
  </r>
  <r>
    <x v="0"/>
    <n v="1185732"/>
    <x v="257"/>
    <x v="0"/>
    <x v="41"/>
    <s v="Charleston"/>
    <x v="2"/>
    <n v="0.5"/>
    <n v="2250"/>
    <n v="1125"/>
    <n v="393.75"/>
    <n v="0.35"/>
  </r>
  <r>
    <x v="0"/>
    <n v="1185732"/>
    <x v="257"/>
    <x v="0"/>
    <x v="41"/>
    <s v="Charleston"/>
    <x v="3"/>
    <n v="0.5"/>
    <n v="1750"/>
    <n v="875"/>
    <n v="306.25"/>
    <n v="0.35"/>
  </r>
  <r>
    <x v="0"/>
    <n v="1185732"/>
    <x v="257"/>
    <x v="0"/>
    <x v="41"/>
    <s v="Charleston"/>
    <x v="4"/>
    <n v="0.6"/>
    <n v="1750"/>
    <n v="1050"/>
    <n v="315"/>
    <n v="0.3"/>
  </r>
  <r>
    <x v="0"/>
    <n v="1185732"/>
    <x v="257"/>
    <x v="0"/>
    <x v="41"/>
    <s v="Charleston"/>
    <x v="5"/>
    <n v="0.64999999999999991"/>
    <n v="2750"/>
    <n v="1787.4999999999998"/>
    <n v="536.24999999999989"/>
    <n v="0.3"/>
  </r>
  <r>
    <x v="0"/>
    <n v="1185732"/>
    <x v="102"/>
    <x v="0"/>
    <x v="42"/>
    <s v="Baltimore"/>
    <x v="0"/>
    <n v="0.4"/>
    <n v="5250"/>
    <n v="2100"/>
    <n v="735"/>
    <n v="0.35"/>
  </r>
  <r>
    <x v="0"/>
    <n v="1185732"/>
    <x v="102"/>
    <x v="0"/>
    <x v="42"/>
    <s v="Baltimore"/>
    <x v="1"/>
    <n v="0.4"/>
    <n v="3250"/>
    <n v="1300"/>
    <n v="454.99999999999994"/>
    <n v="0.35"/>
  </r>
  <r>
    <x v="0"/>
    <n v="1185732"/>
    <x v="102"/>
    <x v="0"/>
    <x v="42"/>
    <s v="Baltimore"/>
    <x v="2"/>
    <n v="0.30000000000000004"/>
    <n v="3250"/>
    <n v="975.00000000000011"/>
    <n v="390.00000000000006"/>
    <n v="0.4"/>
  </r>
  <r>
    <x v="0"/>
    <n v="1185732"/>
    <x v="102"/>
    <x v="0"/>
    <x v="42"/>
    <s v="Baltimore"/>
    <x v="3"/>
    <n v="0.35"/>
    <n v="1750"/>
    <n v="612.5"/>
    <n v="245"/>
    <n v="0.4"/>
  </r>
  <r>
    <x v="0"/>
    <n v="1185732"/>
    <x v="102"/>
    <x v="0"/>
    <x v="42"/>
    <s v="Baltimore"/>
    <x v="4"/>
    <n v="0.5"/>
    <n v="2250"/>
    <n v="1125"/>
    <n v="337.5"/>
    <n v="0.3"/>
  </r>
  <r>
    <x v="0"/>
    <n v="1185732"/>
    <x v="102"/>
    <x v="0"/>
    <x v="42"/>
    <s v="Baltimore"/>
    <x v="5"/>
    <n v="0.4"/>
    <n v="3250"/>
    <n v="1300"/>
    <n v="520"/>
    <n v="0.4"/>
  </r>
  <r>
    <x v="0"/>
    <n v="1185732"/>
    <x v="37"/>
    <x v="0"/>
    <x v="42"/>
    <s v="Baltimore"/>
    <x v="0"/>
    <n v="0.4"/>
    <n v="5750"/>
    <n v="2300"/>
    <n v="805"/>
    <n v="0.35"/>
  </r>
  <r>
    <x v="0"/>
    <n v="1185732"/>
    <x v="37"/>
    <x v="0"/>
    <x v="42"/>
    <s v="Baltimore"/>
    <x v="1"/>
    <n v="0.4"/>
    <n v="2250"/>
    <n v="900"/>
    <n v="315"/>
    <n v="0.35"/>
  </r>
  <r>
    <x v="0"/>
    <n v="1185732"/>
    <x v="37"/>
    <x v="0"/>
    <x v="42"/>
    <s v="Baltimore"/>
    <x v="2"/>
    <n v="0.30000000000000004"/>
    <n v="2750"/>
    <n v="825.00000000000011"/>
    <n v="330.00000000000006"/>
    <n v="0.4"/>
  </r>
  <r>
    <x v="0"/>
    <n v="1185732"/>
    <x v="37"/>
    <x v="0"/>
    <x v="42"/>
    <s v="Baltimore"/>
    <x v="3"/>
    <n v="0.35"/>
    <n v="1500"/>
    <n v="525"/>
    <n v="210"/>
    <n v="0.4"/>
  </r>
  <r>
    <x v="0"/>
    <n v="1185732"/>
    <x v="37"/>
    <x v="0"/>
    <x v="42"/>
    <s v="Baltimore"/>
    <x v="4"/>
    <n v="0.5"/>
    <n v="2250"/>
    <n v="1125"/>
    <n v="337.5"/>
    <n v="0.3"/>
  </r>
  <r>
    <x v="0"/>
    <n v="1185732"/>
    <x v="37"/>
    <x v="0"/>
    <x v="42"/>
    <s v="Baltimore"/>
    <x v="5"/>
    <n v="0.4"/>
    <n v="3250"/>
    <n v="1300"/>
    <n v="520"/>
    <n v="0.4"/>
  </r>
  <r>
    <x v="0"/>
    <n v="1185732"/>
    <x v="258"/>
    <x v="0"/>
    <x v="42"/>
    <s v="Baltimore"/>
    <x v="0"/>
    <n v="0.4"/>
    <n v="5450"/>
    <n v="2180"/>
    <n v="763"/>
    <n v="0.35"/>
  </r>
  <r>
    <x v="0"/>
    <n v="1185732"/>
    <x v="258"/>
    <x v="0"/>
    <x v="42"/>
    <s v="Baltimore"/>
    <x v="1"/>
    <n v="0.4"/>
    <n v="2500"/>
    <n v="1000"/>
    <n v="350"/>
    <n v="0.35"/>
  </r>
  <r>
    <x v="0"/>
    <n v="1185732"/>
    <x v="258"/>
    <x v="0"/>
    <x v="42"/>
    <s v="Baltimore"/>
    <x v="2"/>
    <n v="0.30000000000000004"/>
    <n v="2750"/>
    <n v="825.00000000000011"/>
    <n v="330.00000000000006"/>
    <n v="0.4"/>
  </r>
  <r>
    <x v="0"/>
    <n v="1185732"/>
    <x v="258"/>
    <x v="0"/>
    <x v="42"/>
    <s v="Baltimore"/>
    <x v="3"/>
    <n v="0.35"/>
    <n v="1250"/>
    <n v="437.5"/>
    <n v="175"/>
    <n v="0.4"/>
  </r>
  <r>
    <x v="0"/>
    <n v="1185732"/>
    <x v="258"/>
    <x v="0"/>
    <x v="42"/>
    <s v="Baltimore"/>
    <x v="4"/>
    <n v="0.5"/>
    <n v="1750"/>
    <n v="875"/>
    <n v="262.5"/>
    <n v="0.3"/>
  </r>
  <r>
    <x v="0"/>
    <n v="1185732"/>
    <x v="258"/>
    <x v="0"/>
    <x v="42"/>
    <s v="Baltimore"/>
    <x v="5"/>
    <n v="0.4"/>
    <n v="2750"/>
    <n v="1100"/>
    <n v="440"/>
    <n v="0.4"/>
  </r>
  <r>
    <x v="0"/>
    <n v="1185732"/>
    <x v="259"/>
    <x v="0"/>
    <x v="42"/>
    <s v="Baltimore"/>
    <x v="0"/>
    <n v="0.4"/>
    <n v="5250"/>
    <n v="2100"/>
    <n v="735"/>
    <n v="0.35"/>
  </r>
  <r>
    <x v="0"/>
    <n v="1185732"/>
    <x v="259"/>
    <x v="0"/>
    <x v="42"/>
    <s v="Baltimore"/>
    <x v="1"/>
    <n v="0.4"/>
    <n v="2250"/>
    <n v="900"/>
    <n v="315"/>
    <n v="0.35"/>
  </r>
  <r>
    <x v="0"/>
    <n v="1185732"/>
    <x v="259"/>
    <x v="0"/>
    <x v="42"/>
    <s v="Baltimore"/>
    <x v="2"/>
    <n v="0.30000000000000004"/>
    <n v="2250"/>
    <n v="675.00000000000011"/>
    <n v="270.00000000000006"/>
    <n v="0.4"/>
  </r>
  <r>
    <x v="0"/>
    <n v="1185732"/>
    <x v="259"/>
    <x v="0"/>
    <x v="42"/>
    <s v="Baltimore"/>
    <x v="3"/>
    <n v="0.35"/>
    <n v="1500"/>
    <n v="525"/>
    <n v="210"/>
    <n v="0.4"/>
  </r>
  <r>
    <x v="0"/>
    <n v="1185732"/>
    <x v="259"/>
    <x v="0"/>
    <x v="42"/>
    <s v="Baltimore"/>
    <x v="4"/>
    <n v="0.5"/>
    <n v="1500"/>
    <n v="750"/>
    <n v="225"/>
    <n v="0.3"/>
  </r>
  <r>
    <x v="0"/>
    <n v="1185732"/>
    <x v="259"/>
    <x v="0"/>
    <x v="42"/>
    <s v="Baltimore"/>
    <x v="5"/>
    <n v="0.4"/>
    <n v="3000"/>
    <n v="1200"/>
    <n v="480"/>
    <n v="0.4"/>
  </r>
  <r>
    <x v="0"/>
    <n v="1185732"/>
    <x v="236"/>
    <x v="0"/>
    <x v="42"/>
    <s v="Baltimore"/>
    <x v="0"/>
    <n v="0.54999999999999993"/>
    <n v="5700"/>
    <n v="3134.9999999999995"/>
    <n v="1097.2499999999998"/>
    <n v="0.35"/>
  </r>
  <r>
    <x v="0"/>
    <n v="1185732"/>
    <x v="236"/>
    <x v="0"/>
    <x v="42"/>
    <s v="Baltimore"/>
    <x v="1"/>
    <n v="0.5"/>
    <n v="2750"/>
    <n v="1375"/>
    <n v="481.24999999999994"/>
    <n v="0.35"/>
  </r>
  <r>
    <x v="0"/>
    <n v="1185732"/>
    <x v="236"/>
    <x v="0"/>
    <x v="42"/>
    <s v="Baltimore"/>
    <x v="2"/>
    <n v="0.45"/>
    <n v="3000"/>
    <n v="1350"/>
    <n v="540"/>
    <n v="0.4"/>
  </r>
  <r>
    <x v="0"/>
    <n v="1185732"/>
    <x v="236"/>
    <x v="0"/>
    <x v="42"/>
    <s v="Baltimore"/>
    <x v="3"/>
    <n v="0.45"/>
    <n v="2500"/>
    <n v="1125"/>
    <n v="450"/>
    <n v="0.4"/>
  </r>
  <r>
    <x v="0"/>
    <n v="1185732"/>
    <x v="236"/>
    <x v="0"/>
    <x v="42"/>
    <s v="Baltimore"/>
    <x v="4"/>
    <n v="0.54999999999999993"/>
    <n v="2750"/>
    <n v="1512.4999999999998"/>
    <n v="453.74999999999994"/>
    <n v="0.3"/>
  </r>
  <r>
    <x v="0"/>
    <n v="1185732"/>
    <x v="236"/>
    <x v="0"/>
    <x v="42"/>
    <s v="Baltimore"/>
    <x v="5"/>
    <n v="0.6"/>
    <n v="4000"/>
    <n v="2400"/>
    <n v="960"/>
    <n v="0.4"/>
  </r>
  <r>
    <x v="0"/>
    <n v="1185732"/>
    <x v="41"/>
    <x v="0"/>
    <x v="42"/>
    <s v="Baltimore"/>
    <x v="0"/>
    <n v="0.54999999999999993"/>
    <n v="6500"/>
    <n v="3574.9999999999995"/>
    <n v="1251.2499999999998"/>
    <n v="0.35"/>
  </r>
  <r>
    <x v="0"/>
    <n v="1185732"/>
    <x v="41"/>
    <x v="0"/>
    <x v="42"/>
    <s v="Baltimore"/>
    <x v="1"/>
    <n v="0.5"/>
    <n v="4000"/>
    <n v="2000"/>
    <n v="700"/>
    <n v="0.35"/>
  </r>
  <r>
    <x v="0"/>
    <n v="1185732"/>
    <x v="41"/>
    <x v="0"/>
    <x v="42"/>
    <s v="Baltimore"/>
    <x v="2"/>
    <n v="0.45"/>
    <n v="3250"/>
    <n v="1462.5"/>
    <n v="585"/>
    <n v="0.4"/>
  </r>
  <r>
    <x v="0"/>
    <n v="1185732"/>
    <x v="41"/>
    <x v="0"/>
    <x v="42"/>
    <s v="Baltimore"/>
    <x v="3"/>
    <n v="0.45"/>
    <n v="3000"/>
    <n v="1350"/>
    <n v="540"/>
    <n v="0.4"/>
  </r>
  <r>
    <x v="0"/>
    <n v="1185732"/>
    <x v="41"/>
    <x v="0"/>
    <x v="42"/>
    <s v="Baltimore"/>
    <x v="4"/>
    <n v="0.54999999999999993"/>
    <n v="3000"/>
    <n v="1649.9999999999998"/>
    <n v="494.99999999999989"/>
    <n v="0.3"/>
  </r>
  <r>
    <x v="0"/>
    <n v="1185732"/>
    <x v="41"/>
    <x v="0"/>
    <x v="42"/>
    <s v="Baltimore"/>
    <x v="5"/>
    <n v="0.6"/>
    <n v="4500"/>
    <n v="2700"/>
    <n v="1080"/>
    <n v="0.4"/>
  </r>
  <r>
    <x v="0"/>
    <n v="1185732"/>
    <x v="260"/>
    <x v="0"/>
    <x v="42"/>
    <s v="Baltimore"/>
    <x v="0"/>
    <n v="0.54999999999999993"/>
    <n v="6750"/>
    <n v="3712.4999999999995"/>
    <n v="1299.3749999999998"/>
    <n v="0.35"/>
  </r>
  <r>
    <x v="0"/>
    <n v="1185732"/>
    <x v="260"/>
    <x v="0"/>
    <x v="42"/>
    <s v="Baltimore"/>
    <x v="1"/>
    <n v="0.5"/>
    <n v="4250"/>
    <n v="2125"/>
    <n v="743.75"/>
    <n v="0.35"/>
  </r>
  <r>
    <x v="0"/>
    <n v="1185732"/>
    <x v="260"/>
    <x v="0"/>
    <x v="42"/>
    <s v="Baltimore"/>
    <x v="2"/>
    <n v="0.45"/>
    <n v="3500"/>
    <n v="1575"/>
    <n v="630"/>
    <n v="0.4"/>
  </r>
  <r>
    <x v="0"/>
    <n v="1185732"/>
    <x v="260"/>
    <x v="0"/>
    <x v="42"/>
    <s v="Baltimore"/>
    <x v="3"/>
    <n v="0.45"/>
    <n v="3000"/>
    <n v="1350"/>
    <n v="540"/>
    <n v="0.4"/>
  </r>
  <r>
    <x v="0"/>
    <n v="1185732"/>
    <x v="260"/>
    <x v="0"/>
    <x v="42"/>
    <s v="Baltimore"/>
    <x v="4"/>
    <n v="0.54999999999999993"/>
    <n v="3250"/>
    <n v="1787.4999999999998"/>
    <n v="536.24999999999989"/>
    <n v="0.3"/>
  </r>
  <r>
    <x v="0"/>
    <n v="1185732"/>
    <x v="260"/>
    <x v="0"/>
    <x v="42"/>
    <s v="Baltimore"/>
    <x v="5"/>
    <n v="0.6"/>
    <n v="5000"/>
    <n v="3000"/>
    <n v="1200"/>
    <n v="0.4"/>
  </r>
  <r>
    <x v="0"/>
    <n v="1185732"/>
    <x v="261"/>
    <x v="0"/>
    <x v="42"/>
    <s v="Baltimore"/>
    <x v="0"/>
    <n v="0.54999999999999993"/>
    <n v="6500"/>
    <n v="3574.9999999999995"/>
    <n v="1251.2499999999998"/>
    <n v="0.35"/>
  </r>
  <r>
    <x v="0"/>
    <n v="1185732"/>
    <x v="261"/>
    <x v="0"/>
    <x v="42"/>
    <s v="Baltimore"/>
    <x v="1"/>
    <n v="0.5"/>
    <n v="4250"/>
    <n v="2125"/>
    <n v="743.75"/>
    <n v="0.35"/>
  </r>
  <r>
    <x v="0"/>
    <n v="1185732"/>
    <x v="261"/>
    <x v="0"/>
    <x v="42"/>
    <s v="Baltimore"/>
    <x v="2"/>
    <n v="0.45"/>
    <n v="3500"/>
    <n v="1575"/>
    <n v="630"/>
    <n v="0.4"/>
  </r>
  <r>
    <x v="0"/>
    <n v="1185732"/>
    <x v="261"/>
    <x v="0"/>
    <x v="42"/>
    <s v="Baltimore"/>
    <x v="3"/>
    <n v="0.45"/>
    <n v="2500"/>
    <n v="1125"/>
    <n v="450"/>
    <n v="0.4"/>
  </r>
  <r>
    <x v="0"/>
    <n v="1185732"/>
    <x v="261"/>
    <x v="0"/>
    <x v="42"/>
    <s v="Baltimore"/>
    <x v="4"/>
    <n v="0.54999999999999993"/>
    <n v="2250"/>
    <n v="1237.4999999999998"/>
    <n v="371.24999999999994"/>
    <n v="0.3"/>
  </r>
  <r>
    <x v="0"/>
    <n v="1185732"/>
    <x v="261"/>
    <x v="0"/>
    <x v="42"/>
    <s v="Baltimore"/>
    <x v="5"/>
    <n v="0.6"/>
    <n v="4000"/>
    <n v="2400"/>
    <n v="960"/>
    <n v="0.4"/>
  </r>
  <r>
    <x v="0"/>
    <n v="1185732"/>
    <x v="239"/>
    <x v="0"/>
    <x v="42"/>
    <s v="Baltimore"/>
    <x v="0"/>
    <n v="0.54999999999999993"/>
    <n v="5250"/>
    <n v="2887.4999999999995"/>
    <n v="1010.6249999999998"/>
    <n v="0.35"/>
  </r>
  <r>
    <x v="0"/>
    <n v="1185732"/>
    <x v="239"/>
    <x v="0"/>
    <x v="42"/>
    <s v="Baltimore"/>
    <x v="1"/>
    <n v="0.5"/>
    <n v="3250"/>
    <n v="1625"/>
    <n v="568.75"/>
    <n v="0.35"/>
  </r>
  <r>
    <x v="0"/>
    <n v="1185732"/>
    <x v="239"/>
    <x v="0"/>
    <x v="42"/>
    <s v="Baltimore"/>
    <x v="2"/>
    <n v="0.45"/>
    <n v="2250"/>
    <n v="1012.5"/>
    <n v="405"/>
    <n v="0.4"/>
  </r>
  <r>
    <x v="0"/>
    <n v="1185732"/>
    <x v="239"/>
    <x v="0"/>
    <x v="42"/>
    <s v="Baltimore"/>
    <x v="3"/>
    <n v="0.45"/>
    <n v="2000"/>
    <n v="900"/>
    <n v="360"/>
    <n v="0.4"/>
  </r>
  <r>
    <x v="0"/>
    <n v="1185732"/>
    <x v="239"/>
    <x v="0"/>
    <x v="42"/>
    <s v="Baltimore"/>
    <x v="4"/>
    <n v="0.54999999999999993"/>
    <n v="2000"/>
    <n v="1099.9999999999998"/>
    <n v="329.99999999999994"/>
    <n v="0.3"/>
  </r>
  <r>
    <x v="0"/>
    <n v="1185732"/>
    <x v="239"/>
    <x v="0"/>
    <x v="42"/>
    <s v="Baltimore"/>
    <x v="5"/>
    <n v="0.6"/>
    <n v="3000"/>
    <n v="1800"/>
    <n v="720"/>
    <n v="0.4"/>
  </r>
  <r>
    <x v="0"/>
    <n v="1185732"/>
    <x v="45"/>
    <x v="0"/>
    <x v="42"/>
    <s v="Baltimore"/>
    <x v="0"/>
    <n v="0.6"/>
    <n v="4750"/>
    <n v="2850"/>
    <n v="997.49999999999989"/>
    <n v="0.35"/>
  </r>
  <r>
    <x v="0"/>
    <n v="1185732"/>
    <x v="45"/>
    <x v="0"/>
    <x v="42"/>
    <s v="Baltimore"/>
    <x v="1"/>
    <n v="0.55000000000000004"/>
    <n v="3000"/>
    <n v="1650.0000000000002"/>
    <n v="577.5"/>
    <n v="0.35"/>
  </r>
  <r>
    <x v="0"/>
    <n v="1185732"/>
    <x v="45"/>
    <x v="0"/>
    <x v="42"/>
    <s v="Baltimore"/>
    <x v="2"/>
    <n v="0.55000000000000004"/>
    <n v="2000"/>
    <n v="1100"/>
    <n v="440"/>
    <n v="0.4"/>
  </r>
  <r>
    <x v="0"/>
    <n v="1185732"/>
    <x v="45"/>
    <x v="0"/>
    <x v="42"/>
    <s v="Baltimore"/>
    <x v="3"/>
    <n v="0.55000000000000004"/>
    <n v="1750"/>
    <n v="962.50000000000011"/>
    <n v="385.00000000000006"/>
    <n v="0.4"/>
  </r>
  <r>
    <x v="0"/>
    <n v="1185732"/>
    <x v="45"/>
    <x v="0"/>
    <x v="42"/>
    <s v="Baltimore"/>
    <x v="4"/>
    <n v="0.65"/>
    <n v="1750"/>
    <n v="1137.5"/>
    <n v="341.25"/>
    <n v="0.3"/>
  </r>
  <r>
    <x v="0"/>
    <n v="1185732"/>
    <x v="45"/>
    <x v="0"/>
    <x v="42"/>
    <s v="Baltimore"/>
    <x v="5"/>
    <n v="0.7"/>
    <n v="3000"/>
    <n v="2100"/>
    <n v="840"/>
    <n v="0.4"/>
  </r>
  <r>
    <x v="0"/>
    <n v="1185732"/>
    <x v="262"/>
    <x v="0"/>
    <x v="42"/>
    <s v="Baltimore"/>
    <x v="0"/>
    <n v="0.65"/>
    <n v="4500"/>
    <n v="2925"/>
    <n v="1023.7499999999999"/>
    <n v="0.35"/>
  </r>
  <r>
    <x v="0"/>
    <n v="1185732"/>
    <x v="262"/>
    <x v="0"/>
    <x v="42"/>
    <s v="Baltimore"/>
    <x v="1"/>
    <n v="0.55000000000000004"/>
    <n v="3250"/>
    <n v="1787.5000000000002"/>
    <n v="625.625"/>
    <n v="0.35"/>
  </r>
  <r>
    <x v="0"/>
    <n v="1185732"/>
    <x v="262"/>
    <x v="0"/>
    <x v="42"/>
    <s v="Baltimore"/>
    <x v="2"/>
    <n v="0.55000000000000004"/>
    <n v="3200"/>
    <n v="1760.0000000000002"/>
    <n v="704.00000000000011"/>
    <n v="0.4"/>
  </r>
  <r>
    <x v="0"/>
    <n v="1185732"/>
    <x v="262"/>
    <x v="0"/>
    <x v="42"/>
    <s v="Baltimore"/>
    <x v="3"/>
    <n v="0.55000000000000004"/>
    <n v="3000"/>
    <n v="1650.0000000000002"/>
    <n v="660.00000000000011"/>
    <n v="0.4"/>
  </r>
  <r>
    <x v="0"/>
    <n v="1185732"/>
    <x v="262"/>
    <x v="0"/>
    <x v="42"/>
    <s v="Baltimore"/>
    <x v="4"/>
    <n v="0.65"/>
    <n v="2750"/>
    <n v="1787.5"/>
    <n v="536.25"/>
    <n v="0.3"/>
  </r>
  <r>
    <x v="0"/>
    <n v="1185732"/>
    <x v="262"/>
    <x v="0"/>
    <x v="42"/>
    <s v="Baltimore"/>
    <x v="5"/>
    <n v="0.7"/>
    <n v="3750"/>
    <n v="2625"/>
    <n v="1050"/>
    <n v="0.4"/>
  </r>
  <r>
    <x v="0"/>
    <n v="1185732"/>
    <x v="263"/>
    <x v="0"/>
    <x v="42"/>
    <s v="Baltimore"/>
    <x v="0"/>
    <n v="0.65"/>
    <n v="6000"/>
    <n v="3900"/>
    <n v="1365"/>
    <n v="0.35"/>
  </r>
  <r>
    <x v="0"/>
    <n v="1185732"/>
    <x v="263"/>
    <x v="0"/>
    <x v="42"/>
    <s v="Baltimore"/>
    <x v="1"/>
    <n v="0.55000000000000004"/>
    <n v="4000"/>
    <n v="2200"/>
    <n v="770"/>
    <n v="0.35"/>
  </r>
  <r>
    <x v="0"/>
    <n v="1185732"/>
    <x v="263"/>
    <x v="0"/>
    <x v="42"/>
    <s v="Baltimore"/>
    <x v="2"/>
    <n v="0.55000000000000004"/>
    <n v="3750"/>
    <n v="2062.5"/>
    <n v="825"/>
    <n v="0.4"/>
  </r>
  <r>
    <x v="0"/>
    <n v="1185732"/>
    <x v="263"/>
    <x v="0"/>
    <x v="42"/>
    <s v="Baltimore"/>
    <x v="3"/>
    <n v="0.55000000000000004"/>
    <n v="3250"/>
    <n v="1787.5000000000002"/>
    <n v="715.00000000000011"/>
    <n v="0.4"/>
  </r>
  <r>
    <x v="0"/>
    <n v="1185732"/>
    <x v="263"/>
    <x v="0"/>
    <x v="42"/>
    <s v="Baltimore"/>
    <x v="4"/>
    <n v="0.65"/>
    <n v="3250"/>
    <n v="2112.5"/>
    <n v="633.75"/>
    <n v="0.3"/>
  </r>
  <r>
    <x v="0"/>
    <n v="1185732"/>
    <x v="263"/>
    <x v="0"/>
    <x v="42"/>
    <s v="Baltimore"/>
    <x v="5"/>
    <n v="0.7"/>
    <n v="4250"/>
    <n v="2975"/>
    <n v="1190"/>
    <n v="0.4"/>
  </r>
  <r>
    <x v="0"/>
    <n v="1185732"/>
    <x v="136"/>
    <x v="0"/>
    <x v="43"/>
    <s v="Wilmington"/>
    <x v="0"/>
    <n v="0.35000000000000003"/>
    <n v="4750"/>
    <n v="1662.5000000000002"/>
    <n v="581.875"/>
    <n v="0.35"/>
  </r>
  <r>
    <x v="0"/>
    <n v="1185732"/>
    <x v="136"/>
    <x v="0"/>
    <x v="43"/>
    <s v="Wilmington"/>
    <x v="1"/>
    <n v="0.35000000000000003"/>
    <n v="2750"/>
    <n v="962.50000000000011"/>
    <n v="336.875"/>
    <n v="0.35"/>
  </r>
  <r>
    <x v="0"/>
    <n v="1185732"/>
    <x v="136"/>
    <x v="0"/>
    <x v="43"/>
    <s v="Wilmington"/>
    <x v="2"/>
    <n v="0.25000000000000006"/>
    <n v="2750"/>
    <n v="687.50000000000011"/>
    <n v="275.00000000000006"/>
    <n v="0.4"/>
  </r>
  <r>
    <x v="0"/>
    <n v="1185732"/>
    <x v="136"/>
    <x v="0"/>
    <x v="43"/>
    <s v="Wilmington"/>
    <x v="3"/>
    <n v="0.3"/>
    <n v="1250"/>
    <n v="375"/>
    <n v="150"/>
    <n v="0.4"/>
  </r>
  <r>
    <x v="0"/>
    <n v="1185732"/>
    <x v="136"/>
    <x v="0"/>
    <x v="43"/>
    <s v="Wilmington"/>
    <x v="4"/>
    <n v="0.45"/>
    <n v="1750"/>
    <n v="787.5"/>
    <n v="236.25"/>
    <n v="0.3"/>
  </r>
  <r>
    <x v="0"/>
    <n v="1185732"/>
    <x v="136"/>
    <x v="0"/>
    <x v="43"/>
    <s v="Wilmington"/>
    <x v="5"/>
    <n v="0.35000000000000003"/>
    <n v="2750"/>
    <n v="962.50000000000011"/>
    <n v="385.00000000000006"/>
    <n v="0.4"/>
  </r>
  <r>
    <x v="0"/>
    <n v="1185732"/>
    <x v="264"/>
    <x v="0"/>
    <x v="43"/>
    <s v="Wilmington"/>
    <x v="0"/>
    <n v="0.35000000000000003"/>
    <n v="5250"/>
    <n v="1837.5000000000002"/>
    <n v="643.125"/>
    <n v="0.35"/>
  </r>
  <r>
    <x v="0"/>
    <n v="1185732"/>
    <x v="264"/>
    <x v="0"/>
    <x v="43"/>
    <s v="Wilmington"/>
    <x v="1"/>
    <n v="0.35000000000000003"/>
    <n v="1750"/>
    <n v="612.50000000000011"/>
    <n v="214.37500000000003"/>
    <n v="0.35"/>
  </r>
  <r>
    <x v="0"/>
    <n v="1185732"/>
    <x v="264"/>
    <x v="0"/>
    <x v="43"/>
    <s v="Wilmington"/>
    <x v="2"/>
    <n v="0.25000000000000006"/>
    <n v="2250"/>
    <n v="562.50000000000011"/>
    <n v="225.00000000000006"/>
    <n v="0.4"/>
  </r>
  <r>
    <x v="0"/>
    <n v="1185732"/>
    <x v="264"/>
    <x v="0"/>
    <x v="43"/>
    <s v="Wilmington"/>
    <x v="3"/>
    <n v="0.3"/>
    <n v="1000"/>
    <n v="300"/>
    <n v="120"/>
    <n v="0.4"/>
  </r>
  <r>
    <x v="0"/>
    <n v="1185732"/>
    <x v="264"/>
    <x v="0"/>
    <x v="43"/>
    <s v="Wilmington"/>
    <x v="4"/>
    <n v="0.45"/>
    <n v="1750"/>
    <n v="787.5"/>
    <n v="236.25"/>
    <n v="0.3"/>
  </r>
  <r>
    <x v="0"/>
    <n v="1185732"/>
    <x v="264"/>
    <x v="0"/>
    <x v="43"/>
    <s v="Wilmington"/>
    <x v="5"/>
    <n v="0.35000000000000003"/>
    <n v="2750"/>
    <n v="962.50000000000011"/>
    <n v="385.00000000000006"/>
    <n v="0.4"/>
  </r>
  <r>
    <x v="0"/>
    <n v="1185732"/>
    <x v="173"/>
    <x v="0"/>
    <x v="43"/>
    <s v="Wilmington"/>
    <x v="0"/>
    <n v="0.35000000000000003"/>
    <n v="4950"/>
    <n v="1732.5000000000002"/>
    <n v="606.375"/>
    <n v="0.35"/>
  </r>
  <r>
    <x v="0"/>
    <n v="1185732"/>
    <x v="173"/>
    <x v="0"/>
    <x v="43"/>
    <s v="Wilmington"/>
    <x v="1"/>
    <n v="0.35000000000000003"/>
    <n v="2000"/>
    <n v="700.00000000000011"/>
    <n v="245.00000000000003"/>
    <n v="0.35"/>
  </r>
  <r>
    <x v="0"/>
    <n v="1185732"/>
    <x v="173"/>
    <x v="0"/>
    <x v="43"/>
    <s v="Wilmington"/>
    <x v="2"/>
    <n v="0.25000000000000006"/>
    <n v="2250"/>
    <n v="562.50000000000011"/>
    <n v="225.00000000000006"/>
    <n v="0.4"/>
  </r>
  <r>
    <x v="0"/>
    <n v="1185732"/>
    <x v="173"/>
    <x v="0"/>
    <x v="43"/>
    <s v="Wilmington"/>
    <x v="3"/>
    <n v="0.3"/>
    <n v="750"/>
    <n v="225"/>
    <n v="90"/>
    <n v="0.4"/>
  </r>
  <r>
    <x v="0"/>
    <n v="1185732"/>
    <x v="173"/>
    <x v="0"/>
    <x v="43"/>
    <s v="Wilmington"/>
    <x v="4"/>
    <n v="0.45"/>
    <n v="1250"/>
    <n v="562.5"/>
    <n v="168.75"/>
    <n v="0.3"/>
  </r>
  <r>
    <x v="0"/>
    <n v="1185732"/>
    <x v="173"/>
    <x v="0"/>
    <x v="43"/>
    <s v="Wilmington"/>
    <x v="5"/>
    <n v="0.35000000000000003"/>
    <n v="2250"/>
    <n v="787.50000000000011"/>
    <n v="315.00000000000006"/>
    <n v="0.4"/>
  </r>
  <r>
    <x v="0"/>
    <n v="1185732"/>
    <x v="265"/>
    <x v="0"/>
    <x v="43"/>
    <s v="Wilmington"/>
    <x v="0"/>
    <n v="0.35000000000000003"/>
    <n v="4750"/>
    <n v="1662.5000000000002"/>
    <n v="581.875"/>
    <n v="0.35"/>
  </r>
  <r>
    <x v="0"/>
    <n v="1185732"/>
    <x v="265"/>
    <x v="0"/>
    <x v="43"/>
    <s v="Wilmington"/>
    <x v="1"/>
    <n v="0.35000000000000003"/>
    <n v="1750"/>
    <n v="612.50000000000011"/>
    <n v="214.37500000000003"/>
    <n v="0.35"/>
  </r>
  <r>
    <x v="0"/>
    <n v="1185732"/>
    <x v="265"/>
    <x v="0"/>
    <x v="43"/>
    <s v="Wilmington"/>
    <x v="2"/>
    <n v="0.25000000000000006"/>
    <n v="1750"/>
    <n v="437.50000000000011"/>
    <n v="175.00000000000006"/>
    <n v="0.4"/>
  </r>
  <r>
    <x v="0"/>
    <n v="1185732"/>
    <x v="265"/>
    <x v="0"/>
    <x v="43"/>
    <s v="Wilmington"/>
    <x v="3"/>
    <n v="0.3"/>
    <n v="1000"/>
    <n v="300"/>
    <n v="120"/>
    <n v="0.4"/>
  </r>
  <r>
    <x v="0"/>
    <n v="1185732"/>
    <x v="265"/>
    <x v="0"/>
    <x v="43"/>
    <s v="Wilmington"/>
    <x v="4"/>
    <n v="0.45"/>
    <n v="1000"/>
    <n v="450"/>
    <n v="135"/>
    <n v="0.3"/>
  </r>
  <r>
    <x v="0"/>
    <n v="1185732"/>
    <x v="265"/>
    <x v="0"/>
    <x v="43"/>
    <s v="Wilmington"/>
    <x v="5"/>
    <n v="0.35000000000000003"/>
    <n v="2500"/>
    <n v="875.00000000000011"/>
    <n v="350.00000000000006"/>
    <n v="0.4"/>
  </r>
  <r>
    <x v="0"/>
    <n v="1185732"/>
    <x v="61"/>
    <x v="0"/>
    <x v="43"/>
    <s v="Wilmington"/>
    <x v="0"/>
    <n v="0.49999999999999994"/>
    <n v="5200"/>
    <n v="2599.9999999999995"/>
    <n v="909.99999999999977"/>
    <n v="0.35"/>
  </r>
  <r>
    <x v="0"/>
    <n v="1185732"/>
    <x v="61"/>
    <x v="0"/>
    <x v="43"/>
    <s v="Wilmington"/>
    <x v="1"/>
    <n v="0.45"/>
    <n v="2250"/>
    <n v="1012.5"/>
    <n v="354.375"/>
    <n v="0.35"/>
  </r>
  <r>
    <x v="0"/>
    <n v="1185732"/>
    <x v="61"/>
    <x v="0"/>
    <x v="43"/>
    <s v="Wilmington"/>
    <x v="2"/>
    <n v="0.4"/>
    <n v="2500"/>
    <n v="1000"/>
    <n v="400"/>
    <n v="0.4"/>
  </r>
  <r>
    <x v="0"/>
    <n v="1185732"/>
    <x v="61"/>
    <x v="0"/>
    <x v="43"/>
    <s v="Wilmington"/>
    <x v="3"/>
    <n v="0.4"/>
    <n v="2000"/>
    <n v="800"/>
    <n v="320"/>
    <n v="0.4"/>
  </r>
  <r>
    <x v="0"/>
    <n v="1185732"/>
    <x v="61"/>
    <x v="0"/>
    <x v="43"/>
    <s v="Wilmington"/>
    <x v="4"/>
    <n v="0.49999999999999994"/>
    <n v="2250"/>
    <n v="1124.9999999999998"/>
    <n v="337.49999999999994"/>
    <n v="0.3"/>
  </r>
  <r>
    <x v="0"/>
    <n v="1185732"/>
    <x v="61"/>
    <x v="0"/>
    <x v="43"/>
    <s v="Wilmington"/>
    <x v="5"/>
    <n v="0.54999999999999993"/>
    <n v="3500"/>
    <n v="1924.9999999999998"/>
    <n v="770"/>
    <n v="0.4"/>
  </r>
  <r>
    <x v="0"/>
    <n v="1185732"/>
    <x v="266"/>
    <x v="0"/>
    <x v="43"/>
    <s v="Wilmington"/>
    <x v="0"/>
    <n v="0.49999999999999994"/>
    <n v="6000"/>
    <n v="2999.9999999999995"/>
    <n v="1049.9999999999998"/>
    <n v="0.35"/>
  </r>
  <r>
    <x v="0"/>
    <n v="1185732"/>
    <x v="266"/>
    <x v="0"/>
    <x v="43"/>
    <s v="Wilmington"/>
    <x v="1"/>
    <n v="0.45"/>
    <n v="3500"/>
    <n v="1575"/>
    <n v="551.25"/>
    <n v="0.35"/>
  </r>
  <r>
    <x v="0"/>
    <n v="1185732"/>
    <x v="266"/>
    <x v="0"/>
    <x v="43"/>
    <s v="Wilmington"/>
    <x v="2"/>
    <n v="0.4"/>
    <n v="2750"/>
    <n v="1100"/>
    <n v="440"/>
    <n v="0.4"/>
  </r>
  <r>
    <x v="0"/>
    <n v="1185732"/>
    <x v="266"/>
    <x v="0"/>
    <x v="43"/>
    <s v="Wilmington"/>
    <x v="3"/>
    <n v="0.4"/>
    <n v="2500"/>
    <n v="1000"/>
    <n v="400"/>
    <n v="0.4"/>
  </r>
  <r>
    <x v="0"/>
    <n v="1185732"/>
    <x v="266"/>
    <x v="0"/>
    <x v="43"/>
    <s v="Wilmington"/>
    <x v="4"/>
    <n v="0.49999999999999994"/>
    <n v="2500"/>
    <n v="1249.9999999999998"/>
    <n v="374.99999999999994"/>
    <n v="0.3"/>
  </r>
  <r>
    <x v="0"/>
    <n v="1185732"/>
    <x v="266"/>
    <x v="0"/>
    <x v="43"/>
    <s v="Wilmington"/>
    <x v="5"/>
    <n v="0.54999999999999993"/>
    <n v="4000"/>
    <n v="2199.9999999999995"/>
    <n v="879.99999999999989"/>
    <n v="0.4"/>
  </r>
  <r>
    <x v="0"/>
    <n v="1185732"/>
    <x v="176"/>
    <x v="0"/>
    <x v="43"/>
    <s v="Wilmington"/>
    <x v="0"/>
    <n v="0.49999999999999994"/>
    <n v="6250"/>
    <n v="3124.9999999999995"/>
    <n v="1093.7499999999998"/>
    <n v="0.35"/>
  </r>
  <r>
    <x v="0"/>
    <n v="1185732"/>
    <x v="176"/>
    <x v="0"/>
    <x v="43"/>
    <s v="Wilmington"/>
    <x v="1"/>
    <n v="0.45"/>
    <n v="3750"/>
    <n v="1687.5"/>
    <n v="590.625"/>
    <n v="0.35"/>
  </r>
  <r>
    <x v="0"/>
    <n v="1185732"/>
    <x v="176"/>
    <x v="0"/>
    <x v="43"/>
    <s v="Wilmington"/>
    <x v="2"/>
    <n v="0.4"/>
    <n v="3000"/>
    <n v="1200"/>
    <n v="480"/>
    <n v="0.4"/>
  </r>
  <r>
    <x v="0"/>
    <n v="1185732"/>
    <x v="176"/>
    <x v="0"/>
    <x v="43"/>
    <s v="Wilmington"/>
    <x v="3"/>
    <n v="0.4"/>
    <n v="2500"/>
    <n v="1000"/>
    <n v="400"/>
    <n v="0.4"/>
  </r>
  <r>
    <x v="0"/>
    <n v="1185732"/>
    <x v="176"/>
    <x v="0"/>
    <x v="43"/>
    <s v="Wilmington"/>
    <x v="4"/>
    <n v="0.49999999999999994"/>
    <n v="2750"/>
    <n v="1374.9999999999998"/>
    <n v="412.49999999999994"/>
    <n v="0.3"/>
  </r>
  <r>
    <x v="0"/>
    <n v="1185732"/>
    <x v="176"/>
    <x v="0"/>
    <x v="43"/>
    <s v="Wilmington"/>
    <x v="5"/>
    <n v="0.54999999999999993"/>
    <n v="4500"/>
    <n v="2474.9999999999995"/>
    <n v="989.99999999999989"/>
    <n v="0.4"/>
  </r>
  <r>
    <x v="0"/>
    <n v="1185732"/>
    <x v="117"/>
    <x v="0"/>
    <x v="43"/>
    <s v="Wilmington"/>
    <x v="0"/>
    <n v="0.49999999999999994"/>
    <n v="6000"/>
    <n v="2999.9999999999995"/>
    <n v="1049.9999999999998"/>
    <n v="0.35"/>
  </r>
  <r>
    <x v="0"/>
    <n v="1185732"/>
    <x v="117"/>
    <x v="0"/>
    <x v="43"/>
    <s v="Wilmington"/>
    <x v="1"/>
    <n v="0.45"/>
    <n v="3750"/>
    <n v="1687.5"/>
    <n v="590.625"/>
    <n v="0.35"/>
  </r>
  <r>
    <x v="0"/>
    <n v="1185732"/>
    <x v="117"/>
    <x v="0"/>
    <x v="43"/>
    <s v="Wilmington"/>
    <x v="2"/>
    <n v="0.4"/>
    <n v="3000"/>
    <n v="1200"/>
    <n v="480"/>
    <n v="0.4"/>
  </r>
  <r>
    <x v="0"/>
    <n v="1185732"/>
    <x v="117"/>
    <x v="0"/>
    <x v="43"/>
    <s v="Wilmington"/>
    <x v="3"/>
    <n v="0.4"/>
    <n v="2000"/>
    <n v="800"/>
    <n v="320"/>
    <n v="0.4"/>
  </r>
  <r>
    <x v="0"/>
    <n v="1185732"/>
    <x v="117"/>
    <x v="0"/>
    <x v="43"/>
    <s v="Wilmington"/>
    <x v="4"/>
    <n v="0.49999999999999994"/>
    <n v="1750"/>
    <n v="874.99999999999989"/>
    <n v="262.49999999999994"/>
    <n v="0.3"/>
  </r>
  <r>
    <x v="0"/>
    <n v="1185732"/>
    <x v="117"/>
    <x v="0"/>
    <x v="43"/>
    <s v="Wilmington"/>
    <x v="5"/>
    <n v="0.54999999999999993"/>
    <n v="3500"/>
    <n v="1924.9999999999998"/>
    <n v="770"/>
    <n v="0.4"/>
  </r>
  <r>
    <x v="0"/>
    <n v="1185732"/>
    <x v="63"/>
    <x v="0"/>
    <x v="43"/>
    <s v="Wilmington"/>
    <x v="0"/>
    <n v="0.49999999999999994"/>
    <n v="4750"/>
    <n v="2374.9999999999995"/>
    <n v="831.24999999999977"/>
    <n v="0.35"/>
  </r>
  <r>
    <x v="0"/>
    <n v="1185732"/>
    <x v="63"/>
    <x v="0"/>
    <x v="43"/>
    <s v="Wilmington"/>
    <x v="1"/>
    <n v="0.45"/>
    <n v="2750"/>
    <n v="1237.5"/>
    <n v="433.125"/>
    <n v="0.35"/>
  </r>
  <r>
    <x v="0"/>
    <n v="1185732"/>
    <x v="63"/>
    <x v="0"/>
    <x v="43"/>
    <s v="Wilmington"/>
    <x v="2"/>
    <n v="0.4"/>
    <n v="1750"/>
    <n v="700"/>
    <n v="280"/>
    <n v="0.4"/>
  </r>
  <r>
    <x v="0"/>
    <n v="1185732"/>
    <x v="63"/>
    <x v="0"/>
    <x v="43"/>
    <s v="Wilmington"/>
    <x v="3"/>
    <n v="0.4"/>
    <n v="1500"/>
    <n v="600"/>
    <n v="240"/>
    <n v="0.4"/>
  </r>
  <r>
    <x v="0"/>
    <n v="1185732"/>
    <x v="63"/>
    <x v="0"/>
    <x v="43"/>
    <s v="Wilmington"/>
    <x v="4"/>
    <n v="0.49999999999999994"/>
    <n v="1500"/>
    <n v="749.99999999999989"/>
    <n v="224.99999999999997"/>
    <n v="0.3"/>
  </r>
  <r>
    <x v="0"/>
    <n v="1185732"/>
    <x v="63"/>
    <x v="0"/>
    <x v="43"/>
    <s v="Wilmington"/>
    <x v="5"/>
    <n v="0.54999999999999993"/>
    <n v="2500"/>
    <n v="1374.9999999999998"/>
    <n v="549.99999999999989"/>
    <n v="0.4"/>
  </r>
  <r>
    <x v="0"/>
    <n v="1185732"/>
    <x v="267"/>
    <x v="0"/>
    <x v="43"/>
    <s v="Wilmington"/>
    <x v="0"/>
    <n v="0.54999999999999993"/>
    <n v="4250"/>
    <n v="2337.4999999999995"/>
    <n v="818.12499999999977"/>
    <n v="0.35"/>
  </r>
  <r>
    <x v="0"/>
    <n v="1185732"/>
    <x v="267"/>
    <x v="0"/>
    <x v="43"/>
    <s v="Wilmington"/>
    <x v="1"/>
    <n v="0.5"/>
    <n v="2500"/>
    <n v="1250"/>
    <n v="437.5"/>
    <n v="0.35"/>
  </r>
  <r>
    <x v="0"/>
    <n v="1185732"/>
    <x v="267"/>
    <x v="0"/>
    <x v="43"/>
    <s v="Wilmington"/>
    <x v="2"/>
    <n v="0.5"/>
    <n v="1500"/>
    <n v="750"/>
    <n v="300"/>
    <n v="0.4"/>
  </r>
  <r>
    <x v="0"/>
    <n v="1185732"/>
    <x v="267"/>
    <x v="0"/>
    <x v="43"/>
    <s v="Wilmington"/>
    <x v="3"/>
    <n v="0.5"/>
    <n v="1250"/>
    <n v="625"/>
    <n v="250"/>
    <n v="0.4"/>
  </r>
  <r>
    <x v="0"/>
    <n v="1185732"/>
    <x v="267"/>
    <x v="0"/>
    <x v="43"/>
    <s v="Wilmington"/>
    <x v="4"/>
    <n v="0.6"/>
    <n v="1250"/>
    <n v="750"/>
    <n v="225"/>
    <n v="0.3"/>
  </r>
  <r>
    <x v="0"/>
    <n v="1185732"/>
    <x v="267"/>
    <x v="0"/>
    <x v="43"/>
    <s v="Wilmington"/>
    <x v="5"/>
    <n v="0.64999999999999991"/>
    <n v="2500"/>
    <n v="1624.9999999999998"/>
    <n v="650"/>
    <n v="0.4"/>
  </r>
  <r>
    <x v="0"/>
    <n v="1185732"/>
    <x v="268"/>
    <x v="0"/>
    <x v="43"/>
    <s v="Wilmington"/>
    <x v="0"/>
    <n v="0.6"/>
    <n v="4000"/>
    <n v="2400"/>
    <n v="840"/>
    <n v="0.35"/>
  </r>
  <r>
    <x v="0"/>
    <n v="1185732"/>
    <x v="268"/>
    <x v="0"/>
    <x v="43"/>
    <s v="Wilmington"/>
    <x v="1"/>
    <n v="0.5"/>
    <n v="2750"/>
    <n v="1375"/>
    <n v="481.24999999999994"/>
    <n v="0.35"/>
  </r>
  <r>
    <x v="0"/>
    <n v="1185732"/>
    <x v="268"/>
    <x v="0"/>
    <x v="43"/>
    <s v="Wilmington"/>
    <x v="2"/>
    <n v="0.5"/>
    <n v="2700"/>
    <n v="1350"/>
    <n v="540"/>
    <n v="0.4"/>
  </r>
  <r>
    <x v="0"/>
    <n v="1185732"/>
    <x v="268"/>
    <x v="0"/>
    <x v="43"/>
    <s v="Wilmington"/>
    <x v="3"/>
    <n v="0.5"/>
    <n v="2500"/>
    <n v="1250"/>
    <n v="500"/>
    <n v="0.4"/>
  </r>
  <r>
    <x v="0"/>
    <n v="1185732"/>
    <x v="268"/>
    <x v="0"/>
    <x v="43"/>
    <s v="Wilmington"/>
    <x v="4"/>
    <n v="0.6"/>
    <n v="2250"/>
    <n v="1350"/>
    <n v="405"/>
    <n v="0.3"/>
  </r>
  <r>
    <x v="0"/>
    <n v="1185732"/>
    <x v="268"/>
    <x v="0"/>
    <x v="43"/>
    <s v="Wilmington"/>
    <x v="5"/>
    <n v="0.64999999999999991"/>
    <n v="3250"/>
    <n v="2112.4999999999995"/>
    <n v="844.99999999999989"/>
    <n v="0.4"/>
  </r>
  <r>
    <x v="0"/>
    <n v="1185732"/>
    <x v="269"/>
    <x v="0"/>
    <x v="43"/>
    <s v="Wilmington"/>
    <x v="0"/>
    <n v="0.6"/>
    <n v="5500"/>
    <n v="3300"/>
    <n v="1155"/>
    <n v="0.35"/>
  </r>
  <r>
    <x v="0"/>
    <n v="1185732"/>
    <x v="269"/>
    <x v="0"/>
    <x v="43"/>
    <s v="Wilmington"/>
    <x v="1"/>
    <n v="0.5"/>
    <n v="3500"/>
    <n v="1750"/>
    <n v="612.5"/>
    <n v="0.35"/>
  </r>
  <r>
    <x v="0"/>
    <n v="1185732"/>
    <x v="269"/>
    <x v="0"/>
    <x v="43"/>
    <s v="Wilmington"/>
    <x v="2"/>
    <n v="0.5"/>
    <n v="3250"/>
    <n v="1625"/>
    <n v="650"/>
    <n v="0.4"/>
  </r>
  <r>
    <x v="0"/>
    <n v="1185732"/>
    <x v="269"/>
    <x v="0"/>
    <x v="43"/>
    <s v="Wilmington"/>
    <x v="3"/>
    <n v="0.5"/>
    <n v="2750"/>
    <n v="1375"/>
    <n v="550"/>
    <n v="0.4"/>
  </r>
  <r>
    <x v="0"/>
    <n v="1185732"/>
    <x v="269"/>
    <x v="0"/>
    <x v="43"/>
    <s v="Wilmington"/>
    <x v="4"/>
    <n v="0.6"/>
    <n v="2750"/>
    <n v="1650"/>
    <n v="495"/>
    <n v="0.3"/>
  </r>
  <r>
    <x v="0"/>
    <n v="1185732"/>
    <x v="269"/>
    <x v="0"/>
    <x v="43"/>
    <s v="Wilmington"/>
    <x v="5"/>
    <n v="0.64999999999999991"/>
    <n v="3750"/>
    <n v="2437.4999999999995"/>
    <n v="974.99999999999989"/>
    <n v="0.4"/>
  </r>
  <r>
    <x v="0"/>
    <n v="1185732"/>
    <x v="48"/>
    <x v="0"/>
    <x v="44"/>
    <s v="Newark"/>
    <x v="0"/>
    <n v="0.4"/>
    <n v="5000"/>
    <n v="2000"/>
    <n v="800"/>
    <n v="0.4"/>
  </r>
  <r>
    <x v="0"/>
    <n v="1185732"/>
    <x v="48"/>
    <x v="0"/>
    <x v="44"/>
    <s v="Newark"/>
    <x v="1"/>
    <n v="0.4"/>
    <n v="3000"/>
    <n v="1200"/>
    <n v="480"/>
    <n v="0.4"/>
  </r>
  <r>
    <x v="0"/>
    <n v="1185732"/>
    <x v="48"/>
    <x v="0"/>
    <x v="44"/>
    <s v="Newark"/>
    <x v="2"/>
    <n v="0.30000000000000004"/>
    <n v="3000"/>
    <n v="900.00000000000011"/>
    <n v="270"/>
    <n v="0.3"/>
  </r>
  <r>
    <x v="0"/>
    <n v="1185732"/>
    <x v="48"/>
    <x v="0"/>
    <x v="44"/>
    <s v="Newark"/>
    <x v="3"/>
    <n v="0.35"/>
    <n v="1500"/>
    <n v="525"/>
    <n v="157.5"/>
    <n v="0.3"/>
  </r>
  <r>
    <x v="0"/>
    <n v="1185732"/>
    <x v="48"/>
    <x v="0"/>
    <x v="44"/>
    <s v="Newark"/>
    <x v="4"/>
    <n v="0.5"/>
    <n v="2000"/>
    <n v="1000"/>
    <n v="300"/>
    <n v="0.3"/>
  </r>
  <r>
    <x v="0"/>
    <n v="1185732"/>
    <x v="48"/>
    <x v="0"/>
    <x v="44"/>
    <s v="Newark"/>
    <x v="5"/>
    <n v="0.4"/>
    <n v="3000"/>
    <n v="1200"/>
    <n v="420"/>
    <n v="0.35"/>
  </r>
  <r>
    <x v="0"/>
    <n v="1185732"/>
    <x v="49"/>
    <x v="0"/>
    <x v="44"/>
    <s v="Newark"/>
    <x v="0"/>
    <n v="0.4"/>
    <n v="5500"/>
    <n v="2200"/>
    <n v="880"/>
    <n v="0.4"/>
  </r>
  <r>
    <x v="0"/>
    <n v="1185732"/>
    <x v="49"/>
    <x v="0"/>
    <x v="44"/>
    <s v="Newark"/>
    <x v="1"/>
    <n v="0.4"/>
    <n v="2000"/>
    <n v="800"/>
    <n v="320"/>
    <n v="0.4"/>
  </r>
  <r>
    <x v="0"/>
    <n v="1185732"/>
    <x v="49"/>
    <x v="0"/>
    <x v="44"/>
    <s v="Newark"/>
    <x v="2"/>
    <n v="0.30000000000000004"/>
    <n v="2500"/>
    <n v="750.00000000000011"/>
    <n v="225.00000000000003"/>
    <n v="0.3"/>
  </r>
  <r>
    <x v="0"/>
    <n v="1185732"/>
    <x v="49"/>
    <x v="0"/>
    <x v="44"/>
    <s v="Newark"/>
    <x v="3"/>
    <n v="0.35"/>
    <n v="1250"/>
    <n v="437.5"/>
    <n v="131.25"/>
    <n v="0.3"/>
  </r>
  <r>
    <x v="0"/>
    <n v="1185732"/>
    <x v="49"/>
    <x v="0"/>
    <x v="44"/>
    <s v="Newark"/>
    <x v="4"/>
    <n v="0.5"/>
    <n v="2000"/>
    <n v="1000"/>
    <n v="300"/>
    <n v="0.3"/>
  </r>
  <r>
    <x v="0"/>
    <n v="1185732"/>
    <x v="49"/>
    <x v="0"/>
    <x v="44"/>
    <s v="Newark"/>
    <x v="5"/>
    <n v="0.4"/>
    <n v="3000"/>
    <n v="1200"/>
    <n v="420"/>
    <n v="0.35"/>
  </r>
  <r>
    <x v="0"/>
    <n v="1185732"/>
    <x v="14"/>
    <x v="0"/>
    <x v="44"/>
    <s v="Newark"/>
    <x v="0"/>
    <n v="0.4"/>
    <n v="5200"/>
    <n v="2080"/>
    <n v="832"/>
    <n v="0.4"/>
  </r>
  <r>
    <x v="0"/>
    <n v="1185732"/>
    <x v="14"/>
    <x v="0"/>
    <x v="44"/>
    <s v="Newark"/>
    <x v="1"/>
    <n v="0.4"/>
    <n v="2250"/>
    <n v="900"/>
    <n v="360"/>
    <n v="0.4"/>
  </r>
  <r>
    <x v="0"/>
    <n v="1185732"/>
    <x v="14"/>
    <x v="0"/>
    <x v="44"/>
    <s v="Newark"/>
    <x v="2"/>
    <n v="0.30000000000000004"/>
    <n v="2500"/>
    <n v="750.00000000000011"/>
    <n v="225.00000000000003"/>
    <n v="0.3"/>
  </r>
  <r>
    <x v="0"/>
    <n v="1185732"/>
    <x v="14"/>
    <x v="0"/>
    <x v="44"/>
    <s v="Newark"/>
    <x v="3"/>
    <n v="0.35"/>
    <n v="1000"/>
    <n v="350"/>
    <n v="105"/>
    <n v="0.3"/>
  </r>
  <r>
    <x v="0"/>
    <n v="1185732"/>
    <x v="14"/>
    <x v="0"/>
    <x v="44"/>
    <s v="Newark"/>
    <x v="4"/>
    <n v="0.5"/>
    <n v="1500"/>
    <n v="750"/>
    <n v="225"/>
    <n v="0.3"/>
  </r>
  <r>
    <x v="0"/>
    <n v="1185732"/>
    <x v="14"/>
    <x v="0"/>
    <x v="44"/>
    <s v="Newark"/>
    <x v="5"/>
    <n v="0.4"/>
    <n v="2500"/>
    <n v="1000"/>
    <n v="350"/>
    <n v="0.35"/>
  </r>
  <r>
    <x v="0"/>
    <n v="1185732"/>
    <x v="50"/>
    <x v="0"/>
    <x v="44"/>
    <s v="Newark"/>
    <x v="0"/>
    <n v="0.4"/>
    <n v="5000"/>
    <n v="2000"/>
    <n v="800"/>
    <n v="0.4"/>
  </r>
  <r>
    <x v="0"/>
    <n v="1185732"/>
    <x v="50"/>
    <x v="0"/>
    <x v="44"/>
    <s v="Newark"/>
    <x v="1"/>
    <n v="0.4"/>
    <n v="2000"/>
    <n v="800"/>
    <n v="320"/>
    <n v="0.4"/>
  </r>
  <r>
    <x v="0"/>
    <n v="1185732"/>
    <x v="50"/>
    <x v="0"/>
    <x v="44"/>
    <s v="Newark"/>
    <x v="2"/>
    <n v="0.30000000000000004"/>
    <n v="2000"/>
    <n v="600.00000000000011"/>
    <n v="180.00000000000003"/>
    <n v="0.3"/>
  </r>
  <r>
    <x v="0"/>
    <n v="1185732"/>
    <x v="50"/>
    <x v="0"/>
    <x v="44"/>
    <s v="Newark"/>
    <x v="3"/>
    <n v="0.35"/>
    <n v="1250"/>
    <n v="437.5"/>
    <n v="131.25"/>
    <n v="0.3"/>
  </r>
  <r>
    <x v="0"/>
    <n v="1185732"/>
    <x v="50"/>
    <x v="0"/>
    <x v="44"/>
    <s v="Newark"/>
    <x v="4"/>
    <n v="0.5"/>
    <n v="1250"/>
    <n v="625"/>
    <n v="187.5"/>
    <n v="0.3"/>
  </r>
  <r>
    <x v="0"/>
    <n v="1185732"/>
    <x v="50"/>
    <x v="0"/>
    <x v="44"/>
    <s v="Newark"/>
    <x v="5"/>
    <n v="0.4"/>
    <n v="2750"/>
    <n v="1100"/>
    <n v="385"/>
    <n v="0.35"/>
  </r>
  <r>
    <x v="0"/>
    <n v="1185732"/>
    <x v="51"/>
    <x v="0"/>
    <x v="44"/>
    <s v="Newark"/>
    <x v="0"/>
    <n v="0.54999999999999993"/>
    <n v="5450"/>
    <n v="2997.4999999999995"/>
    <n v="1198.9999999999998"/>
    <n v="0.4"/>
  </r>
  <r>
    <x v="0"/>
    <n v="1185732"/>
    <x v="51"/>
    <x v="0"/>
    <x v="44"/>
    <s v="Newark"/>
    <x v="1"/>
    <n v="0.5"/>
    <n v="2500"/>
    <n v="1250"/>
    <n v="500"/>
    <n v="0.4"/>
  </r>
  <r>
    <x v="0"/>
    <n v="1185732"/>
    <x v="51"/>
    <x v="0"/>
    <x v="44"/>
    <s v="Newark"/>
    <x v="2"/>
    <n v="0.45"/>
    <n v="2750"/>
    <n v="1237.5"/>
    <n v="371.25"/>
    <n v="0.3"/>
  </r>
  <r>
    <x v="0"/>
    <n v="1185732"/>
    <x v="51"/>
    <x v="0"/>
    <x v="44"/>
    <s v="Newark"/>
    <x v="3"/>
    <n v="0.45"/>
    <n v="2250"/>
    <n v="1012.5"/>
    <n v="303.75"/>
    <n v="0.3"/>
  </r>
  <r>
    <x v="0"/>
    <n v="1185732"/>
    <x v="51"/>
    <x v="0"/>
    <x v="44"/>
    <s v="Newark"/>
    <x v="4"/>
    <n v="0.54999999999999993"/>
    <n v="2500"/>
    <n v="1374.9999999999998"/>
    <n v="412.49999999999994"/>
    <n v="0.3"/>
  </r>
  <r>
    <x v="0"/>
    <n v="1185732"/>
    <x v="51"/>
    <x v="0"/>
    <x v="44"/>
    <s v="Newark"/>
    <x v="5"/>
    <n v="0.6"/>
    <n v="3750"/>
    <n v="2250"/>
    <n v="787.5"/>
    <n v="0.35"/>
  </r>
  <r>
    <x v="0"/>
    <n v="1185732"/>
    <x v="52"/>
    <x v="0"/>
    <x v="44"/>
    <s v="Newark"/>
    <x v="0"/>
    <n v="0.54999999999999993"/>
    <n v="6250"/>
    <n v="3437.4999999999995"/>
    <n v="1375"/>
    <n v="0.4"/>
  </r>
  <r>
    <x v="0"/>
    <n v="1185732"/>
    <x v="52"/>
    <x v="0"/>
    <x v="44"/>
    <s v="Newark"/>
    <x v="1"/>
    <n v="0.5"/>
    <n v="3750"/>
    <n v="1875"/>
    <n v="750"/>
    <n v="0.4"/>
  </r>
  <r>
    <x v="0"/>
    <n v="1185732"/>
    <x v="52"/>
    <x v="0"/>
    <x v="44"/>
    <s v="Newark"/>
    <x v="2"/>
    <n v="0.45"/>
    <n v="3000"/>
    <n v="1350"/>
    <n v="405"/>
    <n v="0.3"/>
  </r>
  <r>
    <x v="0"/>
    <n v="1185732"/>
    <x v="52"/>
    <x v="0"/>
    <x v="44"/>
    <s v="Newark"/>
    <x v="3"/>
    <n v="0.45"/>
    <n v="2750"/>
    <n v="1237.5"/>
    <n v="371.25"/>
    <n v="0.3"/>
  </r>
  <r>
    <x v="0"/>
    <n v="1185732"/>
    <x v="52"/>
    <x v="0"/>
    <x v="44"/>
    <s v="Newark"/>
    <x v="4"/>
    <n v="0.54999999999999993"/>
    <n v="2750"/>
    <n v="1512.4999999999998"/>
    <n v="453.74999999999994"/>
    <n v="0.3"/>
  </r>
  <r>
    <x v="0"/>
    <n v="1185732"/>
    <x v="52"/>
    <x v="0"/>
    <x v="44"/>
    <s v="Newark"/>
    <x v="5"/>
    <n v="0.6"/>
    <n v="4250"/>
    <n v="2550"/>
    <n v="892.5"/>
    <n v="0.35"/>
  </r>
  <r>
    <x v="0"/>
    <n v="1185732"/>
    <x v="18"/>
    <x v="0"/>
    <x v="44"/>
    <s v="Newark"/>
    <x v="0"/>
    <n v="0.54999999999999993"/>
    <n v="6500"/>
    <n v="3574.9999999999995"/>
    <n v="1430"/>
    <n v="0.4"/>
  </r>
  <r>
    <x v="0"/>
    <n v="1185732"/>
    <x v="18"/>
    <x v="0"/>
    <x v="44"/>
    <s v="Newark"/>
    <x v="1"/>
    <n v="0.5"/>
    <n v="4000"/>
    <n v="2000"/>
    <n v="800"/>
    <n v="0.4"/>
  </r>
  <r>
    <x v="0"/>
    <n v="1185732"/>
    <x v="18"/>
    <x v="0"/>
    <x v="44"/>
    <s v="Newark"/>
    <x v="2"/>
    <n v="0.45"/>
    <n v="3250"/>
    <n v="1462.5"/>
    <n v="438.75"/>
    <n v="0.3"/>
  </r>
  <r>
    <x v="0"/>
    <n v="1185732"/>
    <x v="18"/>
    <x v="0"/>
    <x v="44"/>
    <s v="Newark"/>
    <x v="3"/>
    <n v="0.45"/>
    <n v="2750"/>
    <n v="1237.5"/>
    <n v="371.25"/>
    <n v="0.3"/>
  </r>
  <r>
    <x v="0"/>
    <n v="1185732"/>
    <x v="18"/>
    <x v="0"/>
    <x v="44"/>
    <s v="Newark"/>
    <x v="4"/>
    <n v="0.54999999999999993"/>
    <n v="3000"/>
    <n v="1649.9999999999998"/>
    <n v="494.99999999999989"/>
    <n v="0.3"/>
  </r>
  <r>
    <x v="0"/>
    <n v="1185732"/>
    <x v="18"/>
    <x v="0"/>
    <x v="44"/>
    <s v="Newark"/>
    <x v="5"/>
    <n v="0.6"/>
    <n v="4750"/>
    <n v="2850"/>
    <n v="997.49999999999989"/>
    <n v="0.35"/>
  </r>
  <r>
    <x v="0"/>
    <n v="1185732"/>
    <x v="53"/>
    <x v="0"/>
    <x v="44"/>
    <s v="Newark"/>
    <x v="0"/>
    <n v="0.54999999999999993"/>
    <n v="6250"/>
    <n v="3437.4999999999995"/>
    <n v="1375"/>
    <n v="0.4"/>
  </r>
  <r>
    <x v="0"/>
    <n v="1185732"/>
    <x v="53"/>
    <x v="0"/>
    <x v="44"/>
    <s v="Newark"/>
    <x v="1"/>
    <n v="0.5"/>
    <n v="4000"/>
    <n v="2000"/>
    <n v="800"/>
    <n v="0.4"/>
  </r>
  <r>
    <x v="0"/>
    <n v="1185732"/>
    <x v="53"/>
    <x v="0"/>
    <x v="44"/>
    <s v="Newark"/>
    <x v="2"/>
    <n v="0.45"/>
    <n v="3250"/>
    <n v="1462.5"/>
    <n v="438.75"/>
    <n v="0.3"/>
  </r>
  <r>
    <x v="0"/>
    <n v="1185732"/>
    <x v="53"/>
    <x v="0"/>
    <x v="44"/>
    <s v="Newark"/>
    <x v="3"/>
    <n v="0.45"/>
    <n v="2250"/>
    <n v="1012.5"/>
    <n v="303.75"/>
    <n v="0.3"/>
  </r>
  <r>
    <x v="0"/>
    <n v="1185732"/>
    <x v="53"/>
    <x v="0"/>
    <x v="44"/>
    <s v="Newark"/>
    <x v="4"/>
    <n v="0.54999999999999993"/>
    <n v="2000"/>
    <n v="1099.9999999999998"/>
    <n v="329.99999999999994"/>
    <n v="0.3"/>
  </r>
  <r>
    <x v="0"/>
    <n v="1185732"/>
    <x v="53"/>
    <x v="0"/>
    <x v="44"/>
    <s v="Newark"/>
    <x v="5"/>
    <n v="0.6"/>
    <n v="3750"/>
    <n v="2250"/>
    <n v="787.5"/>
    <n v="0.35"/>
  </r>
  <r>
    <x v="0"/>
    <n v="1185732"/>
    <x v="54"/>
    <x v="0"/>
    <x v="44"/>
    <s v="Newark"/>
    <x v="0"/>
    <n v="0.54999999999999993"/>
    <n v="5000"/>
    <n v="2749.9999999999995"/>
    <n v="1099.9999999999998"/>
    <n v="0.4"/>
  </r>
  <r>
    <x v="0"/>
    <n v="1185732"/>
    <x v="54"/>
    <x v="0"/>
    <x v="44"/>
    <s v="Newark"/>
    <x v="1"/>
    <n v="0.5"/>
    <n v="3000"/>
    <n v="1500"/>
    <n v="600"/>
    <n v="0.4"/>
  </r>
  <r>
    <x v="0"/>
    <n v="1185732"/>
    <x v="54"/>
    <x v="0"/>
    <x v="44"/>
    <s v="Newark"/>
    <x v="2"/>
    <n v="0.45"/>
    <n v="2000"/>
    <n v="900"/>
    <n v="270"/>
    <n v="0.3"/>
  </r>
  <r>
    <x v="0"/>
    <n v="1185732"/>
    <x v="54"/>
    <x v="0"/>
    <x v="44"/>
    <s v="Newark"/>
    <x v="3"/>
    <n v="0.45"/>
    <n v="1750"/>
    <n v="787.5"/>
    <n v="236.25"/>
    <n v="0.3"/>
  </r>
  <r>
    <x v="0"/>
    <n v="1185732"/>
    <x v="54"/>
    <x v="0"/>
    <x v="44"/>
    <s v="Newark"/>
    <x v="4"/>
    <n v="0.54999999999999993"/>
    <n v="1750"/>
    <n v="962.49999999999989"/>
    <n v="288.74999999999994"/>
    <n v="0.3"/>
  </r>
  <r>
    <x v="0"/>
    <n v="1185732"/>
    <x v="54"/>
    <x v="0"/>
    <x v="44"/>
    <s v="Newark"/>
    <x v="5"/>
    <n v="0.6"/>
    <n v="2750"/>
    <n v="1650"/>
    <n v="577.5"/>
    <n v="0.35"/>
  </r>
  <r>
    <x v="0"/>
    <n v="1185732"/>
    <x v="55"/>
    <x v="0"/>
    <x v="44"/>
    <s v="Newark"/>
    <x v="0"/>
    <n v="0.6"/>
    <n v="4500"/>
    <n v="2700"/>
    <n v="1080"/>
    <n v="0.4"/>
  </r>
  <r>
    <x v="0"/>
    <n v="1185732"/>
    <x v="55"/>
    <x v="0"/>
    <x v="44"/>
    <s v="Newark"/>
    <x v="1"/>
    <n v="0.55000000000000004"/>
    <n v="2750"/>
    <n v="1512.5000000000002"/>
    <n v="605.00000000000011"/>
    <n v="0.4"/>
  </r>
  <r>
    <x v="0"/>
    <n v="1185732"/>
    <x v="55"/>
    <x v="0"/>
    <x v="44"/>
    <s v="Newark"/>
    <x v="2"/>
    <n v="0.55000000000000004"/>
    <n v="1750"/>
    <n v="962.50000000000011"/>
    <n v="288.75"/>
    <n v="0.3"/>
  </r>
  <r>
    <x v="0"/>
    <n v="1185732"/>
    <x v="55"/>
    <x v="0"/>
    <x v="44"/>
    <s v="Newark"/>
    <x v="3"/>
    <n v="0.55000000000000004"/>
    <n v="1500"/>
    <n v="825.00000000000011"/>
    <n v="247.50000000000003"/>
    <n v="0.3"/>
  </r>
  <r>
    <x v="0"/>
    <n v="1185732"/>
    <x v="55"/>
    <x v="0"/>
    <x v="44"/>
    <s v="Newark"/>
    <x v="4"/>
    <n v="0.65"/>
    <n v="1500"/>
    <n v="975"/>
    <n v="292.5"/>
    <n v="0.3"/>
  </r>
  <r>
    <x v="0"/>
    <n v="1185732"/>
    <x v="55"/>
    <x v="0"/>
    <x v="44"/>
    <s v="Newark"/>
    <x v="5"/>
    <n v="0.7"/>
    <n v="2750"/>
    <n v="1924.9999999999998"/>
    <n v="673.74999999999989"/>
    <n v="0.35"/>
  </r>
  <r>
    <x v="0"/>
    <n v="1185732"/>
    <x v="56"/>
    <x v="0"/>
    <x v="44"/>
    <s v="Newark"/>
    <x v="0"/>
    <n v="0.65"/>
    <n v="4250"/>
    <n v="2762.5"/>
    <n v="1105"/>
    <n v="0.4"/>
  </r>
  <r>
    <x v="0"/>
    <n v="1185732"/>
    <x v="56"/>
    <x v="0"/>
    <x v="44"/>
    <s v="Newark"/>
    <x v="1"/>
    <n v="0.55000000000000004"/>
    <n v="3000"/>
    <n v="1650.0000000000002"/>
    <n v="660.00000000000011"/>
    <n v="0.4"/>
  </r>
  <r>
    <x v="0"/>
    <n v="1185732"/>
    <x v="56"/>
    <x v="0"/>
    <x v="44"/>
    <s v="Newark"/>
    <x v="2"/>
    <n v="0.55000000000000004"/>
    <n v="2950"/>
    <n v="1622.5000000000002"/>
    <n v="486.75000000000006"/>
    <n v="0.3"/>
  </r>
  <r>
    <x v="0"/>
    <n v="1185732"/>
    <x v="56"/>
    <x v="0"/>
    <x v="44"/>
    <s v="Newark"/>
    <x v="3"/>
    <n v="0.55000000000000004"/>
    <n v="2750"/>
    <n v="1512.5000000000002"/>
    <n v="453.75000000000006"/>
    <n v="0.3"/>
  </r>
  <r>
    <x v="0"/>
    <n v="1185732"/>
    <x v="56"/>
    <x v="0"/>
    <x v="44"/>
    <s v="Newark"/>
    <x v="4"/>
    <n v="0.65"/>
    <n v="2500"/>
    <n v="1625"/>
    <n v="487.5"/>
    <n v="0.3"/>
  </r>
  <r>
    <x v="0"/>
    <n v="1185732"/>
    <x v="56"/>
    <x v="0"/>
    <x v="44"/>
    <s v="Newark"/>
    <x v="5"/>
    <n v="0.7"/>
    <n v="3500"/>
    <n v="2450"/>
    <n v="857.5"/>
    <n v="0.35"/>
  </r>
  <r>
    <x v="0"/>
    <n v="1185732"/>
    <x v="57"/>
    <x v="0"/>
    <x v="44"/>
    <s v="Newark"/>
    <x v="0"/>
    <n v="0.65"/>
    <n v="5750"/>
    <n v="3737.5"/>
    <n v="1495"/>
    <n v="0.4"/>
  </r>
  <r>
    <x v="0"/>
    <n v="1185732"/>
    <x v="57"/>
    <x v="0"/>
    <x v="44"/>
    <s v="Newark"/>
    <x v="1"/>
    <n v="0.55000000000000004"/>
    <n v="3750"/>
    <n v="2062.5"/>
    <n v="825"/>
    <n v="0.4"/>
  </r>
  <r>
    <x v="0"/>
    <n v="1185732"/>
    <x v="57"/>
    <x v="0"/>
    <x v="44"/>
    <s v="Newark"/>
    <x v="2"/>
    <n v="0.55000000000000004"/>
    <n v="3500"/>
    <n v="1925.0000000000002"/>
    <n v="577.5"/>
    <n v="0.3"/>
  </r>
  <r>
    <x v="0"/>
    <n v="1185732"/>
    <x v="57"/>
    <x v="0"/>
    <x v="44"/>
    <s v="Newark"/>
    <x v="3"/>
    <n v="0.55000000000000004"/>
    <n v="3000"/>
    <n v="1650.0000000000002"/>
    <n v="495.00000000000006"/>
    <n v="0.3"/>
  </r>
  <r>
    <x v="0"/>
    <n v="1185732"/>
    <x v="57"/>
    <x v="0"/>
    <x v="44"/>
    <s v="Newark"/>
    <x v="4"/>
    <n v="0.65"/>
    <n v="3000"/>
    <n v="1950"/>
    <n v="585"/>
    <n v="0.3"/>
  </r>
  <r>
    <x v="0"/>
    <n v="1185732"/>
    <x v="57"/>
    <x v="0"/>
    <x v="44"/>
    <s v="Newark"/>
    <x v="5"/>
    <n v="0.7"/>
    <n v="4000"/>
    <n v="2800"/>
    <n v="979.99999999999989"/>
    <n v="0.35"/>
  </r>
  <r>
    <x v="0"/>
    <n v="1185732"/>
    <x v="136"/>
    <x v="0"/>
    <x v="45"/>
    <s v="Hartford"/>
    <x v="0"/>
    <n v="0.35000000000000003"/>
    <n v="4250"/>
    <n v="1487.5000000000002"/>
    <n v="520.625"/>
    <n v="0.35"/>
  </r>
  <r>
    <x v="0"/>
    <n v="1185732"/>
    <x v="136"/>
    <x v="0"/>
    <x v="45"/>
    <s v="Hartford"/>
    <x v="1"/>
    <n v="0.35000000000000003"/>
    <n v="2250"/>
    <n v="787.50000000000011"/>
    <n v="275.625"/>
    <n v="0.35"/>
  </r>
  <r>
    <x v="0"/>
    <n v="1185732"/>
    <x v="136"/>
    <x v="0"/>
    <x v="45"/>
    <s v="Hartford"/>
    <x v="2"/>
    <n v="0.25000000000000006"/>
    <n v="2250"/>
    <n v="562.50000000000011"/>
    <n v="225.00000000000006"/>
    <n v="0.4"/>
  </r>
  <r>
    <x v="0"/>
    <n v="1185732"/>
    <x v="136"/>
    <x v="0"/>
    <x v="45"/>
    <s v="Hartford"/>
    <x v="3"/>
    <n v="0.3"/>
    <n v="750"/>
    <n v="225"/>
    <n v="90"/>
    <n v="0.4"/>
  </r>
  <r>
    <x v="0"/>
    <n v="1185732"/>
    <x v="136"/>
    <x v="0"/>
    <x v="45"/>
    <s v="Hartford"/>
    <x v="4"/>
    <n v="0.45"/>
    <n v="1250"/>
    <n v="562.5"/>
    <n v="168.75"/>
    <n v="0.3"/>
  </r>
  <r>
    <x v="0"/>
    <n v="1185732"/>
    <x v="136"/>
    <x v="0"/>
    <x v="45"/>
    <s v="Hartford"/>
    <x v="5"/>
    <n v="0.35000000000000003"/>
    <n v="2250"/>
    <n v="787.50000000000011"/>
    <n v="315.00000000000006"/>
    <n v="0.4"/>
  </r>
  <r>
    <x v="0"/>
    <n v="1185732"/>
    <x v="264"/>
    <x v="0"/>
    <x v="45"/>
    <s v="Hartford"/>
    <x v="0"/>
    <n v="0.35000000000000003"/>
    <n v="4750"/>
    <n v="1662.5000000000002"/>
    <n v="581.875"/>
    <n v="0.35"/>
  </r>
  <r>
    <x v="0"/>
    <n v="1185732"/>
    <x v="264"/>
    <x v="0"/>
    <x v="45"/>
    <s v="Hartford"/>
    <x v="1"/>
    <n v="0.35000000000000003"/>
    <n v="1250"/>
    <n v="437.50000000000006"/>
    <n v="153.125"/>
    <n v="0.35"/>
  </r>
  <r>
    <x v="0"/>
    <n v="1185732"/>
    <x v="264"/>
    <x v="0"/>
    <x v="45"/>
    <s v="Hartford"/>
    <x v="2"/>
    <n v="0.25000000000000006"/>
    <n v="1750"/>
    <n v="437.50000000000011"/>
    <n v="175.00000000000006"/>
    <n v="0.4"/>
  </r>
  <r>
    <x v="0"/>
    <n v="1185732"/>
    <x v="264"/>
    <x v="0"/>
    <x v="45"/>
    <s v="Hartford"/>
    <x v="3"/>
    <n v="0.3"/>
    <n v="500"/>
    <n v="150"/>
    <n v="60"/>
    <n v="0.4"/>
  </r>
  <r>
    <x v="0"/>
    <n v="1185732"/>
    <x v="264"/>
    <x v="0"/>
    <x v="45"/>
    <s v="Hartford"/>
    <x v="4"/>
    <n v="0.45"/>
    <n v="1250"/>
    <n v="562.5"/>
    <n v="168.75"/>
    <n v="0.3"/>
  </r>
  <r>
    <x v="0"/>
    <n v="1185732"/>
    <x v="264"/>
    <x v="0"/>
    <x v="45"/>
    <s v="Hartford"/>
    <x v="5"/>
    <n v="0.35000000000000003"/>
    <n v="2250"/>
    <n v="787.50000000000011"/>
    <n v="315.00000000000006"/>
    <n v="0.4"/>
  </r>
  <r>
    <x v="0"/>
    <n v="1185732"/>
    <x v="173"/>
    <x v="0"/>
    <x v="45"/>
    <s v="Hartford"/>
    <x v="0"/>
    <n v="0.35000000000000003"/>
    <n v="4450"/>
    <n v="1557.5000000000002"/>
    <n v="545.125"/>
    <n v="0.35"/>
  </r>
  <r>
    <x v="0"/>
    <n v="1185732"/>
    <x v="173"/>
    <x v="0"/>
    <x v="45"/>
    <s v="Hartford"/>
    <x v="1"/>
    <n v="0.35000000000000003"/>
    <n v="1500"/>
    <n v="525"/>
    <n v="183.75"/>
    <n v="0.35"/>
  </r>
  <r>
    <x v="0"/>
    <n v="1185732"/>
    <x v="173"/>
    <x v="0"/>
    <x v="45"/>
    <s v="Hartford"/>
    <x v="2"/>
    <n v="0.25000000000000006"/>
    <n v="1750"/>
    <n v="437.50000000000011"/>
    <n v="175.00000000000006"/>
    <n v="0.4"/>
  </r>
  <r>
    <x v="0"/>
    <n v="1185732"/>
    <x v="173"/>
    <x v="0"/>
    <x v="45"/>
    <s v="Hartford"/>
    <x v="3"/>
    <n v="0.3"/>
    <n v="250"/>
    <n v="75"/>
    <n v="30"/>
    <n v="0.4"/>
  </r>
  <r>
    <x v="0"/>
    <n v="1185732"/>
    <x v="173"/>
    <x v="0"/>
    <x v="45"/>
    <s v="Hartford"/>
    <x v="4"/>
    <n v="0.45"/>
    <n v="750"/>
    <n v="337.5"/>
    <n v="101.25"/>
    <n v="0.3"/>
  </r>
  <r>
    <x v="0"/>
    <n v="1185732"/>
    <x v="173"/>
    <x v="0"/>
    <x v="45"/>
    <s v="Hartford"/>
    <x v="5"/>
    <n v="0.35000000000000003"/>
    <n v="1750"/>
    <n v="612.50000000000011"/>
    <n v="245.00000000000006"/>
    <n v="0.4"/>
  </r>
  <r>
    <x v="0"/>
    <n v="1185732"/>
    <x v="265"/>
    <x v="0"/>
    <x v="45"/>
    <s v="Hartford"/>
    <x v="0"/>
    <n v="0.35000000000000003"/>
    <n v="4250"/>
    <n v="1487.5000000000002"/>
    <n v="520.625"/>
    <n v="0.35"/>
  </r>
  <r>
    <x v="0"/>
    <n v="1185732"/>
    <x v="265"/>
    <x v="0"/>
    <x v="45"/>
    <s v="Hartford"/>
    <x v="1"/>
    <n v="0.35000000000000003"/>
    <n v="1250"/>
    <n v="437.50000000000006"/>
    <n v="153.125"/>
    <n v="0.35"/>
  </r>
  <r>
    <x v="0"/>
    <n v="1185732"/>
    <x v="265"/>
    <x v="0"/>
    <x v="45"/>
    <s v="Hartford"/>
    <x v="2"/>
    <n v="0.25000000000000006"/>
    <n v="1250"/>
    <n v="312.50000000000006"/>
    <n v="125.00000000000003"/>
    <n v="0.4"/>
  </r>
  <r>
    <x v="0"/>
    <n v="1185732"/>
    <x v="265"/>
    <x v="0"/>
    <x v="45"/>
    <s v="Hartford"/>
    <x v="3"/>
    <n v="0.3"/>
    <n v="500"/>
    <n v="150"/>
    <n v="60"/>
    <n v="0.4"/>
  </r>
  <r>
    <x v="0"/>
    <n v="1185732"/>
    <x v="265"/>
    <x v="0"/>
    <x v="45"/>
    <s v="Hartford"/>
    <x v="4"/>
    <n v="0.45"/>
    <n v="500"/>
    <n v="225"/>
    <n v="67.5"/>
    <n v="0.3"/>
  </r>
  <r>
    <x v="0"/>
    <n v="1185732"/>
    <x v="265"/>
    <x v="0"/>
    <x v="45"/>
    <s v="Hartford"/>
    <x v="5"/>
    <n v="0.35000000000000003"/>
    <n v="2000"/>
    <n v="700.00000000000011"/>
    <n v="280.00000000000006"/>
    <n v="0.4"/>
  </r>
  <r>
    <x v="0"/>
    <n v="1185732"/>
    <x v="61"/>
    <x v="0"/>
    <x v="45"/>
    <s v="Hartford"/>
    <x v="0"/>
    <n v="0.49999999999999994"/>
    <n v="4700"/>
    <n v="2349.9999999999995"/>
    <n v="822.49999999999977"/>
    <n v="0.35"/>
  </r>
  <r>
    <x v="0"/>
    <n v="1185732"/>
    <x v="61"/>
    <x v="0"/>
    <x v="45"/>
    <s v="Hartford"/>
    <x v="1"/>
    <n v="0.45"/>
    <n v="1750"/>
    <n v="787.5"/>
    <n v="275.625"/>
    <n v="0.35"/>
  </r>
  <r>
    <x v="0"/>
    <n v="1185732"/>
    <x v="61"/>
    <x v="0"/>
    <x v="45"/>
    <s v="Hartford"/>
    <x v="2"/>
    <n v="0.4"/>
    <n v="2000"/>
    <n v="800"/>
    <n v="320"/>
    <n v="0.4"/>
  </r>
  <r>
    <x v="0"/>
    <n v="1185732"/>
    <x v="61"/>
    <x v="0"/>
    <x v="45"/>
    <s v="Hartford"/>
    <x v="3"/>
    <n v="0.4"/>
    <n v="1500"/>
    <n v="600"/>
    <n v="240"/>
    <n v="0.4"/>
  </r>
  <r>
    <x v="0"/>
    <n v="1185732"/>
    <x v="61"/>
    <x v="0"/>
    <x v="45"/>
    <s v="Hartford"/>
    <x v="4"/>
    <n v="0.49999999999999994"/>
    <n v="1750"/>
    <n v="874.99999999999989"/>
    <n v="262.49999999999994"/>
    <n v="0.3"/>
  </r>
  <r>
    <x v="0"/>
    <n v="1185732"/>
    <x v="61"/>
    <x v="0"/>
    <x v="45"/>
    <s v="Hartford"/>
    <x v="5"/>
    <n v="0.54999999999999993"/>
    <n v="3000"/>
    <n v="1649.9999999999998"/>
    <n v="660"/>
    <n v="0.4"/>
  </r>
  <r>
    <x v="0"/>
    <n v="1185732"/>
    <x v="266"/>
    <x v="0"/>
    <x v="45"/>
    <s v="Hartford"/>
    <x v="0"/>
    <n v="0.49999999999999994"/>
    <n v="5500"/>
    <n v="2749.9999999999995"/>
    <n v="962.49999999999977"/>
    <n v="0.35"/>
  </r>
  <r>
    <x v="0"/>
    <n v="1185732"/>
    <x v="266"/>
    <x v="0"/>
    <x v="45"/>
    <s v="Hartford"/>
    <x v="1"/>
    <n v="0.45"/>
    <n v="3000"/>
    <n v="1350"/>
    <n v="472.49999999999994"/>
    <n v="0.35"/>
  </r>
  <r>
    <x v="0"/>
    <n v="1185732"/>
    <x v="266"/>
    <x v="0"/>
    <x v="45"/>
    <s v="Hartford"/>
    <x v="2"/>
    <n v="0.4"/>
    <n v="2250"/>
    <n v="900"/>
    <n v="360"/>
    <n v="0.4"/>
  </r>
  <r>
    <x v="0"/>
    <n v="1185732"/>
    <x v="266"/>
    <x v="0"/>
    <x v="45"/>
    <s v="Hartford"/>
    <x v="3"/>
    <n v="0.4"/>
    <n v="2000"/>
    <n v="800"/>
    <n v="320"/>
    <n v="0.4"/>
  </r>
  <r>
    <x v="0"/>
    <n v="1185732"/>
    <x v="266"/>
    <x v="0"/>
    <x v="45"/>
    <s v="Hartford"/>
    <x v="4"/>
    <n v="0.49999999999999994"/>
    <n v="2000"/>
    <n v="999.99999999999989"/>
    <n v="299.99999999999994"/>
    <n v="0.3"/>
  </r>
  <r>
    <x v="0"/>
    <n v="1185732"/>
    <x v="266"/>
    <x v="0"/>
    <x v="45"/>
    <s v="Hartford"/>
    <x v="5"/>
    <n v="0.54999999999999993"/>
    <n v="3500"/>
    <n v="1924.9999999999998"/>
    <n v="770"/>
    <n v="0.4"/>
  </r>
  <r>
    <x v="0"/>
    <n v="1185732"/>
    <x v="176"/>
    <x v="0"/>
    <x v="45"/>
    <s v="Hartford"/>
    <x v="0"/>
    <n v="0.49999999999999994"/>
    <n v="5750"/>
    <n v="2874.9999999999995"/>
    <n v="1006.2499999999998"/>
    <n v="0.35"/>
  </r>
  <r>
    <x v="0"/>
    <n v="1185732"/>
    <x v="176"/>
    <x v="0"/>
    <x v="45"/>
    <s v="Hartford"/>
    <x v="1"/>
    <n v="0.45"/>
    <n v="3250"/>
    <n v="1462.5"/>
    <n v="511.87499999999994"/>
    <n v="0.35"/>
  </r>
  <r>
    <x v="0"/>
    <n v="1185732"/>
    <x v="176"/>
    <x v="0"/>
    <x v="45"/>
    <s v="Hartford"/>
    <x v="2"/>
    <n v="0.4"/>
    <n v="2500"/>
    <n v="1000"/>
    <n v="400"/>
    <n v="0.4"/>
  </r>
  <r>
    <x v="0"/>
    <n v="1185732"/>
    <x v="176"/>
    <x v="0"/>
    <x v="45"/>
    <s v="Hartford"/>
    <x v="3"/>
    <n v="0.4"/>
    <n v="2000"/>
    <n v="800"/>
    <n v="320"/>
    <n v="0.4"/>
  </r>
  <r>
    <x v="0"/>
    <n v="1185732"/>
    <x v="176"/>
    <x v="0"/>
    <x v="45"/>
    <s v="Hartford"/>
    <x v="4"/>
    <n v="0.49999999999999994"/>
    <n v="2250"/>
    <n v="1124.9999999999998"/>
    <n v="337.49999999999994"/>
    <n v="0.3"/>
  </r>
  <r>
    <x v="0"/>
    <n v="1185732"/>
    <x v="176"/>
    <x v="0"/>
    <x v="45"/>
    <s v="Hartford"/>
    <x v="5"/>
    <n v="0.54999999999999993"/>
    <n v="4000"/>
    <n v="2199.9999999999995"/>
    <n v="879.99999999999989"/>
    <n v="0.4"/>
  </r>
  <r>
    <x v="0"/>
    <n v="1185732"/>
    <x v="117"/>
    <x v="0"/>
    <x v="45"/>
    <s v="Hartford"/>
    <x v="0"/>
    <n v="0.49999999999999994"/>
    <n v="5500"/>
    <n v="2749.9999999999995"/>
    <n v="962.49999999999977"/>
    <n v="0.35"/>
  </r>
  <r>
    <x v="0"/>
    <n v="1185732"/>
    <x v="117"/>
    <x v="0"/>
    <x v="45"/>
    <s v="Hartford"/>
    <x v="1"/>
    <n v="0.45"/>
    <n v="3250"/>
    <n v="1462.5"/>
    <n v="511.87499999999994"/>
    <n v="0.35"/>
  </r>
  <r>
    <x v="0"/>
    <n v="1185732"/>
    <x v="117"/>
    <x v="0"/>
    <x v="45"/>
    <s v="Hartford"/>
    <x v="2"/>
    <n v="0.4"/>
    <n v="2500"/>
    <n v="1000"/>
    <n v="400"/>
    <n v="0.4"/>
  </r>
  <r>
    <x v="0"/>
    <n v="1185732"/>
    <x v="117"/>
    <x v="0"/>
    <x v="45"/>
    <s v="Hartford"/>
    <x v="3"/>
    <n v="0.4"/>
    <n v="1500"/>
    <n v="600"/>
    <n v="240"/>
    <n v="0.4"/>
  </r>
  <r>
    <x v="0"/>
    <n v="1185732"/>
    <x v="117"/>
    <x v="0"/>
    <x v="45"/>
    <s v="Hartford"/>
    <x v="4"/>
    <n v="0.49999999999999994"/>
    <n v="1250"/>
    <n v="624.99999999999989"/>
    <n v="187.49999999999997"/>
    <n v="0.3"/>
  </r>
  <r>
    <x v="0"/>
    <n v="1185732"/>
    <x v="117"/>
    <x v="0"/>
    <x v="45"/>
    <s v="Hartford"/>
    <x v="5"/>
    <n v="0.54999999999999993"/>
    <n v="3000"/>
    <n v="1649.9999999999998"/>
    <n v="660"/>
    <n v="0.4"/>
  </r>
  <r>
    <x v="0"/>
    <n v="1185732"/>
    <x v="63"/>
    <x v="0"/>
    <x v="45"/>
    <s v="Hartford"/>
    <x v="0"/>
    <n v="0.49999999999999994"/>
    <n v="4250"/>
    <n v="2124.9999999999995"/>
    <n v="743.74999999999977"/>
    <n v="0.35"/>
  </r>
  <r>
    <x v="0"/>
    <n v="1185732"/>
    <x v="63"/>
    <x v="0"/>
    <x v="45"/>
    <s v="Hartford"/>
    <x v="1"/>
    <n v="0.45"/>
    <n v="2250"/>
    <n v="1012.5"/>
    <n v="354.375"/>
    <n v="0.35"/>
  </r>
  <r>
    <x v="0"/>
    <n v="1185732"/>
    <x v="63"/>
    <x v="0"/>
    <x v="45"/>
    <s v="Hartford"/>
    <x v="2"/>
    <n v="0.4"/>
    <n v="1250"/>
    <n v="500"/>
    <n v="200"/>
    <n v="0.4"/>
  </r>
  <r>
    <x v="0"/>
    <n v="1185732"/>
    <x v="63"/>
    <x v="0"/>
    <x v="45"/>
    <s v="Hartford"/>
    <x v="3"/>
    <n v="0.4"/>
    <n v="1000"/>
    <n v="400"/>
    <n v="160"/>
    <n v="0.4"/>
  </r>
  <r>
    <x v="0"/>
    <n v="1185732"/>
    <x v="63"/>
    <x v="0"/>
    <x v="45"/>
    <s v="Hartford"/>
    <x v="4"/>
    <n v="0.49999999999999994"/>
    <n v="1000"/>
    <n v="499.99999999999994"/>
    <n v="149.99999999999997"/>
    <n v="0.3"/>
  </r>
  <r>
    <x v="0"/>
    <n v="1185732"/>
    <x v="63"/>
    <x v="0"/>
    <x v="45"/>
    <s v="Hartford"/>
    <x v="5"/>
    <n v="0.54999999999999993"/>
    <n v="2000"/>
    <n v="1099.9999999999998"/>
    <n v="439.99999999999994"/>
    <n v="0.4"/>
  </r>
  <r>
    <x v="0"/>
    <n v="1185732"/>
    <x v="267"/>
    <x v="0"/>
    <x v="45"/>
    <s v="Hartford"/>
    <x v="0"/>
    <n v="0.54999999999999993"/>
    <n v="3750"/>
    <n v="2062.4999999999995"/>
    <n v="721.87499999999977"/>
    <n v="0.35"/>
  </r>
  <r>
    <x v="0"/>
    <n v="1185732"/>
    <x v="267"/>
    <x v="0"/>
    <x v="45"/>
    <s v="Hartford"/>
    <x v="1"/>
    <n v="0.5"/>
    <n v="2000"/>
    <n v="1000"/>
    <n v="350"/>
    <n v="0.35"/>
  </r>
  <r>
    <x v="0"/>
    <n v="1185732"/>
    <x v="267"/>
    <x v="0"/>
    <x v="45"/>
    <s v="Hartford"/>
    <x v="2"/>
    <n v="0.5"/>
    <n v="1000"/>
    <n v="500"/>
    <n v="200"/>
    <n v="0.4"/>
  </r>
  <r>
    <x v="0"/>
    <n v="1185732"/>
    <x v="267"/>
    <x v="0"/>
    <x v="45"/>
    <s v="Hartford"/>
    <x v="3"/>
    <n v="0.5"/>
    <n v="750"/>
    <n v="375"/>
    <n v="150"/>
    <n v="0.4"/>
  </r>
  <r>
    <x v="0"/>
    <n v="1185732"/>
    <x v="267"/>
    <x v="0"/>
    <x v="45"/>
    <s v="Hartford"/>
    <x v="4"/>
    <n v="0.6"/>
    <n v="750"/>
    <n v="450"/>
    <n v="135"/>
    <n v="0.3"/>
  </r>
  <r>
    <x v="0"/>
    <n v="1185732"/>
    <x v="267"/>
    <x v="0"/>
    <x v="45"/>
    <s v="Hartford"/>
    <x v="5"/>
    <n v="0.64999999999999991"/>
    <n v="2000"/>
    <n v="1299.9999999999998"/>
    <n v="519.99999999999989"/>
    <n v="0.4"/>
  </r>
  <r>
    <x v="0"/>
    <n v="1185732"/>
    <x v="268"/>
    <x v="0"/>
    <x v="45"/>
    <s v="Hartford"/>
    <x v="0"/>
    <n v="0.6"/>
    <n v="3500"/>
    <n v="2100"/>
    <n v="735"/>
    <n v="0.35"/>
  </r>
  <r>
    <x v="0"/>
    <n v="1185732"/>
    <x v="268"/>
    <x v="0"/>
    <x v="45"/>
    <s v="Hartford"/>
    <x v="1"/>
    <n v="0.5"/>
    <n v="2250"/>
    <n v="1125"/>
    <n v="393.75"/>
    <n v="0.35"/>
  </r>
  <r>
    <x v="0"/>
    <n v="1185732"/>
    <x v="268"/>
    <x v="0"/>
    <x v="45"/>
    <s v="Hartford"/>
    <x v="2"/>
    <n v="0.5"/>
    <n v="2200"/>
    <n v="1100"/>
    <n v="440"/>
    <n v="0.4"/>
  </r>
  <r>
    <x v="0"/>
    <n v="1185732"/>
    <x v="268"/>
    <x v="0"/>
    <x v="45"/>
    <s v="Hartford"/>
    <x v="3"/>
    <n v="0.5"/>
    <n v="2000"/>
    <n v="1000"/>
    <n v="400"/>
    <n v="0.4"/>
  </r>
  <r>
    <x v="0"/>
    <n v="1185732"/>
    <x v="268"/>
    <x v="0"/>
    <x v="45"/>
    <s v="Hartford"/>
    <x v="4"/>
    <n v="0.6"/>
    <n v="1750"/>
    <n v="1050"/>
    <n v="315"/>
    <n v="0.3"/>
  </r>
  <r>
    <x v="0"/>
    <n v="1185732"/>
    <x v="268"/>
    <x v="0"/>
    <x v="45"/>
    <s v="Hartford"/>
    <x v="5"/>
    <n v="0.64999999999999991"/>
    <n v="2750"/>
    <n v="1787.4999999999998"/>
    <n v="715"/>
    <n v="0.4"/>
  </r>
  <r>
    <x v="0"/>
    <n v="1185732"/>
    <x v="269"/>
    <x v="0"/>
    <x v="45"/>
    <s v="Hartford"/>
    <x v="0"/>
    <n v="0.6"/>
    <n v="5000"/>
    <n v="3000"/>
    <n v="1050"/>
    <n v="0.35"/>
  </r>
  <r>
    <x v="0"/>
    <n v="1185732"/>
    <x v="269"/>
    <x v="0"/>
    <x v="45"/>
    <s v="Hartford"/>
    <x v="1"/>
    <n v="0.5"/>
    <n v="3000"/>
    <n v="1500"/>
    <n v="525"/>
    <n v="0.35"/>
  </r>
  <r>
    <x v="0"/>
    <n v="1185732"/>
    <x v="269"/>
    <x v="0"/>
    <x v="45"/>
    <s v="Hartford"/>
    <x v="2"/>
    <n v="0.5"/>
    <n v="2750"/>
    <n v="1375"/>
    <n v="550"/>
    <n v="0.4"/>
  </r>
  <r>
    <x v="0"/>
    <n v="1185732"/>
    <x v="269"/>
    <x v="0"/>
    <x v="45"/>
    <s v="Hartford"/>
    <x v="3"/>
    <n v="0.5"/>
    <n v="2250"/>
    <n v="1125"/>
    <n v="450"/>
    <n v="0.4"/>
  </r>
  <r>
    <x v="0"/>
    <n v="1185732"/>
    <x v="269"/>
    <x v="0"/>
    <x v="45"/>
    <s v="Hartford"/>
    <x v="4"/>
    <n v="0.6"/>
    <n v="2250"/>
    <n v="1350"/>
    <n v="405"/>
    <n v="0.3"/>
  </r>
  <r>
    <x v="0"/>
    <n v="1185732"/>
    <x v="269"/>
    <x v="0"/>
    <x v="45"/>
    <s v="Hartford"/>
    <x v="5"/>
    <n v="0.64999999999999991"/>
    <n v="3250"/>
    <n v="2112.4999999999995"/>
    <n v="844.99999999999989"/>
    <n v="0.4"/>
  </r>
  <r>
    <x v="0"/>
    <n v="1185732"/>
    <x v="102"/>
    <x v="0"/>
    <x v="46"/>
    <s v="Providence"/>
    <x v="0"/>
    <n v="0.4"/>
    <n v="4500"/>
    <n v="1800"/>
    <n v="540"/>
    <n v="0.3"/>
  </r>
  <r>
    <x v="0"/>
    <n v="1185732"/>
    <x v="102"/>
    <x v="0"/>
    <x v="46"/>
    <s v="Providence"/>
    <x v="1"/>
    <n v="0.4"/>
    <n v="2500"/>
    <n v="1000"/>
    <n v="300"/>
    <n v="0.3"/>
  </r>
  <r>
    <x v="0"/>
    <n v="1185732"/>
    <x v="102"/>
    <x v="0"/>
    <x v="46"/>
    <s v="Providence"/>
    <x v="2"/>
    <n v="0.30000000000000004"/>
    <n v="2500"/>
    <n v="750.00000000000011"/>
    <n v="187.50000000000003"/>
    <n v="0.25"/>
  </r>
  <r>
    <x v="0"/>
    <n v="1185732"/>
    <x v="102"/>
    <x v="0"/>
    <x v="46"/>
    <s v="Providence"/>
    <x v="3"/>
    <n v="0.35"/>
    <n v="1000"/>
    <n v="350"/>
    <n v="87.5"/>
    <n v="0.25"/>
  </r>
  <r>
    <x v="0"/>
    <n v="1185732"/>
    <x v="102"/>
    <x v="0"/>
    <x v="46"/>
    <s v="Providence"/>
    <x v="4"/>
    <n v="0.5"/>
    <n v="1500"/>
    <n v="750"/>
    <n v="187.5"/>
    <n v="0.25"/>
  </r>
  <r>
    <x v="0"/>
    <n v="1185732"/>
    <x v="102"/>
    <x v="0"/>
    <x v="46"/>
    <s v="Providence"/>
    <x v="5"/>
    <n v="0.4"/>
    <n v="2500"/>
    <n v="1000"/>
    <n v="300"/>
    <n v="0.3"/>
  </r>
  <r>
    <x v="0"/>
    <n v="1185732"/>
    <x v="37"/>
    <x v="0"/>
    <x v="46"/>
    <s v="Providence"/>
    <x v="0"/>
    <n v="0.4"/>
    <n v="5000"/>
    <n v="2000"/>
    <n v="600"/>
    <n v="0.3"/>
  </r>
  <r>
    <x v="0"/>
    <n v="1185732"/>
    <x v="37"/>
    <x v="0"/>
    <x v="46"/>
    <s v="Providence"/>
    <x v="1"/>
    <n v="0.4"/>
    <n v="1500"/>
    <n v="600"/>
    <n v="180"/>
    <n v="0.3"/>
  </r>
  <r>
    <x v="0"/>
    <n v="1185732"/>
    <x v="37"/>
    <x v="0"/>
    <x v="46"/>
    <s v="Providence"/>
    <x v="2"/>
    <n v="0.30000000000000004"/>
    <n v="2000"/>
    <n v="600.00000000000011"/>
    <n v="150.00000000000003"/>
    <n v="0.25"/>
  </r>
  <r>
    <x v="0"/>
    <n v="1185732"/>
    <x v="37"/>
    <x v="0"/>
    <x v="46"/>
    <s v="Providence"/>
    <x v="3"/>
    <n v="0.35"/>
    <n v="2500"/>
    <n v="875"/>
    <n v="218.75"/>
    <n v="0.25"/>
  </r>
  <r>
    <x v="0"/>
    <n v="1185732"/>
    <x v="37"/>
    <x v="0"/>
    <x v="46"/>
    <s v="Providence"/>
    <x v="4"/>
    <n v="0.5"/>
    <n v="1500"/>
    <n v="750"/>
    <n v="187.5"/>
    <n v="0.25"/>
  </r>
  <r>
    <x v="0"/>
    <n v="1185732"/>
    <x v="37"/>
    <x v="0"/>
    <x v="46"/>
    <s v="Providence"/>
    <x v="5"/>
    <n v="0.4"/>
    <n v="2500"/>
    <n v="1000"/>
    <n v="300"/>
    <n v="0.3"/>
  </r>
  <r>
    <x v="0"/>
    <n v="1185732"/>
    <x v="258"/>
    <x v="0"/>
    <x v="46"/>
    <s v="Providence"/>
    <x v="0"/>
    <n v="0.4"/>
    <n v="4700"/>
    <n v="1880"/>
    <n v="564"/>
    <n v="0.3"/>
  </r>
  <r>
    <x v="0"/>
    <n v="1185732"/>
    <x v="258"/>
    <x v="0"/>
    <x v="46"/>
    <s v="Providence"/>
    <x v="1"/>
    <n v="0.4"/>
    <n v="1750"/>
    <n v="700"/>
    <n v="210"/>
    <n v="0.3"/>
  </r>
  <r>
    <x v="0"/>
    <n v="1185732"/>
    <x v="258"/>
    <x v="0"/>
    <x v="46"/>
    <s v="Providence"/>
    <x v="2"/>
    <n v="0.30000000000000004"/>
    <n v="2000"/>
    <n v="600.00000000000011"/>
    <n v="150.00000000000003"/>
    <n v="0.25"/>
  </r>
  <r>
    <x v="0"/>
    <n v="1185732"/>
    <x v="258"/>
    <x v="0"/>
    <x v="46"/>
    <s v="Providence"/>
    <x v="3"/>
    <n v="0.35"/>
    <n v="3000"/>
    <n v="1050"/>
    <n v="262.5"/>
    <n v="0.25"/>
  </r>
  <r>
    <x v="0"/>
    <n v="1185732"/>
    <x v="258"/>
    <x v="0"/>
    <x v="46"/>
    <s v="Providence"/>
    <x v="4"/>
    <n v="0.5"/>
    <n v="1000"/>
    <n v="500"/>
    <n v="125"/>
    <n v="0.25"/>
  </r>
  <r>
    <x v="0"/>
    <n v="1185732"/>
    <x v="258"/>
    <x v="0"/>
    <x v="46"/>
    <s v="Providence"/>
    <x v="5"/>
    <n v="0.4"/>
    <n v="2000"/>
    <n v="800"/>
    <n v="240"/>
    <n v="0.3"/>
  </r>
  <r>
    <x v="0"/>
    <n v="1185732"/>
    <x v="259"/>
    <x v="0"/>
    <x v="46"/>
    <s v="Providence"/>
    <x v="0"/>
    <n v="0.4"/>
    <n v="4500"/>
    <n v="1800"/>
    <n v="540"/>
    <n v="0.3"/>
  </r>
  <r>
    <x v="0"/>
    <n v="1185732"/>
    <x v="259"/>
    <x v="0"/>
    <x v="46"/>
    <s v="Providence"/>
    <x v="1"/>
    <n v="0.4"/>
    <n v="1500"/>
    <n v="600"/>
    <n v="180"/>
    <n v="0.3"/>
  </r>
  <r>
    <x v="0"/>
    <n v="1185732"/>
    <x v="259"/>
    <x v="0"/>
    <x v="46"/>
    <s v="Providence"/>
    <x v="2"/>
    <n v="0.30000000000000004"/>
    <n v="1500"/>
    <n v="450.00000000000006"/>
    <n v="112.50000000000001"/>
    <n v="0.25"/>
  </r>
  <r>
    <x v="0"/>
    <n v="1185732"/>
    <x v="259"/>
    <x v="0"/>
    <x v="46"/>
    <s v="Providence"/>
    <x v="3"/>
    <n v="0.35"/>
    <n v="1250"/>
    <n v="437.5"/>
    <n v="109.375"/>
    <n v="0.25"/>
  </r>
  <r>
    <x v="0"/>
    <n v="1185732"/>
    <x v="259"/>
    <x v="0"/>
    <x v="46"/>
    <s v="Providence"/>
    <x v="4"/>
    <n v="0.5"/>
    <n v="1250"/>
    <n v="625"/>
    <n v="156.25"/>
    <n v="0.25"/>
  </r>
  <r>
    <x v="0"/>
    <n v="1185732"/>
    <x v="259"/>
    <x v="0"/>
    <x v="46"/>
    <s v="Providence"/>
    <x v="5"/>
    <n v="0.4"/>
    <n v="2750"/>
    <n v="1100"/>
    <n v="330"/>
    <n v="0.3"/>
  </r>
  <r>
    <x v="0"/>
    <n v="1185732"/>
    <x v="236"/>
    <x v="0"/>
    <x v="46"/>
    <s v="Providence"/>
    <x v="0"/>
    <n v="0.54999999999999993"/>
    <n v="4950"/>
    <n v="2722.4999999999995"/>
    <n v="816.74999999999989"/>
    <n v="0.3"/>
  </r>
  <r>
    <x v="0"/>
    <n v="1185732"/>
    <x v="236"/>
    <x v="0"/>
    <x v="46"/>
    <s v="Providence"/>
    <x v="1"/>
    <n v="0.5"/>
    <n v="2000"/>
    <n v="1000"/>
    <n v="300"/>
    <n v="0.3"/>
  </r>
  <r>
    <x v="0"/>
    <n v="1185732"/>
    <x v="236"/>
    <x v="0"/>
    <x v="46"/>
    <s v="Providence"/>
    <x v="2"/>
    <n v="0.45"/>
    <n v="2250"/>
    <n v="1012.5"/>
    <n v="253.125"/>
    <n v="0.25"/>
  </r>
  <r>
    <x v="0"/>
    <n v="1185732"/>
    <x v="236"/>
    <x v="0"/>
    <x v="46"/>
    <s v="Providence"/>
    <x v="3"/>
    <n v="0.45"/>
    <n v="1750"/>
    <n v="787.5"/>
    <n v="196.875"/>
    <n v="0.25"/>
  </r>
  <r>
    <x v="0"/>
    <n v="1185732"/>
    <x v="236"/>
    <x v="0"/>
    <x v="46"/>
    <s v="Providence"/>
    <x v="4"/>
    <n v="0.54999999999999993"/>
    <n v="2000"/>
    <n v="1099.9999999999998"/>
    <n v="274.99999999999994"/>
    <n v="0.25"/>
  </r>
  <r>
    <x v="0"/>
    <n v="1185732"/>
    <x v="236"/>
    <x v="0"/>
    <x v="46"/>
    <s v="Providence"/>
    <x v="5"/>
    <n v="0.6"/>
    <n v="3250"/>
    <n v="1950"/>
    <n v="585"/>
    <n v="0.3"/>
  </r>
  <r>
    <x v="0"/>
    <n v="1185732"/>
    <x v="41"/>
    <x v="0"/>
    <x v="46"/>
    <s v="Providence"/>
    <x v="0"/>
    <n v="0.54999999999999993"/>
    <n v="5750"/>
    <n v="3162.4999999999995"/>
    <n v="948.74999999999977"/>
    <n v="0.3"/>
  </r>
  <r>
    <x v="0"/>
    <n v="1185732"/>
    <x v="41"/>
    <x v="0"/>
    <x v="46"/>
    <s v="Providence"/>
    <x v="1"/>
    <n v="0.5"/>
    <n v="3250"/>
    <n v="1625"/>
    <n v="487.5"/>
    <n v="0.3"/>
  </r>
  <r>
    <x v="0"/>
    <n v="1185732"/>
    <x v="41"/>
    <x v="0"/>
    <x v="46"/>
    <s v="Providence"/>
    <x v="2"/>
    <n v="0.45"/>
    <n v="2500"/>
    <n v="1125"/>
    <n v="281.25"/>
    <n v="0.25"/>
  </r>
  <r>
    <x v="0"/>
    <n v="1185732"/>
    <x v="41"/>
    <x v="0"/>
    <x v="46"/>
    <s v="Providence"/>
    <x v="3"/>
    <n v="0.45"/>
    <n v="2250"/>
    <n v="1012.5"/>
    <n v="253.125"/>
    <n v="0.25"/>
  </r>
  <r>
    <x v="0"/>
    <n v="1185732"/>
    <x v="41"/>
    <x v="0"/>
    <x v="46"/>
    <s v="Providence"/>
    <x v="4"/>
    <n v="0.54999999999999993"/>
    <n v="2250"/>
    <n v="1237.4999999999998"/>
    <n v="309.37499999999994"/>
    <n v="0.25"/>
  </r>
  <r>
    <x v="0"/>
    <n v="1185732"/>
    <x v="41"/>
    <x v="0"/>
    <x v="46"/>
    <s v="Providence"/>
    <x v="5"/>
    <n v="0.6"/>
    <n v="3750"/>
    <n v="2250"/>
    <n v="675"/>
    <n v="0.3"/>
  </r>
  <r>
    <x v="0"/>
    <n v="1185732"/>
    <x v="260"/>
    <x v="0"/>
    <x v="46"/>
    <s v="Providence"/>
    <x v="0"/>
    <n v="0.54999999999999993"/>
    <n v="6000"/>
    <n v="3299.9999999999995"/>
    <n v="989.99999999999977"/>
    <n v="0.3"/>
  </r>
  <r>
    <x v="0"/>
    <n v="1185732"/>
    <x v="260"/>
    <x v="0"/>
    <x v="46"/>
    <s v="Providence"/>
    <x v="1"/>
    <n v="0.5"/>
    <n v="3500"/>
    <n v="1750"/>
    <n v="525"/>
    <n v="0.3"/>
  </r>
  <r>
    <x v="0"/>
    <n v="1185732"/>
    <x v="260"/>
    <x v="0"/>
    <x v="46"/>
    <s v="Providence"/>
    <x v="2"/>
    <n v="0.45"/>
    <n v="2750"/>
    <n v="1237.5"/>
    <n v="309.375"/>
    <n v="0.25"/>
  </r>
  <r>
    <x v="0"/>
    <n v="1185732"/>
    <x v="260"/>
    <x v="0"/>
    <x v="46"/>
    <s v="Providence"/>
    <x v="3"/>
    <n v="0.45"/>
    <n v="2250"/>
    <n v="1012.5"/>
    <n v="253.125"/>
    <n v="0.25"/>
  </r>
  <r>
    <x v="0"/>
    <n v="1185732"/>
    <x v="260"/>
    <x v="0"/>
    <x v="46"/>
    <s v="Providence"/>
    <x v="4"/>
    <n v="0.54999999999999993"/>
    <n v="2500"/>
    <n v="1374.9999999999998"/>
    <n v="343.74999999999994"/>
    <n v="0.25"/>
  </r>
  <r>
    <x v="0"/>
    <n v="1185732"/>
    <x v="260"/>
    <x v="0"/>
    <x v="46"/>
    <s v="Providence"/>
    <x v="5"/>
    <n v="0.6"/>
    <n v="4250"/>
    <n v="2550"/>
    <n v="765"/>
    <n v="0.3"/>
  </r>
  <r>
    <x v="0"/>
    <n v="1185732"/>
    <x v="261"/>
    <x v="0"/>
    <x v="46"/>
    <s v="Providence"/>
    <x v="0"/>
    <n v="0.54999999999999993"/>
    <n v="5750"/>
    <n v="3162.4999999999995"/>
    <n v="948.74999999999977"/>
    <n v="0.3"/>
  </r>
  <r>
    <x v="0"/>
    <n v="1185732"/>
    <x v="261"/>
    <x v="0"/>
    <x v="46"/>
    <s v="Providence"/>
    <x v="1"/>
    <n v="0.5"/>
    <n v="3500"/>
    <n v="1750"/>
    <n v="525"/>
    <n v="0.3"/>
  </r>
  <r>
    <x v="0"/>
    <n v="1185732"/>
    <x v="261"/>
    <x v="0"/>
    <x v="46"/>
    <s v="Providence"/>
    <x v="2"/>
    <n v="0.45"/>
    <n v="2750"/>
    <n v="1237.5"/>
    <n v="309.375"/>
    <n v="0.25"/>
  </r>
  <r>
    <x v="0"/>
    <n v="1185732"/>
    <x v="261"/>
    <x v="0"/>
    <x v="46"/>
    <s v="Providence"/>
    <x v="3"/>
    <n v="0.45"/>
    <n v="1750"/>
    <n v="787.5"/>
    <n v="196.875"/>
    <n v="0.25"/>
  </r>
  <r>
    <x v="0"/>
    <n v="1185732"/>
    <x v="261"/>
    <x v="0"/>
    <x v="46"/>
    <s v="Providence"/>
    <x v="4"/>
    <n v="0.54999999999999993"/>
    <n v="1500"/>
    <n v="824.99999999999989"/>
    <n v="206.24999999999997"/>
    <n v="0.25"/>
  </r>
  <r>
    <x v="0"/>
    <n v="1185732"/>
    <x v="261"/>
    <x v="0"/>
    <x v="46"/>
    <s v="Providence"/>
    <x v="5"/>
    <n v="0.6"/>
    <n v="3250"/>
    <n v="1950"/>
    <n v="585"/>
    <n v="0.3"/>
  </r>
  <r>
    <x v="0"/>
    <n v="1185732"/>
    <x v="239"/>
    <x v="0"/>
    <x v="46"/>
    <s v="Providence"/>
    <x v="0"/>
    <n v="0.54999999999999993"/>
    <n v="4500"/>
    <n v="2474.9999999999995"/>
    <n v="742.49999999999989"/>
    <n v="0.3"/>
  </r>
  <r>
    <x v="0"/>
    <n v="1185732"/>
    <x v="239"/>
    <x v="0"/>
    <x v="46"/>
    <s v="Providence"/>
    <x v="1"/>
    <n v="0.5"/>
    <n v="2500"/>
    <n v="1250"/>
    <n v="375"/>
    <n v="0.3"/>
  </r>
  <r>
    <x v="0"/>
    <n v="1185732"/>
    <x v="239"/>
    <x v="0"/>
    <x v="46"/>
    <s v="Providence"/>
    <x v="2"/>
    <n v="0.45"/>
    <n v="1500"/>
    <n v="675"/>
    <n v="168.75"/>
    <n v="0.25"/>
  </r>
  <r>
    <x v="0"/>
    <n v="1185732"/>
    <x v="239"/>
    <x v="0"/>
    <x v="46"/>
    <s v="Providence"/>
    <x v="3"/>
    <n v="0.45"/>
    <n v="1250"/>
    <n v="562.5"/>
    <n v="140.625"/>
    <n v="0.25"/>
  </r>
  <r>
    <x v="0"/>
    <n v="1185732"/>
    <x v="239"/>
    <x v="0"/>
    <x v="46"/>
    <s v="Providence"/>
    <x v="4"/>
    <n v="0.54999999999999993"/>
    <n v="1250"/>
    <n v="687.49999999999989"/>
    <n v="171.87499999999997"/>
    <n v="0.25"/>
  </r>
  <r>
    <x v="0"/>
    <n v="1185732"/>
    <x v="239"/>
    <x v="0"/>
    <x v="46"/>
    <s v="Providence"/>
    <x v="5"/>
    <n v="0.6"/>
    <n v="2250"/>
    <n v="1350"/>
    <n v="405"/>
    <n v="0.3"/>
  </r>
  <r>
    <x v="0"/>
    <n v="1185732"/>
    <x v="45"/>
    <x v="0"/>
    <x v="46"/>
    <s v="Providence"/>
    <x v="0"/>
    <n v="0.6"/>
    <n v="4000"/>
    <n v="2400"/>
    <n v="720"/>
    <n v="0.3"/>
  </r>
  <r>
    <x v="0"/>
    <n v="1185732"/>
    <x v="45"/>
    <x v="0"/>
    <x v="46"/>
    <s v="Providence"/>
    <x v="1"/>
    <n v="0.55000000000000004"/>
    <n v="2250"/>
    <n v="1237.5"/>
    <n v="371.25"/>
    <n v="0.3"/>
  </r>
  <r>
    <x v="0"/>
    <n v="1185732"/>
    <x v="45"/>
    <x v="0"/>
    <x v="46"/>
    <s v="Providence"/>
    <x v="2"/>
    <n v="0.55000000000000004"/>
    <n v="1250"/>
    <n v="687.5"/>
    <n v="171.875"/>
    <n v="0.25"/>
  </r>
  <r>
    <x v="0"/>
    <n v="1185732"/>
    <x v="45"/>
    <x v="0"/>
    <x v="46"/>
    <s v="Providence"/>
    <x v="3"/>
    <n v="0.55000000000000004"/>
    <n v="1000"/>
    <n v="550"/>
    <n v="137.5"/>
    <n v="0.25"/>
  </r>
  <r>
    <x v="0"/>
    <n v="1185732"/>
    <x v="45"/>
    <x v="0"/>
    <x v="46"/>
    <s v="Providence"/>
    <x v="4"/>
    <n v="0.65"/>
    <n v="1000"/>
    <n v="650"/>
    <n v="162.5"/>
    <n v="0.25"/>
  </r>
  <r>
    <x v="0"/>
    <n v="1185732"/>
    <x v="45"/>
    <x v="0"/>
    <x v="46"/>
    <s v="Providence"/>
    <x v="5"/>
    <n v="0.7"/>
    <n v="2250"/>
    <n v="1575"/>
    <n v="472.5"/>
    <n v="0.3"/>
  </r>
  <r>
    <x v="0"/>
    <n v="1185732"/>
    <x v="262"/>
    <x v="0"/>
    <x v="46"/>
    <s v="Providence"/>
    <x v="0"/>
    <n v="0.65"/>
    <n v="3750"/>
    <n v="2437.5"/>
    <n v="731.25"/>
    <n v="0.3"/>
  </r>
  <r>
    <x v="0"/>
    <n v="1185732"/>
    <x v="262"/>
    <x v="0"/>
    <x v="46"/>
    <s v="Providence"/>
    <x v="1"/>
    <n v="0.55000000000000004"/>
    <n v="3000"/>
    <n v="1650.0000000000002"/>
    <n v="495.00000000000006"/>
    <n v="0.3"/>
  </r>
  <r>
    <x v="0"/>
    <n v="1185732"/>
    <x v="262"/>
    <x v="0"/>
    <x v="46"/>
    <s v="Providence"/>
    <x v="2"/>
    <n v="0.55000000000000004"/>
    <n v="2950"/>
    <n v="1622.5000000000002"/>
    <n v="405.62500000000006"/>
    <n v="0.25"/>
  </r>
  <r>
    <x v="0"/>
    <n v="1185732"/>
    <x v="262"/>
    <x v="0"/>
    <x v="46"/>
    <s v="Providence"/>
    <x v="3"/>
    <n v="0.55000000000000004"/>
    <n v="2750"/>
    <n v="1512.5000000000002"/>
    <n v="378.12500000000006"/>
    <n v="0.25"/>
  </r>
  <r>
    <x v="0"/>
    <n v="1185732"/>
    <x v="262"/>
    <x v="0"/>
    <x v="46"/>
    <s v="Providence"/>
    <x v="4"/>
    <n v="0.65"/>
    <n v="2500"/>
    <n v="1625"/>
    <n v="406.25"/>
    <n v="0.25"/>
  </r>
  <r>
    <x v="0"/>
    <n v="1185732"/>
    <x v="262"/>
    <x v="0"/>
    <x v="46"/>
    <s v="Providence"/>
    <x v="5"/>
    <n v="0.7"/>
    <n v="3500"/>
    <n v="2450"/>
    <n v="735"/>
    <n v="0.3"/>
  </r>
  <r>
    <x v="0"/>
    <n v="1185732"/>
    <x v="263"/>
    <x v="0"/>
    <x v="46"/>
    <s v="Providence"/>
    <x v="0"/>
    <n v="0.65"/>
    <n v="5750"/>
    <n v="3737.5"/>
    <n v="1121.25"/>
    <n v="0.3"/>
  </r>
  <r>
    <x v="0"/>
    <n v="1185732"/>
    <x v="263"/>
    <x v="0"/>
    <x v="46"/>
    <s v="Providence"/>
    <x v="1"/>
    <n v="0.55000000000000004"/>
    <n v="3750"/>
    <n v="2062.5"/>
    <n v="618.75"/>
    <n v="0.3"/>
  </r>
  <r>
    <x v="0"/>
    <n v="1185732"/>
    <x v="263"/>
    <x v="0"/>
    <x v="46"/>
    <s v="Providence"/>
    <x v="2"/>
    <n v="0.55000000000000004"/>
    <n v="3500"/>
    <n v="1925.0000000000002"/>
    <n v="481.25000000000006"/>
    <n v="0.25"/>
  </r>
  <r>
    <x v="0"/>
    <n v="1185732"/>
    <x v="263"/>
    <x v="0"/>
    <x v="46"/>
    <s v="Providence"/>
    <x v="3"/>
    <n v="0.55000000000000004"/>
    <n v="3000"/>
    <n v="1650.0000000000002"/>
    <n v="412.50000000000006"/>
    <n v="0.25"/>
  </r>
  <r>
    <x v="0"/>
    <n v="1185732"/>
    <x v="263"/>
    <x v="0"/>
    <x v="46"/>
    <s v="Providence"/>
    <x v="4"/>
    <n v="0.65"/>
    <n v="3000"/>
    <n v="1950"/>
    <n v="487.5"/>
    <n v="0.25"/>
  </r>
  <r>
    <x v="0"/>
    <n v="1185732"/>
    <x v="263"/>
    <x v="0"/>
    <x v="46"/>
    <s v="Providence"/>
    <x v="5"/>
    <n v="0.7"/>
    <n v="4000"/>
    <n v="2800"/>
    <n v="840"/>
    <n v="0.3"/>
  </r>
  <r>
    <x v="0"/>
    <n v="1185732"/>
    <x v="0"/>
    <x v="0"/>
    <x v="47"/>
    <s v="Boston"/>
    <x v="0"/>
    <n v="0.45"/>
    <n v="5250"/>
    <n v="2362.5"/>
    <n v="1063.125"/>
    <n v="0.45"/>
  </r>
  <r>
    <x v="0"/>
    <n v="1185732"/>
    <x v="0"/>
    <x v="0"/>
    <x v="47"/>
    <s v="Boston"/>
    <x v="1"/>
    <n v="0.45"/>
    <n v="3250"/>
    <n v="1462.5"/>
    <n v="658.125"/>
    <n v="0.45"/>
  </r>
  <r>
    <x v="0"/>
    <n v="1185732"/>
    <x v="0"/>
    <x v="0"/>
    <x v="47"/>
    <s v="Boston"/>
    <x v="2"/>
    <n v="0.35000000000000003"/>
    <n v="3250"/>
    <n v="1137.5"/>
    <n v="398.125"/>
    <n v="0.35"/>
  </r>
  <r>
    <x v="0"/>
    <n v="1185732"/>
    <x v="0"/>
    <x v="0"/>
    <x v="47"/>
    <s v="Boston"/>
    <x v="3"/>
    <n v="0.39999999999999997"/>
    <n v="1750"/>
    <n v="699.99999999999989"/>
    <n v="244.99999999999994"/>
    <n v="0.35"/>
  </r>
  <r>
    <x v="0"/>
    <n v="1185732"/>
    <x v="0"/>
    <x v="0"/>
    <x v="47"/>
    <s v="Boston"/>
    <x v="4"/>
    <n v="0.55000000000000004"/>
    <n v="2250"/>
    <n v="1237.5"/>
    <n v="433.125"/>
    <n v="0.35"/>
  </r>
  <r>
    <x v="0"/>
    <n v="1185732"/>
    <x v="0"/>
    <x v="0"/>
    <x v="47"/>
    <s v="Boston"/>
    <x v="5"/>
    <n v="0.45"/>
    <n v="3250"/>
    <n v="1462.5"/>
    <n v="585"/>
    <n v="0.39999999999999997"/>
  </r>
  <r>
    <x v="0"/>
    <n v="1185732"/>
    <x v="1"/>
    <x v="0"/>
    <x v="47"/>
    <s v="Boston"/>
    <x v="0"/>
    <n v="0.45"/>
    <n v="5750"/>
    <n v="2587.5"/>
    <n v="1164.375"/>
    <n v="0.45"/>
  </r>
  <r>
    <x v="0"/>
    <n v="1185732"/>
    <x v="1"/>
    <x v="0"/>
    <x v="47"/>
    <s v="Boston"/>
    <x v="1"/>
    <n v="0.45"/>
    <n v="2250"/>
    <n v="1012.5"/>
    <n v="455.625"/>
    <n v="0.45"/>
  </r>
  <r>
    <x v="0"/>
    <n v="1185732"/>
    <x v="1"/>
    <x v="0"/>
    <x v="47"/>
    <s v="Boston"/>
    <x v="2"/>
    <n v="0.35000000000000003"/>
    <n v="2750"/>
    <n v="962.50000000000011"/>
    <n v="336.875"/>
    <n v="0.35"/>
  </r>
  <r>
    <x v="0"/>
    <n v="1185732"/>
    <x v="1"/>
    <x v="0"/>
    <x v="47"/>
    <s v="Boston"/>
    <x v="3"/>
    <n v="0.39999999999999997"/>
    <n v="1500"/>
    <n v="600"/>
    <n v="210"/>
    <n v="0.35"/>
  </r>
  <r>
    <x v="0"/>
    <n v="1185732"/>
    <x v="1"/>
    <x v="0"/>
    <x v="47"/>
    <s v="Boston"/>
    <x v="4"/>
    <n v="0.55000000000000004"/>
    <n v="2250"/>
    <n v="1237.5"/>
    <n v="433.125"/>
    <n v="0.35"/>
  </r>
  <r>
    <x v="0"/>
    <n v="1185732"/>
    <x v="1"/>
    <x v="0"/>
    <x v="47"/>
    <s v="Boston"/>
    <x v="5"/>
    <n v="0.45"/>
    <n v="3250"/>
    <n v="1462.5"/>
    <n v="585"/>
    <n v="0.39999999999999997"/>
  </r>
  <r>
    <x v="0"/>
    <n v="1185732"/>
    <x v="2"/>
    <x v="0"/>
    <x v="47"/>
    <s v="Boston"/>
    <x v="0"/>
    <n v="0.45"/>
    <n v="5450"/>
    <n v="2452.5"/>
    <n v="1103.625"/>
    <n v="0.45"/>
  </r>
  <r>
    <x v="0"/>
    <n v="1185732"/>
    <x v="2"/>
    <x v="0"/>
    <x v="47"/>
    <s v="Boston"/>
    <x v="1"/>
    <n v="0.45"/>
    <n v="2500"/>
    <n v="1125"/>
    <n v="506.25"/>
    <n v="0.45"/>
  </r>
  <r>
    <x v="0"/>
    <n v="1185732"/>
    <x v="2"/>
    <x v="0"/>
    <x v="47"/>
    <s v="Boston"/>
    <x v="2"/>
    <n v="0.35000000000000003"/>
    <n v="2750"/>
    <n v="962.50000000000011"/>
    <n v="336.875"/>
    <n v="0.35"/>
  </r>
  <r>
    <x v="0"/>
    <n v="1185732"/>
    <x v="2"/>
    <x v="0"/>
    <x v="47"/>
    <s v="Boston"/>
    <x v="3"/>
    <n v="0.39999999999999997"/>
    <n v="1250"/>
    <n v="499.99999999999994"/>
    <n v="174.99999999999997"/>
    <n v="0.35"/>
  </r>
  <r>
    <x v="0"/>
    <n v="1185732"/>
    <x v="2"/>
    <x v="0"/>
    <x v="47"/>
    <s v="Boston"/>
    <x v="4"/>
    <n v="0.55000000000000004"/>
    <n v="1750"/>
    <n v="962.50000000000011"/>
    <n v="336.875"/>
    <n v="0.35"/>
  </r>
  <r>
    <x v="0"/>
    <n v="1185732"/>
    <x v="2"/>
    <x v="0"/>
    <x v="47"/>
    <s v="Boston"/>
    <x v="5"/>
    <n v="0.45"/>
    <n v="2750"/>
    <n v="1237.5"/>
    <n v="494.99999999999994"/>
    <n v="0.39999999999999997"/>
  </r>
  <r>
    <x v="0"/>
    <n v="1185732"/>
    <x v="3"/>
    <x v="0"/>
    <x v="47"/>
    <s v="Boston"/>
    <x v="0"/>
    <n v="0.45"/>
    <n v="5250"/>
    <n v="2362.5"/>
    <n v="1063.125"/>
    <n v="0.45"/>
  </r>
  <r>
    <x v="0"/>
    <n v="1185732"/>
    <x v="3"/>
    <x v="0"/>
    <x v="47"/>
    <s v="Boston"/>
    <x v="1"/>
    <n v="0.45"/>
    <n v="2250"/>
    <n v="1012.5"/>
    <n v="455.625"/>
    <n v="0.45"/>
  </r>
  <r>
    <x v="0"/>
    <n v="1185732"/>
    <x v="3"/>
    <x v="0"/>
    <x v="47"/>
    <s v="Boston"/>
    <x v="2"/>
    <n v="0.35000000000000003"/>
    <n v="2250"/>
    <n v="787.50000000000011"/>
    <n v="275.625"/>
    <n v="0.35"/>
  </r>
  <r>
    <x v="0"/>
    <n v="1185732"/>
    <x v="3"/>
    <x v="0"/>
    <x v="47"/>
    <s v="Boston"/>
    <x v="3"/>
    <n v="0.39999999999999997"/>
    <n v="1500"/>
    <n v="600"/>
    <n v="210"/>
    <n v="0.35"/>
  </r>
  <r>
    <x v="0"/>
    <n v="1185732"/>
    <x v="3"/>
    <x v="0"/>
    <x v="47"/>
    <s v="Boston"/>
    <x v="4"/>
    <n v="0.55000000000000004"/>
    <n v="1500"/>
    <n v="825.00000000000011"/>
    <n v="288.75"/>
    <n v="0.35"/>
  </r>
  <r>
    <x v="0"/>
    <n v="1185732"/>
    <x v="3"/>
    <x v="0"/>
    <x v="47"/>
    <s v="Boston"/>
    <x v="5"/>
    <n v="0.45"/>
    <n v="3000"/>
    <n v="1350"/>
    <n v="540"/>
    <n v="0.39999999999999997"/>
  </r>
  <r>
    <x v="0"/>
    <n v="1185732"/>
    <x v="4"/>
    <x v="0"/>
    <x v="47"/>
    <s v="Boston"/>
    <x v="0"/>
    <n v="0.6"/>
    <n v="5700"/>
    <n v="3420"/>
    <n v="1539"/>
    <n v="0.45"/>
  </r>
  <r>
    <x v="0"/>
    <n v="1185732"/>
    <x v="4"/>
    <x v="0"/>
    <x v="47"/>
    <s v="Boston"/>
    <x v="1"/>
    <n v="0.55000000000000004"/>
    <n v="2750"/>
    <n v="1512.5000000000002"/>
    <n v="680.62500000000011"/>
    <n v="0.45"/>
  </r>
  <r>
    <x v="0"/>
    <n v="1185732"/>
    <x v="4"/>
    <x v="0"/>
    <x v="47"/>
    <s v="Boston"/>
    <x v="2"/>
    <n v="0.5"/>
    <n v="3000"/>
    <n v="1500"/>
    <n v="525"/>
    <n v="0.35"/>
  </r>
  <r>
    <x v="0"/>
    <n v="1185732"/>
    <x v="4"/>
    <x v="0"/>
    <x v="47"/>
    <s v="Boston"/>
    <x v="3"/>
    <n v="0.5"/>
    <n v="2500"/>
    <n v="1250"/>
    <n v="437.5"/>
    <n v="0.35"/>
  </r>
  <r>
    <x v="0"/>
    <n v="1185732"/>
    <x v="4"/>
    <x v="0"/>
    <x v="47"/>
    <s v="Boston"/>
    <x v="4"/>
    <n v="0.6"/>
    <n v="2750"/>
    <n v="1650"/>
    <n v="577.5"/>
    <n v="0.35"/>
  </r>
  <r>
    <x v="0"/>
    <n v="1185732"/>
    <x v="4"/>
    <x v="0"/>
    <x v="47"/>
    <s v="Boston"/>
    <x v="5"/>
    <n v="0.65"/>
    <n v="4000"/>
    <n v="2600"/>
    <n v="1040"/>
    <n v="0.39999999999999997"/>
  </r>
  <r>
    <x v="0"/>
    <n v="1185732"/>
    <x v="5"/>
    <x v="0"/>
    <x v="47"/>
    <s v="Boston"/>
    <x v="0"/>
    <n v="0.6"/>
    <n v="6500"/>
    <n v="3900"/>
    <n v="1755"/>
    <n v="0.45"/>
  </r>
  <r>
    <x v="0"/>
    <n v="1185732"/>
    <x v="5"/>
    <x v="0"/>
    <x v="47"/>
    <s v="Boston"/>
    <x v="1"/>
    <n v="0.55000000000000004"/>
    <n v="4000"/>
    <n v="2200"/>
    <n v="990"/>
    <n v="0.45"/>
  </r>
  <r>
    <x v="0"/>
    <n v="1185732"/>
    <x v="5"/>
    <x v="0"/>
    <x v="47"/>
    <s v="Boston"/>
    <x v="2"/>
    <n v="0.5"/>
    <n v="3250"/>
    <n v="1625"/>
    <n v="568.75"/>
    <n v="0.35"/>
  </r>
  <r>
    <x v="0"/>
    <n v="1185732"/>
    <x v="5"/>
    <x v="0"/>
    <x v="47"/>
    <s v="Boston"/>
    <x v="3"/>
    <n v="0.5"/>
    <n v="3000"/>
    <n v="1500"/>
    <n v="525"/>
    <n v="0.35"/>
  </r>
  <r>
    <x v="0"/>
    <n v="1185732"/>
    <x v="5"/>
    <x v="0"/>
    <x v="47"/>
    <s v="Boston"/>
    <x v="4"/>
    <n v="0.6"/>
    <n v="3000"/>
    <n v="1800"/>
    <n v="630"/>
    <n v="0.35"/>
  </r>
  <r>
    <x v="0"/>
    <n v="1185732"/>
    <x v="5"/>
    <x v="0"/>
    <x v="47"/>
    <s v="Boston"/>
    <x v="5"/>
    <n v="0.65"/>
    <n v="4500"/>
    <n v="2925"/>
    <n v="1170"/>
    <n v="0.39999999999999997"/>
  </r>
  <r>
    <x v="0"/>
    <n v="1185732"/>
    <x v="6"/>
    <x v="0"/>
    <x v="47"/>
    <s v="Boston"/>
    <x v="0"/>
    <n v="0.6"/>
    <n v="6750"/>
    <n v="4050"/>
    <n v="1822.5"/>
    <n v="0.45"/>
  </r>
  <r>
    <x v="0"/>
    <n v="1185732"/>
    <x v="6"/>
    <x v="0"/>
    <x v="47"/>
    <s v="Boston"/>
    <x v="1"/>
    <n v="0.55000000000000004"/>
    <n v="4250"/>
    <n v="2337.5"/>
    <n v="1051.875"/>
    <n v="0.45"/>
  </r>
  <r>
    <x v="0"/>
    <n v="1185732"/>
    <x v="6"/>
    <x v="0"/>
    <x v="47"/>
    <s v="Boston"/>
    <x v="2"/>
    <n v="0.5"/>
    <n v="3500"/>
    <n v="1750"/>
    <n v="612.5"/>
    <n v="0.35"/>
  </r>
  <r>
    <x v="0"/>
    <n v="1185732"/>
    <x v="6"/>
    <x v="0"/>
    <x v="47"/>
    <s v="Boston"/>
    <x v="3"/>
    <n v="0.5"/>
    <n v="3000"/>
    <n v="1500"/>
    <n v="525"/>
    <n v="0.35"/>
  </r>
  <r>
    <x v="0"/>
    <n v="1185732"/>
    <x v="6"/>
    <x v="0"/>
    <x v="47"/>
    <s v="Boston"/>
    <x v="4"/>
    <n v="0.6"/>
    <n v="3250"/>
    <n v="1950"/>
    <n v="682.5"/>
    <n v="0.35"/>
  </r>
  <r>
    <x v="0"/>
    <n v="1185732"/>
    <x v="6"/>
    <x v="0"/>
    <x v="47"/>
    <s v="Boston"/>
    <x v="5"/>
    <n v="0.65"/>
    <n v="5000"/>
    <n v="3250"/>
    <n v="1300"/>
    <n v="0.39999999999999997"/>
  </r>
  <r>
    <x v="0"/>
    <n v="1185732"/>
    <x v="7"/>
    <x v="0"/>
    <x v="47"/>
    <s v="Boston"/>
    <x v="0"/>
    <n v="0.6"/>
    <n v="6500"/>
    <n v="3900"/>
    <n v="1755"/>
    <n v="0.45"/>
  </r>
  <r>
    <x v="0"/>
    <n v="1185732"/>
    <x v="7"/>
    <x v="0"/>
    <x v="47"/>
    <s v="Boston"/>
    <x v="1"/>
    <n v="0.55000000000000004"/>
    <n v="4250"/>
    <n v="2337.5"/>
    <n v="1051.875"/>
    <n v="0.45"/>
  </r>
  <r>
    <x v="0"/>
    <n v="1185732"/>
    <x v="7"/>
    <x v="0"/>
    <x v="47"/>
    <s v="Boston"/>
    <x v="2"/>
    <n v="0.5"/>
    <n v="3500"/>
    <n v="1750"/>
    <n v="612.5"/>
    <n v="0.35"/>
  </r>
  <r>
    <x v="0"/>
    <n v="1185732"/>
    <x v="7"/>
    <x v="0"/>
    <x v="47"/>
    <s v="Boston"/>
    <x v="3"/>
    <n v="0.5"/>
    <n v="2500"/>
    <n v="1250"/>
    <n v="437.5"/>
    <n v="0.35"/>
  </r>
  <r>
    <x v="0"/>
    <n v="1185732"/>
    <x v="7"/>
    <x v="0"/>
    <x v="47"/>
    <s v="Boston"/>
    <x v="4"/>
    <n v="0.6"/>
    <n v="2250"/>
    <n v="1350"/>
    <n v="472.49999999999994"/>
    <n v="0.35"/>
  </r>
  <r>
    <x v="0"/>
    <n v="1185732"/>
    <x v="7"/>
    <x v="0"/>
    <x v="47"/>
    <s v="Boston"/>
    <x v="5"/>
    <n v="0.65"/>
    <n v="4000"/>
    <n v="2600"/>
    <n v="1040"/>
    <n v="0.39999999999999997"/>
  </r>
  <r>
    <x v="0"/>
    <n v="1185732"/>
    <x v="8"/>
    <x v="0"/>
    <x v="47"/>
    <s v="Boston"/>
    <x v="0"/>
    <n v="0.6"/>
    <n v="5250"/>
    <n v="3150"/>
    <n v="1417.5"/>
    <n v="0.45"/>
  </r>
  <r>
    <x v="0"/>
    <n v="1185732"/>
    <x v="8"/>
    <x v="0"/>
    <x v="47"/>
    <s v="Boston"/>
    <x v="1"/>
    <n v="0.55000000000000004"/>
    <n v="3250"/>
    <n v="1787.5000000000002"/>
    <n v="804.37500000000011"/>
    <n v="0.45"/>
  </r>
  <r>
    <x v="0"/>
    <n v="1185732"/>
    <x v="8"/>
    <x v="0"/>
    <x v="47"/>
    <s v="Boston"/>
    <x v="2"/>
    <n v="0.5"/>
    <n v="2250"/>
    <n v="1125"/>
    <n v="393.75"/>
    <n v="0.35"/>
  </r>
  <r>
    <x v="0"/>
    <n v="1185732"/>
    <x v="8"/>
    <x v="0"/>
    <x v="47"/>
    <s v="Boston"/>
    <x v="3"/>
    <n v="0.5"/>
    <n v="2000"/>
    <n v="1000"/>
    <n v="350"/>
    <n v="0.35"/>
  </r>
  <r>
    <x v="0"/>
    <n v="1185732"/>
    <x v="8"/>
    <x v="0"/>
    <x v="47"/>
    <s v="Boston"/>
    <x v="4"/>
    <n v="0.6"/>
    <n v="2000"/>
    <n v="1200"/>
    <n v="420"/>
    <n v="0.35"/>
  </r>
  <r>
    <x v="0"/>
    <n v="1185732"/>
    <x v="8"/>
    <x v="0"/>
    <x v="47"/>
    <s v="Boston"/>
    <x v="5"/>
    <n v="0.65"/>
    <n v="3000"/>
    <n v="1950"/>
    <n v="779.99999999999989"/>
    <n v="0.39999999999999997"/>
  </r>
  <r>
    <x v="0"/>
    <n v="1185732"/>
    <x v="9"/>
    <x v="0"/>
    <x v="47"/>
    <s v="Boston"/>
    <x v="0"/>
    <n v="0.65"/>
    <n v="4750"/>
    <n v="3087.5"/>
    <n v="1389.375"/>
    <n v="0.45"/>
  </r>
  <r>
    <x v="0"/>
    <n v="1185732"/>
    <x v="9"/>
    <x v="0"/>
    <x v="47"/>
    <s v="Boston"/>
    <x v="1"/>
    <n v="0.60000000000000009"/>
    <n v="3000"/>
    <n v="1800.0000000000002"/>
    <n v="810.00000000000011"/>
    <n v="0.45"/>
  </r>
  <r>
    <x v="0"/>
    <n v="1185732"/>
    <x v="9"/>
    <x v="0"/>
    <x v="47"/>
    <s v="Boston"/>
    <x v="2"/>
    <n v="0.60000000000000009"/>
    <n v="2000"/>
    <n v="1200.0000000000002"/>
    <n v="420.00000000000006"/>
    <n v="0.35"/>
  </r>
  <r>
    <x v="0"/>
    <n v="1185732"/>
    <x v="9"/>
    <x v="0"/>
    <x v="47"/>
    <s v="Boston"/>
    <x v="3"/>
    <n v="0.60000000000000009"/>
    <n v="1750"/>
    <n v="1050.0000000000002"/>
    <n v="367.50000000000006"/>
    <n v="0.35"/>
  </r>
  <r>
    <x v="0"/>
    <n v="1185732"/>
    <x v="9"/>
    <x v="0"/>
    <x v="47"/>
    <s v="Boston"/>
    <x v="4"/>
    <n v="0.70000000000000007"/>
    <n v="1750"/>
    <n v="1225.0000000000002"/>
    <n v="428.75000000000006"/>
    <n v="0.35"/>
  </r>
  <r>
    <x v="0"/>
    <n v="1185732"/>
    <x v="9"/>
    <x v="0"/>
    <x v="47"/>
    <s v="Boston"/>
    <x v="5"/>
    <n v="0.75"/>
    <n v="3000"/>
    <n v="2250"/>
    <n v="899.99999999999989"/>
    <n v="0.39999999999999997"/>
  </r>
  <r>
    <x v="0"/>
    <n v="1185732"/>
    <x v="10"/>
    <x v="0"/>
    <x v="47"/>
    <s v="Boston"/>
    <x v="0"/>
    <n v="0.70000000000000007"/>
    <n v="4500"/>
    <n v="3150.0000000000005"/>
    <n v="1417.5000000000002"/>
    <n v="0.45"/>
  </r>
  <r>
    <x v="0"/>
    <n v="1185732"/>
    <x v="10"/>
    <x v="0"/>
    <x v="47"/>
    <s v="Boston"/>
    <x v="1"/>
    <n v="0.60000000000000009"/>
    <n v="3250"/>
    <n v="1950.0000000000002"/>
    <n v="877.50000000000011"/>
    <n v="0.45"/>
  </r>
  <r>
    <x v="0"/>
    <n v="1185732"/>
    <x v="10"/>
    <x v="0"/>
    <x v="47"/>
    <s v="Boston"/>
    <x v="2"/>
    <n v="0.60000000000000009"/>
    <n v="3200"/>
    <n v="1920.0000000000002"/>
    <n v="672"/>
    <n v="0.35"/>
  </r>
  <r>
    <x v="0"/>
    <n v="1185732"/>
    <x v="10"/>
    <x v="0"/>
    <x v="47"/>
    <s v="Boston"/>
    <x v="3"/>
    <n v="0.60000000000000009"/>
    <n v="3000"/>
    <n v="1800.0000000000002"/>
    <n v="630"/>
    <n v="0.35"/>
  </r>
  <r>
    <x v="0"/>
    <n v="1185732"/>
    <x v="10"/>
    <x v="0"/>
    <x v="47"/>
    <s v="Boston"/>
    <x v="4"/>
    <n v="0.70000000000000007"/>
    <n v="2750"/>
    <n v="1925.0000000000002"/>
    <n v="673.75"/>
    <n v="0.35"/>
  </r>
  <r>
    <x v="0"/>
    <n v="1185732"/>
    <x v="10"/>
    <x v="0"/>
    <x v="47"/>
    <s v="Boston"/>
    <x v="5"/>
    <n v="0.75"/>
    <n v="3750"/>
    <n v="2812.5"/>
    <n v="1125"/>
    <n v="0.39999999999999997"/>
  </r>
  <r>
    <x v="0"/>
    <n v="1185732"/>
    <x v="11"/>
    <x v="0"/>
    <x v="47"/>
    <s v="Boston"/>
    <x v="0"/>
    <n v="0.70000000000000007"/>
    <n v="6000"/>
    <n v="4200"/>
    <n v="1890"/>
    <n v="0.45"/>
  </r>
  <r>
    <x v="0"/>
    <n v="1185732"/>
    <x v="11"/>
    <x v="0"/>
    <x v="47"/>
    <s v="Boston"/>
    <x v="1"/>
    <n v="0.60000000000000009"/>
    <n v="4000"/>
    <n v="2400.0000000000005"/>
    <n v="1080.0000000000002"/>
    <n v="0.45"/>
  </r>
  <r>
    <x v="0"/>
    <n v="1185732"/>
    <x v="11"/>
    <x v="0"/>
    <x v="47"/>
    <s v="Boston"/>
    <x v="2"/>
    <n v="0.60000000000000009"/>
    <n v="3750"/>
    <n v="2250.0000000000005"/>
    <n v="787.50000000000011"/>
    <n v="0.35"/>
  </r>
  <r>
    <x v="0"/>
    <n v="1185732"/>
    <x v="11"/>
    <x v="0"/>
    <x v="47"/>
    <s v="Boston"/>
    <x v="3"/>
    <n v="0.60000000000000009"/>
    <n v="3250"/>
    <n v="1950.0000000000002"/>
    <n v="682.5"/>
    <n v="0.35"/>
  </r>
  <r>
    <x v="0"/>
    <n v="1185732"/>
    <x v="11"/>
    <x v="0"/>
    <x v="47"/>
    <s v="Boston"/>
    <x v="4"/>
    <n v="0.70000000000000007"/>
    <n v="3250"/>
    <n v="2275"/>
    <n v="796.25"/>
    <n v="0.35"/>
  </r>
  <r>
    <x v="0"/>
    <n v="1185732"/>
    <x v="11"/>
    <x v="0"/>
    <x v="47"/>
    <s v="Boston"/>
    <x v="5"/>
    <n v="0.75"/>
    <n v="4250"/>
    <n v="3187.5"/>
    <n v="1275"/>
    <n v="0.39999999999999997"/>
  </r>
  <r>
    <x v="0"/>
    <n v="1185732"/>
    <x v="124"/>
    <x v="0"/>
    <x v="48"/>
    <s v="Burlington"/>
    <x v="0"/>
    <n v="0.5"/>
    <n v="5250"/>
    <n v="2625"/>
    <n v="1050"/>
    <n v="0.4"/>
  </r>
  <r>
    <x v="0"/>
    <n v="1185732"/>
    <x v="124"/>
    <x v="0"/>
    <x v="48"/>
    <s v="Burlington"/>
    <x v="1"/>
    <n v="0.5"/>
    <n v="3250"/>
    <n v="1625"/>
    <n v="650"/>
    <n v="0.4"/>
  </r>
  <r>
    <x v="0"/>
    <n v="1185732"/>
    <x v="124"/>
    <x v="0"/>
    <x v="48"/>
    <s v="Burlington"/>
    <x v="2"/>
    <n v="0.4"/>
    <n v="3250"/>
    <n v="1300"/>
    <n v="390"/>
    <n v="0.3"/>
  </r>
  <r>
    <x v="0"/>
    <n v="1185732"/>
    <x v="124"/>
    <x v="0"/>
    <x v="48"/>
    <s v="Burlington"/>
    <x v="3"/>
    <n v="0.44999999999999996"/>
    <n v="1750"/>
    <n v="787.49999999999989"/>
    <n v="236.24999999999994"/>
    <n v="0.3"/>
  </r>
  <r>
    <x v="0"/>
    <n v="1185732"/>
    <x v="124"/>
    <x v="0"/>
    <x v="48"/>
    <s v="Burlington"/>
    <x v="4"/>
    <n v="0.60000000000000009"/>
    <n v="2250"/>
    <n v="1350.0000000000002"/>
    <n v="405.00000000000006"/>
    <n v="0.3"/>
  </r>
  <r>
    <x v="0"/>
    <n v="1185732"/>
    <x v="124"/>
    <x v="0"/>
    <x v="48"/>
    <s v="Burlington"/>
    <x v="5"/>
    <n v="0.5"/>
    <n v="3250"/>
    <n v="1625"/>
    <n v="568.75"/>
    <n v="0.35"/>
  </r>
  <r>
    <x v="0"/>
    <n v="1185732"/>
    <x v="125"/>
    <x v="0"/>
    <x v="48"/>
    <s v="Burlington"/>
    <x v="0"/>
    <n v="0.5"/>
    <n v="6000"/>
    <n v="3000"/>
    <n v="1200"/>
    <n v="0.4"/>
  </r>
  <r>
    <x v="0"/>
    <n v="1185732"/>
    <x v="125"/>
    <x v="0"/>
    <x v="48"/>
    <s v="Burlington"/>
    <x v="1"/>
    <n v="0.5"/>
    <n v="2500"/>
    <n v="1250"/>
    <n v="500"/>
    <n v="0.4"/>
  </r>
  <r>
    <x v="0"/>
    <n v="1185732"/>
    <x v="125"/>
    <x v="0"/>
    <x v="48"/>
    <s v="Burlington"/>
    <x v="2"/>
    <n v="0.4"/>
    <n v="3000"/>
    <n v="1200"/>
    <n v="360"/>
    <n v="0.3"/>
  </r>
  <r>
    <x v="0"/>
    <n v="1185732"/>
    <x v="125"/>
    <x v="0"/>
    <x v="48"/>
    <s v="Burlington"/>
    <x v="3"/>
    <n v="0.44999999999999996"/>
    <n v="2000"/>
    <n v="899.99999999999989"/>
    <n v="269.99999999999994"/>
    <n v="0.3"/>
  </r>
  <r>
    <x v="0"/>
    <n v="1185732"/>
    <x v="125"/>
    <x v="0"/>
    <x v="48"/>
    <s v="Burlington"/>
    <x v="4"/>
    <n v="0.60000000000000009"/>
    <n v="2750"/>
    <n v="1650.0000000000002"/>
    <n v="495.00000000000006"/>
    <n v="0.3"/>
  </r>
  <r>
    <x v="0"/>
    <n v="1185732"/>
    <x v="125"/>
    <x v="0"/>
    <x v="48"/>
    <s v="Burlington"/>
    <x v="5"/>
    <n v="0.5"/>
    <n v="3750"/>
    <n v="1875"/>
    <n v="656.25"/>
    <n v="0.35"/>
  </r>
  <r>
    <x v="0"/>
    <n v="1185732"/>
    <x v="126"/>
    <x v="0"/>
    <x v="48"/>
    <s v="Burlington"/>
    <x v="0"/>
    <n v="0.5"/>
    <n v="5700"/>
    <n v="2850"/>
    <n v="1140"/>
    <n v="0.4"/>
  </r>
  <r>
    <x v="0"/>
    <n v="1185732"/>
    <x v="126"/>
    <x v="0"/>
    <x v="48"/>
    <s v="Burlington"/>
    <x v="1"/>
    <n v="0.5"/>
    <n v="2750"/>
    <n v="1375"/>
    <n v="550"/>
    <n v="0.4"/>
  </r>
  <r>
    <x v="0"/>
    <n v="1185732"/>
    <x v="126"/>
    <x v="0"/>
    <x v="48"/>
    <s v="Burlington"/>
    <x v="2"/>
    <n v="0.4"/>
    <n v="3000"/>
    <n v="1200"/>
    <n v="360"/>
    <n v="0.3"/>
  </r>
  <r>
    <x v="0"/>
    <n v="1185732"/>
    <x v="126"/>
    <x v="0"/>
    <x v="48"/>
    <s v="Burlington"/>
    <x v="3"/>
    <n v="0.44999999999999996"/>
    <n v="1500"/>
    <n v="674.99999999999989"/>
    <n v="202.49999999999997"/>
    <n v="0.3"/>
  </r>
  <r>
    <x v="0"/>
    <n v="1185732"/>
    <x v="126"/>
    <x v="0"/>
    <x v="48"/>
    <s v="Burlington"/>
    <x v="4"/>
    <n v="0.60000000000000009"/>
    <n v="2000"/>
    <n v="1200.0000000000002"/>
    <n v="360.00000000000006"/>
    <n v="0.3"/>
  </r>
  <r>
    <x v="0"/>
    <n v="1185732"/>
    <x v="126"/>
    <x v="0"/>
    <x v="48"/>
    <s v="Burlington"/>
    <x v="5"/>
    <n v="0.5"/>
    <n v="3000"/>
    <n v="1500"/>
    <n v="525"/>
    <n v="0.35"/>
  </r>
  <r>
    <x v="0"/>
    <n v="1185732"/>
    <x v="127"/>
    <x v="0"/>
    <x v="48"/>
    <s v="Burlington"/>
    <x v="0"/>
    <n v="0.5"/>
    <n v="5500"/>
    <n v="2750"/>
    <n v="1100"/>
    <n v="0.4"/>
  </r>
  <r>
    <x v="0"/>
    <n v="1185732"/>
    <x v="127"/>
    <x v="0"/>
    <x v="48"/>
    <s v="Burlington"/>
    <x v="1"/>
    <n v="0.5"/>
    <n v="2500"/>
    <n v="1250"/>
    <n v="500"/>
    <n v="0.4"/>
  </r>
  <r>
    <x v="0"/>
    <n v="1185732"/>
    <x v="127"/>
    <x v="0"/>
    <x v="48"/>
    <s v="Burlington"/>
    <x v="2"/>
    <n v="0.4"/>
    <n v="2500"/>
    <n v="1000"/>
    <n v="300"/>
    <n v="0.3"/>
  </r>
  <r>
    <x v="0"/>
    <n v="1185732"/>
    <x v="127"/>
    <x v="0"/>
    <x v="48"/>
    <s v="Burlington"/>
    <x v="3"/>
    <n v="0.44999999999999996"/>
    <n v="1750"/>
    <n v="787.49999999999989"/>
    <n v="236.24999999999994"/>
    <n v="0.3"/>
  </r>
  <r>
    <x v="0"/>
    <n v="1185732"/>
    <x v="127"/>
    <x v="0"/>
    <x v="48"/>
    <s v="Burlington"/>
    <x v="4"/>
    <n v="0.60000000000000009"/>
    <n v="1750"/>
    <n v="1050.0000000000002"/>
    <n v="315.00000000000006"/>
    <n v="0.3"/>
  </r>
  <r>
    <x v="0"/>
    <n v="1185732"/>
    <x v="127"/>
    <x v="0"/>
    <x v="48"/>
    <s v="Burlington"/>
    <x v="5"/>
    <n v="0.5"/>
    <n v="3250"/>
    <n v="1625"/>
    <n v="568.75"/>
    <n v="0.35"/>
  </r>
  <r>
    <x v="0"/>
    <n v="1185732"/>
    <x v="128"/>
    <x v="0"/>
    <x v="48"/>
    <s v="Burlington"/>
    <x v="0"/>
    <n v="0.65"/>
    <n v="5950"/>
    <n v="3867.5"/>
    <n v="1547"/>
    <n v="0.4"/>
  </r>
  <r>
    <x v="0"/>
    <n v="1185732"/>
    <x v="128"/>
    <x v="0"/>
    <x v="48"/>
    <s v="Burlington"/>
    <x v="1"/>
    <n v="0.60000000000000009"/>
    <n v="3000"/>
    <n v="1800.0000000000002"/>
    <n v="720.00000000000011"/>
    <n v="0.4"/>
  </r>
  <r>
    <x v="0"/>
    <n v="1185732"/>
    <x v="128"/>
    <x v="0"/>
    <x v="48"/>
    <s v="Burlington"/>
    <x v="2"/>
    <n v="0.55000000000000004"/>
    <n v="3250"/>
    <n v="1787.5000000000002"/>
    <n v="536.25"/>
    <n v="0.3"/>
  </r>
  <r>
    <x v="0"/>
    <n v="1185732"/>
    <x v="128"/>
    <x v="0"/>
    <x v="48"/>
    <s v="Burlington"/>
    <x v="3"/>
    <n v="0.55000000000000004"/>
    <n v="2750"/>
    <n v="1512.5000000000002"/>
    <n v="453.75000000000006"/>
    <n v="0.3"/>
  </r>
  <r>
    <x v="0"/>
    <n v="1185732"/>
    <x v="128"/>
    <x v="0"/>
    <x v="48"/>
    <s v="Burlington"/>
    <x v="4"/>
    <n v="0.65"/>
    <n v="3000"/>
    <n v="1950"/>
    <n v="585"/>
    <n v="0.3"/>
  </r>
  <r>
    <x v="0"/>
    <n v="1185732"/>
    <x v="128"/>
    <x v="0"/>
    <x v="48"/>
    <s v="Burlington"/>
    <x v="5"/>
    <n v="0.70000000000000007"/>
    <n v="4250"/>
    <n v="2975.0000000000005"/>
    <n v="1041.25"/>
    <n v="0.35"/>
  </r>
  <r>
    <x v="0"/>
    <n v="1185732"/>
    <x v="129"/>
    <x v="0"/>
    <x v="48"/>
    <s v="Burlington"/>
    <x v="0"/>
    <n v="0.65"/>
    <n v="6750"/>
    <n v="4387.5"/>
    <n v="1755"/>
    <n v="0.4"/>
  </r>
  <r>
    <x v="0"/>
    <n v="1185732"/>
    <x v="129"/>
    <x v="0"/>
    <x v="48"/>
    <s v="Burlington"/>
    <x v="1"/>
    <n v="0.60000000000000009"/>
    <n v="4250"/>
    <n v="2550.0000000000005"/>
    <n v="1020.0000000000002"/>
    <n v="0.4"/>
  </r>
  <r>
    <x v="0"/>
    <n v="1185732"/>
    <x v="129"/>
    <x v="0"/>
    <x v="48"/>
    <s v="Burlington"/>
    <x v="2"/>
    <n v="0.55000000000000004"/>
    <n v="3500"/>
    <n v="1925.0000000000002"/>
    <n v="577.5"/>
    <n v="0.3"/>
  </r>
  <r>
    <x v="0"/>
    <n v="1185732"/>
    <x v="129"/>
    <x v="0"/>
    <x v="48"/>
    <s v="Burlington"/>
    <x v="3"/>
    <n v="0.55000000000000004"/>
    <n v="3250"/>
    <n v="1787.5000000000002"/>
    <n v="536.25"/>
    <n v="0.3"/>
  </r>
  <r>
    <x v="0"/>
    <n v="1185732"/>
    <x v="129"/>
    <x v="0"/>
    <x v="48"/>
    <s v="Burlington"/>
    <x v="4"/>
    <n v="0.65"/>
    <n v="3250"/>
    <n v="2112.5"/>
    <n v="633.75"/>
    <n v="0.3"/>
  </r>
  <r>
    <x v="0"/>
    <n v="1185732"/>
    <x v="129"/>
    <x v="0"/>
    <x v="48"/>
    <s v="Burlington"/>
    <x v="5"/>
    <n v="0.70000000000000007"/>
    <n v="4750"/>
    <n v="3325.0000000000005"/>
    <n v="1163.75"/>
    <n v="0.35"/>
  </r>
  <r>
    <x v="0"/>
    <n v="1185732"/>
    <x v="130"/>
    <x v="0"/>
    <x v="48"/>
    <s v="Burlington"/>
    <x v="0"/>
    <n v="0.65"/>
    <n v="7000"/>
    <n v="4550"/>
    <n v="1820"/>
    <n v="0.4"/>
  </r>
  <r>
    <x v="0"/>
    <n v="1185732"/>
    <x v="130"/>
    <x v="0"/>
    <x v="48"/>
    <s v="Burlington"/>
    <x v="1"/>
    <n v="0.60000000000000009"/>
    <n v="4500"/>
    <n v="2700.0000000000005"/>
    <n v="1080.0000000000002"/>
    <n v="0.4"/>
  </r>
  <r>
    <x v="0"/>
    <n v="1185732"/>
    <x v="130"/>
    <x v="0"/>
    <x v="48"/>
    <s v="Burlington"/>
    <x v="2"/>
    <n v="0.55000000000000004"/>
    <n v="3750"/>
    <n v="2062.5"/>
    <n v="618.75"/>
    <n v="0.3"/>
  </r>
  <r>
    <x v="0"/>
    <n v="1185732"/>
    <x v="130"/>
    <x v="0"/>
    <x v="48"/>
    <s v="Burlington"/>
    <x v="3"/>
    <n v="0.55000000000000004"/>
    <n v="3250"/>
    <n v="1787.5000000000002"/>
    <n v="536.25"/>
    <n v="0.3"/>
  </r>
  <r>
    <x v="0"/>
    <n v="1185732"/>
    <x v="130"/>
    <x v="0"/>
    <x v="48"/>
    <s v="Burlington"/>
    <x v="4"/>
    <n v="0.65"/>
    <n v="3500"/>
    <n v="2275"/>
    <n v="682.5"/>
    <n v="0.3"/>
  </r>
  <r>
    <x v="0"/>
    <n v="1185732"/>
    <x v="130"/>
    <x v="0"/>
    <x v="48"/>
    <s v="Burlington"/>
    <x v="5"/>
    <n v="0.70000000000000007"/>
    <n v="5250"/>
    <n v="3675.0000000000005"/>
    <n v="1286.25"/>
    <n v="0.35"/>
  </r>
  <r>
    <x v="0"/>
    <n v="1185732"/>
    <x v="131"/>
    <x v="0"/>
    <x v="48"/>
    <s v="Burlington"/>
    <x v="0"/>
    <n v="0.65"/>
    <n v="6750"/>
    <n v="4387.5"/>
    <n v="1755"/>
    <n v="0.4"/>
  </r>
  <r>
    <x v="0"/>
    <n v="1185732"/>
    <x v="131"/>
    <x v="0"/>
    <x v="48"/>
    <s v="Burlington"/>
    <x v="1"/>
    <n v="0.60000000000000009"/>
    <n v="4500"/>
    <n v="2700.0000000000005"/>
    <n v="1080.0000000000002"/>
    <n v="0.4"/>
  </r>
  <r>
    <x v="0"/>
    <n v="1185732"/>
    <x v="131"/>
    <x v="0"/>
    <x v="48"/>
    <s v="Burlington"/>
    <x v="2"/>
    <n v="0.55000000000000004"/>
    <n v="3750"/>
    <n v="2062.5"/>
    <n v="618.75"/>
    <n v="0.3"/>
  </r>
  <r>
    <x v="0"/>
    <n v="1185732"/>
    <x v="131"/>
    <x v="0"/>
    <x v="48"/>
    <s v="Burlington"/>
    <x v="3"/>
    <n v="0.55000000000000004"/>
    <n v="2750"/>
    <n v="1512.5000000000002"/>
    <n v="453.75000000000006"/>
    <n v="0.3"/>
  </r>
  <r>
    <x v="0"/>
    <n v="1185732"/>
    <x v="131"/>
    <x v="0"/>
    <x v="48"/>
    <s v="Burlington"/>
    <x v="4"/>
    <n v="0.65"/>
    <n v="2500"/>
    <n v="1625"/>
    <n v="487.5"/>
    <n v="0.3"/>
  </r>
  <r>
    <x v="0"/>
    <n v="1185732"/>
    <x v="131"/>
    <x v="0"/>
    <x v="48"/>
    <s v="Burlington"/>
    <x v="5"/>
    <n v="0.70000000000000007"/>
    <n v="4250"/>
    <n v="2975.0000000000005"/>
    <n v="1041.25"/>
    <n v="0.35"/>
  </r>
  <r>
    <x v="0"/>
    <n v="1185732"/>
    <x v="132"/>
    <x v="0"/>
    <x v="48"/>
    <s v="Burlington"/>
    <x v="0"/>
    <n v="0.65"/>
    <n v="5500"/>
    <n v="3575"/>
    <n v="1430"/>
    <n v="0.4"/>
  </r>
  <r>
    <x v="0"/>
    <n v="1185732"/>
    <x v="132"/>
    <x v="0"/>
    <x v="48"/>
    <s v="Burlington"/>
    <x v="1"/>
    <n v="0.60000000000000009"/>
    <n v="3500"/>
    <n v="2100.0000000000005"/>
    <n v="840.00000000000023"/>
    <n v="0.4"/>
  </r>
  <r>
    <x v="0"/>
    <n v="1185732"/>
    <x v="132"/>
    <x v="0"/>
    <x v="48"/>
    <s v="Burlington"/>
    <x v="2"/>
    <n v="0.55000000000000004"/>
    <n v="2500"/>
    <n v="1375"/>
    <n v="412.5"/>
    <n v="0.3"/>
  </r>
  <r>
    <x v="0"/>
    <n v="1185732"/>
    <x v="132"/>
    <x v="0"/>
    <x v="48"/>
    <s v="Burlington"/>
    <x v="3"/>
    <n v="0.55000000000000004"/>
    <n v="2250"/>
    <n v="1237.5"/>
    <n v="371.25"/>
    <n v="0.3"/>
  </r>
  <r>
    <x v="0"/>
    <n v="1185732"/>
    <x v="132"/>
    <x v="0"/>
    <x v="48"/>
    <s v="Burlington"/>
    <x v="4"/>
    <n v="0.65"/>
    <n v="2250"/>
    <n v="1462.5"/>
    <n v="438.75"/>
    <n v="0.3"/>
  </r>
  <r>
    <x v="0"/>
    <n v="1185732"/>
    <x v="132"/>
    <x v="0"/>
    <x v="48"/>
    <s v="Burlington"/>
    <x v="5"/>
    <n v="0.70000000000000007"/>
    <n v="3250"/>
    <n v="2275"/>
    <n v="796.25"/>
    <n v="0.35"/>
  </r>
  <r>
    <x v="0"/>
    <n v="1185732"/>
    <x v="133"/>
    <x v="0"/>
    <x v="48"/>
    <s v="Burlington"/>
    <x v="0"/>
    <n v="0.70000000000000007"/>
    <n v="4750"/>
    <n v="3325.0000000000005"/>
    <n v="1330.0000000000002"/>
    <n v="0.4"/>
  </r>
  <r>
    <x v="0"/>
    <n v="1185732"/>
    <x v="133"/>
    <x v="0"/>
    <x v="48"/>
    <s v="Burlington"/>
    <x v="1"/>
    <n v="0.65000000000000013"/>
    <n v="3000"/>
    <n v="1950.0000000000005"/>
    <n v="780.00000000000023"/>
    <n v="0.4"/>
  </r>
  <r>
    <x v="0"/>
    <n v="1185732"/>
    <x v="133"/>
    <x v="0"/>
    <x v="48"/>
    <s v="Burlington"/>
    <x v="2"/>
    <n v="0.65000000000000013"/>
    <n v="2000"/>
    <n v="1300.0000000000002"/>
    <n v="390.00000000000006"/>
    <n v="0.3"/>
  </r>
  <r>
    <x v="0"/>
    <n v="1185732"/>
    <x v="133"/>
    <x v="0"/>
    <x v="48"/>
    <s v="Burlington"/>
    <x v="3"/>
    <n v="0.65000000000000013"/>
    <n v="1750"/>
    <n v="1137.5000000000002"/>
    <n v="341.25000000000006"/>
    <n v="0.3"/>
  </r>
  <r>
    <x v="0"/>
    <n v="1185732"/>
    <x v="133"/>
    <x v="0"/>
    <x v="48"/>
    <s v="Burlington"/>
    <x v="4"/>
    <n v="0.75000000000000011"/>
    <n v="1750"/>
    <n v="1312.5000000000002"/>
    <n v="393.75000000000006"/>
    <n v="0.3"/>
  </r>
  <r>
    <x v="0"/>
    <n v="1185732"/>
    <x v="133"/>
    <x v="0"/>
    <x v="48"/>
    <s v="Burlington"/>
    <x v="5"/>
    <n v="0.8"/>
    <n v="3000"/>
    <n v="2400"/>
    <n v="840"/>
    <n v="0.35"/>
  </r>
  <r>
    <x v="0"/>
    <n v="1185732"/>
    <x v="134"/>
    <x v="0"/>
    <x v="48"/>
    <s v="Burlington"/>
    <x v="0"/>
    <n v="0.75000000000000011"/>
    <n v="4500"/>
    <n v="3375.0000000000005"/>
    <n v="1350.0000000000002"/>
    <n v="0.4"/>
  </r>
  <r>
    <x v="0"/>
    <n v="1185732"/>
    <x v="134"/>
    <x v="0"/>
    <x v="48"/>
    <s v="Burlington"/>
    <x v="1"/>
    <n v="0.65000000000000013"/>
    <n v="3250"/>
    <n v="2112.5000000000005"/>
    <n v="845.00000000000023"/>
    <n v="0.4"/>
  </r>
  <r>
    <x v="0"/>
    <n v="1185732"/>
    <x v="134"/>
    <x v="0"/>
    <x v="48"/>
    <s v="Burlington"/>
    <x v="2"/>
    <n v="0.65000000000000013"/>
    <n v="3450"/>
    <n v="2242.5000000000005"/>
    <n v="672.75000000000011"/>
    <n v="0.3"/>
  </r>
  <r>
    <x v="0"/>
    <n v="1185732"/>
    <x v="134"/>
    <x v="0"/>
    <x v="48"/>
    <s v="Burlington"/>
    <x v="3"/>
    <n v="0.65000000000000013"/>
    <n v="3250"/>
    <n v="2112.5000000000005"/>
    <n v="633.75000000000011"/>
    <n v="0.3"/>
  </r>
  <r>
    <x v="0"/>
    <n v="1185732"/>
    <x v="134"/>
    <x v="0"/>
    <x v="48"/>
    <s v="Burlington"/>
    <x v="4"/>
    <n v="0.75000000000000011"/>
    <n v="3000"/>
    <n v="2250.0000000000005"/>
    <n v="675.00000000000011"/>
    <n v="0.3"/>
  </r>
  <r>
    <x v="0"/>
    <n v="1185732"/>
    <x v="134"/>
    <x v="0"/>
    <x v="48"/>
    <s v="Burlington"/>
    <x v="5"/>
    <n v="0.8"/>
    <n v="4000"/>
    <n v="3200"/>
    <n v="1120"/>
    <n v="0.35"/>
  </r>
  <r>
    <x v="0"/>
    <n v="1185732"/>
    <x v="135"/>
    <x v="0"/>
    <x v="48"/>
    <s v="Burlington"/>
    <x v="0"/>
    <n v="0.75000000000000011"/>
    <n v="6250"/>
    <n v="4687.5000000000009"/>
    <n v="1875.0000000000005"/>
    <n v="0.4"/>
  </r>
  <r>
    <x v="0"/>
    <n v="1185732"/>
    <x v="135"/>
    <x v="0"/>
    <x v="48"/>
    <s v="Burlington"/>
    <x v="1"/>
    <n v="0.65000000000000013"/>
    <n v="4250"/>
    <n v="2762.5000000000005"/>
    <n v="1105.0000000000002"/>
    <n v="0.4"/>
  </r>
  <r>
    <x v="0"/>
    <n v="1185732"/>
    <x v="135"/>
    <x v="0"/>
    <x v="48"/>
    <s v="Burlington"/>
    <x v="2"/>
    <n v="0.65000000000000013"/>
    <n v="4000"/>
    <n v="2600.0000000000005"/>
    <n v="780.00000000000011"/>
    <n v="0.3"/>
  </r>
  <r>
    <x v="0"/>
    <n v="1185732"/>
    <x v="135"/>
    <x v="0"/>
    <x v="48"/>
    <s v="Burlington"/>
    <x v="3"/>
    <n v="0.65000000000000013"/>
    <n v="3500"/>
    <n v="2275.0000000000005"/>
    <n v="682.50000000000011"/>
    <n v="0.3"/>
  </r>
  <r>
    <x v="0"/>
    <n v="1185732"/>
    <x v="135"/>
    <x v="0"/>
    <x v="48"/>
    <s v="Burlington"/>
    <x v="4"/>
    <n v="0.75000000000000011"/>
    <n v="3500"/>
    <n v="2625.0000000000005"/>
    <n v="787.50000000000011"/>
    <n v="0.3"/>
  </r>
  <r>
    <x v="0"/>
    <n v="1185732"/>
    <x v="135"/>
    <x v="0"/>
    <x v="48"/>
    <s v="Burlington"/>
    <x v="5"/>
    <n v="0.8"/>
    <n v="4500"/>
    <n v="3600"/>
    <n v="1260"/>
    <n v="0.35"/>
  </r>
  <r>
    <x v="0"/>
    <n v="1185732"/>
    <x v="145"/>
    <x v="0"/>
    <x v="49"/>
    <s v="Manchester"/>
    <x v="0"/>
    <n v="0.55000000000000004"/>
    <n v="5000"/>
    <n v="2750"/>
    <n v="962.50000000000011"/>
    <n v="0.35000000000000003"/>
  </r>
  <r>
    <x v="0"/>
    <n v="1185732"/>
    <x v="145"/>
    <x v="0"/>
    <x v="49"/>
    <s v="Manchester"/>
    <x v="1"/>
    <n v="0.55000000000000004"/>
    <n v="3000"/>
    <n v="1650.0000000000002"/>
    <n v="577.50000000000011"/>
    <n v="0.35000000000000003"/>
  </r>
  <r>
    <x v="0"/>
    <n v="1185732"/>
    <x v="145"/>
    <x v="0"/>
    <x v="49"/>
    <s v="Manchester"/>
    <x v="2"/>
    <n v="0.45"/>
    <n v="3000"/>
    <n v="1350"/>
    <n v="337.5"/>
    <n v="0.25"/>
  </r>
  <r>
    <x v="0"/>
    <n v="1185732"/>
    <x v="145"/>
    <x v="0"/>
    <x v="49"/>
    <s v="Manchester"/>
    <x v="3"/>
    <n v="0.49999999999999994"/>
    <n v="1500"/>
    <n v="749.99999999999989"/>
    <n v="187.49999999999997"/>
    <n v="0.25"/>
  </r>
  <r>
    <x v="0"/>
    <n v="1185732"/>
    <x v="145"/>
    <x v="0"/>
    <x v="49"/>
    <s v="Manchester"/>
    <x v="4"/>
    <n v="0.65000000000000013"/>
    <n v="2000"/>
    <n v="1300.0000000000002"/>
    <n v="325.00000000000006"/>
    <n v="0.25"/>
  </r>
  <r>
    <x v="0"/>
    <n v="1185732"/>
    <x v="145"/>
    <x v="0"/>
    <x v="49"/>
    <s v="Manchester"/>
    <x v="5"/>
    <n v="0.55000000000000004"/>
    <n v="3000"/>
    <n v="1650.0000000000002"/>
    <n v="495.00000000000006"/>
    <n v="0.3"/>
  </r>
  <r>
    <x v="0"/>
    <n v="1185732"/>
    <x v="216"/>
    <x v="0"/>
    <x v="49"/>
    <s v="Manchester"/>
    <x v="0"/>
    <n v="0.55000000000000004"/>
    <n v="5750"/>
    <n v="3162.5000000000005"/>
    <n v="1106.8750000000002"/>
    <n v="0.35000000000000003"/>
  </r>
  <r>
    <x v="0"/>
    <n v="1185732"/>
    <x v="216"/>
    <x v="0"/>
    <x v="49"/>
    <s v="Manchester"/>
    <x v="1"/>
    <n v="0.55000000000000004"/>
    <n v="2250"/>
    <n v="1237.5"/>
    <n v="433.12500000000006"/>
    <n v="0.35000000000000003"/>
  </r>
  <r>
    <x v="0"/>
    <n v="1185732"/>
    <x v="216"/>
    <x v="0"/>
    <x v="49"/>
    <s v="Manchester"/>
    <x v="2"/>
    <n v="0.45"/>
    <n v="2750"/>
    <n v="1237.5"/>
    <n v="309.375"/>
    <n v="0.25"/>
  </r>
  <r>
    <x v="0"/>
    <n v="1185732"/>
    <x v="216"/>
    <x v="0"/>
    <x v="49"/>
    <s v="Manchester"/>
    <x v="3"/>
    <n v="0.49999999999999994"/>
    <n v="1750"/>
    <n v="874.99999999999989"/>
    <n v="218.74999999999997"/>
    <n v="0.25"/>
  </r>
  <r>
    <x v="0"/>
    <n v="1185732"/>
    <x v="216"/>
    <x v="0"/>
    <x v="49"/>
    <s v="Manchester"/>
    <x v="4"/>
    <n v="0.65000000000000013"/>
    <n v="2500"/>
    <n v="1625.0000000000002"/>
    <n v="406.25000000000006"/>
    <n v="0.25"/>
  </r>
  <r>
    <x v="0"/>
    <n v="1185732"/>
    <x v="216"/>
    <x v="0"/>
    <x v="49"/>
    <s v="Manchester"/>
    <x v="5"/>
    <n v="0.55000000000000004"/>
    <n v="3500"/>
    <n v="1925.0000000000002"/>
    <n v="577.5"/>
    <n v="0.3"/>
  </r>
  <r>
    <x v="0"/>
    <n v="1185732"/>
    <x v="250"/>
    <x v="0"/>
    <x v="49"/>
    <s v="Manchester"/>
    <x v="0"/>
    <n v="0.55000000000000004"/>
    <n v="5450"/>
    <n v="2997.5000000000005"/>
    <n v="1049.1250000000002"/>
    <n v="0.35000000000000003"/>
  </r>
  <r>
    <x v="0"/>
    <n v="1185732"/>
    <x v="250"/>
    <x v="0"/>
    <x v="49"/>
    <s v="Manchester"/>
    <x v="1"/>
    <n v="0.55000000000000004"/>
    <n v="2500"/>
    <n v="1375"/>
    <n v="481.25000000000006"/>
    <n v="0.35000000000000003"/>
  </r>
  <r>
    <x v="0"/>
    <n v="1185732"/>
    <x v="250"/>
    <x v="0"/>
    <x v="49"/>
    <s v="Manchester"/>
    <x v="2"/>
    <n v="0.45"/>
    <n v="2750"/>
    <n v="1237.5"/>
    <n v="309.375"/>
    <n v="0.25"/>
  </r>
  <r>
    <x v="0"/>
    <n v="1185732"/>
    <x v="250"/>
    <x v="0"/>
    <x v="49"/>
    <s v="Manchester"/>
    <x v="3"/>
    <n v="0.49999999999999994"/>
    <n v="1250"/>
    <n v="624.99999999999989"/>
    <n v="156.24999999999997"/>
    <n v="0.25"/>
  </r>
  <r>
    <x v="0"/>
    <n v="1185732"/>
    <x v="250"/>
    <x v="0"/>
    <x v="49"/>
    <s v="Manchester"/>
    <x v="4"/>
    <n v="0.65000000000000013"/>
    <n v="1750"/>
    <n v="1137.5000000000002"/>
    <n v="284.37500000000006"/>
    <n v="0.25"/>
  </r>
  <r>
    <x v="0"/>
    <n v="1185732"/>
    <x v="250"/>
    <x v="0"/>
    <x v="49"/>
    <s v="Manchester"/>
    <x v="5"/>
    <n v="0.55000000000000004"/>
    <n v="2750"/>
    <n v="1512.5000000000002"/>
    <n v="453.75000000000006"/>
    <n v="0.3"/>
  </r>
  <r>
    <x v="0"/>
    <n v="1185732"/>
    <x v="251"/>
    <x v="0"/>
    <x v="49"/>
    <s v="Manchester"/>
    <x v="0"/>
    <n v="0.55000000000000004"/>
    <n v="5250"/>
    <n v="2887.5000000000005"/>
    <n v="1010.6250000000002"/>
    <n v="0.35000000000000003"/>
  </r>
  <r>
    <x v="0"/>
    <n v="1185732"/>
    <x v="251"/>
    <x v="0"/>
    <x v="49"/>
    <s v="Manchester"/>
    <x v="1"/>
    <n v="0.55000000000000004"/>
    <n v="2250"/>
    <n v="1237.5"/>
    <n v="433.12500000000006"/>
    <n v="0.35000000000000003"/>
  </r>
  <r>
    <x v="0"/>
    <n v="1185732"/>
    <x v="251"/>
    <x v="0"/>
    <x v="49"/>
    <s v="Manchester"/>
    <x v="2"/>
    <n v="0.45"/>
    <n v="2250"/>
    <n v="1012.5"/>
    <n v="253.125"/>
    <n v="0.25"/>
  </r>
  <r>
    <x v="0"/>
    <n v="1185732"/>
    <x v="251"/>
    <x v="0"/>
    <x v="49"/>
    <s v="Manchester"/>
    <x v="3"/>
    <n v="0.49999999999999994"/>
    <n v="1500"/>
    <n v="749.99999999999989"/>
    <n v="187.49999999999997"/>
    <n v="0.25"/>
  </r>
  <r>
    <x v="0"/>
    <n v="1185732"/>
    <x v="251"/>
    <x v="0"/>
    <x v="49"/>
    <s v="Manchester"/>
    <x v="4"/>
    <n v="0.60000000000000009"/>
    <n v="1500"/>
    <n v="900.00000000000011"/>
    <n v="225.00000000000003"/>
    <n v="0.25"/>
  </r>
  <r>
    <x v="0"/>
    <n v="1185732"/>
    <x v="251"/>
    <x v="0"/>
    <x v="49"/>
    <s v="Manchester"/>
    <x v="5"/>
    <n v="0.5"/>
    <n v="3000"/>
    <n v="1500"/>
    <n v="450"/>
    <n v="0.3"/>
  </r>
  <r>
    <x v="0"/>
    <n v="1185732"/>
    <x v="252"/>
    <x v="0"/>
    <x v="49"/>
    <s v="Manchester"/>
    <x v="0"/>
    <n v="0.65"/>
    <n v="5700"/>
    <n v="3705"/>
    <n v="1296.7500000000002"/>
    <n v="0.35000000000000003"/>
  </r>
  <r>
    <x v="0"/>
    <n v="1185732"/>
    <x v="252"/>
    <x v="0"/>
    <x v="49"/>
    <s v="Manchester"/>
    <x v="1"/>
    <n v="0.60000000000000009"/>
    <n v="2750"/>
    <n v="1650.0000000000002"/>
    <n v="577.50000000000011"/>
    <n v="0.35000000000000003"/>
  </r>
  <r>
    <x v="0"/>
    <n v="1185732"/>
    <x v="252"/>
    <x v="0"/>
    <x v="49"/>
    <s v="Manchester"/>
    <x v="2"/>
    <n v="0.55000000000000004"/>
    <n v="3000"/>
    <n v="1650.0000000000002"/>
    <n v="412.50000000000006"/>
    <n v="0.25"/>
  </r>
  <r>
    <x v="0"/>
    <n v="1185732"/>
    <x v="252"/>
    <x v="0"/>
    <x v="49"/>
    <s v="Manchester"/>
    <x v="3"/>
    <n v="0.55000000000000004"/>
    <n v="2500"/>
    <n v="1375"/>
    <n v="343.75"/>
    <n v="0.25"/>
  </r>
  <r>
    <x v="0"/>
    <n v="1185732"/>
    <x v="252"/>
    <x v="0"/>
    <x v="49"/>
    <s v="Manchester"/>
    <x v="4"/>
    <n v="0.65"/>
    <n v="2750"/>
    <n v="1787.5"/>
    <n v="446.875"/>
    <n v="0.25"/>
  </r>
  <r>
    <x v="0"/>
    <n v="1185732"/>
    <x v="252"/>
    <x v="0"/>
    <x v="49"/>
    <s v="Manchester"/>
    <x v="5"/>
    <n v="0.70000000000000007"/>
    <n v="4000"/>
    <n v="2800.0000000000005"/>
    <n v="840.00000000000011"/>
    <n v="0.3"/>
  </r>
  <r>
    <x v="0"/>
    <n v="1185732"/>
    <x v="220"/>
    <x v="0"/>
    <x v="49"/>
    <s v="Manchester"/>
    <x v="0"/>
    <n v="0.65"/>
    <n v="6500"/>
    <n v="4225"/>
    <n v="1478.7500000000002"/>
    <n v="0.35000000000000003"/>
  </r>
  <r>
    <x v="0"/>
    <n v="1185732"/>
    <x v="220"/>
    <x v="0"/>
    <x v="49"/>
    <s v="Manchester"/>
    <x v="1"/>
    <n v="0.60000000000000009"/>
    <n v="4000"/>
    <n v="2400.0000000000005"/>
    <n v="840.00000000000023"/>
    <n v="0.35000000000000003"/>
  </r>
  <r>
    <x v="0"/>
    <n v="1185732"/>
    <x v="220"/>
    <x v="0"/>
    <x v="49"/>
    <s v="Manchester"/>
    <x v="2"/>
    <n v="0.55000000000000004"/>
    <n v="3250"/>
    <n v="1787.5000000000002"/>
    <n v="446.87500000000006"/>
    <n v="0.25"/>
  </r>
  <r>
    <x v="0"/>
    <n v="1185732"/>
    <x v="220"/>
    <x v="0"/>
    <x v="49"/>
    <s v="Manchester"/>
    <x v="3"/>
    <n v="0.55000000000000004"/>
    <n v="3000"/>
    <n v="1650.0000000000002"/>
    <n v="412.50000000000006"/>
    <n v="0.25"/>
  </r>
  <r>
    <x v="0"/>
    <n v="1185732"/>
    <x v="220"/>
    <x v="0"/>
    <x v="49"/>
    <s v="Manchester"/>
    <x v="4"/>
    <n v="0.65"/>
    <n v="3000"/>
    <n v="1950"/>
    <n v="487.5"/>
    <n v="0.25"/>
  </r>
  <r>
    <x v="0"/>
    <n v="1185732"/>
    <x v="220"/>
    <x v="0"/>
    <x v="49"/>
    <s v="Manchester"/>
    <x v="5"/>
    <n v="0.70000000000000007"/>
    <n v="4500"/>
    <n v="3150.0000000000005"/>
    <n v="945.00000000000011"/>
    <n v="0.3"/>
  </r>
  <r>
    <x v="0"/>
    <n v="1185732"/>
    <x v="253"/>
    <x v="0"/>
    <x v="49"/>
    <s v="Manchester"/>
    <x v="0"/>
    <n v="0.65"/>
    <n v="6750"/>
    <n v="4387.5"/>
    <n v="1535.6250000000002"/>
    <n v="0.35000000000000003"/>
  </r>
  <r>
    <x v="0"/>
    <n v="1185732"/>
    <x v="253"/>
    <x v="0"/>
    <x v="49"/>
    <s v="Manchester"/>
    <x v="1"/>
    <n v="0.60000000000000009"/>
    <n v="4250"/>
    <n v="2550.0000000000005"/>
    <n v="892.50000000000023"/>
    <n v="0.35000000000000003"/>
  </r>
  <r>
    <x v="0"/>
    <n v="1185732"/>
    <x v="253"/>
    <x v="0"/>
    <x v="49"/>
    <s v="Manchester"/>
    <x v="2"/>
    <n v="0.55000000000000004"/>
    <n v="3500"/>
    <n v="1925.0000000000002"/>
    <n v="481.25000000000006"/>
    <n v="0.25"/>
  </r>
  <r>
    <x v="0"/>
    <n v="1185732"/>
    <x v="253"/>
    <x v="0"/>
    <x v="49"/>
    <s v="Manchester"/>
    <x v="3"/>
    <n v="0.55000000000000004"/>
    <n v="3000"/>
    <n v="1650.0000000000002"/>
    <n v="412.50000000000006"/>
    <n v="0.25"/>
  </r>
  <r>
    <x v="0"/>
    <n v="1185732"/>
    <x v="253"/>
    <x v="0"/>
    <x v="49"/>
    <s v="Manchester"/>
    <x v="4"/>
    <n v="0.65"/>
    <n v="3250"/>
    <n v="2112.5"/>
    <n v="528.125"/>
    <n v="0.25"/>
  </r>
  <r>
    <x v="0"/>
    <n v="1185732"/>
    <x v="253"/>
    <x v="0"/>
    <x v="49"/>
    <s v="Manchester"/>
    <x v="5"/>
    <n v="0.70000000000000007"/>
    <n v="5000"/>
    <n v="3500.0000000000005"/>
    <n v="1050"/>
    <n v="0.3"/>
  </r>
  <r>
    <x v="0"/>
    <n v="1185732"/>
    <x v="254"/>
    <x v="0"/>
    <x v="49"/>
    <s v="Manchester"/>
    <x v="0"/>
    <n v="0.65"/>
    <n v="6500"/>
    <n v="4225"/>
    <n v="1478.7500000000002"/>
    <n v="0.35000000000000003"/>
  </r>
  <r>
    <x v="0"/>
    <n v="1185732"/>
    <x v="254"/>
    <x v="0"/>
    <x v="49"/>
    <s v="Manchester"/>
    <x v="1"/>
    <n v="0.60000000000000009"/>
    <n v="4250"/>
    <n v="2550.0000000000005"/>
    <n v="892.50000000000023"/>
    <n v="0.35000000000000003"/>
  </r>
  <r>
    <x v="0"/>
    <n v="1185732"/>
    <x v="254"/>
    <x v="0"/>
    <x v="49"/>
    <s v="Manchester"/>
    <x v="2"/>
    <n v="0.55000000000000004"/>
    <n v="3500"/>
    <n v="1925.0000000000002"/>
    <n v="481.25000000000006"/>
    <n v="0.25"/>
  </r>
  <r>
    <x v="0"/>
    <n v="1185732"/>
    <x v="254"/>
    <x v="0"/>
    <x v="49"/>
    <s v="Manchester"/>
    <x v="3"/>
    <n v="0.55000000000000004"/>
    <n v="2500"/>
    <n v="1375"/>
    <n v="343.75"/>
    <n v="0.25"/>
  </r>
  <r>
    <x v="0"/>
    <n v="1185732"/>
    <x v="254"/>
    <x v="0"/>
    <x v="49"/>
    <s v="Manchester"/>
    <x v="4"/>
    <n v="0.65"/>
    <n v="2250"/>
    <n v="1462.5"/>
    <n v="365.625"/>
    <n v="0.25"/>
  </r>
  <r>
    <x v="0"/>
    <n v="1185732"/>
    <x v="254"/>
    <x v="0"/>
    <x v="49"/>
    <s v="Manchester"/>
    <x v="5"/>
    <n v="0.70000000000000007"/>
    <n v="4000"/>
    <n v="2800.0000000000005"/>
    <n v="840.00000000000011"/>
    <n v="0.3"/>
  </r>
  <r>
    <x v="0"/>
    <n v="1185732"/>
    <x v="255"/>
    <x v="0"/>
    <x v="49"/>
    <s v="Manchester"/>
    <x v="0"/>
    <n v="0.65"/>
    <n v="5250"/>
    <n v="3412.5"/>
    <n v="1194.375"/>
    <n v="0.35000000000000003"/>
  </r>
  <r>
    <x v="0"/>
    <n v="1185732"/>
    <x v="255"/>
    <x v="0"/>
    <x v="49"/>
    <s v="Manchester"/>
    <x v="1"/>
    <n v="0.60000000000000009"/>
    <n v="3250"/>
    <n v="1950.0000000000002"/>
    <n v="682.50000000000011"/>
    <n v="0.35000000000000003"/>
  </r>
  <r>
    <x v="0"/>
    <n v="1185732"/>
    <x v="255"/>
    <x v="0"/>
    <x v="49"/>
    <s v="Manchester"/>
    <x v="2"/>
    <n v="0.55000000000000004"/>
    <n v="2250"/>
    <n v="1237.5"/>
    <n v="309.375"/>
    <n v="0.25"/>
  </r>
  <r>
    <x v="0"/>
    <n v="1185732"/>
    <x v="255"/>
    <x v="0"/>
    <x v="49"/>
    <s v="Manchester"/>
    <x v="3"/>
    <n v="0.55000000000000004"/>
    <n v="2000"/>
    <n v="1100"/>
    <n v="275"/>
    <n v="0.25"/>
  </r>
  <r>
    <x v="0"/>
    <n v="1185732"/>
    <x v="255"/>
    <x v="0"/>
    <x v="49"/>
    <s v="Manchester"/>
    <x v="4"/>
    <n v="0.65"/>
    <n v="2000"/>
    <n v="1300"/>
    <n v="325"/>
    <n v="0.25"/>
  </r>
  <r>
    <x v="0"/>
    <n v="1185732"/>
    <x v="255"/>
    <x v="0"/>
    <x v="49"/>
    <s v="Manchester"/>
    <x v="5"/>
    <n v="0.70000000000000007"/>
    <n v="3000"/>
    <n v="2100"/>
    <n v="630"/>
    <n v="0.3"/>
  </r>
  <r>
    <x v="0"/>
    <n v="1185732"/>
    <x v="224"/>
    <x v="0"/>
    <x v="49"/>
    <s v="Manchester"/>
    <x v="0"/>
    <n v="0.70000000000000007"/>
    <n v="4500"/>
    <n v="3150.0000000000005"/>
    <n v="1102.5000000000002"/>
    <n v="0.35000000000000003"/>
  </r>
  <r>
    <x v="0"/>
    <n v="1185732"/>
    <x v="224"/>
    <x v="0"/>
    <x v="49"/>
    <s v="Manchester"/>
    <x v="1"/>
    <n v="0.65000000000000013"/>
    <n v="2750"/>
    <n v="1787.5000000000005"/>
    <n v="625.62500000000023"/>
    <n v="0.35000000000000003"/>
  </r>
  <r>
    <x v="0"/>
    <n v="1185732"/>
    <x v="224"/>
    <x v="0"/>
    <x v="49"/>
    <s v="Manchester"/>
    <x v="2"/>
    <n v="0.65000000000000013"/>
    <n v="1750"/>
    <n v="1137.5000000000002"/>
    <n v="284.37500000000006"/>
    <n v="0.25"/>
  </r>
  <r>
    <x v="0"/>
    <n v="1185732"/>
    <x v="224"/>
    <x v="0"/>
    <x v="49"/>
    <s v="Manchester"/>
    <x v="3"/>
    <n v="0.65000000000000013"/>
    <n v="1500"/>
    <n v="975.00000000000023"/>
    <n v="243.75000000000006"/>
    <n v="0.25"/>
  </r>
  <r>
    <x v="0"/>
    <n v="1185732"/>
    <x v="224"/>
    <x v="0"/>
    <x v="49"/>
    <s v="Manchester"/>
    <x v="4"/>
    <n v="0.75000000000000011"/>
    <n v="1500"/>
    <n v="1125.0000000000002"/>
    <n v="281.25000000000006"/>
    <n v="0.25"/>
  </r>
  <r>
    <x v="0"/>
    <n v="1185732"/>
    <x v="224"/>
    <x v="0"/>
    <x v="49"/>
    <s v="Manchester"/>
    <x v="5"/>
    <n v="0.8"/>
    <n v="2750"/>
    <n v="2200"/>
    <n v="660"/>
    <n v="0.3"/>
  </r>
  <r>
    <x v="0"/>
    <n v="1185732"/>
    <x v="256"/>
    <x v="0"/>
    <x v="49"/>
    <s v="Manchester"/>
    <x v="0"/>
    <n v="0.75000000000000011"/>
    <n v="4250"/>
    <n v="3187.5000000000005"/>
    <n v="1115.6250000000002"/>
    <n v="0.35000000000000003"/>
  </r>
  <r>
    <x v="0"/>
    <n v="1185732"/>
    <x v="256"/>
    <x v="0"/>
    <x v="49"/>
    <s v="Manchester"/>
    <x v="1"/>
    <n v="0.65000000000000013"/>
    <n v="3000"/>
    <n v="1950.0000000000005"/>
    <n v="682.50000000000023"/>
    <n v="0.35000000000000003"/>
  </r>
  <r>
    <x v="0"/>
    <n v="1185732"/>
    <x v="256"/>
    <x v="0"/>
    <x v="49"/>
    <s v="Manchester"/>
    <x v="2"/>
    <n v="0.65000000000000013"/>
    <n v="3200"/>
    <n v="2080.0000000000005"/>
    <n v="520.00000000000011"/>
    <n v="0.25"/>
  </r>
  <r>
    <x v="0"/>
    <n v="1185732"/>
    <x v="256"/>
    <x v="0"/>
    <x v="49"/>
    <s v="Manchester"/>
    <x v="3"/>
    <n v="0.65000000000000013"/>
    <n v="3000"/>
    <n v="1950.0000000000005"/>
    <n v="487.50000000000011"/>
    <n v="0.25"/>
  </r>
  <r>
    <x v="0"/>
    <n v="1185732"/>
    <x v="256"/>
    <x v="0"/>
    <x v="49"/>
    <s v="Manchester"/>
    <x v="4"/>
    <n v="0.75000000000000011"/>
    <n v="2750"/>
    <n v="2062.5000000000005"/>
    <n v="515.62500000000011"/>
    <n v="0.25"/>
  </r>
  <r>
    <x v="0"/>
    <n v="1185732"/>
    <x v="256"/>
    <x v="0"/>
    <x v="49"/>
    <s v="Manchester"/>
    <x v="5"/>
    <n v="0.8"/>
    <n v="3750"/>
    <n v="3000"/>
    <n v="900"/>
    <n v="0.3"/>
  </r>
  <r>
    <x v="0"/>
    <n v="1185732"/>
    <x v="257"/>
    <x v="0"/>
    <x v="49"/>
    <s v="Manchester"/>
    <x v="0"/>
    <n v="0.75000000000000011"/>
    <n v="6000"/>
    <n v="4500.0000000000009"/>
    <n v="1575.0000000000005"/>
    <n v="0.35000000000000003"/>
  </r>
  <r>
    <x v="0"/>
    <n v="1185732"/>
    <x v="257"/>
    <x v="0"/>
    <x v="49"/>
    <s v="Manchester"/>
    <x v="1"/>
    <n v="0.65000000000000013"/>
    <n v="4000"/>
    <n v="2600.0000000000005"/>
    <n v="910.00000000000023"/>
    <n v="0.35000000000000003"/>
  </r>
  <r>
    <x v="0"/>
    <n v="1185732"/>
    <x v="257"/>
    <x v="0"/>
    <x v="49"/>
    <s v="Manchester"/>
    <x v="2"/>
    <n v="0.65000000000000013"/>
    <n v="3750"/>
    <n v="2437.5000000000005"/>
    <n v="609.37500000000011"/>
    <n v="0.25"/>
  </r>
  <r>
    <x v="0"/>
    <n v="1185732"/>
    <x v="257"/>
    <x v="0"/>
    <x v="49"/>
    <s v="Manchester"/>
    <x v="3"/>
    <n v="0.65000000000000013"/>
    <n v="3250"/>
    <n v="2112.5000000000005"/>
    <n v="528.12500000000011"/>
    <n v="0.25"/>
  </r>
  <r>
    <x v="0"/>
    <n v="1185732"/>
    <x v="257"/>
    <x v="0"/>
    <x v="49"/>
    <s v="Manchester"/>
    <x v="4"/>
    <n v="0.75000000000000011"/>
    <n v="3250"/>
    <n v="2437.5000000000005"/>
    <n v="609.37500000000011"/>
    <n v="0.25"/>
  </r>
  <r>
    <x v="0"/>
    <n v="1185732"/>
    <x v="257"/>
    <x v="0"/>
    <x v="49"/>
    <s v="Manchester"/>
    <x v="5"/>
    <n v="0.8"/>
    <n v="4250"/>
    <n v="3400"/>
    <n v="1020"/>
    <n v="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6D590F-A08E-924E-8750-F4921D65E920}" name="PivotTable3"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25:B76" firstHeaderRow="1" firstDataRow="1" firstDataCol="1"/>
  <pivotFields count="13">
    <pivotField showAll="0">
      <items count="5">
        <item x="1"/>
        <item x="3"/>
        <item x="2"/>
        <item x="0"/>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0"/>
        <item x="5"/>
        <item x="1"/>
        <item x="3"/>
        <item x="4"/>
        <item x="2"/>
        <item t="default"/>
      </items>
    </pivotField>
    <pivotField numFmtId="8" showAll="0"/>
    <pivotField dataField="1" numFmtId="3" showAll="0"/>
    <pivotField numFmtId="6" showAll="0"/>
    <pivotField numFmtId="6" showAll="0"/>
    <pivotField numFmtId="9" showAll="0"/>
    <pivotField showAll="0" defaultSubtota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Units Sol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AD48491-73DB-A541-A0C2-93E3BAAF34A8}" name="PivotTable2"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6:B19" firstHeaderRow="1" firstDataRow="1" firstDataCol="1"/>
  <pivotFields count="13">
    <pivotField showAll="0">
      <items count="5">
        <item x="1"/>
        <item x="3"/>
        <item x="2"/>
        <item x="0"/>
        <item t="default"/>
      </items>
    </pivotField>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
        <item x="3"/>
        <item x="0"/>
        <item x="1"/>
        <item x="4"/>
        <item x="2"/>
        <item t="default"/>
      </items>
    </pivotField>
    <pivotField showAll="0"/>
    <pivotField showAll="0"/>
    <pivotField showAll="0">
      <items count="7">
        <item x="0"/>
        <item x="5"/>
        <item x="1"/>
        <item x="3"/>
        <item x="4"/>
        <item x="2"/>
        <item t="default"/>
      </items>
    </pivotField>
    <pivotField numFmtId="8" showAll="0"/>
    <pivotField numFmtId="3" showAll="0"/>
    <pivotField dataField="1" numFmtId="6" showAll="0"/>
    <pivotField numFmtId="6" showAll="0"/>
    <pivotField numFmtId="9"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12"/>
    <field x="2"/>
  </rowFields>
  <rowItems count="13">
    <i>
      <x v="1"/>
    </i>
    <i>
      <x v="2"/>
    </i>
    <i>
      <x v="3"/>
    </i>
    <i>
      <x v="4"/>
    </i>
    <i>
      <x v="5"/>
    </i>
    <i>
      <x v="6"/>
    </i>
    <i>
      <x v="7"/>
    </i>
    <i>
      <x v="8"/>
    </i>
    <i>
      <x v="9"/>
    </i>
    <i>
      <x v="10"/>
    </i>
    <i>
      <x v="11"/>
    </i>
    <i>
      <x v="12"/>
    </i>
    <i t="grand">
      <x/>
    </i>
  </rowItems>
  <colItems count="1">
    <i/>
  </colItems>
  <dataFields count="1">
    <dataField name="Sum of Total Sales" fld="9" baseField="0" baseItem="0" numFmtId="165"/>
  </dataFields>
  <formats count="1">
    <format dxfId="1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5B18CA-03A6-714C-9136-70D938FD55B1}" name="PivotTable1"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D4" firstHeaderRow="0" firstDataRow="1" firstDataCol="0"/>
  <pivotFields count="13">
    <pivotField showAll="0">
      <items count="5">
        <item x="1"/>
        <item x="3"/>
        <item x="2"/>
        <item x="0"/>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
        <item x="3"/>
        <item x="0"/>
        <item x="1"/>
        <item x="4"/>
        <item x="2"/>
        <item t="default"/>
      </items>
    </pivotField>
    <pivotField showAll="0"/>
    <pivotField showAll="0"/>
    <pivotField showAll="0">
      <items count="7">
        <item x="0"/>
        <item x="5"/>
        <item x="1"/>
        <item x="3"/>
        <item x="4"/>
        <item x="2"/>
        <item t="default"/>
      </items>
    </pivotField>
    <pivotField numFmtId="8" showAll="0"/>
    <pivotField dataField="1" numFmtId="3" showAll="0"/>
    <pivotField dataField="1" numFmtId="6" showAll="0"/>
    <pivotField dataField="1" numFmtId="6" showAll="0"/>
    <pivotField dataField="1" numFmtId="9" showAll="0"/>
    <pivotField showAll="0">
      <items count="15">
        <item x="0"/>
        <item x="1"/>
        <item x="2"/>
        <item x="3"/>
        <item x="4"/>
        <item x="5"/>
        <item x="6"/>
        <item x="7"/>
        <item x="8"/>
        <item x="9"/>
        <item x="10"/>
        <item x="11"/>
        <item x="12"/>
        <item x="13"/>
        <item t="default"/>
      </items>
    </pivotField>
  </pivotFields>
  <rowItems count="1">
    <i/>
  </rowItems>
  <colFields count="1">
    <field x="-2"/>
  </colFields>
  <colItems count="4">
    <i>
      <x/>
    </i>
    <i i="1">
      <x v="1"/>
    </i>
    <i i="2">
      <x v="2"/>
    </i>
    <i i="3">
      <x v="3"/>
    </i>
  </colItems>
  <dataFields count="4">
    <dataField name="Sum of Total Sales" fld="9" baseField="0" baseItem="0"/>
    <dataField name="Sum of Units Sold" fld="8" baseField="0" baseItem="0"/>
    <dataField name="Sum of Operating Profit" fld="10" baseField="0" baseItem="0"/>
    <dataField name="Average of Operating Margin" fld="1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BF30A64C-B49C-4E46-99BC-AFBD36679711}" sourceName="Retailer">
  <pivotTables>
    <pivotTable tabId="4" name="PivotTable2"/>
    <pivotTable tabId="4" name="PivotTable1"/>
    <pivotTable tabId="4" name="PivotTable3"/>
  </pivotTables>
  <data>
    <tabular pivotCacheId="769837146">
      <items count="4">
        <i x="1" s="1"/>
        <i x="3"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B76B784-D1B9-B841-9238-CB1FD16A30F7}" sourceName="Region">
  <pivotTables>
    <pivotTable tabId="4" name="PivotTable2"/>
    <pivotTable tabId="4" name="PivotTable1"/>
    <pivotTable tabId="4" name="PivotTable3"/>
  </pivotTables>
  <data>
    <tabular pivotCacheId="769837146">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everage_Brand" xr10:uid="{B399B0BF-FA09-C643-9AA1-FC7D98AEFE2C}" sourceName="Beverage Brand">
  <pivotTables>
    <pivotTable tabId="4" name="PivotTable2"/>
    <pivotTable tabId="4" name="PivotTable1"/>
    <pivotTable tabId="4" name="PivotTable3"/>
  </pivotTables>
  <data>
    <tabular pivotCacheId="769837146">
      <items count="6">
        <i x="0" s="1"/>
        <i x="5" s="1"/>
        <i x="1" s="1"/>
        <i x="3"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DD536B33-B23B-0341-BABF-0DCDCD02E77D}" cache="Slicer_Retailer" caption="Retailer" style="SlicerStyleDark2" rowHeight="230716"/>
  <slicer name="Region" xr10:uid="{43A44AF1-18A4-8D4B-9EF9-05B413A5A2BC}" cache="Slicer_Region" caption="Region" style="SlicerStyleDark2" rowHeight="230716"/>
  <slicer name="Beverage Brand" xr10:uid="{64936770-CAF0-4C4C-AEBF-F2BBCCBFC966}" cache="Slicer_Beverage_Brand" caption="Beverage Brand" style="SlicerStyleDark2"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B20DF01-9356-5849-A929-D5787B316EC0}" name="Table1" displayName="Table1" ref="B5:M3893" totalsRowShown="0" headerRowDxfId="13" dataDxfId="12">
  <autoFilter ref="B5:M3893" xr:uid="{2B20DF01-9356-5849-A929-D5787B316EC0}"/>
  <tableColumns count="12">
    <tableColumn id="1" xr3:uid="{A935531F-11AE-F044-B5A9-68B8CA7952FD}" name="Retailer" dataDxfId="11"/>
    <tableColumn id="2" xr3:uid="{ECE9E332-F734-A445-AC17-C53530361FC1}" name="Retailer ID" dataDxfId="10"/>
    <tableColumn id="3" xr3:uid="{4FC62339-D00A-B746-B9C4-B51FB08A7447}" name="Invoice Date" dataDxfId="9"/>
    <tableColumn id="4" xr3:uid="{320582B0-E534-3249-8431-2BD2897E9007}" name="Region" dataDxfId="8"/>
    <tableColumn id="5" xr3:uid="{F423BB16-51E8-6340-991E-F08A9EC1259D}" name="State" dataDxfId="7"/>
    <tableColumn id="6" xr3:uid="{9D88A905-B140-0749-A305-D74E14A75984}" name="City" dataDxfId="6"/>
    <tableColumn id="7" xr3:uid="{7C8AAF63-927D-494C-8D51-0815BF167DAD}" name="Beverage Brand" dataDxfId="5"/>
    <tableColumn id="8" xr3:uid="{154E4116-E6AC-F141-9CD5-D345DB43D23D}" name="Price per Unit" dataDxfId="4"/>
    <tableColumn id="9" xr3:uid="{B16D1FD9-A7B6-DC42-9C53-712CA89D28C7}" name="Units Sold" dataDxfId="3"/>
    <tableColumn id="10" xr3:uid="{8037A3E9-9AFA-EE49-85F8-34812A955B63}" name="Total Sales" dataDxfId="2">
      <calculatedColumnFormula>I6*J6</calculatedColumnFormula>
    </tableColumn>
    <tableColumn id="11" xr3:uid="{2DDBAF1A-328B-2740-8FF0-33F63C11008D}" name="Operating Profit" dataDxfId="1">
      <calculatedColumnFormula>K6*M6</calculatedColumnFormula>
    </tableColumn>
    <tableColumn id="12" xr3:uid="{F490F063-7AF4-8C4E-84B2-5A9428B1752B}" name="Operating Margin"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7346A0EE-0FCC-EB41-8001-52AFDF33737D}" sourceName="Invoice Date">
  <pivotTables>
    <pivotTable tabId="4" name="PivotTable2"/>
    <pivotTable tabId="4" name="PivotTable1"/>
    <pivotTable tabId="4" name="PivotTable3"/>
  </pivotTables>
  <state minimalRefreshVersion="6" lastRefreshVersion="6" pivotCacheId="769837146" filterType="unknown">
    <bounds startDate="2021-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73E4D972-C510-F043-9CD7-4949E7D51550}" cache="NativeTimeline_Invoice_Date" caption="Sales Period" level="2" selectionLevel="2" scrollPosition="2021-01-01T00:00:00" style="TimeSlicerStyleDark2"/>
</timeline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careerprinciples.com/" TargetMode="External"/><Relationship Id="rId1" Type="http://schemas.openxmlformats.org/officeDocument/2006/relationships/hyperlink" Target="https://www.careerprinciples.com/courses/excel-for-business-finance?utm_source=YTDownloadFile&amp;utm_medium=interactive-excel-dashboard-may-1-2022&amp;utm_campaign=YTDownload"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showGridLines="0" workbookViewId="0">
      <selection activeCell="A2" sqref="A2:F22"/>
    </sheetView>
  </sheetViews>
  <sheetFormatPr baseColWidth="10" defaultColWidth="14.5" defaultRowHeight="15" customHeight="1" x14ac:dyDescent="0.2"/>
  <cols>
    <col min="1" max="1" width="10.83203125" customWidth="1"/>
    <col min="2" max="2" width="8.5" customWidth="1"/>
    <col min="3" max="3" width="110.6640625" customWidth="1"/>
    <col min="4" max="4" width="9.5" customWidth="1"/>
    <col min="5" max="6" width="10.83203125" customWidth="1"/>
    <col min="7" max="26" width="10.6640625" customWidth="1"/>
  </cols>
  <sheetData>
    <row r="1" spans="1:26" x14ac:dyDescent="0.2">
      <c r="A1" s="1"/>
      <c r="B1" s="1"/>
      <c r="C1" s="1"/>
      <c r="D1" s="1"/>
      <c r="E1" s="1"/>
      <c r="F1" s="1"/>
      <c r="G1" s="1"/>
      <c r="H1" s="1"/>
      <c r="I1" s="1"/>
      <c r="J1" s="1"/>
      <c r="K1" s="1"/>
      <c r="L1" s="1"/>
      <c r="M1" s="1"/>
      <c r="N1" s="1"/>
      <c r="O1" s="1"/>
      <c r="P1" s="1"/>
      <c r="Q1" s="1"/>
      <c r="R1" s="1"/>
      <c r="S1" s="1"/>
      <c r="T1" s="1"/>
      <c r="U1" s="1"/>
      <c r="V1" s="1"/>
      <c r="W1" s="1"/>
      <c r="X1" s="1"/>
      <c r="Y1" s="1"/>
      <c r="Z1" s="1"/>
    </row>
    <row r="2" spans="1:26" x14ac:dyDescent="0.2">
      <c r="A2" s="1"/>
      <c r="B2" s="1"/>
      <c r="C2" s="1"/>
      <c r="D2" s="1"/>
      <c r="E2" s="1"/>
      <c r="F2" s="1"/>
      <c r="G2" s="1"/>
      <c r="H2" s="1"/>
      <c r="I2" s="1"/>
      <c r="J2" s="1"/>
      <c r="K2" s="1"/>
      <c r="L2" s="1"/>
      <c r="M2" s="1"/>
      <c r="N2" s="1"/>
      <c r="O2" s="1"/>
      <c r="P2" s="1"/>
      <c r="Q2" s="1"/>
      <c r="R2" s="1"/>
      <c r="S2" s="1"/>
      <c r="T2" s="1"/>
      <c r="U2" s="1"/>
      <c r="V2" s="1"/>
      <c r="W2" s="1"/>
      <c r="X2" s="1"/>
      <c r="Y2" s="1"/>
      <c r="Z2" s="1"/>
    </row>
    <row r="3" spans="1:26" x14ac:dyDescent="0.2">
      <c r="A3" s="1"/>
      <c r="B3" s="1"/>
      <c r="C3" s="1"/>
      <c r="D3" s="1"/>
      <c r="E3" s="1"/>
      <c r="F3" s="1"/>
      <c r="G3" s="1"/>
      <c r="H3" s="1"/>
      <c r="I3" s="1"/>
      <c r="J3" s="1"/>
      <c r="K3" s="1"/>
      <c r="L3" s="1"/>
      <c r="M3" s="1"/>
      <c r="N3" s="1"/>
      <c r="O3" s="1"/>
      <c r="P3" s="1"/>
      <c r="Q3" s="1"/>
      <c r="R3" s="1"/>
      <c r="S3" s="1"/>
      <c r="T3" s="1"/>
      <c r="U3" s="1"/>
      <c r="V3" s="1"/>
      <c r="W3" s="1"/>
      <c r="X3" s="1"/>
      <c r="Y3" s="1"/>
      <c r="Z3" s="1"/>
    </row>
    <row r="4" spans="1:26" ht="72" customHeight="1" x14ac:dyDescent="0.2">
      <c r="A4" s="1"/>
      <c r="B4" s="2"/>
      <c r="C4" s="3" t="s">
        <v>0</v>
      </c>
      <c r="D4" s="4"/>
      <c r="E4" s="1"/>
      <c r="F4" s="1"/>
      <c r="G4" s="1"/>
      <c r="H4" s="1"/>
      <c r="I4" s="1"/>
      <c r="J4" s="1"/>
      <c r="K4" s="1"/>
      <c r="L4" s="1"/>
      <c r="M4" s="1"/>
      <c r="N4" s="1"/>
      <c r="O4" s="1"/>
      <c r="P4" s="1"/>
      <c r="Q4" s="1"/>
      <c r="R4" s="1"/>
      <c r="S4" s="1"/>
      <c r="T4" s="1"/>
      <c r="U4" s="1"/>
      <c r="V4" s="1"/>
      <c r="W4" s="1"/>
      <c r="X4" s="1"/>
      <c r="Y4" s="1"/>
      <c r="Z4" s="1"/>
    </row>
    <row r="5" spans="1:26" ht="64" x14ac:dyDescent="0.2">
      <c r="A5" s="1"/>
      <c r="B5" s="5"/>
      <c r="C5" s="6"/>
      <c r="D5" s="7"/>
      <c r="E5" s="1"/>
      <c r="F5" s="1"/>
      <c r="G5" s="1"/>
      <c r="H5" s="1"/>
      <c r="I5" s="1"/>
      <c r="J5" s="1"/>
      <c r="K5" s="1"/>
      <c r="L5" s="1"/>
      <c r="M5" s="1"/>
      <c r="N5" s="1"/>
      <c r="O5" s="1"/>
      <c r="P5" s="1"/>
      <c r="Q5" s="1"/>
      <c r="R5" s="1"/>
      <c r="S5" s="1"/>
      <c r="T5" s="1"/>
      <c r="U5" s="1"/>
      <c r="V5" s="1"/>
      <c r="W5" s="1"/>
      <c r="X5" s="1"/>
      <c r="Y5" s="1"/>
      <c r="Z5" s="1"/>
    </row>
    <row r="6" spans="1:26" x14ac:dyDescent="0.2">
      <c r="A6" s="1"/>
      <c r="B6" s="5"/>
      <c r="D6" s="7"/>
      <c r="E6" s="1"/>
      <c r="F6" s="1"/>
      <c r="G6" s="1"/>
      <c r="H6" s="1"/>
      <c r="I6" s="1"/>
      <c r="J6" s="1"/>
      <c r="K6" s="1"/>
      <c r="L6" s="1"/>
      <c r="M6" s="1"/>
      <c r="N6" s="1"/>
      <c r="O6" s="1"/>
      <c r="P6" s="1"/>
      <c r="Q6" s="1"/>
      <c r="R6" s="1"/>
      <c r="S6" s="1"/>
      <c r="T6" s="1"/>
      <c r="U6" s="1"/>
      <c r="V6" s="1"/>
      <c r="W6" s="1"/>
      <c r="X6" s="1"/>
      <c r="Y6" s="1"/>
      <c r="Z6" s="1"/>
    </row>
    <row r="7" spans="1:26" ht="27" customHeight="1" x14ac:dyDescent="0.2">
      <c r="A7" s="1"/>
      <c r="B7" s="5"/>
      <c r="D7" s="7"/>
      <c r="E7" s="1"/>
      <c r="F7" s="1"/>
      <c r="G7" s="1"/>
      <c r="H7" s="1"/>
      <c r="I7" s="1"/>
      <c r="J7" s="1"/>
      <c r="K7" s="1"/>
      <c r="L7" s="1"/>
      <c r="M7" s="1"/>
      <c r="N7" s="1"/>
      <c r="O7" s="1"/>
      <c r="P7" s="1"/>
      <c r="Q7" s="1"/>
      <c r="R7" s="1"/>
      <c r="S7" s="1"/>
      <c r="T7" s="1"/>
      <c r="U7" s="1"/>
      <c r="V7" s="1"/>
      <c r="W7" s="1"/>
      <c r="X7" s="1"/>
      <c r="Y7" s="1"/>
      <c r="Z7" s="1"/>
    </row>
    <row r="8" spans="1:26" ht="27.75" customHeight="1" x14ac:dyDescent="0.2">
      <c r="A8" s="1"/>
      <c r="B8" s="5"/>
      <c r="D8" s="7"/>
      <c r="E8" s="1"/>
      <c r="F8" s="1"/>
      <c r="G8" s="1"/>
      <c r="H8" s="1"/>
      <c r="I8" s="1"/>
      <c r="J8" s="1"/>
      <c r="K8" s="1"/>
      <c r="L8" s="1"/>
      <c r="M8" s="1"/>
      <c r="N8" s="1"/>
      <c r="O8" s="1"/>
      <c r="P8" s="1"/>
      <c r="Q8" s="1"/>
      <c r="R8" s="1"/>
      <c r="S8" s="1"/>
      <c r="T8" s="1"/>
      <c r="U8" s="1"/>
      <c r="V8" s="1"/>
      <c r="W8" s="1"/>
      <c r="X8" s="1"/>
      <c r="Y8" s="1"/>
      <c r="Z8" s="1"/>
    </row>
    <row r="9" spans="1:26" ht="28.5" customHeight="1" x14ac:dyDescent="0.25">
      <c r="A9" s="8"/>
      <c r="B9" s="9"/>
      <c r="C9" s="10" t="s">
        <v>1</v>
      </c>
      <c r="D9" s="11"/>
      <c r="E9" s="8"/>
      <c r="F9" s="8"/>
      <c r="G9" s="8"/>
      <c r="H9" s="8"/>
      <c r="I9" s="8"/>
      <c r="J9" s="8"/>
      <c r="K9" s="8"/>
      <c r="L9" s="8"/>
      <c r="M9" s="8"/>
      <c r="N9" s="8"/>
      <c r="O9" s="8"/>
      <c r="P9" s="8"/>
      <c r="Q9" s="8"/>
      <c r="R9" s="8"/>
      <c r="S9" s="8"/>
      <c r="T9" s="8"/>
      <c r="U9" s="8"/>
      <c r="V9" s="8"/>
      <c r="W9" s="8"/>
      <c r="X9" s="8"/>
      <c r="Y9" s="8"/>
      <c r="Z9" s="8"/>
    </row>
    <row r="10" spans="1:26" ht="21" x14ac:dyDescent="0.25">
      <c r="A10" s="8"/>
      <c r="B10" s="9"/>
      <c r="C10" s="10"/>
      <c r="D10" s="11"/>
      <c r="E10" s="8"/>
      <c r="F10" s="8"/>
      <c r="G10" s="8"/>
      <c r="H10" s="8"/>
      <c r="I10" s="8"/>
      <c r="J10" s="8"/>
      <c r="K10" s="8"/>
      <c r="L10" s="8"/>
      <c r="M10" s="8"/>
      <c r="N10" s="8"/>
      <c r="O10" s="8"/>
      <c r="P10" s="8"/>
      <c r="Q10" s="8"/>
      <c r="R10" s="8"/>
      <c r="S10" s="8"/>
      <c r="T10" s="8"/>
      <c r="U10" s="8"/>
      <c r="V10" s="8"/>
      <c r="W10" s="8"/>
      <c r="X10" s="8"/>
      <c r="Y10" s="8"/>
      <c r="Z10" s="8"/>
    </row>
    <row r="11" spans="1:26" ht="35.25" customHeight="1" x14ac:dyDescent="0.2">
      <c r="A11" s="12"/>
      <c r="B11" s="13"/>
      <c r="C11" s="40" t="s">
        <v>2</v>
      </c>
      <c r="D11" s="14"/>
      <c r="E11" s="12"/>
      <c r="F11" s="12"/>
      <c r="G11" s="12"/>
      <c r="H11" s="12"/>
      <c r="I11" s="12"/>
      <c r="J11" s="12"/>
      <c r="K11" s="12"/>
      <c r="L11" s="12"/>
      <c r="M11" s="12"/>
      <c r="N11" s="12"/>
      <c r="O11" s="12"/>
      <c r="P11" s="12"/>
      <c r="Q11" s="12"/>
      <c r="R11" s="12"/>
      <c r="S11" s="12"/>
      <c r="T11" s="12"/>
      <c r="U11" s="12"/>
      <c r="V11" s="12"/>
      <c r="W11" s="12"/>
      <c r="X11" s="12"/>
      <c r="Y11" s="12"/>
      <c r="Z11" s="12"/>
    </row>
    <row r="12" spans="1:26" x14ac:dyDescent="0.2">
      <c r="A12" s="1"/>
      <c r="B12" s="5"/>
      <c r="D12" s="7"/>
      <c r="E12" s="1"/>
      <c r="F12" s="1"/>
      <c r="G12" s="1"/>
      <c r="H12" s="1"/>
      <c r="I12" s="1"/>
      <c r="J12" s="1"/>
      <c r="K12" s="1"/>
      <c r="L12" s="1"/>
      <c r="M12" s="1"/>
      <c r="N12" s="1"/>
      <c r="O12" s="1"/>
      <c r="P12" s="1"/>
      <c r="Q12" s="1"/>
      <c r="R12" s="1"/>
      <c r="S12" s="1"/>
      <c r="T12" s="1"/>
      <c r="U12" s="1"/>
      <c r="V12" s="1"/>
      <c r="W12" s="1"/>
      <c r="X12" s="1"/>
      <c r="Y12" s="1"/>
      <c r="Z12" s="1"/>
    </row>
    <row r="13" spans="1:26" ht="7.5" customHeight="1" x14ac:dyDescent="0.2">
      <c r="A13" s="1"/>
      <c r="B13" s="5"/>
      <c r="D13" s="7"/>
      <c r="E13" s="1"/>
      <c r="F13" s="1"/>
      <c r="G13" s="1"/>
      <c r="H13" s="1"/>
      <c r="I13" s="1"/>
      <c r="J13" s="1"/>
      <c r="K13" s="1"/>
      <c r="L13" s="1"/>
      <c r="M13" s="1"/>
      <c r="N13" s="1"/>
      <c r="O13" s="1"/>
      <c r="P13" s="1"/>
      <c r="Q13" s="1"/>
      <c r="R13" s="1"/>
      <c r="S13" s="1"/>
      <c r="T13" s="1"/>
      <c r="U13" s="1"/>
      <c r="V13" s="1"/>
      <c r="W13" s="1"/>
      <c r="X13" s="1"/>
      <c r="Y13" s="1"/>
      <c r="Z13" s="1"/>
    </row>
    <row r="14" spans="1:26" x14ac:dyDescent="0.2">
      <c r="A14" s="1"/>
      <c r="B14" s="5"/>
      <c r="D14" s="7"/>
      <c r="E14" s="1"/>
      <c r="F14" s="1"/>
      <c r="G14" s="1"/>
      <c r="H14" s="1"/>
      <c r="I14" s="1"/>
      <c r="J14" s="1"/>
      <c r="K14" s="1"/>
      <c r="L14" s="1"/>
      <c r="M14" s="1"/>
      <c r="N14" s="1"/>
      <c r="O14" s="1"/>
      <c r="P14" s="1"/>
      <c r="Q14" s="1"/>
      <c r="R14" s="1"/>
      <c r="S14" s="1"/>
      <c r="T14" s="1"/>
      <c r="U14" s="1"/>
      <c r="V14" s="1"/>
      <c r="W14" s="1"/>
      <c r="X14" s="1"/>
      <c r="Y14" s="1"/>
      <c r="Z14" s="1"/>
    </row>
    <row r="15" spans="1:26" ht="29.25" customHeight="1" x14ac:dyDescent="0.25">
      <c r="A15" s="1"/>
      <c r="B15" s="5"/>
      <c r="C15" s="15" t="s">
        <v>3</v>
      </c>
      <c r="D15" s="7"/>
      <c r="E15" s="1"/>
      <c r="F15" s="1"/>
      <c r="G15" s="1"/>
      <c r="H15" s="1"/>
      <c r="I15" s="1"/>
      <c r="J15" s="1"/>
      <c r="K15" s="1"/>
      <c r="L15" s="1"/>
      <c r="M15" s="1"/>
      <c r="N15" s="1"/>
      <c r="O15" s="1"/>
      <c r="P15" s="1"/>
      <c r="Q15" s="1"/>
      <c r="R15" s="1"/>
      <c r="S15" s="1"/>
      <c r="T15" s="1"/>
      <c r="U15" s="1"/>
      <c r="V15" s="1"/>
      <c r="W15" s="1"/>
      <c r="X15" s="1"/>
      <c r="Y15" s="1"/>
      <c r="Z15" s="1"/>
    </row>
    <row r="16" spans="1:26" x14ac:dyDescent="0.2">
      <c r="A16" s="1"/>
      <c r="B16" s="5"/>
      <c r="C16" s="16" t="s">
        <v>4</v>
      </c>
      <c r="D16" s="7"/>
      <c r="E16" s="1"/>
      <c r="F16" s="1"/>
      <c r="G16" s="1"/>
      <c r="H16" s="1"/>
      <c r="I16" s="1"/>
      <c r="J16" s="1"/>
      <c r="K16" s="1"/>
      <c r="L16" s="1"/>
      <c r="M16" s="1"/>
      <c r="N16" s="1"/>
      <c r="O16" s="1"/>
      <c r="P16" s="1"/>
      <c r="Q16" s="1"/>
      <c r="R16" s="1"/>
      <c r="S16" s="1"/>
      <c r="T16" s="1"/>
      <c r="U16" s="1"/>
      <c r="V16" s="1"/>
      <c r="W16" s="1"/>
      <c r="X16" s="1"/>
      <c r="Y16" s="1"/>
      <c r="Z16" s="1"/>
    </row>
    <row r="17" spans="1:26" x14ac:dyDescent="0.2">
      <c r="A17" s="1"/>
      <c r="B17" s="5"/>
      <c r="C17" s="17" t="s">
        <v>5</v>
      </c>
      <c r="D17" s="7"/>
      <c r="E17" s="1"/>
      <c r="F17" s="1"/>
      <c r="G17" s="1"/>
      <c r="H17" s="1"/>
      <c r="I17" s="1"/>
      <c r="J17" s="1"/>
      <c r="K17" s="1"/>
      <c r="L17" s="1"/>
      <c r="M17" s="1"/>
      <c r="N17" s="1"/>
      <c r="O17" s="1"/>
      <c r="P17" s="1"/>
      <c r="Q17" s="1"/>
      <c r="R17" s="1"/>
      <c r="S17" s="1"/>
      <c r="T17" s="1"/>
      <c r="U17" s="1"/>
      <c r="V17" s="1"/>
      <c r="W17" s="1"/>
      <c r="X17" s="1"/>
      <c r="Y17" s="1"/>
      <c r="Z17" s="1"/>
    </row>
    <row r="18" spans="1:26" ht="32" x14ac:dyDescent="0.2">
      <c r="A18" s="1"/>
      <c r="B18" s="5"/>
      <c r="C18" s="18" t="s">
        <v>6</v>
      </c>
      <c r="D18" s="7"/>
      <c r="E18" s="1"/>
      <c r="F18" s="1"/>
      <c r="G18" s="1"/>
      <c r="H18" s="1"/>
      <c r="I18" s="1"/>
      <c r="J18" s="1"/>
      <c r="K18" s="1"/>
      <c r="L18" s="1"/>
      <c r="M18" s="1"/>
      <c r="N18" s="1"/>
      <c r="O18" s="1"/>
      <c r="P18" s="1"/>
      <c r="Q18" s="1"/>
      <c r="R18" s="1"/>
      <c r="S18" s="1"/>
      <c r="T18" s="1"/>
      <c r="U18" s="1"/>
      <c r="V18" s="1"/>
      <c r="W18" s="1"/>
      <c r="X18" s="1"/>
      <c r="Y18" s="1"/>
      <c r="Z18" s="1"/>
    </row>
    <row r="19" spans="1:26" x14ac:dyDescent="0.2">
      <c r="A19" s="1"/>
      <c r="B19" s="19"/>
      <c r="C19" s="20"/>
      <c r="D19" s="21"/>
      <c r="E19" s="1"/>
      <c r="F19" s="1"/>
      <c r="G19" s="1"/>
      <c r="H19" s="1"/>
      <c r="I19" s="1"/>
      <c r="J19" s="1"/>
      <c r="K19" s="1"/>
      <c r="L19" s="1"/>
      <c r="M19" s="1"/>
      <c r="N19" s="1"/>
      <c r="O19" s="1"/>
      <c r="P19" s="1"/>
      <c r="Q19" s="1"/>
      <c r="R19" s="1"/>
      <c r="S19" s="1"/>
      <c r="T19" s="1"/>
      <c r="U19" s="1"/>
      <c r="V19" s="1"/>
      <c r="W19" s="1"/>
      <c r="X19" s="1"/>
      <c r="Y19" s="1"/>
      <c r="Z19" s="1"/>
    </row>
    <row r="20" spans="1:26" x14ac:dyDescent="0.2">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5.75" customHeight="1" x14ac:dyDescent="0.2">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5.75" customHeight="1" x14ac:dyDescent="0.2">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5.75" customHeight="1" x14ac:dyDescent="0.2">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5.75" customHeight="1" x14ac:dyDescent="0.2">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5.75" customHeight="1" x14ac:dyDescent="0.2">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5.75" customHeight="1" x14ac:dyDescent="0.2">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x14ac:dyDescent="0.2">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x14ac:dyDescent="0.2">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x14ac:dyDescent="0.2">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x14ac:dyDescent="0.2">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x14ac:dyDescent="0.2">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x14ac:dyDescent="0.2">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sheetProtection algorithmName="SHA-512" hashValue="vI/PvNPvKwdLBaZwwmQMFpAfxgAsQRycunsZKgkqe6kON8vWRjw+3lTiqZWwgz+6WDxqxM6VSreKaCP/yNvrPA==" saltValue="rsYUeJVvEigVfnv6cv0MRQ==" spinCount="100000" sheet="1" objects="1" scenarios="1"/>
  <hyperlinks>
    <hyperlink ref="C11" r:id="rId1" xr:uid="{00000000-0004-0000-0000-000000000000}"/>
    <hyperlink ref="C15" r:id="rId2" xr:uid="{00000000-0004-0000-0000-000001000000}"/>
  </hyperlinks>
  <pageMargins left="0.7" right="0.7" top="0.75" bottom="0.75" header="0" footer="0"/>
  <pageSetup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DD8C2-05F4-3940-80BD-120767972C48}">
  <dimension ref="A3:E76"/>
  <sheetViews>
    <sheetView workbookViewId="0">
      <selection activeCell="B28" sqref="B28"/>
    </sheetView>
  </sheetViews>
  <sheetFormatPr baseColWidth="10" defaultRowHeight="15" x14ac:dyDescent="0.2"/>
  <cols>
    <col min="1" max="1" width="13" bestFit="1" customWidth="1"/>
    <col min="2" max="2" width="14.33203125" bestFit="1" customWidth="1"/>
    <col min="3" max="3" width="19.1640625" bestFit="1" customWidth="1"/>
    <col min="4" max="4" width="23.5" bestFit="1" customWidth="1"/>
  </cols>
  <sheetData>
    <row r="3" spans="1:4" x14ac:dyDescent="0.2">
      <c r="A3" t="s">
        <v>139</v>
      </c>
      <c r="B3" t="s">
        <v>140</v>
      </c>
      <c r="C3" t="s">
        <v>141</v>
      </c>
      <c r="D3" t="s">
        <v>142</v>
      </c>
    </row>
    <row r="4" spans="1:4" x14ac:dyDescent="0.2">
      <c r="A4">
        <v>8684027.5</v>
      </c>
      <c r="B4">
        <v>17148250</v>
      </c>
      <c r="C4">
        <v>3173631.875</v>
      </c>
      <c r="D4">
        <v>0.36310442386830921</v>
      </c>
    </row>
    <row r="6" spans="1:4" x14ac:dyDescent="0.2">
      <c r="A6" s="41" t="s">
        <v>146</v>
      </c>
      <c r="B6" t="s">
        <v>139</v>
      </c>
    </row>
    <row r="7" spans="1:4" x14ac:dyDescent="0.2">
      <c r="A7" s="42" t="s">
        <v>148</v>
      </c>
      <c r="B7" s="43">
        <v>510750</v>
      </c>
    </row>
    <row r="8" spans="1:4" x14ac:dyDescent="0.2">
      <c r="A8" s="42" t="s">
        <v>149</v>
      </c>
      <c r="B8" s="43">
        <v>484975</v>
      </c>
    </row>
    <row r="9" spans="1:4" x14ac:dyDescent="0.2">
      <c r="A9" s="42" t="s">
        <v>150</v>
      </c>
      <c r="B9" s="43">
        <v>483530</v>
      </c>
    </row>
    <row r="10" spans="1:4" x14ac:dyDescent="0.2">
      <c r="A10" s="42" t="s">
        <v>151</v>
      </c>
      <c r="B10" s="43">
        <v>494887.5</v>
      </c>
    </row>
    <row r="11" spans="1:4" x14ac:dyDescent="0.2">
      <c r="A11" s="42" t="s">
        <v>152</v>
      </c>
      <c r="B11" s="43">
        <v>673572.5</v>
      </c>
    </row>
    <row r="12" spans="1:4" x14ac:dyDescent="0.2">
      <c r="A12" s="42" t="s">
        <v>153</v>
      </c>
      <c r="B12" s="43">
        <v>903837.5</v>
      </c>
    </row>
    <row r="13" spans="1:4" x14ac:dyDescent="0.2">
      <c r="A13" s="42" t="s">
        <v>154</v>
      </c>
      <c r="B13" s="43">
        <v>1041437.5</v>
      </c>
    </row>
    <row r="14" spans="1:4" x14ac:dyDescent="0.2">
      <c r="A14" s="42" t="s">
        <v>155</v>
      </c>
      <c r="B14" s="43">
        <v>945275</v>
      </c>
    </row>
    <row r="15" spans="1:4" x14ac:dyDescent="0.2">
      <c r="A15" s="42" t="s">
        <v>156</v>
      </c>
      <c r="B15" s="43">
        <v>681000</v>
      </c>
    </row>
    <row r="16" spans="1:4" x14ac:dyDescent="0.2">
      <c r="A16" s="42" t="s">
        <v>157</v>
      </c>
      <c r="B16" s="43">
        <v>623375</v>
      </c>
    </row>
    <row r="17" spans="1:5" x14ac:dyDescent="0.2">
      <c r="A17" s="42" t="s">
        <v>158</v>
      </c>
      <c r="B17" s="43">
        <v>795612.5</v>
      </c>
    </row>
    <row r="18" spans="1:5" x14ac:dyDescent="0.2">
      <c r="A18" s="42" t="s">
        <v>159</v>
      </c>
      <c r="B18" s="43">
        <v>1045775</v>
      </c>
    </row>
    <row r="19" spans="1:5" x14ac:dyDescent="0.2">
      <c r="A19" s="42" t="s">
        <v>147</v>
      </c>
      <c r="B19" s="43">
        <v>8684027.5</v>
      </c>
    </row>
    <row r="24" spans="1:5" x14ac:dyDescent="0.2">
      <c r="D24" s="53" t="s">
        <v>13</v>
      </c>
      <c r="E24" s="53" t="s">
        <v>160</v>
      </c>
    </row>
    <row r="25" spans="1:5" x14ac:dyDescent="0.2">
      <c r="A25" s="41" t="s">
        <v>146</v>
      </c>
      <c r="B25" t="s">
        <v>140</v>
      </c>
      <c r="D25" t="str">
        <f>A26</f>
        <v>Alabama</v>
      </c>
      <c r="E25" s="52">
        <f>B26</f>
        <v>408500</v>
      </c>
    </row>
    <row r="26" spans="1:5" x14ac:dyDescent="0.2">
      <c r="A26" s="42" t="s">
        <v>64</v>
      </c>
      <c r="B26">
        <v>408500</v>
      </c>
      <c r="D26" t="str">
        <f t="shared" ref="D26:D74" si="0">A27</f>
        <v>Alaska</v>
      </c>
      <c r="E26" s="52">
        <f t="shared" ref="E26:E74" si="1">B27</f>
        <v>312250</v>
      </c>
    </row>
    <row r="27" spans="1:5" x14ac:dyDescent="0.2">
      <c r="A27" s="42" t="s">
        <v>68</v>
      </c>
      <c r="B27">
        <v>312250</v>
      </c>
      <c r="D27" t="str">
        <f t="shared" si="0"/>
        <v>Arizona</v>
      </c>
      <c r="E27" s="52">
        <f t="shared" si="1"/>
        <v>331500</v>
      </c>
    </row>
    <row r="28" spans="1:5" x14ac:dyDescent="0.2">
      <c r="A28" s="42" t="s">
        <v>89</v>
      </c>
      <c r="B28">
        <v>331500</v>
      </c>
      <c r="D28" t="str">
        <f t="shared" si="0"/>
        <v>Arkansas</v>
      </c>
      <c r="E28" s="52">
        <f t="shared" si="1"/>
        <v>255350</v>
      </c>
    </row>
    <row r="29" spans="1:5" x14ac:dyDescent="0.2">
      <c r="A29" s="42" t="s">
        <v>105</v>
      </c>
      <c r="B29">
        <v>255350</v>
      </c>
      <c r="D29" t="str">
        <f t="shared" si="0"/>
        <v>California</v>
      </c>
      <c r="E29" s="52">
        <f t="shared" si="1"/>
        <v>1037250</v>
      </c>
    </row>
    <row r="30" spans="1:5" x14ac:dyDescent="0.2">
      <c r="A30" s="42" t="s">
        <v>36</v>
      </c>
      <c r="B30">
        <v>1037250</v>
      </c>
      <c r="D30" t="str">
        <f t="shared" si="0"/>
        <v>Colorado</v>
      </c>
      <c r="E30" s="52">
        <f t="shared" si="1"/>
        <v>324250</v>
      </c>
    </row>
    <row r="31" spans="1:5" x14ac:dyDescent="0.2">
      <c r="A31" s="42" t="s">
        <v>49</v>
      </c>
      <c r="B31">
        <v>324250</v>
      </c>
      <c r="D31" t="str">
        <f t="shared" si="0"/>
        <v>Connecticut</v>
      </c>
      <c r="E31" s="52">
        <f t="shared" si="1"/>
        <v>169600</v>
      </c>
    </row>
    <row r="32" spans="1:5" x14ac:dyDescent="0.2">
      <c r="A32" s="42" t="s">
        <v>128</v>
      </c>
      <c r="B32">
        <v>169600</v>
      </c>
      <c r="D32" t="str">
        <f t="shared" si="0"/>
        <v>Delaware</v>
      </c>
      <c r="E32" s="52">
        <f t="shared" si="1"/>
        <v>205600</v>
      </c>
    </row>
    <row r="33" spans="1:5" x14ac:dyDescent="0.2">
      <c r="A33" s="42" t="s">
        <v>124</v>
      </c>
      <c r="B33">
        <v>205600</v>
      </c>
      <c r="D33" t="str">
        <f t="shared" si="0"/>
        <v>Florida</v>
      </c>
      <c r="E33" s="52">
        <f t="shared" si="1"/>
        <v>1051700</v>
      </c>
    </row>
    <row r="34" spans="1:5" x14ac:dyDescent="0.2">
      <c r="A34" s="42" t="s">
        <v>54</v>
      </c>
      <c r="B34">
        <v>1051700</v>
      </c>
      <c r="D34" t="str">
        <f t="shared" si="0"/>
        <v>Georgia</v>
      </c>
      <c r="E34" s="52">
        <f t="shared" si="1"/>
        <v>579350</v>
      </c>
    </row>
    <row r="35" spans="1:5" x14ac:dyDescent="0.2">
      <c r="A35" s="42" t="s">
        <v>93</v>
      </c>
      <c r="B35">
        <v>579350</v>
      </c>
      <c r="D35" t="str">
        <f t="shared" si="0"/>
        <v>Hawaii</v>
      </c>
      <c r="E35" s="52">
        <f t="shared" si="1"/>
        <v>353500</v>
      </c>
    </row>
    <row r="36" spans="1:5" x14ac:dyDescent="0.2">
      <c r="A36" s="42" t="s">
        <v>70</v>
      </c>
      <c r="B36">
        <v>353500</v>
      </c>
      <c r="D36" t="str">
        <f t="shared" si="0"/>
        <v>Idaho</v>
      </c>
      <c r="E36" s="52">
        <f t="shared" si="1"/>
        <v>288250</v>
      </c>
    </row>
    <row r="37" spans="1:5" x14ac:dyDescent="0.2">
      <c r="A37" s="42" t="s">
        <v>87</v>
      </c>
      <c r="B37">
        <v>288250</v>
      </c>
      <c r="D37" t="str">
        <f t="shared" si="0"/>
        <v>Illinois</v>
      </c>
      <c r="E37" s="52">
        <f t="shared" si="1"/>
        <v>185600</v>
      </c>
    </row>
    <row r="38" spans="1:5" x14ac:dyDescent="0.2">
      <c r="A38" s="42" t="s">
        <v>41</v>
      </c>
      <c r="B38">
        <v>185600</v>
      </c>
      <c r="D38" t="str">
        <f t="shared" si="0"/>
        <v>Indiana</v>
      </c>
      <c r="E38" s="52">
        <f t="shared" si="1"/>
        <v>241600</v>
      </c>
    </row>
    <row r="39" spans="1:5" x14ac:dyDescent="0.2">
      <c r="A39" s="42" t="s">
        <v>119</v>
      </c>
      <c r="B39">
        <v>241600</v>
      </c>
      <c r="D39" t="str">
        <f t="shared" si="0"/>
        <v>Iowa</v>
      </c>
      <c r="E39" s="52">
        <f t="shared" si="1"/>
        <v>183100</v>
      </c>
    </row>
    <row r="40" spans="1:5" x14ac:dyDescent="0.2">
      <c r="A40" s="42" t="s">
        <v>115</v>
      </c>
      <c r="B40">
        <v>183100</v>
      </c>
      <c r="D40" t="str">
        <f t="shared" si="0"/>
        <v>Kansas</v>
      </c>
      <c r="E40" s="52">
        <f t="shared" si="1"/>
        <v>180600</v>
      </c>
    </row>
    <row r="41" spans="1:5" x14ac:dyDescent="0.2">
      <c r="A41" s="42" t="s">
        <v>109</v>
      </c>
      <c r="B41">
        <v>180600</v>
      </c>
      <c r="D41" t="str">
        <f t="shared" si="0"/>
        <v>Kentucky</v>
      </c>
      <c r="E41" s="52">
        <f t="shared" si="1"/>
        <v>363350</v>
      </c>
    </row>
    <row r="42" spans="1:5" x14ac:dyDescent="0.2">
      <c r="A42" s="42" t="s">
        <v>101</v>
      </c>
      <c r="B42">
        <v>363350</v>
      </c>
      <c r="D42" t="str">
        <f t="shared" si="0"/>
        <v>Louisiana</v>
      </c>
      <c r="E42" s="52">
        <f t="shared" si="1"/>
        <v>412250</v>
      </c>
    </row>
    <row r="43" spans="1:5" x14ac:dyDescent="0.2">
      <c r="A43" s="42" t="s">
        <v>85</v>
      </c>
      <c r="B43">
        <v>412250</v>
      </c>
      <c r="D43" t="str">
        <f t="shared" si="0"/>
        <v>Maine</v>
      </c>
      <c r="E43" s="52">
        <f t="shared" si="1"/>
        <v>172600</v>
      </c>
    </row>
    <row r="44" spans="1:5" x14ac:dyDescent="0.2">
      <c r="A44" s="42" t="s">
        <v>66</v>
      </c>
      <c r="B44">
        <v>172600</v>
      </c>
      <c r="D44" t="str">
        <f t="shared" si="0"/>
        <v>Maryland</v>
      </c>
      <c r="E44" s="52">
        <f t="shared" si="1"/>
        <v>241600</v>
      </c>
    </row>
    <row r="45" spans="1:5" x14ac:dyDescent="0.2">
      <c r="A45" s="42" t="s">
        <v>122</v>
      </c>
      <c r="B45">
        <v>241600</v>
      </c>
      <c r="D45" t="str">
        <f t="shared" si="0"/>
        <v>Massachusetts</v>
      </c>
      <c r="E45" s="52">
        <f t="shared" si="1"/>
        <v>241600</v>
      </c>
    </row>
    <row r="46" spans="1:5" x14ac:dyDescent="0.2">
      <c r="A46" s="42" t="s">
        <v>132</v>
      </c>
      <c r="B46">
        <v>241600</v>
      </c>
      <c r="D46" t="str">
        <f t="shared" si="0"/>
        <v>Michigan</v>
      </c>
      <c r="E46" s="52">
        <f t="shared" si="1"/>
        <v>280350</v>
      </c>
    </row>
    <row r="47" spans="1:5" x14ac:dyDescent="0.2">
      <c r="A47" s="42" t="s">
        <v>78</v>
      </c>
      <c r="B47">
        <v>280350</v>
      </c>
      <c r="D47" t="str">
        <f t="shared" si="0"/>
        <v>Minnesota</v>
      </c>
      <c r="E47" s="52">
        <f t="shared" si="1"/>
        <v>156850</v>
      </c>
    </row>
    <row r="48" spans="1:5" x14ac:dyDescent="0.2">
      <c r="A48" s="42" t="s">
        <v>56</v>
      </c>
      <c r="B48">
        <v>156850</v>
      </c>
      <c r="D48" t="str">
        <f t="shared" si="0"/>
        <v>Mississippi</v>
      </c>
      <c r="E48" s="52">
        <f t="shared" si="1"/>
        <v>309350</v>
      </c>
    </row>
    <row r="49" spans="1:5" x14ac:dyDescent="0.2">
      <c r="A49" s="42" t="s">
        <v>103</v>
      </c>
      <c r="B49">
        <v>309350</v>
      </c>
      <c r="D49" t="str">
        <f t="shared" si="0"/>
        <v>Missouri</v>
      </c>
      <c r="E49" s="52">
        <f t="shared" si="1"/>
        <v>316350</v>
      </c>
    </row>
    <row r="50" spans="1:5" x14ac:dyDescent="0.2">
      <c r="A50" s="42" t="s">
        <v>80</v>
      </c>
      <c r="B50">
        <v>316350</v>
      </c>
      <c r="D50" t="str">
        <f t="shared" si="0"/>
        <v>Montana</v>
      </c>
      <c r="E50" s="52">
        <f t="shared" si="1"/>
        <v>328000</v>
      </c>
    </row>
    <row r="51" spans="1:5" x14ac:dyDescent="0.2">
      <c r="A51" s="42" t="s">
        <v>58</v>
      </c>
      <c r="B51">
        <v>328000</v>
      </c>
      <c r="D51" t="str">
        <f t="shared" si="0"/>
        <v>Nebraska</v>
      </c>
      <c r="E51" s="52">
        <f t="shared" si="1"/>
        <v>136350</v>
      </c>
    </row>
    <row r="52" spans="1:5" x14ac:dyDescent="0.2">
      <c r="A52" s="42" t="s">
        <v>62</v>
      </c>
      <c r="B52">
        <v>136350</v>
      </c>
      <c r="D52" t="str">
        <f t="shared" si="0"/>
        <v>Nevada</v>
      </c>
      <c r="E52" s="52">
        <f t="shared" si="1"/>
        <v>324000</v>
      </c>
    </row>
    <row r="53" spans="1:5" x14ac:dyDescent="0.2">
      <c r="A53" s="42" t="s">
        <v>47</v>
      </c>
      <c r="B53">
        <v>324000</v>
      </c>
      <c r="D53" t="str">
        <f t="shared" si="0"/>
        <v>New Hampshire</v>
      </c>
      <c r="E53" s="52">
        <f t="shared" si="1"/>
        <v>238850</v>
      </c>
    </row>
    <row r="54" spans="1:5" x14ac:dyDescent="0.2">
      <c r="A54" s="42" t="s">
        <v>136</v>
      </c>
      <c r="B54">
        <v>238850</v>
      </c>
      <c r="D54" t="str">
        <f t="shared" si="0"/>
        <v>New Jersey</v>
      </c>
      <c r="E54" s="52">
        <f t="shared" si="1"/>
        <v>223600</v>
      </c>
    </row>
    <row r="55" spans="1:5" x14ac:dyDescent="0.2">
      <c r="A55" s="42" t="s">
        <v>126</v>
      </c>
      <c r="B55">
        <v>223600</v>
      </c>
      <c r="D55" t="str">
        <f t="shared" si="0"/>
        <v>New Mexico</v>
      </c>
      <c r="E55" s="52">
        <f t="shared" si="1"/>
        <v>313500</v>
      </c>
    </row>
    <row r="56" spans="1:5" x14ac:dyDescent="0.2">
      <c r="A56" s="42" t="s">
        <v>91</v>
      </c>
      <c r="B56">
        <v>313500</v>
      </c>
      <c r="D56" t="str">
        <f t="shared" si="0"/>
        <v>New York</v>
      </c>
      <c r="E56" s="52">
        <f t="shared" si="1"/>
        <v>1125200</v>
      </c>
    </row>
    <row r="57" spans="1:5" x14ac:dyDescent="0.2">
      <c r="A57" s="42" t="s">
        <v>23</v>
      </c>
      <c r="B57">
        <v>1125200</v>
      </c>
      <c r="D57" t="str">
        <f t="shared" si="0"/>
        <v>North Carolina</v>
      </c>
      <c r="E57" s="52">
        <f t="shared" si="1"/>
        <v>399350</v>
      </c>
    </row>
    <row r="58" spans="1:5" x14ac:dyDescent="0.2">
      <c r="A58" s="42" t="s">
        <v>97</v>
      </c>
      <c r="B58">
        <v>399350</v>
      </c>
      <c r="D58" t="str">
        <f t="shared" si="0"/>
        <v>North Dakota</v>
      </c>
      <c r="E58" s="52">
        <f t="shared" si="1"/>
        <v>184100</v>
      </c>
    </row>
    <row r="59" spans="1:5" x14ac:dyDescent="0.2">
      <c r="A59" s="42" t="s">
        <v>113</v>
      </c>
      <c r="B59">
        <v>184100</v>
      </c>
      <c r="D59" t="str">
        <f t="shared" si="0"/>
        <v>Ohio</v>
      </c>
      <c r="E59" s="52">
        <f t="shared" si="1"/>
        <v>203600</v>
      </c>
    </row>
    <row r="60" spans="1:5" x14ac:dyDescent="0.2">
      <c r="A60" s="42" t="s">
        <v>99</v>
      </c>
      <c r="B60">
        <v>203600</v>
      </c>
      <c r="D60" t="str">
        <f t="shared" si="0"/>
        <v>Oklahoma</v>
      </c>
      <c r="E60" s="52">
        <f t="shared" si="1"/>
        <v>237350</v>
      </c>
    </row>
    <row r="61" spans="1:5" x14ac:dyDescent="0.2">
      <c r="A61" s="42" t="s">
        <v>107</v>
      </c>
      <c r="B61">
        <v>237350</v>
      </c>
      <c r="D61" t="str">
        <f t="shared" si="0"/>
        <v>Oregon</v>
      </c>
      <c r="E61" s="52">
        <f t="shared" si="1"/>
        <v>346750</v>
      </c>
    </row>
    <row r="62" spans="1:5" x14ac:dyDescent="0.2">
      <c r="A62" s="42" t="s">
        <v>84</v>
      </c>
      <c r="B62">
        <v>346750</v>
      </c>
      <c r="D62" t="str">
        <f t="shared" si="0"/>
        <v>Pennsylvania</v>
      </c>
      <c r="E62" s="52">
        <f t="shared" si="1"/>
        <v>165600</v>
      </c>
    </row>
    <row r="63" spans="1:5" x14ac:dyDescent="0.2">
      <c r="A63" s="42" t="s">
        <v>44</v>
      </c>
      <c r="B63">
        <v>165600</v>
      </c>
      <c r="D63" t="str">
        <f t="shared" si="0"/>
        <v>Rhode Island</v>
      </c>
      <c r="E63" s="52">
        <f t="shared" si="1"/>
        <v>198850</v>
      </c>
    </row>
    <row r="64" spans="1:5" x14ac:dyDescent="0.2">
      <c r="A64" s="42" t="s">
        <v>130</v>
      </c>
      <c r="B64">
        <v>198850</v>
      </c>
      <c r="D64" t="str">
        <f t="shared" si="0"/>
        <v>South Carolina</v>
      </c>
      <c r="E64" s="52">
        <f t="shared" si="1"/>
        <v>507350</v>
      </c>
    </row>
    <row r="65" spans="1:5" x14ac:dyDescent="0.2">
      <c r="A65" s="42" t="s">
        <v>95</v>
      </c>
      <c r="B65">
        <v>507350</v>
      </c>
      <c r="D65" t="str">
        <f t="shared" si="0"/>
        <v>South Dakota</v>
      </c>
      <c r="E65" s="52">
        <f t="shared" si="1"/>
        <v>180600</v>
      </c>
    </row>
    <row r="66" spans="1:5" x14ac:dyDescent="0.2">
      <c r="A66" s="42" t="s">
        <v>111</v>
      </c>
      <c r="B66">
        <v>180600</v>
      </c>
      <c r="D66" t="str">
        <f t="shared" si="0"/>
        <v>Tennessee</v>
      </c>
      <c r="E66" s="52">
        <f t="shared" si="1"/>
        <v>427750</v>
      </c>
    </row>
    <row r="67" spans="1:5" x14ac:dyDescent="0.2">
      <c r="A67" s="42" t="s">
        <v>60</v>
      </c>
      <c r="B67">
        <v>427750</v>
      </c>
      <c r="D67" t="str">
        <f t="shared" si="0"/>
        <v>Texas</v>
      </c>
      <c r="E67" s="52">
        <f t="shared" si="1"/>
        <v>1014250</v>
      </c>
    </row>
    <row r="68" spans="1:5" x14ac:dyDescent="0.2">
      <c r="A68" s="42" t="s">
        <v>32</v>
      </c>
      <c r="B68">
        <v>1014250</v>
      </c>
      <c r="D68" t="str">
        <f t="shared" si="0"/>
        <v>Utah</v>
      </c>
      <c r="E68" s="52">
        <f t="shared" si="1"/>
        <v>310750</v>
      </c>
    </row>
    <row r="69" spans="1:5" x14ac:dyDescent="0.2">
      <c r="A69" s="42" t="s">
        <v>82</v>
      </c>
      <c r="B69">
        <v>310750</v>
      </c>
      <c r="D69" t="str">
        <f t="shared" si="0"/>
        <v>Vermont</v>
      </c>
      <c r="E69" s="52">
        <f t="shared" si="1"/>
        <v>256850</v>
      </c>
    </row>
    <row r="70" spans="1:5" x14ac:dyDescent="0.2">
      <c r="A70" s="42" t="s">
        <v>134</v>
      </c>
      <c r="B70">
        <v>256850</v>
      </c>
      <c r="D70" t="str">
        <f t="shared" si="0"/>
        <v>Virginia</v>
      </c>
      <c r="E70" s="52">
        <f t="shared" si="1"/>
        <v>403350</v>
      </c>
    </row>
    <row r="71" spans="1:5" x14ac:dyDescent="0.2">
      <c r="A71" s="42" t="s">
        <v>76</v>
      </c>
      <c r="B71">
        <v>403350</v>
      </c>
      <c r="D71" t="str">
        <f t="shared" si="0"/>
        <v>Washington</v>
      </c>
      <c r="E71" s="52">
        <f t="shared" si="1"/>
        <v>348750</v>
      </c>
    </row>
    <row r="72" spans="1:5" x14ac:dyDescent="0.2">
      <c r="A72" s="42" t="s">
        <v>51</v>
      </c>
      <c r="B72">
        <v>348750</v>
      </c>
      <c r="D72" t="str">
        <f t="shared" si="0"/>
        <v>West Virginia</v>
      </c>
      <c r="E72" s="52">
        <f t="shared" si="1"/>
        <v>154600</v>
      </c>
    </row>
    <row r="73" spans="1:5" x14ac:dyDescent="0.2">
      <c r="A73" s="42" t="s">
        <v>121</v>
      </c>
      <c r="B73">
        <v>154600</v>
      </c>
      <c r="D73" t="str">
        <f t="shared" si="0"/>
        <v>Wisconsin</v>
      </c>
      <c r="E73" s="52">
        <f t="shared" si="1"/>
        <v>205850</v>
      </c>
    </row>
    <row r="74" spans="1:5" x14ac:dyDescent="0.2">
      <c r="A74" s="42" t="s">
        <v>117</v>
      </c>
      <c r="B74">
        <v>205850</v>
      </c>
      <c r="D74" t="str">
        <f t="shared" si="0"/>
        <v>Wyoming</v>
      </c>
      <c r="E74" s="52">
        <f t="shared" si="1"/>
        <v>310750</v>
      </c>
    </row>
    <row r="75" spans="1:5" x14ac:dyDescent="0.2">
      <c r="A75" s="42" t="s">
        <v>74</v>
      </c>
      <c r="B75">
        <v>310750</v>
      </c>
      <c r="E75" s="52"/>
    </row>
    <row r="76" spans="1:5" x14ac:dyDescent="0.2">
      <c r="A76" s="42" t="s">
        <v>147</v>
      </c>
      <c r="B76">
        <v>17148250</v>
      </c>
    </row>
  </sheetData>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3893"/>
  <sheetViews>
    <sheetView showGridLines="0" topLeftCell="A6" workbookViewId="0">
      <selection activeCell="E9" sqref="E9"/>
    </sheetView>
  </sheetViews>
  <sheetFormatPr baseColWidth="10" defaultColWidth="14.5" defaultRowHeight="15" customHeight="1" x14ac:dyDescent="0.2"/>
  <cols>
    <col min="1" max="1" width="8.6640625" customWidth="1"/>
    <col min="2" max="2" width="9.6640625" customWidth="1"/>
    <col min="3" max="3" width="11.6640625" customWidth="1"/>
    <col min="4" max="4" width="13.5" customWidth="1"/>
    <col min="5" max="5" width="10.5" customWidth="1"/>
    <col min="6" max="6" width="14.33203125" customWidth="1"/>
    <col min="7" max="7" width="13.1640625" customWidth="1"/>
    <col min="8" max="8" width="16.33203125" customWidth="1"/>
    <col min="9" max="9" width="14.5" customWidth="1"/>
    <col min="10" max="10" width="11.5" customWidth="1"/>
    <col min="11" max="11" width="11.83203125" customWidth="1"/>
    <col min="12" max="12" width="16.6640625" customWidth="1"/>
    <col min="13" max="13" width="18" customWidth="1"/>
    <col min="14" max="14" width="8.83203125" customWidth="1"/>
    <col min="15" max="15" width="10.83203125" customWidth="1"/>
    <col min="16" max="18" width="8.83203125" customWidth="1"/>
  </cols>
  <sheetData>
    <row r="1" spans="1:15" x14ac:dyDescent="0.2">
      <c r="A1" s="22"/>
    </row>
    <row r="2" spans="1:15" ht="24" x14ac:dyDescent="0.3">
      <c r="A2" s="22"/>
      <c r="B2" s="23" t="s">
        <v>7</v>
      </c>
      <c r="C2" s="24"/>
      <c r="D2" s="24"/>
      <c r="E2" s="24"/>
      <c r="F2" s="24"/>
      <c r="G2" s="24"/>
      <c r="H2" s="24"/>
      <c r="I2" s="24"/>
      <c r="J2" s="24"/>
      <c r="K2" s="24"/>
      <c r="L2" s="24"/>
      <c r="M2" s="24"/>
    </row>
    <row r="3" spans="1:15" ht="16" x14ac:dyDescent="0.2">
      <c r="A3" s="22"/>
      <c r="B3" s="25" t="s">
        <v>8</v>
      </c>
    </row>
    <row r="4" spans="1:15" x14ac:dyDescent="0.2">
      <c r="A4" s="22"/>
    </row>
    <row r="5" spans="1:15" x14ac:dyDescent="0.2">
      <c r="A5" s="22"/>
      <c r="B5" s="26" t="s">
        <v>9</v>
      </c>
      <c r="C5" s="26" t="s">
        <v>10</v>
      </c>
      <c r="D5" s="26" t="s">
        <v>11</v>
      </c>
      <c r="E5" s="26" t="s">
        <v>12</v>
      </c>
      <c r="F5" s="26" t="s">
        <v>13</v>
      </c>
      <c r="G5" s="26" t="s">
        <v>14</v>
      </c>
      <c r="H5" s="26" t="s">
        <v>15</v>
      </c>
      <c r="I5" s="26" t="s">
        <v>16</v>
      </c>
      <c r="J5" s="26" t="s">
        <v>17</v>
      </c>
      <c r="K5" s="26" t="s">
        <v>18</v>
      </c>
      <c r="L5" s="26" t="s">
        <v>19</v>
      </c>
      <c r="M5" s="26" t="s">
        <v>20</v>
      </c>
    </row>
    <row r="6" spans="1:15" x14ac:dyDescent="0.2">
      <c r="A6" s="22"/>
      <c r="B6" s="27" t="s">
        <v>21</v>
      </c>
      <c r="C6" s="27">
        <v>1185732</v>
      </c>
      <c r="D6" s="28">
        <v>44210</v>
      </c>
      <c r="E6" s="27" t="s">
        <v>22</v>
      </c>
      <c r="F6" s="27" t="s">
        <v>23</v>
      </c>
      <c r="G6" s="27" t="s">
        <v>23</v>
      </c>
      <c r="H6" s="27" t="s">
        <v>24</v>
      </c>
      <c r="I6" s="29">
        <v>0.5</v>
      </c>
      <c r="J6" s="30">
        <v>12000</v>
      </c>
      <c r="K6" s="31">
        <f t="shared" ref="K6:K260" si="0">I6*J6</f>
        <v>6000</v>
      </c>
      <c r="L6" s="31">
        <f t="shared" ref="L6:L260" si="1">K6*M6</f>
        <v>3000</v>
      </c>
      <c r="M6" s="32">
        <v>0.5</v>
      </c>
      <c r="O6" s="33"/>
    </row>
    <row r="7" spans="1:15" x14ac:dyDescent="0.2">
      <c r="A7" s="22"/>
      <c r="B7" s="27" t="s">
        <v>21</v>
      </c>
      <c r="C7" s="27">
        <v>1185732</v>
      </c>
      <c r="D7" s="28">
        <v>44210</v>
      </c>
      <c r="E7" s="27" t="s">
        <v>22</v>
      </c>
      <c r="F7" s="27" t="s">
        <v>23</v>
      </c>
      <c r="G7" s="27" t="s">
        <v>23</v>
      </c>
      <c r="H7" s="27" t="s">
        <v>25</v>
      </c>
      <c r="I7" s="29">
        <v>0.5</v>
      </c>
      <c r="J7" s="30">
        <v>10000</v>
      </c>
      <c r="K7" s="31">
        <f t="shared" si="0"/>
        <v>5000</v>
      </c>
      <c r="L7" s="31">
        <f t="shared" si="1"/>
        <v>1500</v>
      </c>
      <c r="M7" s="32">
        <v>0.3</v>
      </c>
      <c r="O7" s="33"/>
    </row>
    <row r="8" spans="1:15" x14ac:dyDescent="0.2">
      <c r="A8" s="22"/>
      <c r="B8" s="27" t="s">
        <v>21</v>
      </c>
      <c r="C8" s="27">
        <v>1185732</v>
      </c>
      <c r="D8" s="28">
        <v>44210</v>
      </c>
      <c r="E8" s="27" t="s">
        <v>22</v>
      </c>
      <c r="F8" s="27" t="s">
        <v>23</v>
      </c>
      <c r="G8" s="27" t="s">
        <v>23</v>
      </c>
      <c r="H8" s="27" t="s">
        <v>26</v>
      </c>
      <c r="I8" s="29">
        <v>0.4</v>
      </c>
      <c r="J8" s="30">
        <v>10000</v>
      </c>
      <c r="K8" s="31">
        <f t="shared" si="0"/>
        <v>4000</v>
      </c>
      <c r="L8" s="31">
        <f t="shared" si="1"/>
        <v>1400</v>
      </c>
      <c r="M8" s="32">
        <v>0.35</v>
      </c>
      <c r="O8" s="33"/>
    </row>
    <row r="9" spans="1:15" x14ac:dyDescent="0.2">
      <c r="A9" s="22"/>
      <c r="B9" s="27" t="s">
        <v>21</v>
      </c>
      <c r="C9" s="27">
        <v>1185732</v>
      </c>
      <c r="D9" s="28">
        <v>44210</v>
      </c>
      <c r="E9" s="27" t="s">
        <v>22</v>
      </c>
      <c r="F9" s="27" t="s">
        <v>23</v>
      </c>
      <c r="G9" s="27" t="s">
        <v>23</v>
      </c>
      <c r="H9" s="27" t="s">
        <v>27</v>
      </c>
      <c r="I9" s="29">
        <v>0.45</v>
      </c>
      <c r="J9" s="30">
        <v>8500</v>
      </c>
      <c r="K9" s="31">
        <f t="shared" si="0"/>
        <v>3825</v>
      </c>
      <c r="L9" s="31">
        <f t="shared" si="1"/>
        <v>1338.75</v>
      </c>
      <c r="M9" s="32">
        <v>0.35</v>
      </c>
      <c r="O9" s="33"/>
    </row>
    <row r="10" spans="1:15" x14ac:dyDescent="0.2">
      <c r="A10" s="22"/>
      <c r="B10" s="27" t="s">
        <v>21</v>
      </c>
      <c r="C10" s="27">
        <v>1185732</v>
      </c>
      <c r="D10" s="28">
        <v>44210</v>
      </c>
      <c r="E10" s="27" t="s">
        <v>22</v>
      </c>
      <c r="F10" s="27" t="s">
        <v>23</v>
      </c>
      <c r="G10" s="27" t="s">
        <v>23</v>
      </c>
      <c r="H10" s="27" t="s">
        <v>28</v>
      </c>
      <c r="I10" s="29">
        <v>0.6</v>
      </c>
      <c r="J10" s="30">
        <v>9000</v>
      </c>
      <c r="K10" s="31">
        <f t="shared" si="0"/>
        <v>5400</v>
      </c>
      <c r="L10" s="31">
        <f t="shared" si="1"/>
        <v>1620</v>
      </c>
      <c r="M10" s="32">
        <v>0.3</v>
      </c>
      <c r="O10" s="33"/>
    </row>
    <row r="11" spans="1:15" x14ac:dyDescent="0.2">
      <c r="A11" s="22"/>
      <c r="B11" s="27" t="s">
        <v>21</v>
      </c>
      <c r="C11" s="27">
        <v>1185732</v>
      </c>
      <c r="D11" s="28">
        <v>44210</v>
      </c>
      <c r="E11" s="27" t="s">
        <v>22</v>
      </c>
      <c r="F11" s="27" t="s">
        <v>23</v>
      </c>
      <c r="G11" s="27" t="s">
        <v>23</v>
      </c>
      <c r="H11" s="27" t="s">
        <v>29</v>
      </c>
      <c r="I11" s="29">
        <v>0.5</v>
      </c>
      <c r="J11" s="30">
        <v>10000</v>
      </c>
      <c r="K11" s="31">
        <f t="shared" si="0"/>
        <v>5000</v>
      </c>
      <c r="L11" s="31">
        <f t="shared" si="1"/>
        <v>1250</v>
      </c>
      <c r="M11" s="32">
        <v>0.25</v>
      </c>
      <c r="O11" s="33"/>
    </row>
    <row r="12" spans="1:15" x14ac:dyDescent="0.2">
      <c r="A12" s="22"/>
      <c r="B12" s="27" t="s">
        <v>21</v>
      </c>
      <c r="C12" s="27">
        <v>1185732</v>
      </c>
      <c r="D12" s="28">
        <v>44239</v>
      </c>
      <c r="E12" s="27" t="s">
        <v>22</v>
      </c>
      <c r="F12" s="27" t="s">
        <v>23</v>
      </c>
      <c r="G12" s="27" t="s">
        <v>23</v>
      </c>
      <c r="H12" s="27" t="s">
        <v>24</v>
      </c>
      <c r="I12" s="29">
        <v>0.5</v>
      </c>
      <c r="J12" s="30">
        <v>12500</v>
      </c>
      <c r="K12" s="31">
        <f t="shared" si="0"/>
        <v>6250</v>
      </c>
      <c r="L12" s="31">
        <f t="shared" si="1"/>
        <v>3125</v>
      </c>
      <c r="M12" s="32">
        <v>0.5</v>
      </c>
      <c r="O12" s="33"/>
    </row>
    <row r="13" spans="1:15" x14ac:dyDescent="0.2">
      <c r="A13" s="22"/>
      <c r="B13" s="27" t="s">
        <v>21</v>
      </c>
      <c r="C13" s="27">
        <v>1185732</v>
      </c>
      <c r="D13" s="28">
        <v>44239</v>
      </c>
      <c r="E13" s="27" t="s">
        <v>22</v>
      </c>
      <c r="F13" s="27" t="s">
        <v>23</v>
      </c>
      <c r="G13" s="27" t="s">
        <v>23</v>
      </c>
      <c r="H13" s="27" t="s">
        <v>25</v>
      </c>
      <c r="I13" s="29">
        <v>0.5</v>
      </c>
      <c r="J13" s="30">
        <v>9000</v>
      </c>
      <c r="K13" s="31">
        <f t="shared" si="0"/>
        <v>4500</v>
      </c>
      <c r="L13" s="31">
        <f t="shared" si="1"/>
        <v>1350</v>
      </c>
      <c r="M13" s="32">
        <v>0.3</v>
      </c>
      <c r="O13" s="33"/>
    </row>
    <row r="14" spans="1:15" x14ac:dyDescent="0.2">
      <c r="A14" s="22"/>
      <c r="B14" s="27" t="s">
        <v>21</v>
      </c>
      <c r="C14" s="27">
        <v>1185732</v>
      </c>
      <c r="D14" s="28">
        <v>44239</v>
      </c>
      <c r="E14" s="27" t="s">
        <v>22</v>
      </c>
      <c r="F14" s="27" t="s">
        <v>23</v>
      </c>
      <c r="G14" s="27" t="s">
        <v>23</v>
      </c>
      <c r="H14" s="27" t="s">
        <v>26</v>
      </c>
      <c r="I14" s="29">
        <v>0.4</v>
      </c>
      <c r="J14" s="30">
        <v>9500</v>
      </c>
      <c r="K14" s="31">
        <f t="shared" si="0"/>
        <v>3800</v>
      </c>
      <c r="L14" s="31">
        <f t="shared" si="1"/>
        <v>1330</v>
      </c>
      <c r="M14" s="32">
        <v>0.35</v>
      </c>
      <c r="O14" s="33"/>
    </row>
    <row r="15" spans="1:15" x14ac:dyDescent="0.2">
      <c r="A15" s="22"/>
      <c r="B15" s="27" t="s">
        <v>21</v>
      </c>
      <c r="C15" s="27">
        <v>1185732</v>
      </c>
      <c r="D15" s="28">
        <v>44239</v>
      </c>
      <c r="E15" s="27" t="s">
        <v>22</v>
      </c>
      <c r="F15" s="27" t="s">
        <v>23</v>
      </c>
      <c r="G15" s="27" t="s">
        <v>23</v>
      </c>
      <c r="H15" s="27" t="s">
        <v>27</v>
      </c>
      <c r="I15" s="29">
        <v>0.45</v>
      </c>
      <c r="J15" s="30">
        <v>8250</v>
      </c>
      <c r="K15" s="31">
        <f t="shared" si="0"/>
        <v>3712.5</v>
      </c>
      <c r="L15" s="31">
        <f t="shared" si="1"/>
        <v>1299.375</v>
      </c>
      <c r="M15" s="32">
        <v>0.35</v>
      </c>
      <c r="O15" s="33"/>
    </row>
    <row r="16" spans="1:15" x14ac:dyDescent="0.2">
      <c r="A16" s="22"/>
      <c r="B16" s="27" t="s">
        <v>21</v>
      </c>
      <c r="C16" s="27">
        <v>1185732</v>
      </c>
      <c r="D16" s="28">
        <v>44239</v>
      </c>
      <c r="E16" s="27" t="s">
        <v>22</v>
      </c>
      <c r="F16" s="27" t="s">
        <v>23</v>
      </c>
      <c r="G16" s="27" t="s">
        <v>23</v>
      </c>
      <c r="H16" s="27" t="s">
        <v>28</v>
      </c>
      <c r="I16" s="29">
        <v>0.6</v>
      </c>
      <c r="J16" s="30">
        <v>9000</v>
      </c>
      <c r="K16" s="31">
        <f t="shared" si="0"/>
        <v>5400</v>
      </c>
      <c r="L16" s="31">
        <f t="shared" si="1"/>
        <v>1620</v>
      </c>
      <c r="M16" s="32">
        <v>0.3</v>
      </c>
      <c r="O16" s="33"/>
    </row>
    <row r="17" spans="1:15" x14ac:dyDescent="0.2">
      <c r="A17" s="22"/>
      <c r="B17" s="27" t="s">
        <v>21</v>
      </c>
      <c r="C17" s="27">
        <v>1185732</v>
      </c>
      <c r="D17" s="28">
        <v>44239</v>
      </c>
      <c r="E17" s="27" t="s">
        <v>22</v>
      </c>
      <c r="F17" s="27" t="s">
        <v>23</v>
      </c>
      <c r="G17" s="27" t="s">
        <v>23</v>
      </c>
      <c r="H17" s="27" t="s">
        <v>29</v>
      </c>
      <c r="I17" s="29">
        <v>0.5</v>
      </c>
      <c r="J17" s="30">
        <v>10000</v>
      </c>
      <c r="K17" s="31">
        <f t="shared" si="0"/>
        <v>5000</v>
      </c>
      <c r="L17" s="31">
        <f t="shared" si="1"/>
        <v>1250</v>
      </c>
      <c r="M17" s="32">
        <v>0.25</v>
      </c>
      <c r="O17" s="33"/>
    </row>
    <row r="18" spans="1:15" x14ac:dyDescent="0.2">
      <c r="A18" s="22"/>
      <c r="B18" s="27" t="s">
        <v>21</v>
      </c>
      <c r="C18" s="27">
        <v>1185732</v>
      </c>
      <c r="D18" s="28">
        <v>44265</v>
      </c>
      <c r="E18" s="27" t="s">
        <v>22</v>
      </c>
      <c r="F18" s="27" t="s">
        <v>23</v>
      </c>
      <c r="G18" s="27" t="s">
        <v>23</v>
      </c>
      <c r="H18" s="27" t="s">
        <v>24</v>
      </c>
      <c r="I18" s="29">
        <v>0.5</v>
      </c>
      <c r="J18" s="30">
        <v>12200</v>
      </c>
      <c r="K18" s="31">
        <f t="shared" si="0"/>
        <v>6100</v>
      </c>
      <c r="L18" s="31">
        <f t="shared" si="1"/>
        <v>3050</v>
      </c>
      <c r="M18" s="32">
        <v>0.5</v>
      </c>
      <c r="O18" s="33"/>
    </row>
    <row r="19" spans="1:15" x14ac:dyDescent="0.2">
      <c r="A19" s="22"/>
      <c r="B19" s="27" t="s">
        <v>21</v>
      </c>
      <c r="C19" s="27">
        <v>1185732</v>
      </c>
      <c r="D19" s="28">
        <v>44265</v>
      </c>
      <c r="E19" s="27" t="s">
        <v>22</v>
      </c>
      <c r="F19" s="27" t="s">
        <v>23</v>
      </c>
      <c r="G19" s="27" t="s">
        <v>23</v>
      </c>
      <c r="H19" s="27" t="s">
        <v>25</v>
      </c>
      <c r="I19" s="29">
        <v>0.5</v>
      </c>
      <c r="J19" s="30">
        <v>9250</v>
      </c>
      <c r="K19" s="31">
        <f t="shared" si="0"/>
        <v>4625</v>
      </c>
      <c r="L19" s="31">
        <f t="shared" si="1"/>
        <v>1387.5</v>
      </c>
      <c r="M19" s="32">
        <v>0.3</v>
      </c>
      <c r="O19" s="33"/>
    </row>
    <row r="20" spans="1:15" x14ac:dyDescent="0.2">
      <c r="A20" s="22"/>
      <c r="B20" s="27" t="s">
        <v>21</v>
      </c>
      <c r="C20" s="27">
        <v>1185732</v>
      </c>
      <c r="D20" s="28">
        <v>44265</v>
      </c>
      <c r="E20" s="27" t="s">
        <v>22</v>
      </c>
      <c r="F20" s="27" t="s">
        <v>23</v>
      </c>
      <c r="G20" s="27" t="s">
        <v>23</v>
      </c>
      <c r="H20" s="27" t="s">
        <v>26</v>
      </c>
      <c r="I20" s="29">
        <v>0.4</v>
      </c>
      <c r="J20" s="30">
        <v>9500</v>
      </c>
      <c r="K20" s="31">
        <f t="shared" si="0"/>
        <v>3800</v>
      </c>
      <c r="L20" s="31">
        <f t="shared" si="1"/>
        <v>1330</v>
      </c>
      <c r="M20" s="32">
        <v>0.35</v>
      </c>
      <c r="O20" s="33"/>
    </row>
    <row r="21" spans="1:15" ht="15.75" customHeight="1" x14ac:dyDescent="0.2">
      <c r="A21" s="22"/>
      <c r="B21" s="27" t="s">
        <v>21</v>
      </c>
      <c r="C21" s="27">
        <v>1185732</v>
      </c>
      <c r="D21" s="28">
        <v>44265</v>
      </c>
      <c r="E21" s="27" t="s">
        <v>22</v>
      </c>
      <c r="F21" s="27" t="s">
        <v>23</v>
      </c>
      <c r="G21" s="27" t="s">
        <v>23</v>
      </c>
      <c r="H21" s="27" t="s">
        <v>27</v>
      </c>
      <c r="I21" s="29">
        <v>0.45</v>
      </c>
      <c r="J21" s="30">
        <v>8000</v>
      </c>
      <c r="K21" s="31">
        <f t="shared" si="0"/>
        <v>3600</v>
      </c>
      <c r="L21" s="31">
        <f t="shared" si="1"/>
        <v>1260</v>
      </c>
      <c r="M21" s="32">
        <v>0.35</v>
      </c>
      <c r="O21" s="33"/>
    </row>
    <row r="22" spans="1:15" ht="15.75" customHeight="1" x14ac:dyDescent="0.2">
      <c r="A22" s="22"/>
      <c r="B22" s="27" t="s">
        <v>21</v>
      </c>
      <c r="C22" s="27">
        <v>1185732</v>
      </c>
      <c r="D22" s="28">
        <v>44265</v>
      </c>
      <c r="E22" s="27" t="s">
        <v>22</v>
      </c>
      <c r="F22" s="27" t="s">
        <v>23</v>
      </c>
      <c r="G22" s="27" t="s">
        <v>23</v>
      </c>
      <c r="H22" s="27" t="s">
        <v>28</v>
      </c>
      <c r="I22" s="29">
        <v>0.6</v>
      </c>
      <c r="J22" s="30">
        <v>8500</v>
      </c>
      <c r="K22" s="31">
        <f t="shared" si="0"/>
        <v>5100</v>
      </c>
      <c r="L22" s="31">
        <f t="shared" si="1"/>
        <v>1530</v>
      </c>
      <c r="M22" s="32">
        <v>0.3</v>
      </c>
      <c r="O22" s="33"/>
    </row>
    <row r="23" spans="1:15" ht="15.75" customHeight="1" x14ac:dyDescent="0.2">
      <c r="A23" s="22"/>
      <c r="B23" s="27" t="s">
        <v>21</v>
      </c>
      <c r="C23" s="27">
        <v>1185732</v>
      </c>
      <c r="D23" s="28">
        <v>44265</v>
      </c>
      <c r="E23" s="27" t="s">
        <v>22</v>
      </c>
      <c r="F23" s="27" t="s">
        <v>23</v>
      </c>
      <c r="G23" s="27" t="s">
        <v>23</v>
      </c>
      <c r="H23" s="27" t="s">
        <v>29</v>
      </c>
      <c r="I23" s="29">
        <v>0.5</v>
      </c>
      <c r="J23" s="30">
        <v>9500</v>
      </c>
      <c r="K23" s="31">
        <f t="shared" si="0"/>
        <v>4750</v>
      </c>
      <c r="L23" s="31">
        <f t="shared" si="1"/>
        <v>1187.5</v>
      </c>
      <c r="M23" s="32">
        <v>0.25</v>
      </c>
      <c r="O23" s="33"/>
    </row>
    <row r="24" spans="1:15" ht="15.75" customHeight="1" x14ac:dyDescent="0.2">
      <c r="A24" s="22"/>
      <c r="B24" s="27" t="s">
        <v>21</v>
      </c>
      <c r="C24" s="27">
        <v>1185732</v>
      </c>
      <c r="D24" s="28">
        <v>44297</v>
      </c>
      <c r="E24" s="27" t="s">
        <v>22</v>
      </c>
      <c r="F24" s="27" t="s">
        <v>23</v>
      </c>
      <c r="G24" s="27" t="s">
        <v>23</v>
      </c>
      <c r="H24" s="27" t="s">
        <v>24</v>
      </c>
      <c r="I24" s="29">
        <v>0.5</v>
      </c>
      <c r="J24" s="30">
        <v>12000</v>
      </c>
      <c r="K24" s="31">
        <f t="shared" si="0"/>
        <v>6000</v>
      </c>
      <c r="L24" s="31">
        <f t="shared" si="1"/>
        <v>3000</v>
      </c>
      <c r="M24" s="32">
        <v>0.5</v>
      </c>
      <c r="O24" s="33"/>
    </row>
    <row r="25" spans="1:15" ht="15.75" customHeight="1" x14ac:dyDescent="0.2">
      <c r="A25" s="22"/>
      <c r="B25" s="27" t="s">
        <v>21</v>
      </c>
      <c r="C25" s="27">
        <v>1185732</v>
      </c>
      <c r="D25" s="28">
        <v>44297</v>
      </c>
      <c r="E25" s="27" t="s">
        <v>22</v>
      </c>
      <c r="F25" s="27" t="s">
        <v>23</v>
      </c>
      <c r="G25" s="27" t="s">
        <v>23</v>
      </c>
      <c r="H25" s="27" t="s">
        <v>25</v>
      </c>
      <c r="I25" s="29">
        <v>0.5</v>
      </c>
      <c r="J25" s="30">
        <v>9000</v>
      </c>
      <c r="K25" s="31">
        <f t="shared" si="0"/>
        <v>4500</v>
      </c>
      <c r="L25" s="31">
        <f t="shared" si="1"/>
        <v>1350</v>
      </c>
      <c r="M25" s="32">
        <v>0.3</v>
      </c>
      <c r="O25" s="33"/>
    </row>
    <row r="26" spans="1:15" ht="15.75" customHeight="1" x14ac:dyDescent="0.2">
      <c r="A26" s="22"/>
      <c r="B26" s="27" t="s">
        <v>21</v>
      </c>
      <c r="C26" s="27">
        <v>1185732</v>
      </c>
      <c r="D26" s="28">
        <v>44297</v>
      </c>
      <c r="E26" s="27" t="s">
        <v>22</v>
      </c>
      <c r="F26" s="27" t="s">
        <v>23</v>
      </c>
      <c r="G26" s="27" t="s">
        <v>23</v>
      </c>
      <c r="H26" s="27" t="s">
        <v>26</v>
      </c>
      <c r="I26" s="29">
        <v>0.4</v>
      </c>
      <c r="J26" s="30">
        <v>9000</v>
      </c>
      <c r="K26" s="31">
        <f t="shared" si="0"/>
        <v>3600</v>
      </c>
      <c r="L26" s="31">
        <f t="shared" si="1"/>
        <v>1260</v>
      </c>
      <c r="M26" s="32">
        <v>0.35</v>
      </c>
      <c r="O26" s="33"/>
    </row>
    <row r="27" spans="1:15" ht="15.75" customHeight="1" x14ac:dyDescent="0.2">
      <c r="A27" s="22"/>
      <c r="B27" s="27" t="s">
        <v>21</v>
      </c>
      <c r="C27" s="27">
        <v>1185732</v>
      </c>
      <c r="D27" s="28">
        <v>44297</v>
      </c>
      <c r="E27" s="27" t="s">
        <v>22</v>
      </c>
      <c r="F27" s="27" t="s">
        <v>23</v>
      </c>
      <c r="G27" s="27" t="s">
        <v>23</v>
      </c>
      <c r="H27" s="27" t="s">
        <v>27</v>
      </c>
      <c r="I27" s="29">
        <v>0.45</v>
      </c>
      <c r="J27" s="30">
        <v>8250</v>
      </c>
      <c r="K27" s="31">
        <f t="shared" si="0"/>
        <v>3712.5</v>
      </c>
      <c r="L27" s="31">
        <f t="shared" si="1"/>
        <v>1299.375</v>
      </c>
      <c r="M27" s="32">
        <v>0.35</v>
      </c>
      <c r="O27" s="33"/>
    </row>
    <row r="28" spans="1:15" ht="15.75" customHeight="1" x14ac:dyDescent="0.2">
      <c r="A28" s="22"/>
      <c r="B28" s="27" t="s">
        <v>21</v>
      </c>
      <c r="C28" s="27">
        <v>1185732</v>
      </c>
      <c r="D28" s="28">
        <v>44297</v>
      </c>
      <c r="E28" s="27" t="s">
        <v>22</v>
      </c>
      <c r="F28" s="27" t="s">
        <v>23</v>
      </c>
      <c r="G28" s="27" t="s">
        <v>23</v>
      </c>
      <c r="H28" s="27" t="s">
        <v>28</v>
      </c>
      <c r="I28" s="29">
        <v>0.6</v>
      </c>
      <c r="J28" s="30">
        <v>8250</v>
      </c>
      <c r="K28" s="31">
        <f t="shared" si="0"/>
        <v>4950</v>
      </c>
      <c r="L28" s="31">
        <f t="shared" si="1"/>
        <v>1485</v>
      </c>
      <c r="M28" s="32">
        <v>0.3</v>
      </c>
      <c r="O28" s="33"/>
    </row>
    <row r="29" spans="1:15" ht="15.75" customHeight="1" x14ac:dyDescent="0.2">
      <c r="A29" s="22"/>
      <c r="B29" s="27" t="s">
        <v>21</v>
      </c>
      <c r="C29" s="27">
        <v>1185732</v>
      </c>
      <c r="D29" s="28">
        <v>44297</v>
      </c>
      <c r="E29" s="27" t="s">
        <v>22</v>
      </c>
      <c r="F29" s="27" t="s">
        <v>23</v>
      </c>
      <c r="G29" s="27" t="s">
        <v>23</v>
      </c>
      <c r="H29" s="27" t="s">
        <v>29</v>
      </c>
      <c r="I29" s="29">
        <v>0.5</v>
      </c>
      <c r="J29" s="30">
        <v>9500</v>
      </c>
      <c r="K29" s="31">
        <f t="shared" si="0"/>
        <v>4750</v>
      </c>
      <c r="L29" s="31">
        <f t="shared" si="1"/>
        <v>1187.5</v>
      </c>
      <c r="M29" s="32">
        <v>0.25</v>
      </c>
      <c r="O29" s="33"/>
    </row>
    <row r="30" spans="1:15" ht="15.75" customHeight="1" x14ac:dyDescent="0.2">
      <c r="A30" s="22"/>
      <c r="B30" s="27" t="s">
        <v>21</v>
      </c>
      <c r="C30" s="27">
        <v>1185732</v>
      </c>
      <c r="D30" s="28">
        <v>44326</v>
      </c>
      <c r="E30" s="27" t="s">
        <v>22</v>
      </c>
      <c r="F30" s="27" t="s">
        <v>23</v>
      </c>
      <c r="G30" s="27" t="s">
        <v>23</v>
      </c>
      <c r="H30" s="27" t="s">
        <v>24</v>
      </c>
      <c r="I30" s="29">
        <v>0.6</v>
      </c>
      <c r="J30" s="30">
        <v>12200</v>
      </c>
      <c r="K30" s="31">
        <f t="shared" si="0"/>
        <v>7320</v>
      </c>
      <c r="L30" s="31">
        <f t="shared" si="1"/>
        <v>3660</v>
      </c>
      <c r="M30" s="32">
        <v>0.5</v>
      </c>
      <c r="O30" s="33"/>
    </row>
    <row r="31" spans="1:15" ht="15.75" customHeight="1" x14ac:dyDescent="0.2">
      <c r="A31" s="22"/>
      <c r="B31" s="27" t="s">
        <v>21</v>
      </c>
      <c r="C31" s="27">
        <v>1185732</v>
      </c>
      <c r="D31" s="28">
        <v>44326</v>
      </c>
      <c r="E31" s="27" t="s">
        <v>22</v>
      </c>
      <c r="F31" s="27" t="s">
        <v>23</v>
      </c>
      <c r="G31" s="27" t="s">
        <v>23</v>
      </c>
      <c r="H31" s="27" t="s">
        <v>25</v>
      </c>
      <c r="I31" s="29">
        <v>0.55000000000000004</v>
      </c>
      <c r="J31" s="30">
        <v>9250</v>
      </c>
      <c r="K31" s="31">
        <f t="shared" si="0"/>
        <v>5087.5</v>
      </c>
      <c r="L31" s="31">
        <f t="shared" si="1"/>
        <v>1526.25</v>
      </c>
      <c r="M31" s="32">
        <v>0.3</v>
      </c>
      <c r="O31" s="33"/>
    </row>
    <row r="32" spans="1:15" ht="15.75" customHeight="1" x14ac:dyDescent="0.2">
      <c r="A32" s="22"/>
      <c r="B32" s="27" t="s">
        <v>21</v>
      </c>
      <c r="C32" s="27">
        <v>1185732</v>
      </c>
      <c r="D32" s="28">
        <v>44326</v>
      </c>
      <c r="E32" s="27" t="s">
        <v>22</v>
      </c>
      <c r="F32" s="27" t="s">
        <v>23</v>
      </c>
      <c r="G32" s="27" t="s">
        <v>23</v>
      </c>
      <c r="H32" s="27" t="s">
        <v>26</v>
      </c>
      <c r="I32" s="29">
        <v>0.5</v>
      </c>
      <c r="J32" s="30">
        <v>9000</v>
      </c>
      <c r="K32" s="31">
        <f t="shared" si="0"/>
        <v>4500</v>
      </c>
      <c r="L32" s="31">
        <f t="shared" si="1"/>
        <v>1575</v>
      </c>
      <c r="M32" s="32">
        <v>0.35</v>
      </c>
      <c r="O32" s="33"/>
    </row>
    <row r="33" spans="1:15" ht="15.75" customHeight="1" x14ac:dyDescent="0.2">
      <c r="A33" s="22"/>
      <c r="B33" s="27" t="s">
        <v>21</v>
      </c>
      <c r="C33" s="27">
        <v>1185732</v>
      </c>
      <c r="D33" s="28">
        <v>44326</v>
      </c>
      <c r="E33" s="27" t="s">
        <v>22</v>
      </c>
      <c r="F33" s="27" t="s">
        <v>23</v>
      </c>
      <c r="G33" s="27" t="s">
        <v>23</v>
      </c>
      <c r="H33" s="27" t="s">
        <v>27</v>
      </c>
      <c r="I33" s="29">
        <v>0.5</v>
      </c>
      <c r="J33" s="30">
        <v>8500</v>
      </c>
      <c r="K33" s="31">
        <f t="shared" si="0"/>
        <v>4250</v>
      </c>
      <c r="L33" s="31">
        <f t="shared" si="1"/>
        <v>1487.5</v>
      </c>
      <c r="M33" s="32">
        <v>0.35</v>
      </c>
      <c r="O33" s="33"/>
    </row>
    <row r="34" spans="1:15" ht="15.75" customHeight="1" x14ac:dyDescent="0.2">
      <c r="A34" s="22"/>
      <c r="B34" s="27" t="s">
        <v>21</v>
      </c>
      <c r="C34" s="27">
        <v>1185732</v>
      </c>
      <c r="D34" s="28">
        <v>44326</v>
      </c>
      <c r="E34" s="27" t="s">
        <v>22</v>
      </c>
      <c r="F34" s="27" t="s">
        <v>23</v>
      </c>
      <c r="G34" s="27" t="s">
        <v>23</v>
      </c>
      <c r="H34" s="27" t="s">
        <v>28</v>
      </c>
      <c r="I34" s="29">
        <v>0.6</v>
      </c>
      <c r="J34" s="30">
        <v>8750</v>
      </c>
      <c r="K34" s="31">
        <f t="shared" si="0"/>
        <v>5250</v>
      </c>
      <c r="L34" s="31">
        <f t="shared" si="1"/>
        <v>1575</v>
      </c>
      <c r="M34" s="32">
        <v>0.3</v>
      </c>
      <c r="O34" s="33"/>
    </row>
    <row r="35" spans="1:15" ht="15.75" customHeight="1" x14ac:dyDescent="0.2">
      <c r="A35" s="22"/>
      <c r="B35" s="27" t="s">
        <v>21</v>
      </c>
      <c r="C35" s="27">
        <v>1185732</v>
      </c>
      <c r="D35" s="28">
        <v>44326</v>
      </c>
      <c r="E35" s="27" t="s">
        <v>22</v>
      </c>
      <c r="F35" s="27" t="s">
        <v>23</v>
      </c>
      <c r="G35" s="27" t="s">
        <v>23</v>
      </c>
      <c r="H35" s="27" t="s">
        <v>29</v>
      </c>
      <c r="I35" s="29">
        <v>0.65</v>
      </c>
      <c r="J35" s="30">
        <v>10000</v>
      </c>
      <c r="K35" s="31">
        <f t="shared" si="0"/>
        <v>6500</v>
      </c>
      <c r="L35" s="31">
        <f t="shared" si="1"/>
        <v>1625</v>
      </c>
      <c r="M35" s="32">
        <v>0.25</v>
      </c>
      <c r="O35" s="33"/>
    </row>
    <row r="36" spans="1:15" ht="15.75" customHeight="1" x14ac:dyDescent="0.2">
      <c r="A36" s="22"/>
      <c r="B36" s="27" t="s">
        <v>21</v>
      </c>
      <c r="C36" s="27">
        <v>1185732</v>
      </c>
      <c r="D36" s="28">
        <v>44359</v>
      </c>
      <c r="E36" s="27" t="s">
        <v>22</v>
      </c>
      <c r="F36" s="27" t="s">
        <v>23</v>
      </c>
      <c r="G36" s="27" t="s">
        <v>23</v>
      </c>
      <c r="H36" s="27" t="s">
        <v>24</v>
      </c>
      <c r="I36" s="29">
        <v>0.6</v>
      </c>
      <c r="J36" s="30">
        <v>12500</v>
      </c>
      <c r="K36" s="31">
        <f t="shared" si="0"/>
        <v>7500</v>
      </c>
      <c r="L36" s="31">
        <f t="shared" si="1"/>
        <v>3750</v>
      </c>
      <c r="M36" s="32">
        <v>0.5</v>
      </c>
      <c r="O36" s="33"/>
    </row>
    <row r="37" spans="1:15" ht="15.75" customHeight="1" x14ac:dyDescent="0.2">
      <c r="A37" s="22"/>
      <c r="B37" s="27" t="s">
        <v>21</v>
      </c>
      <c r="C37" s="27">
        <v>1185732</v>
      </c>
      <c r="D37" s="28">
        <v>44359</v>
      </c>
      <c r="E37" s="27" t="s">
        <v>22</v>
      </c>
      <c r="F37" s="27" t="s">
        <v>23</v>
      </c>
      <c r="G37" s="27" t="s">
        <v>23</v>
      </c>
      <c r="H37" s="27" t="s">
        <v>25</v>
      </c>
      <c r="I37" s="29">
        <v>0.55000000000000004</v>
      </c>
      <c r="J37" s="30">
        <v>10000</v>
      </c>
      <c r="K37" s="31">
        <f t="shared" si="0"/>
        <v>5500</v>
      </c>
      <c r="L37" s="31">
        <f t="shared" si="1"/>
        <v>1650</v>
      </c>
      <c r="M37" s="32">
        <v>0.3</v>
      </c>
      <c r="O37" s="33"/>
    </row>
    <row r="38" spans="1:15" ht="15.75" customHeight="1" x14ac:dyDescent="0.2">
      <c r="A38" s="22"/>
      <c r="B38" s="27" t="s">
        <v>21</v>
      </c>
      <c r="C38" s="27">
        <v>1185732</v>
      </c>
      <c r="D38" s="28">
        <v>44359</v>
      </c>
      <c r="E38" s="27" t="s">
        <v>22</v>
      </c>
      <c r="F38" s="27" t="s">
        <v>23</v>
      </c>
      <c r="G38" s="27" t="s">
        <v>23</v>
      </c>
      <c r="H38" s="27" t="s">
        <v>26</v>
      </c>
      <c r="I38" s="29">
        <v>0.5</v>
      </c>
      <c r="J38" s="30">
        <v>9250</v>
      </c>
      <c r="K38" s="31">
        <f t="shared" si="0"/>
        <v>4625</v>
      </c>
      <c r="L38" s="31">
        <f t="shared" si="1"/>
        <v>1618.75</v>
      </c>
      <c r="M38" s="32">
        <v>0.35</v>
      </c>
      <c r="O38" s="33"/>
    </row>
    <row r="39" spans="1:15" ht="15.75" customHeight="1" x14ac:dyDescent="0.2">
      <c r="A39" s="22"/>
      <c r="B39" s="27" t="s">
        <v>21</v>
      </c>
      <c r="C39" s="27">
        <v>1185732</v>
      </c>
      <c r="D39" s="28">
        <v>44359</v>
      </c>
      <c r="E39" s="27" t="s">
        <v>22</v>
      </c>
      <c r="F39" s="27" t="s">
        <v>23</v>
      </c>
      <c r="G39" s="27" t="s">
        <v>23</v>
      </c>
      <c r="H39" s="27" t="s">
        <v>27</v>
      </c>
      <c r="I39" s="29">
        <v>0.5</v>
      </c>
      <c r="J39" s="30">
        <v>9000</v>
      </c>
      <c r="K39" s="31">
        <f t="shared" si="0"/>
        <v>4500</v>
      </c>
      <c r="L39" s="31">
        <f t="shared" si="1"/>
        <v>1575</v>
      </c>
      <c r="M39" s="32">
        <v>0.35</v>
      </c>
      <c r="O39" s="33"/>
    </row>
    <row r="40" spans="1:15" ht="15.75" customHeight="1" x14ac:dyDescent="0.2">
      <c r="A40" s="22"/>
      <c r="B40" s="27" t="s">
        <v>21</v>
      </c>
      <c r="C40" s="27">
        <v>1185732</v>
      </c>
      <c r="D40" s="28">
        <v>44359</v>
      </c>
      <c r="E40" s="27" t="s">
        <v>22</v>
      </c>
      <c r="F40" s="27" t="s">
        <v>23</v>
      </c>
      <c r="G40" s="27" t="s">
        <v>23</v>
      </c>
      <c r="H40" s="27" t="s">
        <v>28</v>
      </c>
      <c r="I40" s="29">
        <v>0.6</v>
      </c>
      <c r="J40" s="30">
        <v>9000</v>
      </c>
      <c r="K40" s="31">
        <f t="shared" si="0"/>
        <v>5400</v>
      </c>
      <c r="L40" s="31">
        <f t="shared" si="1"/>
        <v>1620</v>
      </c>
      <c r="M40" s="32">
        <v>0.3</v>
      </c>
      <c r="O40" s="33"/>
    </row>
    <row r="41" spans="1:15" ht="15.75" customHeight="1" x14ac:dyDescent="0.2">
      <c r="A41" s="22"/>
      <c r="B41" s="27" t="s">
        <v>21</v>
      </c>
      <c r="C41" s="27">
        <v>1185732</v>
      </c>
      <c r="D41" s="28">
        <v>44359</v>
      </c>
      <c r="E41" s="27" t="s">
        <v>22</v>
      </c>
      <c r="F41" s="27" t="s">
        <v>23</v>
      </c>
      <c r="G41" s="27" t="s">
        <v>23</v>
      </c>
      <c r="H41" s="27" t="s">
        <v>29</v>
      </c>
      <c r="I41" s="29">
        <v>0.65</v>
      </c>
      <c r="J41" s="30">
        <v>10500</v>
      </c>
      <c r="K41" s="31">
        <f t="shared" si="0"/>
        <v>6825</v>
      </c>
      <c r="L41" s="31">
        <f t="shared" si="1"/>
        <v>1706.25</v>
      </c>
      <c r="M41" s="32">
        <v>0.25</v>
      </c>
      <c r="O41" s="33"/>
    </row>
    <row r="42" spans="1:15" ht="15.75" customHeight="1" x14ac:dyDescent="0.2">
      <c r="A42" s="22"/>
      <c r="B42" s="27" t="s">
        <v>21</v>
      </c>
      <c r="C42" s="27">
        <v>1185732</v>
      </c>
      <c r="D42" s="28">
        <v>44387</v>
      </c>
      <c r="E42" s="27" t="s">
        <v>22</v>
      </c>
      <c r="F42" s="27" t="s">
        <v>23</v>
      </c>
      <c r="G42" s="27" t="s">
        <v>23</v>
      </c>
      <c r="H42" s="27" t="s">
        <v>24</v>
      </c>
      <c r="I42" s="29">
        <v>0.6</v>
      </c>
      <c r="J42" s="30">
        <v>12750</v>
      </c>
      <c r="K42" s="31">
        <f t="shared" si="0"/>
        <v>7650</v>
      </c>
      <c r="L42" s="31">
        <f t="shared" si="1"/>
        <v>3825</v>
      </c>
      <c r="M42" s="32">
        <v>0.5</v>
      </c>
      <c r="O42" s="33"/>
    </row>
    <row r="43" spans="1:15" ht="15.75" customHeight="1" x14ac:dyDescent="0.2">
      <c r="A43" s="22"/>
      <c r="B43" s="27" t="s">
        <v>21</v>
      </c>
      <c r="C43" s="27">
        <v>1185732</v>
      </c>
      <c r="D43" s="28">
        <v>44387</v>
      </c>
      <c r="E43" s="27" t="s">
        <v>22</v>
      </c>
      <c r="F43" s="27" t="s">
        <v>23</v>
      </c>
      <c r="G43" s="27" t="s">
        <v>23</v>
      </c>
      <c r="H43" s="27" t="s">
        <v>25</v>
      </c>
      <c r="I43" s="29">
        <v>0.55000000000000004</v>
      </c>
      <c r="J43" s="30">
        <v>10250</v>
      </c>
      <c r="K43" s="31">
        <f t="shared" si="0"/>
        <v>5637.5000000000009</v>
      </c>
      <c r="L43" s="31">
        <f t="shared" si="1"/>
        <v>1691.2500000000002</v>
      </c>
      <c r="M43" s="32">
        <v>0.3</v>
      </c>
      <c r="O43" s="33"/>
    </row>
    <row r="44" spans="1:15" ht="15.75" customHeight="1" x14ac:dyDescent="0.2">
      <c r="A44" s="22"/>
      <c r="B44" s="27" t="s">
        <v>21</v>
      </c>
      <c r="C44" s="27">
        <v>1185732</v>
      </c>
      <c r="D44" s="28">
        <v>44387</v>
      </c>
      <c r="E44" s="27" t="s">
        <v>22</v>
      </c>
      <c r="F44" s="27" t="s">
        <v>23</v>
      </c>
      <c r="G44" s="27" t="s">
        <v>23</v>
      </c>
      <c r="H44" s="27" t="s">
        <v>26</v>
      </c>
      <c r="I44" s="29">
        <v>0.5</v>
      </c>
      <c r="J44" s="30">
        <v>9500</v>
      </c>
      <c r="K44" s="31">
        <f t="shared" si="0"/>
        <v>4750</v>
      </c>
      <c r="L44" s="31">
        <f t="shared" si="1"/>
        <v>1662.5</v>
      </c>
      <c r="M44" s="32">
        <v>0.35</v>
      </c>
      <c r="O44" s="33"/>
    </row>
    <row r="45" spans="1:15" ht="15.75" customHeight="1" x14ac:dyDescent="0.2">
      <c r="A45" s="22"/>
      <c r="B45" s="27" t="s">
        <v>21</v>
      </c>
      <c r="C45" s="27">
        <v>1185732</v>
      </c>
      <c r="D45" s="28">
        <v>44387</v>
      </c>
      <c r="E45" s="27" t="s">
        <v>22</v>
      </c>
      <c r="F45" s="27" t="s">
        <v>23</v>
      </c>
      <c r="G45" s="27" t="s">
        <v>23</v>
      </c>
      <c r="H45" s="27" t="s">
        <v>27</v>
      </c>
      <c r="I45" s="29">
        <v>0.5</v>
      </c>
      <c r="J45" s="30">
        <v>9000</v>
      </c>
      <c r="K45" s="31">
        <f t="shared" si="0"/>
        <v>4500</v>
      </c>
      <c r="L45" s="31">
        <f t="shared" si="1"/>
        <v>1575</v>
      </c>
      <c r="M45" s="32">
        <v>0.35</v>
      </c>
      <c r="O45" s="33"/>
    </row>
    <row r="46" spans="1:15" ht="15.75" customHeight="1" x14ac:dyDescent="0.2">
      <c r="A46" s="22"/>
      <c r="B46" s="27" t="s">
        <v>21</v>
      </c>
      <c r="C46" s="27">
        <v>1185732</v>
      </c>
      <c r="D46" s="28">
        <v>44387</v>
      </c>
      <c r="E46" s="27" t="s">
        <v>22</v>
      </c>
      <c r="F46" s="27" t="s">
        <v>23</v>
      </c>
      <c r="G46" s="27" t="s">
        <v>23</v>
      </c>
      <c r="H46" s="27" t="s">
        <v>28</v>
      </c>
      <c r="I46" s="29">
        <v>0.6</v>
      </c>
      <c r="J46" s="30">
        <v>9250</v>
      </c>
      <c r="K46" s="31">
        <f t="shared" si="0"/>
        <v>5550</v>
      </c>
      <c r="L46" s="31">
        <f t="shared" si="1"/>
        <v>1665</v>
      </c>
      <c r="M46" s="32">
        <v>0.3</v>
      </c>
      <c r="O46" s="33"/>
    </row>
    <row r="47" spans="1:15" ht="15.75" customHeight="1" x14ac:dyDescent="0.2">
      <c r="A47" s="22"/>
      <c r="B47" s="27" t="s">
        <v>21</v>
      </c>
      <c r="C47" s="27">
        <v>1185732</v>
      </c>
      <c r="D47" s="28">
        <v>44387</v>
      </c>
      <c r="E47" s="27" t="s">
        <v>22</v>
      </c>
      <c r="F47" s="27" t="s">
        <v>23</v>
      </c>
      <c r="G47" s="27" t="s">
        <v>23</v>
      </c>
      <c r="H47" s="27" t="s">
        <v>29</v>
      </c>
      <c r="I47" s="29">
        <v>0.65</v>
      </c>
      <c r="J47" s="30">
        <v>11000</v>
      </c>
      <c r="K47" s="31">
        <f t="shared" si="0"/>
        <v>7150</v>
      </c>
      <c r="L47" s="31">
        <f t="shared" si="1"/>
        <v>1787.5</v>
      </c>
      <c r="M47" s="32">
        <v>0.25</v>
      </c>
      <c r="O47" s="33"/>
    </row>
    <row r="48" spans="1:15" ht="15.75" customHeight="1" x14ac:dyDescent="0.2">
      <c r="A48" s="22"/>
      <c r="B48" s="27" t="s">
        <v>21</v>
      </c>
      <c r="C48" s="27">
        <v>1185732</v>
      </c>
      <c r="D48" s="28">
        <v>44419</v>
      </c>
      <c r="E48" s="27" t="s">
        <v>22</v>
      </c>
      <c r="F48" s="27" t="s">
        <v>23</v>
      </c>
      <c r="G48" s="27" t="s">
        <v>23</v>
      </c>
      <c r="H48" s="27" t="s">
        <v>24</v>
      </c>
      <c r="I48" s="29">
        <v>0.6</v>
      </c>
      <c r="J48" s="30">
        <v>12500</v>
      </c>
      <c r="K48" s="31">
        <f t="shared" si="0"/>
        <v>7500</v>
      </c>
      <c r="L48" s="31">
        <f t="shared" si="1"/>
        <v>3750</v>
      </c>
      <c r="M48" s="32">
        <v>0.5</v>
      </c>
      <c r="O48" s="33"/>
    </row>
    <row r="49" spans="1:15" ht="15.75" customHeight="1" x14ac:dyDescent="0.2">
      <c r="A49" s="22"/>
      <c r="B49" s="27" t="s">
        <v>21</v>
      </c>
      <c r="C49" s="27">
        <v>1185732</v>
      </c>
      <c r="D49" s="28">
        <v>44419</v>
      </c>
      <c r="E49" s="27" t="s">
        <v>22</v>
      </c>
      <c r="F49" s="27" t="s">
        <v>23</v>
      </c>
      <c r="G49" s="27" t="s">
        <v>23</v>
      </c>
      <c r="H49" s="27" t="s">
        <v>25</v>
      </c>
      <c r="I49" s="29">
        <v>0.55000000000000004</v>
      </c>
      <c r="J49" s="30">
        <v>10250</v>
      </c>
      <c r="K49" s="31">
        <f t="shared" si="0"/>
        <v>5637.5000000000009</v>
      </c>
      <c r="L49" s="31">
        <f t="shared" si="1"/>
        <v>1691.2500000000002</v>
      </c>
      <c r="M49" s="32">
        <v>0.3</v>
      </c>
      <c r="O49" s="33"/>
    </row>
    <row r="50" spans="1:15" ht="15.75" customHeight="1" x14ac:dyDescent="0.2">
      <c r="A50" s="22"/>
      <c r="B50" s="27" t="s">
        <v>21</v>
      </c>
      <c r="C50" s="27">
        <v>1185732</v>
      </c>
      <c r="D50" s="28">
        <v>44419</v>
      </c>
      <c r="E50" s="27" t="s">
        <v>22</v>
      </c>
      <c r="F50" s="27" t="s">
        <v>23</v>
      </c>
      <c r="G50" s="27" t="s">
        <v>23</v>
      </c>
      <c r="H50" s="27" t="s">
        <v>26</v>
      </c>
      <c r="I50" s="29">
        <v>0.5</v>
      </c>
      <c r="J50" s="30">
        <v>9500</v>
      </c>
      <c r="K50" s="31">
        <f t="shared" si="0"/>
        <v>4750</v>
      </c>
      <c r="L50" s="31">
        <f t="shared" si="1"/>
        <v>1662.5</v>
      </c>
      <c r="M50" s="32">
        <v>0.35</v>
      </c>
      <c r="O50" s="33"/>
    </row>
    <row r="51" spans="1:15" ht="15.75" customHeight="1" x14ac:dyDescent="0.2">
      <c r="A51" s="22"/>
      <c r="B51" s="27" t="s">
        <v>21</v>
      </c>
      <c r="C51" s="27">
        <v>1185732</v>
      </c>
      <c r="D51" s="28">
        <v>44419</v>
      </c>
      <c r="E51" s="27" t="s">
        <v>22</v>
      </c>
      <c r="F51" s="27" t="s">
        <v>23</v>
      </c>
      <c r="G51" s="27" t="s">
        <v>23</v>
      </c>
      <c r="H51" s="27" t="s">
        <v>27</v>
      </c>
      <c r="I51" s="29">
        <v>0.5</v>
      </c>
      <c r="J51" s="30">
        <v>9250</v>
      </c>
      <c r="K51" s="31">
        <f t="shared" si="0"/>
        <v>4625</v>
      </c>
      <c r="L51" s="31">
        <f t="shared" si="1"/>
        <v>1618.75</v>
      </c>
      <c r="M51" s="32">
        <v>0.35</v>
      </c>
      <c r="O51" s="33"/>
    </row>
    <row r="52" spans="1:15" ht="15.75" customHeight="1" x14ac:dyDescent="0.2">
      <c r="A52" s="22"/>
      <c r="B52" s="27" t="s">
        <v>21</v>
      </c>
      <c r="C52" s="27">
        <v>1185732</v>
      </c>
      <c r="D52" s="28">
        <v>44419</v>
      </c>
      <c r="E52" s="27" t="s">
        <v>22</v>
      </c>
      <c r="F52" s="27" t="s">
        <v>23</v>
      </c>
      <c r="G52" s="27" t="s">
        <v>23</v>
      </c>
      <c r="H52" s="27" t="s">
        <v>28</v>
      </c>
      <c r="I52" s="29">
        <v>0.6</v>
      </c>
      <c r="J52" s="30">
        <v>9000</v>
      </c>
      <c r="K52" s="31">
        <f t="shared" si="0"/>
        <v>5400</v>
      </c>
      <c r="L52" s="31">
        <f t="shared" si="1"/>
        <v>1620</v>
      </c>
      <c r="M52" s="32">
        <v>0.3</v>
      </c>
      <c r="O52" s="33"/>
    </row>
    <row r="53" spans="1:15" ht="15.75" customHeight="1" x14ac:dyDescent="0.2">
      <c r="A53" s="22"/>
      <c r="B53" s="27" t="s">
        <v>21</v>
      </c>
      <c r="C53" s="27">
        <v>1185732</v>
      </c>
      <c r="D53" s="28">
        <v>44419</v>
      </c>
      <c r="E53" s="27" t="s">
        <v>22</v>
      </c>
      <c r="F53" s="27" t="s">
        <v>23</v>
      </c>
      <c r="G53" s="27" t="s">
        <v>23</v>
      </c>
      <c r="H53" s="27" t="s">
        <v>29</v>
      </c>
      <c r="I53" s="29">
        <v>0.65</v>
      </c>
      <c r="J53" s="30">
        <v>10750</v>
      </c>
      <c r="K53" s="31">
        <f t="shared" si="0"/>
        <v>6987.5</v>
      </c>
      <c r="L53" s="31">
        <f t="shared" si="1"/>
        <v>1746.875</v>
      </c>
      <c r="M53" s="32">
        <v>0.25</v>
      </c>
      <c r="O53" s="33"/>
    </row>
    <row r="54" spans="1:15" ht="15.75" customHeight="1" x14ac:dyDescent="0.2">
      <c r="A54" s="22"/>
      <c r="B54" s="27" t="s">
        <v>21</v>
      </c>
      <c r="C54" s="27">
        <v>1185732</v>
      </c>
      <c r="D54" s="28">
        <v>44449</v>
      </c>
      <c r="E54" s="27" t="s">
        <v>22</v>
      </c>
      <c r="F54" s="27" t="s">
        <v>23</v>
      </c>
      <c r="G54" s="27" t="s">
        <v>23</v>
      </c>
      <c r="H54" s="27" t="s">
        <v>24</v>
      </c>
      <c r="I54" s="29">
        <v>0.6</v>
      </c>
      <c r="J54" s="30">
        <v>12000</v>
      </c>
      <c r="K54" s="31">
        <f t="shared" si="0"/>
        <v>7200</v>
      </c>
      <c r="L54" s="31">
        <f t="shared" si="1"/>
        <v>3600</v>
      </c>
      <c r="M54" s="32">
        <v>0.5</v>
      </c>
      <c r="O54" s="33"/>
    </row>
    <row r="55" spans="1:15" ht="15.75" customHeight="1" x14ac:dyDescent="0.2">
      <c r="A55" s="22"/>
      <c r="B55" s="27" t="s">
        <v>21</v>
      </c>
      <c r="C55" s="27">
        <v>1185732</v>
      </c>
      <c r="D55" s="28">
        <v>44449</v>
      </c>
      <c r="E55" s="27" t="s">
        <v>22</v>
      </c>
      <c r="F55" s="27" t="s">
        <v>23</v>
      </c>
      <c r="G55" s="27" t="s">
        <v>23</v>
      </c>
      <c r="H55" s="27" t="s">
        <v>25</v>
      </c>
      <c r="I55" s="29">
        <v>0.55000000000000004</v>
      </c>
      <c r="J55" s="30">
        <v>10000</v>
      </c>
      <c r="K55" s="31">
        <f t="shared" si="0"/>
        <v>5500</v>
      </c>
      <c r="L55" s="31">
        <f t="shared" si="1"/>
        <v>1650</v>
      </c>
      <c r="M55" s="32">
        <v>0.3</v>
      </c>
      <c r="O55" s="33"/>
    </row>
    <row r="56" spans="1:15" ht="15.75" customHeight="1" x14ac:dyDescent="0.2">
      <c r="A56" s="22"/>
      <c r="B56" s="27" t="s">
        <v>21</v>
      </c>
      <c r="C56" s="27">
        <v>1185732</v>
      </c>
      <c r="D56" s="28">
        <v>44449</v>
      </c>
      <c r="E56" s="27" t="s">
        <v>22</v>
      </c>
      <c r="F56" s="27" t="s">
        <v>23</v>
      </c>
      <c r="G56" s="27" t="s">
        <v>23</v>
      </c>
      <c r="H56" s="27" t="s">
        <v>26</v>
      </c>
      <c r="I56" s="29">
        <v>0.5</v>
      </c>
      <c r="J56" s="30">
        <v>9250</v>
      </c>
      <c r="K56" s="31">
        <f t="shared" si="0"/>
        <v>4625</v>
      </c>
      <c r="L56" s="31">
        <f t="shared" si="1"/>
        <v>1618.75</v>
      </c>
      <c r="M56" s="32">
        <v>0.35</v>
      </c>
      <c r="O56" s="33"/>
    </row>
    <row r="57" spans="1:15" ht="15.75" customHeight="1" x14ac:dyDescent="0.2">
      <c r="A57" s="22"/>
      <c r="B57" s="27" t="s">
        <v>21</v>
      </c>
      <c r="C57" s="27">
        <v>1185732</v>
      </c>
      <c r="D57" s="28">
        <v>44449</v>
      </c>
      <c r="E57" s="27" t="s">
        <v>22</v>
      </c>
      <c r="F57" s="27" t="s">
        <v>23</v>
      </c>
      <c r="G57" s="27" t="s">
        <v>23</v>
      </c>
      <c r="H57" s="27" t="s">
        <v>27</v>
      </c>
      <c r="I57" s="29">
        <v>0.5</v>
      </c>
      <c r="J57" s="30">
        <v>9000</v>
      </c>
      <c r="K57" s="31">
        <f t="shared" si="0"/>
        <v>4500</v>
      </c>
      <c r="L57" s="31">
        <f t="shared" si="1"/>
        <v>1575</v>
      </c>
      <c r="M57" s="32">
        <v>0.35</v>
      </c>
      <c r="O57" s="33"/>
    </row>
    <row r="58" spans="1:15" ht="15.75" customHeight="1" x14ac:dyDescent="0.2">
      <c r="A58" s="22"/>
      <c r="B58" s="27" t="s">
        <v>21</v>
      </c>
      <c r="C58" s="27">
        <v>1185732</v>
      </c>
      <c r="D58" s="28">
        <v>44449</v>
      </c>
      <c r="E58" s="27" t="s">
        <v>22</v>
      </c>
      <c r="F58" s="27" t="s">
        <v>23</v>
      </c>
      <c r="G58" s="27" t="s">
        <v>23</v>
      </c>
      <c r="H58" s="27" t="s">
        <v>28</v>
      </c>
      <c r="I58" s="29">
        <v>0.6</v>
      </c>
      <c r="J58" s="30">
        <v>9000</v>
      </c>
      <c r="K58" s="31">
        <f t="shared" si="0"/>
        <v>5400</v>
      </c>
      <c r="L58" s="31">
        <f t="shared" si="1"/>
        <v>1620</v>
      </c>
      <c r="M58" s="32">
        <v>0.3</v>
      </c>
      <c r="O58" s="33"/>
    </row>
    <row r="59" spans="1:15" ht="15.75" customHeight="1" x14ac:dyDescent="0.2">
      <c r="A59" s="22"/>
      <c r="B59" s="27" t="s">
        <v>21</v>
      </c>
      <c r="C59" s="27">
        <v>1185732</v>
      </c>
      <c r="D59" s="28">
        <v>44449</v>
      </c>
      <c r="E59" s="27" t="s">
        <v>22</v>
      </c>
      <c r="F59" s="27" t="s">
        <v>23</v>
      </c>
      <c r="G59" s="27" t="s">
        <v>23</v>
      </c>
      <c r="H59" s="27" t="s">
        <v>29</v>
      </c>
      <c r="I59" s="29">
        <v>0.65</v>
      </c>
      <c r="J59" s="30">
        <v>10000</v>
      </c>
      <c r="K59" s="31">
        <f t="shared" si="0"/>
        <v>6500</v>
      </c>
      <c r="L59" s="31">
        <f t="shared" si="1"/>
        <v>1625</v>
      </c>
      <c r="M59" s="32">
        <v>0.25</v>
      </c>
      <c r="O59" s="33"/>
    </row>
    <row r="60" spans="1:15" ht="15.75" customHeight="1" x14ac:dyDescent="0.2">
      <c r="A60" s="22"/>
      <c r="B60" s="27" t="s">
        <v>21</v>
      </c>
      <c r="C60" s="27">
        <v>1185732</v>
      </c>
      <c r="D60" s="28">
        <v>44481</v>
      </c>
      <c r="E60" s="27" t="s">
        <v>22</v>
      </c>
      <c r="F60" s="27" t="s">
        <v>23</v>
      </c>
      <c r="G60" s="27" t="s">
        <v>23</v>
      </c>
      <c r="H60" s="27" t="s">
        <v>24</v>
      </c>
      <c r="I60" s="29">
        <v>0.65</v>
      </c>
      <c r="J60" s="30">
        <v>11750</v>
      </c>
      <c r="K60" s="31">
        <f t="shared" si="0"/>
        <v>7637.5</v>
      </c>
      <c r="L60" s="31">
        <f t="shared" si="1"/>
        <v>3818.75</v>
      </c>
      <c r="M60" s="32">
        <v>0.5</v>
      </c>
      <c r="O60" s="33"/>
    </row>
    <row r="61" spans="1:15" ht="15.75" customHeight="1" x14ac:dyDescent="0.2">
      <c r="A61" s="22"/>
      <c r="B61" s="27" t="s">
        <v>21</v>
      </c>
      <c r="C61" s="27">
        <v>1185732</v>
      </c>
      <c r="D61" s="28">
        <v>44481</v>
      </c>
      <c r="E61" s="27" t="s">
        <v>22</v>
      </c>
      <c r="F61" s="27" t="s">
        <v>23</v>
      </c>
      <c r="G61" s="27" t="s">
        <v>23</v>
      </c>
      <c r="H61" s="27" t="s">
        <v>25</v>
      </c>
      <c r="I61" s="29">
        <v>0.55000000000000004</v>
      </c>
      <c r="J61" s="30">
        <v>10000</v>
      </c>
      <c r="K61" s="31">
        <f t="shared" si="0"/>
        <v>5500</v>
      </c>
      <c r="L61" s="31">
        <f t="shared" si="1"/>
        <v>1650</v>
      </c>
      <c r="M61" s="32">
        <v>0.3</v>
      </c>
      <c r="O61" s="33"/>
    </row>
    <row r="62" spans="1:15" ht="15.75" customHeight="1" x14ac:dyDescent="0.2">
      <c r="A62" s="22"/>
      <c r="B62" s="27" t="s">
        <v>21</v>
      </c>
      <c r="C62" s="27">
        <v>1185732</v>
      </c>
      <c r="D62" s="28">
        <v>44481</v>
      </c>
      <c r="E62" s="27" t="s">
        <v>22</v>
      </c>
      <c r="F62" s="27" t="s">
        <v>23</v>
      </c>
      <c r="G62" s="27" t="s">
        <v>23</v>
      </c>
      <c r="H62" s="27" t="s">
        <v>26</v>
      </c>
      <c r="I62" s="29">
        <v>0.55000000000000004</v>
      </c>
      <c r="J62" s="30">
        <v>9000</v>
      </c>
      <c r="K62" s="31">
        <f t="shared" si="0"/>
        <v>4950</v>
      </c>
      <c r="L62" s="31">
        <f t="shared" si="1"/>
        <v>1732.5</v>
      </c>
      <c r="M62" s="32">
        <v>0.35</v>
      </c>
      <c r="O62" s="33"/>
    </row>
    <row r="63" spans="1:15" ht="15.75" customHeight="1" x14ac:dyDescent="0.2">
      <c r="A63" s="22"/>
      <c r="B63" s="27" t="s">
        <v>21</v>
      </c>
      <c r="C63" s="27">
        <v>1185732</v>
      </c>
      <c r="D63" s="28">
        <v>44481</v>
      </c>
      <c r="E63" s="27" t="s">
        <v>22</v>
      </c>
      <c r="F63" s="27" t="s">
        <v>23</v>
      </c>
      <c r="G63" s="27" t="s">
        <v>23</v>
      </c>
      <c r="H63" s="27" t="s">
        <v>27</v>
      </c>
      <c r="I63" s="29">
        <v>0.55000000000000004</v>
      </c>
      <c r="J63" s="30">
        <v>8750</v>
      </c>
      <c r="K63" s="31">
        <f t="shared" si="0"/>
        <v>4812.5</v>
      </c>
      <c r="L63" s="31">
        <f t="shared" si="1"/>
        <v>1684.375</v>
      </c>
      <c r="M63" s="32">
        <v>0.35</v>
      </c>
      <c r="O63" s="33"/>
    </row>
    <row r="64" spans="1:15" ht="15.75" customHeight="1" x14ac:dyDescent="0.2">
      <c r="A64" s="22"/>
      <c r="B64" s="27" t="s">
        <v>21</v>
      </c>
      <c r="C64" s="27">
        <v>1185732</v>
      </c>
      <c r="D64" s="28">
        <v>44481</v>
      </c>
      <c r="E64" s="27" t="s">
        <v>22</v>
      </c>
      <c r="F64" s="27" t="s">
        <v>23</v>
      </c>
      <c r="G64" s="27" t="s">
        <v>23</v>
      </c>
      <c r="H64" s="27" t="s">
        <v>28</v>
      </c>
      <c r="I64" s="29">
        <v>0.65</v>
      </c>
      <c r="J64" s="30">
        <v>8750</v>
      </c>
      <c r="K64" s="31">
        <f t="shared" si="0"/>
        <v>5687.5</v>
      </c>
      <c r="L64" s="31">
        <f t="shared" si="1"/>
        <v>1706.25</v>
      </c>
      <c r="M64" s="32">
        <v>0.3</v>
      </c>
      <c r="O64" s="33"/>
    </row>
    <row r="65" spans="1:15" ht="15.75" customHeight="1" x14ac:dyDescent="0.2">
      <c r="A65" s="22"/>
      <c r="B65" s="27" t="s">
        <v>21</v>
      </c>
      <c r="C65" s="27">
        <v>1185732</v>
      </c>
      <c r="D65" s="28">
        <v>44481</v>
      </c>
      <c r="E65" s="27" t="s">
        <v>22</v>
      </c>
      <c r="F65" s="27" t="s">
        <v>23</v>
      </c>
      <c r="G65" s="27" t="s">
        <v>23</v>
      </c>
      <c r="H65" s="27" t="s">
        <v>29</v>
      </c>
      <c r="I65" s="29">
        <v>0.7</v>
      </c>
      <c r="J65" s="30">
        <v>10000</v>
      </c>
      <c r="K65" s="31">
        <f t="shared" si="0"/>
        <v>7000</v>
      </c>
      <c r="L65" s="31">
        <f t="shared" si="1"/>
        <v>1750</v>
      </c>
      <c r="M65" s="32">
        <v>0.25</v>
      </c>
      <c r="O65" s="33"/>
    </row>
    <row r="66" spans="1:15" ht="15.75" customHeight="1" x14ac:dyDescent="0.2">
      <c r="A66" s="22"/>
      <c r="B66" s="27" t="s">
        <v>21</v>
      </c>
      <c r="C66" s="27">
        <v>1185732</v>
      </c>
      <c r="D66" s="28">
        <v>44511</v>
      </c>
      <c r="E66" s="27" t="s">
        <v>22</v>
      </c>
      <c r="F66" s="27" t="s">
        <v>23</v>
      </c>
      <c r="G66" s="27" t="s">
        <v>23</v>
      </c>
      <c r="H66" s="27" t="s">
        <v>24</v>
      </c>
      <c r="I66" s="29">
        <v>0.65</v>
      </c>
      <c r="J66" s="30">
        <v>11500</v>
      </c>
      <c r="K66" s="31">
        <f t="shared" si="0"/>
        <v>7475</v>
      </c>
      <c r="L66" s="31">
        <f t="shared" si="1"/>
        <v>3737.5</v>
      </c>
      <c r="M66" s="32">
        <v>0.5</v>
      </c>
      <c r="O66" s="33"/>
    </row>
    <row r="67" spans="1:15" ht="15.75" customHeight="1" x14ac:dyDescent="0.2">
      <c r="A67" s="22"/>
      <c r="B67" s="27" t="s">
        <v>21</v>
      </c>
      <c r="C67" s="27">
        <v>1185732</v>
      </c>
      <c r="D67" s="28">
        <v>44511</v>
      </c>
      <c r="E67" s="27" t="s">
        <v>22</v>
      </c>
      <c r="F67" s="27" t="s">
        <v>23</v>
      </c>
      <c r="G67" s="27" t="s">
        <v>23</v>
      </c>
      <c r="H67" s="27" t="s">
        <v>25</v>
      </c>
      <c r="I67" s="29">
        <v>0.55000000000000004</v>
      </c>
      <c r="J67" s="30">
        <v>9750</v>
      </c>
      <c r="K67" s="31">
        <f t="shared" si="0"/>
        <v>5362.5</v>
      </c>
      <c r="L67" s="31">
        <f t="shared" si="1"/>
        <v>1608.75</v>
      </c>
      <c r="M67" s="32">
        <v>0.3</v>
      </c>
      <c r="O67" s="33"/>
    </row>
    <row r="68" spans="1:15" ht="15.75" customHeight="1" x14ac:dyDescent="0.2">
      <c r="A68" s="22"/>
      <c r="B68" s="27" t="s">
        <v>21</v>
      </c>
      <c r="C68" s="27">
        <v>1185732</v>
      </c>
      <c r="D68" s="28">
        <v>44511</v>
      </c>
      <c r="E68" s="27" t="s">
        <v>22</v>
      </c>
      <c r="F68" s="27" t="s">
        <v>23</v>
      </c>
      <c r="G68" s="27" t="s">
        <v>23</v>
      </c>
      <c r="H68" s="27" t="s">
        <v>26</v>
      </c>
      <c r="I68" s="29">
        <v>0.55000000000000004</v>
      </c>
      <c r="J68" s="30">
        <v>9200</v>
      </c>
      <c r="K68" s="31">
        <f t="shared" si="0"/>
        <v>5060</v>
      </c>
      <c r="L68" s="31">
        <f t="shared" si="1"/>
        <v>1771</v>
      </c>
      <c r="M68" s="32">
        <v>0.35</v>
      </c>
      <c r="O68" s="33"/>
    </row>
    <row r="69" spans="1:15" ht="15.75" customHeight="1" x14ac:dyDescent="0.2">
      <c r="A69" s="22"/>
      <c r="B69" s="27" t="s">
        <v>21</v>
      </c>
      <c r="C69" s="27">
        <v>1185732</v>
      </c>
      <c r="D69" s="28">
        <v>44511</v>
      </c>
      <c r="E69" s="27" t="s">
        <v>22</v>
      </c>
      <c r="F69" s="27" t="s">
        <v>23</v>
      </c>
      <c r="G69" s="27" t="s">
        <v>23</v>
      </c>
      <c r="H69" s="27" t="s">
        <v>27</v>
      </c>
      <c r="I69" s="29">
        <v>0.55000000000000004</v>
      </c>
      <c r="J69" s="30">
        <v>9000</v>
      </c>
      <c r="K69" s="31">
        <f t="shared" si="0"/>
        <v>4950</v>
      </c>
      <c r="L69" s="31">
        <f t="shared" si="1"/>
        <v>1732.5</v>
      </c>
      <c r="M69" s="32">
        <v>0.35</v>
      </c>
      <c r="O69" s="33"/>
    </row>
    <row r="70" spans="1:15" ht="15.75" customHeight="1" x14ac:dyDescent="0.2">
      <c r="A70" s="22"/>
      <c r="B70" s="27" t="s">
        <v>21</v>
      </c>
      <c r="C70" s="27">
        <v>1185732</v>
      </c>
      <c r="D70" s="28">
        <v>44511</v>
      </c>
      <c r="E70" s="27" t="s">
        <v>22</v>
      </c>
      <c r="F70" s="27" t="s">
        <v>23</v>
      </c>
      <c r="G70" s="27" t="s">
        <v>23</v>
      </c>
      <c r="H70" s="27" t="s">
        <v>28</v>
      </c>
      <c r="I70" s="29">
        <v>0.65</v>
      </c>
      <c r="J70" s="30">
        <v>8750</v>
      </c>
      <c r="K70" s="31">
        <f t="shared" si="0"/>
        <v>5687.5</v>
      </c>
      <c r="L70" s="31">
        <f t="shared" si="1"/>
        <v>1706.25</v>
      </c>
      <c r="M70" s="32">
        <v>0.3</v>
      </c>
      <c r="O70" s="33"/>
    </row>
    <row r="71" spans="1:15" ht="15.75" customHeight="1" x14ac:dyDescent="0.2">
      <c r="A71" s="22"/>
      <c r="B71" s="27" t="s">
        <v>21</v>
      </c>
      <c r="C71" s="27">
        <v>1185732</v>
      </c>
      <c r="D71" s="28">
        <v>44511</v>
      </c>
      <c r="E71" s="27" t="s">
        <v>22</v>
      </c>
      <c r="F71" s="27" t="s">
        <v>23</v>
      </c>
      <c r="G71" s="27" t="s">
        <v>23</v>
      </c>
      <c r="H71" s="27" t="s">
        <v>29</v>
      </c>
      <c r="I71" s="29">
        <v>0.7</v>
      </c>
      <c r="J71" s="30">
        <v>9750</v>
      </c>
      <c r="K71" s="31">
        <f t="shared" si="0"/>
        <v>6825</v>
      </c>
      <c r="L71" s="31">
        <f t="shared" si="1"/>
        <v>1706.25</v>
      </c>
      <c r="M71" s="32">
        <v>0.25</v>
      </c>
      <c r="O71" s="33"/>
    </row>
    <row r="72" spans="1:15" ht="15.75" customHeight="1" x14ac:dyDescent="0.2">
      <c r="A72" s="22"/>
      <c r="B72" s="27" t="s">
        <v>21</v>
      </c>
      <c r="C72" s="27">
        <v>1185732</v>
      </c>
      <c r="D72" s="28">
        <v>44540</v>
      </c>
      <c r="E72" s="27" t="s">
        <v>22</v>
      </c>
      <c r="F72" s="27" t="s">
        <v>23</v>
      </c>
      <c r="G72" s="27" t="s">
        <v>23</v>
      </c>
      <c r="H72" s="27" t="s">
        <v>24</v>
      </c>
      <c r="I72" s="29">
        <v>0.65</v>
      </c>
      <c r="J72" s="30">
        <v>12000</v>
      </c>
      <c r="K72" s="31">
        <f t="shared" si="0"/>
        <v>7800</v>
      </c>
      <c r="L72" s="31">
        <f t="shared" si="1"/>
        <v>3900</v>
      </c>
      <c r="M72" s="32">
        <v>0.5</v>
      </c>
      <c r="O72" s="33"/>
    </row>
    <row r="73" spans="1:15" ht="15.75" customHeight="1" x14ac:dyDescent="0.2">
      <c r="A73" s="22"/>
      <c r="B73" s="27" t="s">
        <v>21</v>
      </c>
      <c r="C73" s="27">
        <v>1185732</v>
      </c>
      <c r="D73" s="28">
        <v>44540</v>
      </c>
      <c r="E73" s="27" t="s">
        <v>22</v>
      </c>
      <c r="F73" s="27" t="s">
        <v>23</v>
      </c>
      <c r="G73" s="27" t="s">
        <v>23</v>
      </c>
      <c r="H73" s="27" t="s">
        <v>25</v>
      </c>
      <c r="I73" s="29">
        <v>0.55000000000000004</v>
      </c>
      <c r="J73" s="30">
        <v>10000</v>
      </c>
      <c r="K73" s="31">
        <f t="shared" si="0"/>
        <v>5500</v>
      </c>
      <c r="L73" s="31">
        <f t="shared" si="1"/>
        <v>1650</v>
      </c>
      <c r="M73" s="32">
        <v>0.3</v>
      </c>
      <c r="O73" s="33"/>
    </row>
    <row r="74" spans="1:15" ht="15.75" customHeight="1" x14ac:dyDescent="0.2">
      <c r="A74" s="22"/>
      <c r="B74" s="27" t="s">
        <v>21</v>
      </c>
      <c r="C74" s="27">
        <v>1185732</v>
      </c>
      <c r="D74" s="28">
        <v>44540</v>
      </c>
      <c r="E74" s="27" t="s">
        <v>22</v>
      </c>
      <c r="F74" s="27" t="s">
        <v>23</v>
      </c>
      <c r="G74" s="27" t="s">
        <v>23</v>
      </c>
      <c r="H74" s="27" t="s">
        <v>26</v>
      </c>
      <c r="I74" s="29">
        <v>0.55000000000000004</v>
      </c>
      <c r="J74" s="30">
        <v>9500</v>
      </c>
      <c r="K74" s="31">
        <f t="shared" si="0"/>
        <v>5225</v>
      </c>
      <c r="L74" s="31">
        <f t="shared" si="1"/>
        <v>1828.7499999999998</v>
      </c>
      <c r="M74" s="32">
        <v>0.35</v>
      </c>
      <c r="O74" s="33"/>
    </row>
    <row r="75" spans="1:15" ht="15.75" customHeight="1" x14ac:dyDescent="0.2">
      <c r="A75" s="22"/>
      <c r="B75" s="27" t="s">
        <v>21</v>
      </c>
      <c r="C75" s="27">
        <v>1185732</v>
      </c>
      <c r="D75" s="28">
        <v>44540</v>
      </c>
      <c r="E75" s="27" t="s">
        <v>22</v>
      </c>
      <c r="F75" s="27" t="s">
        <v>23</v>
      </c>
      <c r="G75" s="27" t="s">
        <v>23</v>
      </c>
      <c r="H75" s="27" t="s">
        <v>27</v>
      </c>
      <c r="I75" s="29">
        <v>0.55000000000000004</v>
      </c>
      <c r="J75" s="30">
        <v>9000</v>
      </c>
      <c r="K75" s="31">
        <f t="shared" si="0"/>
        <v>4950</v>
      </c>
      <c r="L75" s="31">
        <f t="shared" si="1"/>
        <v>1732.5</v>
      </c>
      <c r="M75" s="32">
        <v>0.35</v>
      </c>
      <c r="O75" s="33"/>
    </row>
    <row r="76" spans="1:15" ht="15.75" customHeight="1" x14ac:dyDescent="0.2">
      <c r="A76" s="22"/>
      <c r="B76" s="27" t="s">
        <v>21</v>
      </c>
      <c r="C76" s="27">
        <v>1185732</v>
      </c>
      <c r="D76" s="28">
        <v>44540</v>
      </c>
      <c r="E76" s="27" t="s">
        <v>22</v>
      </c>
      <c r="F76" s="27" t="s">
        <v>23</v>
      </c>
      <c r="G76" s="27" t="s">
        <v>23</v>
      </c>
      <c r="H76" s="27" t="s">
        <v>28</v>
      </c>
      <c r="I76" s="29">
        <v>0.65</v>
      </c>
      <c r="J76" s="30">
        <v>9000</v>
      </c>
      <c r="K76" s="31">
        <f t="shared" si="0"/>
        <v>5850</v>
      </c>
      <c r="L76" s="31">
        <f t="shared" si="1"/>
        <v>1755</v>
      </c>
      <c r="M76" s="32">
        <v>0.3</v>
      </c>
      <c r="O76" s="33"/>
    </row>
    <row r="77" spans="1:15" ht="15.75" customHeight="1" x14ac:dyDescent="0.2">
      <c r="A77" s="22"/>
      <c r="B77" s="27" t="s">
        <v>21</v>
      </c>
      <c r="C77" s="27">
        <v>1185732</v>
      </c>
      <c r="D77" s="28">
        <v>44540</v>
      </c>
      <c r="E77" s="27" t="s">
        <v>22</v>
      </c>
      <c r="F77" s="27" t="s">
        <v>23</v>
      </c>
      <c r="G77" s="27" t="s">
        <v>23</v>
      </c>
      <c r="H77" s="27" t="s">
        <v>29</v>
      </c>
      <c r="I77" s="29">
        <v>0.7</v>
      </c>
      <c r="J77" s="30">
        <v>10000</v>
      </c>
      <c r="K77" s="31">
        <f t="shared" si="0"/>
        <v>7000</v>
      </c>
      <c r="L77" s="31">
        <f t="shared" si="1"/>
        <v>1750</v>
      </c>
      <c r="M77" s="32">
        <v>0.25</v>
      </c>
      <c r="O77" s="33"/>
    </row>
    <row r="78" spans="1:15" ht="15.75" customHeight="1" x14ac:dyDescent="0.2">
      <c r="A78" s="22"/>
      <c r="B78" s="27" t="s">
        <v>30</v>
      </c>
      <c r="C78" s="27">
        <v>1197831</v>
      </c>
      <c r="D78" s="28">
        <v>44198</v>
      </c>
      <c r="E78" s="27" t="s">
        <v>31</v>
      </c>
      <c r="F78" s="27" t="s">
        <v>32</v>
      </c>
      <c r="G78" s="27" t="s">
        <v>33</v>
      </c>
      <c r="H78" s="27" t="s">
        <v>24</v>
      </c>
      <c r="I78" s="29">
        <v>0.25</v>
      </c>
      <c r="J78" s="30">
        <v>9000</v>
      </c>
      <c r="K78" s="31">
        <f t="shared" si="0"/>
        <v>2250</v>
      </c>
      <c r="L78" s="31">
        <f t="shared" si="1"/>
        <v>787.5</v>
      </c>
      <c r="M78" s="32">
        <v>0.35</v>
      </c>
      <c r="O78" s="33"/>
    </row>
    <row r="79" spans="1:15" ht="15.75" customHeight="1" x14ac:dyDescent="0.2">
      <c r="A79" s="22"/>
      <c r="B79" s="27" t="s">
        <v>30</v>
      </c>
      <c r="C79" s="27">
        <v>1197831</v>
      </c>
      <c r="D79" s="28">
        <v>44198</v>
      </c>
      <c r="E79" s="27" t="s">
        <v>31</v>
      </c>
      <c r="F79" s="27" t="s">
        <v>32</v>
      </c>
      <c r="G79" s="27" t="s">
        <v>33</v>
      </c>
      <c r="H79" s="27" t="s">
        <v>25</v>
      </c>
      <c r="I79" s="29">
        <v>0.35</v>
      </c>
      <c r="J79" s="30">
        <v>9000</v>
      </c>
      <c r="K79" s="31">
        <f t="shared" si="0"/>
        <v>3150</v>
      </c>
      <c r="L79" s="31">
        <f t="shared" si="1"/>
        <v>1102.5</v>
      </c>
      <c r="M79" s="32">
        <v>0.35</v>
      </c>
      <c r="O79" s="33"/>
    </row>
    <row r="80" spans="1:15" ht="15.75" customHeight="1" x14ac:dyDescent="0.2">
      <c r="A80" s="22"/>
      <c r="B80" s="27" t="s">
        <v>30</v>
      </c>
      <c r="C80" s="27">
        <v>1197831</v>
      </c>
      <c r="D80" s="28">
        <v>44198</v>
      </c>
      <c r="E80" s="27" t="s">
        <v>31</v>
      </c>
      <c r="F80" s="27" t="s">
        <v>32</v>
      </c>
      <c r="G80" s="27" t="s">
        <v>33</v>
      </c>
      <c r="H80" s="27" t="s">
        <v>26</v>
      </c>
      <c r="I80" s="29">
        <v>0.35</v>
      </c>
      <c r="J80" s="30">
        <v>7000</v>
      </c>
      <c r="K80" s="31">
        <f t="shared" si="0"/>
        <v>2450</v>
      </c>
      <c r="L80" s="31">
        <f t="shared" si="1"/>
        <v>857.5</v>
      </c>
      <c r="M80" s="32">
        <v>0.35</v>
      </c>
      <c r="O80" s="33"/>
    </row>
    <row r="81" spans="1:15" ht="15.75" customHeight="1" x14ac:dyDescent="0.2">
      <c r="A81" s="22"/>
      <c r="B81" s="27" t="s">
        <v>30</v>
      </c>
      <c r="C81" s="27">
        <v>1197831</v>
      </c>
      <c r="D81" s="28">
        <v>44198</v>
      </c>
      <c r="E81" s="27" t="s">
        <v>31</v>
      </c>
      <c r="F81" s="27" t="s">
        <v>32</v>
      </c>
      <c r="G81" s="27" t="s">
        <v>33</v>
      </c>
      <c r="H81" s="27" t="s">
        <v>27</v>
      </c>
      <c r="I81" s="29">
        <v>0.35</v>
      </c>
      <c r="J81" s="30">
        <v>7000</v>
      </c>
      <c r="K81" s="31">
        <f t="shared" si="0"/>
        <v>2450</v>
      </c>
      <c r="L81" s="31">
        <f t="shared" si="1"/>
        <v>1102.5</v>
      </c>
      <c r="M81" s="32">
        <v>0.45</v>
      </c>
      <c r="O81" s="33"/>
    </row>
    <row r="82" spans="1:15" ht="15.75" customHeight="1" x14ac:dyDescent="0.2">
      <c r="A82" s="22"/>
      <c r="B82" s="27" t="s">
        <v>30</v>
      </c>
      <c r="C82" s="27">
        <v>1197831</v>
      </c>
      <c r="D82" s="28">
        <v>44198</v>
      </c>
      <c r="E82" s="27" t="s">
        <v>31</v>
      </c>
      <c r="F82" s="27" t="s">
        <v>32</v>
      </c>
      <c r="G82" s="27" t="s">
        <v>33</v>
      </c>
      <c r="H82" s="27" t="s">
        <v>28</v>
      </c>
      <c r="I82" s="29">
        <v>0.4</v>
      </c>
      <c r="J82" s="30">
        <v>5500</v>
      </c>
      <c r="K82" s="31">
        <f t="shared" si="0"/>
        <v>2200</v>
      </c>
      <c r="L82" s="31">
        <f t="shared" si="1"/>
        <v>660</v>
      </c>
      <c r="M82" s="32">
        <v>0.3</v>
      </c>
      <c r="O82" s="33"/>
    </row>
    <row r="83" spans="1:15" ht="15.75" customHeight="1" x14ac:dyDescent="0.2">
      <c r="A83" s="22"/>
      <c r="B83" s="27" t="s">
        <v>30</v>
      </c>
      <c r="C83" s="27">
        <v>1197831</v>
      </c>
      <c r="D83" s="28">
        <v>44198</v>
      </c>
      <c r="E83" s="27" t="s">
        <v>31</v>
      </c>
      <c r="F83" s="27" t="s">
        <v>32</v>
      </c>
      <c r="G83" s="27" t="s">
        <v>33</v>
      </c>
      <c r="H83" s="27" t="s">
        <v>29</v>
      </c>
      <c r="I83" s="29">
        <v>0.35</v>
      </c>
      <c r="J83" s="30">
        <v>7000</v>
      </c>
      <c r="K83" s="31">
        <f t="shared" si="0"/>
        <v>2450</v>
      </c>
      <c r="L83" s="31">
        <f t="shared" si="1"/>
        <v>1225</v>
      </c>
      <c r="M83" s="32">
        <v>0.5</v>
      </c>
      <c r="O83" s="33"/>
    </row>
    <row r="84" spans="1:15" ht="15.75" customHeight="1" x14ac:dyDescent="0.2">
      <c r="A84" s="22"/>
      <c r="B84" s="27" t="s">
        <v>30</v>
      </c>
      <c r="C84" s="27">
        <v>1197831</v>
      </c>
      <c r="D84" s="28">
        <v>44228</v>
      </c>
      <c r="E84" s="27" t="s">
        <v>31</v>
      </c>
      <c r="F84" s="27" t="s">
        <v>32</v>
      </c>
      <c r="G84" s="27" t="s">
        <v>33</v>
      </c>
      <c r="H84" s="27" t="s">
        <v>24</v>
      </c>
      <c r="I84" s="29">
        <v>0.25</v>
      </c>
      <c r="J84" s="30">
        <v>8500</v>
      </c>
      <c r="K84" s="31">
        <f t="shared" si="0"/>
        <v>2125</v>
      </c>
      <c r="L84" s="31">
        <f t="shared" si="1"/>
        <v>743.75</v>
      </c>
      <c r="M84" s="32">
        <v>0.35</v>
      </c>
      <c r="O84" s="33"/>
    </row>
    <row r="85" spans="1:15" ht="15.75" customHeight="1" x14ac:dyDescent="0.2">
      <c r="A85" s="22"/>
      <c r="B85" s="27" t="s">
        <v>30</v>
      </c>
      <c r="C85" s="27">
        <v>1197831</v>
      </c>
      <c r="D85" s="28">
        <v>44228</v>
      </c>
      <c r="E85" s="27" t="s">
        <v>31</v>
      </c>
      <c r="F85" s="27" t="s">
        <v>32</v>
      </c>
      <c r="G85" s="27" t="s">
        <v>33</v>
      </c>
      <c r="H85" s="27" t="s">
        <v>25</v>
      </c>
      <c r="I85" s="29">
        <v>0.35</v>
      </c>
      <c r="J85" s="30">
        <v>8500</v>
      </c>
      <c r="K85" s="31">
        <f t="shared" si="0"/>
        <v>2975</v>
      </c>
      <c r="L85" s="31">
        <f t="shared" si="1"/>
        <v>1041.25</v>
      </c>
      <c r="M85" s="32">
        <v>0.35</v>
      </c>
      <c r="O85" s="33"/>
    </row>
    <row r="86" spans="1:15" ht="15.75" customHeight="1" x14ac:dyDescent="0.2">
      <c r="A86" s="22"/>
      <c r="B86" s="27" t="s">
        <v>30</v>
      </c>
      <c r="C86" s="27">
        <v>1197831</v>
      </c>
      <c r="D86" s="28">
        <v>44228</v>
      </c>
      <c r="E86" s="27" t="s">
        <v>31</v>
      </c>
      <c r="F86" s="27" t="s">
        <v>32</v>
      </c>
      <c r="G86" s="27" t="s">
        <v>33</v>
      </c>
      <c r="H86" s="27" t="s">
        <v>26</v>
      </c>
      <c r="I86" s="29">
        <v>0.35</v>
      </c>
      <c r="J86" s="30">
        <v>6750</v>
      </c>
      <c r="K86" s="31">
        <f t="shared" si="0"/>
        <v>2362.5</v>
      </c>
      <c r="L86" s="31">
        <f t="shared" si="1"/>
        <v>826.875</v>
      </c>
      <c r="M86" s="32">
        <v>0.35</v>
      </c>
      <c r="O86" s="33"/>
    </row>
    <row r="87" spans="1:15" ht="15.75" customHeight="1" x14ac:dyDescent="0.2">
      <c r="A87" s="22"/>
      <c r="B87" s="27" t="s">
        <v>30</v>
      </c>
      <c r="C87" s="27">
        <v>1197831</v>
      </c>
      <c r="D87" s="28">
        <v>44228</v>
      </c>
      <c r="E87" s="27" t="s">
        <v>31</v>
      </c>
      <c r="F87" s="27" t="s">
        <v>32</v>
      </c>
      <c r="G87" s="27" t="s">
        <v>33</v>
      </c>
      <c r="H87" s="27" t="s">
        <v>27</v>
      </c>
      <c r="I87" s="29">
        <v>0.35</v>
      </c>
      <c r="J87" s="30">
        <v>6250</v>
      </c>
      <c r="K87" s="31">
        <f t="shared" si="0"/>
        <v>2187.5</v>
      </c>
      <c r="L87" s="31">
        <f t="shared" si="1"/>
        <v>984.375</v>
      </c>
      <c r="M87" s="32">
        <v>0.45</v>
      </c>
      <c r="O87" s="33"/>
    </row>
    <row r="88" spans="1:15" ht="15.75" customHeight="1" x14ac:dyDescent="0.2">
      <c r="A88" s="22"/>
      <c r="B88" s="27" t="s">
        <v>30</v>
      </c>
      <c r="C88" s="27">
        <v>1197831</v>
      </c>
      <c r="D88" s="28">
        <v>44228</v>
      </c>
      <c r="E88" s="27" t="s">
        <v>31</v>
      </c>
      <c r="F88" s="27" t="s">
        <v>32</v>
      </c>
      <c r="G88" s="27" t="s">
        <v>33</v>
      </c>
      <c r="H88" s="27" t="s">
        <v>28</v>
      </c>
      <c r="I88" s="29">
        <v>0.4</v>
      </c>
      <c r="J88" s="30">
        <v>5000</v>
      </c>
      <c r="K88" s="31">
        <f t="shared" si="0"/>
        <v>2000</v>
      </c>
      <c r="L88" s="31">
        <f t="shared" si="1"/>
        <v>600</v>
      </c>
      <c r="M88" s="32">
        <v>0.3</v>
      </c>
      <c r="O88" s="33"/>
    </row>
    <row r="89" spans="1:15" ht="15.75" customHeight="1" x14ac:dyDescent="0.2">
      <c r="A89" s="22"/>
      <c r="B89" s="27" t="s">
        <v>30</v>
      </c>
      <c r="C89" s="27">
        <v>1197831</v>
      </c>
      <c r="D89" s="28">
        <v>44228</v>
      </c>
      <c r="E89" s="27" t="s">
        <v>31</v>
      </c>
      <c r="F89" s="27" t="s">
        <v>32</v>
      </c>
      <c r="G89" s="27" t="s">
        <v>33</v>
      </c>
      <c r="H89" s="27" t="s">
        <v>29</v>
      </c>
      <c r="I89" s="29">
        <v>0.35</v>
      </c>
      <c r="J89" s="30">
        <v>7000</v>
      </c>
      <c r="K89" s="31">
        <f t="shared" si="0"/>
        <v>2450</v>
      </c>
      <c r="L89" s="31">
        <f t="shared" si="1"/>
        <v>1225</v>
      </c>
      <c r="M89" s="32">
        <v>0.5</v>
      </c>
      <c r="O89" s="33"/>
    </row>
    <row r="90" spans="1:15" ht="15.75" customHeight="1" x14ac:dyDescent="0.2">
      <c r="A90" s="22"/>
      <c r="B90" s="27" t="s">
        <v>30</v>
      </c>
      <c r="C90" s="27">
        <v>1197831</v>
      </c>
      <c r="D90" s="28">
        <v>44258</v>
      </c>
      <c r="E90" s="27" t="s">
        <v>31</v>
      </c>
      <c r="F90" s="27" t="s">
        <v>32</v>
      </c>
      <c r="G90" s="27" t="s">
        <v>33</v>
      </c>
      <c r="H90" s="27" t="s">
        <v>24</v>
      </c>
      <c r="I90" s="29">
        <v>0.3</v>
      </c>
      <c r="J90" s="30">
        <v>8750</v>
      </c>
      <c r="K90" s="31">
        <f t="shared" si="0"/>
        <v>2625</v>
      </c>
      <c r="L90" s="31">
        <f t="shared" si="1"/>
        <v>918.74999999999989</v>
      </c>
      <c r="M90" s="32">
        <v>0.35</v>
      </c>
      <c r="O90" s="33"/>
    </row>
    <row r="91" spans="1:15" ht="15.75" customHeight="1" x14ac:dyDescent="0.2">
      <c r="A91" s="22"/>
      <c r="B91" s="27" t="s">
        <v>30</v>
      </c>
      <c r="C91" s="27">
        <v>1197831</v>
      </c>
      <c r="D91" s="28">
        <v>44258</v>
      </c>
      <c r="E91" s="27" t="s">
        <v>31</v>
      </c>
      <c r="F91" s="27" t="s">
        <v>32</v>
      </c>
      <c r="G91" s="27" t="s">
        <v>33</v>
      </c>
      <c r="H91" s="27" t="s">
        <v>25</v>
      </c>
      <c r="I91" s="29">
        <v>0.4</v>
      </c>
      <c r="J91" s="30">
        <v>8750</v>
      </c>
      <c r="K91" s="31">
        <f t="shared" si="0"/>
        <v>3500</v>
      </c>
      <c r="L91" s="31">
        <f t="shared" si="1"/>
        <v>1225</v>
      </c>
      <c r="M91" s="32">
        <v>0.35</v>
      </c>
      <c r="O91" s="33"/>
    </row>
    <row r="92" spans="1:15" ht="15.75" customHeight="1" x14ac:dyDescent="0.2">
      <c r="A92" s="22"/>
      <c r="B92" s="27" t="s">
        <v>30</v>
      </c>
      <c r="C92" s="27">
        <v>1197831</v>
      </c>
      <c r="D92" s="28">
        <v>44258</v>
      </c>
      <c r="E92" s="27" t="s">
        <v>31</v>
      </c>
      <c r="F92" s="27" t="s">
        <v>32</v>
      </c>
      <c r="G92" s="27" t="s">
        <v>33</v>
      </c>
      <c r="H92" s="27" t="s">
        <v>26</v>
      </c>
      <c r="I92" s="29">
        <v>0.35</v>
      </c>
      <c r="J92" s="30">
        <v>7000</v>
      </c>
      <c r="K92" s="31">
        <f t="shared" si="0"/>
        <v>2450</v>
      </c>
      <c r="L92" s="31">
        <f t="shared" si="1"/>
        <v>857.5</v>
      </c>
      <c r="M92" s="32">
        <v>0.35</v>
      </c>
      <c r="O92" s="33"/>
    </row>
    <row r="93" spans="1:15" ht="15.75" customHeight="1" x14ac:dyDescent="0.2">
      <c r="A93" s="22"/>
      <c r="B93" s="27" t="s">
        <v>30</v>
      </c>
      <c r="C93" s="27">
        <v>1197831</v>
      </c>
      <c r="D93" s="28">
        <v>44258</v>
      </c>
      <c r="E93" s="27" t="s">
        <v>31</v>
      </c>
      <c r="F93" s="27" t="s">
        <v>32</v>
      </c>
      <c r="G93" s="27" t="s">
        <v>33</v>
      </c>
      <c r="H93" s="27" t="s">
        <v>27</v>
      </c>
      <c r="I93" s="29">
        <v>0.4</v>
      </c>
      <c r="J93" s="30">
        <v>6000</v>
      </c>
      <c r="K93" s="31">
        <f t="shared" si="0"/>
        <v>2400</v>
      </c>
      <c r="L93" s="31">
        <f t="shared" si="1"/>
        <v>1080</v>
      </c>
      <c r="M93" s="32">
        <v>0.45</v>
      </c>
      <c r="O93" s="33"/>
    </row>
    <row r="94" spans="1:15" ht="15.75" customHeight="1" x14ac:dyDescent="0.2">
      <c r="A94" s="22"/>
      <c r="B94" s="27" t="s">
        <v>30</v>
      </c>
      <c r="C94" s="27">
        <v>1197831</v>
      </c>
      <c r="D94" s="28">
        <v>44258</v>
      </c>
      <c r="E94" s="27" t="s">
        <v>31</v>
      </c>
      <c r="F94" s="27" t="s">
        <v>32</v>
      </c>
      <c r="G94" s="27" t="s">
        <v>33</v>
      </c>
      <c r="H94" s="27" t="s">
        <v>28</v>
      </c>
      <c r="I94" s="29">
        <v>0.45</v>
      </c>
      <c r="J94" s="30">
        <v>5000</v>
      </c>
      <c r="K94" s="31">
        <f t="shared" si="0"/>
        <v>2250</v>
      </c>
      <c r="L94" s="31">
        <f t="shared" si="1"/>
        <v>675</v>
      </c>
      <c r="M94" s="32">
        <v>0.3</v>
      </c>
      <c r="O94" s="33"/>
    </row>
    <row r="95" spans="1:15" ht="15.75" customHeight="1" x14ac:dyDescent="0.2">
      <c r="A95" s="22"/>
      <c r="B95" s="27" t="s">
        <v>30</v>
      </c>
      <c r="C95" s="27">
        <v>1197831</v>
      </c>
      <c r="D95" s="28">
        <v>44258</v>
      </c>
      <c r="E95" s="27" t="s">
        <v>31</v>
      </c>
      <c r="F95" s="27" t="s">
        <v>32</v>
      </c>
      <c r="G95" s="27" t="s">
        <v>33</v>
      </c>
      <c r="H95" s="27" t="s">
        <v>29</v>
      </c>
      <c r="I95" s="29">
        <v>0.4</v>
      </c>
      <c r="J95" s="30">
        <v>6500</v>
      </c>
      <c r="K95" s="31">
        <f t="shared" si="0"/>
        <v>2600</v>
      </c>
      <c r="L95" s="31">
        <f t="shared" si="1"/>
        <v>1300</v>
      </c>
      <c r="M95" s="32">
        <v>0.5</v>
      </c>
      <c r="O95" s="33"/>
    </row>
    <row r="96" spans="1:15" ht="15.75" customHeight="1" x14ac:dyDescent="0.2">
      <c r="A96" s="22"/>
      <c r="B96" s="27" t="s">
        <v>30</v>
      </c>
      <c r="C96" s="27">
        <v>1197831</v>
      </c>
      <c r="D96" s="28">
        <v>44288</v>
      </c>
      <c r="E96" s="27" t="s">
        <v>31</v>
      </c>
      <c r="F96" s="27" t="s">
        <v>32</v>
      </c>
      <c r="G96" s="27" t="s">
        <v>33</v>
      </c>
      <c r="H96" s="27" t="s">
        <v>24</v>
      </c>
      <c r="I96" s="29">
        <v>0.3</v>
      </c>
      <c r="J96" s="30">
        <v>9000</v>
      </c>
      <c r="K96" s="31">
        <f t="shared" si="0"/>
        <v>2700</v>
      </c>
      <c r="L96" s="31">
        <f t="shared" si="1"/>
        <v>944.99999999999989</v>
      </c>
      <c r="M96" s="32">
        <v>0.35</v>
      </c>
      <c r="O96" s="33"/>
    </row>
    <row r="97" spans="1:15" ht="15.75" customHeight="1" x14ac:dyDescent="0.2">
      <c r="A97" s="22"/>
      <c r="B97" s="27" t="s">
        <v>30</v>
      </c>
      <c r="C97" s="27">
        <v>1197831</v>
      </c>
      <c r="D97" s="28">
        <v>44288</v>
      </c>
      <c r="E97" s="27" t="s">
        <v>31</v>
      </c>
      <c r="F97" s="27" t="s">
        <v>32</v>
      </c>
      <c r="G97" s="27" t="s">
        <v>33</v>
      </c>
      <c r="H97" s="27" t="s">
        <v>25</v>
      </c>
      <c r="I97" s="29">
        <v>0.4</v>
      </c>
      <c r="J97" s="30">
        <v>9000</v>
      </c>
      <c r="K97" s="31">
        <f t="shared" si="0"/>
        <v>3600</v>
      </c>
      <c r="L97" s="31">
        <f t="shared" si="1"/>
        <v>1260</v>
      </c>
      <c r="M97" s="32">
        <v>0.35</v>
      </c>
      <c r="O97" s="33"/>
    </row>
    <row r="98" spans="1:15" ht="15.75" customHeight="1" x14ac:dyDescent="0.2">
      <c r="A98" s="22"/>
      <c r="B98" s="27" t="s">
        <v>30</v>
      </c>
      <c r="C98" s="27">
        <v>1197831</v>
      </c>
      <c r="D98" s="28">
        <v>44288</v>
      </c>
      <c r="E98" s="27" t="s">
        <v>31</v>
      </c>
      <c r="F98" s="27" t="s">
        <v>32</v>
      </c>
      <c r="G98" s="27" t="s">
        <v>33</v>
      </c>
      <c r="H98" s="27" t="s">
        <v>26</v>
      </c>
      <c r="I98" s="29">
        <v>0.35</v>
      </c>
      <c r="J98" s="30">
        <v>7250</v>
      </c>
      <c r="K98" s="31">
        <f t="shared" si="0"/>
        <v>2537.5</v>
      </c>
      <c r="L98" s="31">
        <f t="shared" si="1"/>
        <v>888.125</v>
      </c>
      <c r="M98" s="32">
        <v>0.35</v>
      </c>
      <c r="O98" s="33"/>
    </row>
    <row r="99" spans="1:15" ht="15.75" customHeight="1" x14ac:dyDescent="0.2">
      <c r="A99" s="22"/>
      <c r="B99" s="27" t="s">
        <v>30</v>
      </c>
      <c r="C99" s="27">
        <v>1197831</v>
      </c>
      <c r="D99" s="28">
        <v>44288</v>
      </c>
      <c r="E99" s="27" t="s">
        <v>31</v>
      </c>
      <c r="F99" s="27" t="s">
        <v>32</v>
      </c>
      <c r="G99" s="27" t="s">
        <v>33</v>
      </c>
      <c r="H99" s="27" t="s">
        <v>27</v>
      </c>
      <c r="I99" s="29">
        <v>0.4</v>
      </c>
      <c r="J99" s="30">
        <v>6250</v>
      </c>
      <c r="K99" s="31">
        <f t="shared" si="0"/>
        <v>2500</v>
      </c>
      <c r="L99" s="31">
        <f t="shared" si="1"/>
        <v>1125</v>
      </c>
      <c r="M99" s="32">
        <v>0.45</v>
      </c>
      <c r="O99" s="33"/>
    </row>
    <row r="100" spans="1:15" ht="15.75" customHeight="1" x14ac:dyDescent="0.2">
      <c r="A100" s="22"/>
      <c r="B100" s="27" t="s">
        <v>30</v>
      </c>
      <c r="C100" s="27">
        <v>1197831</v>
      </c>
      <c r="D100" s="28">
        <v>44288</v>
      </c>
      <c r="E100" s="27" t="s">
        <v>31</v>
      </c>
      <c r="F100" s="27" t="s">
        <v>32</v>
      </c>
      <c r="G100" s="27" t="s">
        <v>33</v>
      </c>
      <c r="H100" s="27" t="s">
        <v>28</v>
      </c>
      <c r="I100" s="29">
        <v>0.45</v>
      </c>
      <c r="J100" s="30">
        <v>5250</v>
      </c>
      <c r="K100" s="31">
        <f t="shared" si="0"/>
        <v>2362.5</v>
      </c>
      <c r="L100" s="31">
        <f t="shared" si="1"/>
        <v>708.75</v>
      </c>
      <c r="M100" s="32">
        <v>0.3</v>
      </c>
      <c r="O100" s="33"/>
    </row>
    <row r="101" spans="1:15" ht="15.75" customHeight="1" x14ac:dyDescent="0.2">
      <c r="A101" s="22"/>
      <c r="B101" s="27" t="s">
        <v>30</v>
      </c>
      <c r="C101" s="27">
        <v>1197831</v>
      </c>
      <c r="D101" s="28">
        <v>44288</v>
      </c>
      <c r="E101" s="27" t="s">
        <v>31</v>
      </c>
      <c r="F101" s="27" t="s">
        <v>32</v>
      </c>
      <c r="G101" s="27" t="s">
        <v>33</v>
      </c>
      <c r="H101" s="27" t="s">
        <v>29</v>
      </c>
      <c r="I101" s="29">
        <v>0.4</v>
      </c>
      <c r="J101" s="30">
        <v>8000</v>
      </c>
      <c r="K101" s="31">
        <f t="shared" si="0"/>
        <v>3200</v>
      </c>
      <c r="L101" s="31">
        <f t="shared" si="1"/>
        <v>1600</v>
      </c>
      <c r="M101" s="32">
        <v>0.5</v>
      </c>
      <c r="O101" s="33"/>
    </row>
    <row r="102" spans="1:15" ht="15.75" customHeight="1" x14ac:dyDescent="0.2">
      <c r="A102" s="22"/>
      <c r="B102" s="27" t="s">
        <v>30</v>
      </c>
      <c r="C102" s="27">
        <v>1197831</v>
      </c>
      <c r="D102" s="28">
        <v>44318</v>
      </c>
      <c r="E102" s="27" t="s">
        <v>31</v>
      </c>
      <c r="F102" s="27" t="s">
        <v>32</v>
      </c>
      <c r="G102" s="27" t="s">
        <v>33</v>
      </c>
      <c r="H102" s="27" t="s">
        <v>24</v>
      </c>
      <c r="I102" s="29">
        <v>0.3</v>
      </c>
      <c r="J102" s="30">
        <v>9250</v>
      </c>
      <c r="K102" s="31">
        <f t="shared" si="0"/>
        <v>2775</v>
      </c>
      <c r="L102" s="31">
        <f t="shared" si="1"/>
        <v>971.24999999999989</v>
      </c>
      <c r="M102" s="32">
        <v>0.35</v>
      </c>
      <c r="O102" s="33"/>
    </row>
    <row r="103" spans="1:15" ht="15.75" customHeight="1" x14ac:dyDescent="0.2">
      <c r="A103" s="22"/>
      <c r="B103" s="27" t="s">
        <v>30</v>
      </c>
      <c r="C103" s="27">
        <v>1197831</v>
      </c>
      <c r="D103" s="28">
        <v>44318</v>
      </c>
      <c r="E103" s="27" t="s">
        <v>31</v>
      </c>
      <c r="F103" s="27" t="s">
        <v>32</v>
      </c>
      <c r="G103" s="27" t="s">
        <v>33</v>
      </c>
      <c r="H103" s="27" t="s">
        <v>25</v>
      </c>
      <c r="I103" s="29">
        <v>0.4</v>
      </c>
      <c r="J103" s="30">
        <v>9250</v>
      </c>
      <c r="K103" s="31">
        <f t="shared" si="0"/>
        <v>3700</v>
      </c>
      <c r="L103" s="31">
        <f t="shared" si="1"/>
        <v>1295</v>
      </c>
      <c r="M103" s="32">
        <v>0.35</v>
      </c>
      <c r="O103" s="33"/>
    </row>
    <row r="104" spans="1:15" ht="15.75" customHeight="1" x14ac:dyDescent="0.2">
      <c r="A104" s="22"/>
      <c r="B104" s="27" t="s">
        <v>30</v>
      </c>
      <c r="C104" s="27">
        <v>1197831</v>
      </c>
      <c r="D104" s="28">
        <v>44318</v>
      </c>
      <c r="E104" s="27" t="s">
        <v>31</v>
      </c>
      <c r="F104" s="27" t="s">
        <v>32</v>
      </c>
      <c r="G104" s="27" t="s">
        <v>33</v>
      </c>
      <c r="H104" s="27" t="s">
        <v>26</v>
      </c>
      <c r="I104" s="29">
        <v>0.35</v>
      </c>
      <c r="J104" s="30">
        <v>7750</v>
      </c>
      <c r="K104" s="31">
        <f t="shared" si="0"/>
        <v>2712.5</v>
      </c>
      <c r="L104" s="31">
        <f t="shared" si="1"/>
        <v>949.37499999999989</v>
      </c>
      <c r="M104" s="32">
        <v>0.35</v>
      </c>
      <c r="O104" s="33"/>
    </row>
    <row r="105" spans="1:15" ht="15.75" customHeight="1" x14ac:dyDescent="0.2">
      <c r="A105" s="22"/>
      <c r="B105" s="27" t="s">
        <v>30</v>
      </c>
      <c r="C105" s="27">
        <v>1197831</v>
      </c>
      <c r="D105" s="28">
        <v>44318</v>
      </c>
      <c r="E105" s="27" t="s">
        <v>31</v>
      </c>
      <c r="F105" s="27" t="s">
        <v>32</v>
      </c>
      <c r="G105" s="27" t="s">
        <v>33</v>
      </c>
      <c r="H105" s="27" t="s">
        <v>27</v>
      </c>
      <c r="I105" s="29">
        <v>0.4</v>
      </c>
      <c r="J105" s="30">
        <v>7000</v>
      </c>
      <c r="K105" s="31">
        <f t="shared" si="0"/>
        <v>2800</v>
      </c>
      <c r="L105" s="31">
        <f t="shared" si="1"/>
        <v>1260</v>
      </c>
      <c r="M105" s="32">
        <v>0.45</v>
      </c>
      <c r="O105" s="33"/>
    </row>
    <row r="106" spans="1:15" ht="15.75" customHeight="1" x14ac:dyDescent="0.2">
      <c r="A106" s="22"/>
      <c r="B106" s="27" t="s">
        <v>30</v>
      </c>
      <c r="C106" s="27">
        <v>1197831</v>
      </c>
      <c r="D106" s="28">
        <v>44318</v>
      </c>
      <c r="E106" s="27" t="s">
        <v>31</v>
      </c>
      <c r="F106" s="27" t="s">
        <v>32</v>
      </c>
      <c r="G106" s="27" t="s">
        <v>33</v>
      </c>
      <c r="H106" s="27" t="s">
        <v>28</v>
      </c>
      <c r="I106" s="29">
        <v>0.45</v>
      </c>
      <c r="J106" s="30">
        <v>6000</v>
      </c>
      <c r="K106" s="31">
        <f t="shared" si="0"/>
        <v>2700</v>
      </c>
      <c r="L106" s="31">
        <f t="shared" si="1"/>
        <v>810</v>
      </c>
      <c r="M106" s="32">
        <v>0.3</v>
      </c>
      <c r="O106" s="33"/>
    </row>
    <row r="107" spans="1:15" ht="15.75" customHeight="1" x14ac:dyDescent="0.2">
      <c r="A107" s="22"/>
      <c r="B107" s="27" t="s">
        <v>30</v>
      </c>
      <c r="C107" s="27">
        <v>1197831</v>
      </c>
      <c r="D107" s="28">
        <v>44318</v>
      </c>
      <c r="E107" s="27" t="s">
        <v>31</v>
      </c>
      <c r="F107" s="27" t="s">
        <v>32</v>
      </c>
      <c r="G107" s="27" t="s">
        <v>33</v>
      </c>
      <c r="H107" s="27" t="s">
        <v>29</v>
      </c>
      <c r="I107" s="29">
        <v>0.4</v>
      </c>
      <c r="J107" s="30">
        <v>9500</v>
      </c>
      <c r="K107" s="31">
        <f t="shared" si="0"/>
        <v>3800</v>
      </c>
      <c r="L107" s="31">
        <f t="shared" si="1"/>
        <v>1900</v>
      </c>
      <c r="M107" s="32">
        <v>0.5</v>
      </c>
      <c r="O107" s="33"/>
    </row>
    <row r="108" spans="1:15" ht="15.75" customHeight="1" x14ac:dyDescent="0.2">
      <c r="A108" s="22"/>
      <c r="B108" s="27" t="s">
        <v>30</v>
      </c>
      <c r="C108" s="27">
        <v>1197831</v>
      </c>
      <c r="D108" s="28">
        <v>44348</v>
      </c>
      <c r="E108" s="27" t="s">
        <v>31</v>
      </c>
      <c r="F108" s="27" t="s">
        <v>32</v>
      </c>
      <c r="G108" s="27" t="s">
        <v>33</v>
      </c>
      <c r="H108" s="27" t="s">
        <v>24</v>
      </c>
      <c r="I108" s="29">
        <v>0.4</v>
      </c>
      <c r="J108" s="30">
        <v>9500</v>
      </c>
      <c r="K108" s="31">
        <f t="shared" si="0"/>
        <v>3800</v>
      </c>
      <c r="L108" s="31">
        <f t="shared" si="1"/>
        <v>1330</v>
      </c>
      <c r="M108" s="32">
        <v>0.35</v>
      </c>
      <c r="O108" s="33"/>
    </row>
    <row r="109" spans="1:15" ht="15.75" customHeight="1" x14ac:dyDescent="0.2">
      <c r="A109" s="22"/>
      <c r="B109" s="27" t="s">
        <v>30</v>
      </c>
      <c r="C109" s="27">
        <v>1197831</v>
      </c>
      <c r="D109" s="28">
        <v>44348</v>
      </c>
      <c r="E109" s="27" t="s">
        <v>31</v>
      </c>
      <c r="F109" s="27" t="s">
        <v>32</v>
      </c>
      <c r="G109" s="27" t="s">
        <v>33</v>
      </c>
      <c r="H109" s="27" t="s">
        <v>25</v>
      </c>
      <c r="I109" s="29">
        <v>0.45</v>
      </c>
      <c r="J109" s="30">
        <v>9500</v>
      </c>
      <c r="K109" s="31">
        <f t="shared" si="0"/>
        <v>4275</v>
      </c>
      <c r="L109" s="31">
        <f t="shared" si="1"/>
        <v>1496.25</v>
      </c>
      <c r="M109" s="32">
        <v>0.35</v>
      </c>
      <c r="O109" s="33"/>
    </row>
    <row r="110" spans="1:15" ht="15.75" customHeight="1" x14ac:dyDescent="0.2">
      <c r="A110" s="22"/>
      <c r="B110" s="27" t="s">
        <v>30</v>
      </c>
      <c r="C110" s="27">
        <v>1197831</v>
      </c>
      <c r="D110" s="28">
        <v>44348</v>
      </c>
      <c r="E110" s="27" t="s">
        <v>31</v>
      </c>
      <c r="F110" s="27" t="s">
        <v>32</v>
      </c>
      <c r="G110" s="27" t="s">
        <v>33</v>
      </c>
      <c r="H110" s="27" t="s">
        <v>26</v>
      </c>
      <c r="I110" s="29">
        <v>0.4</v>
      </c>
      <c r="J110" s="30">
        <v>8000</v>
      </c>
      <c r="K110" s="31">
        <f t="shared" si="0"/>
        <v>3200</v>
      </c>
      <c r="L110" s="31">
        <f t="shared" si="1"/>
        <v>1120</v>
      </c>
      <c r="M110" s="32">
        <v>0.35</v>
      </c>
      <c r="O110" s="33"/>
    </row>
    <row r="111" spans="1:15" ht="15.75" customHeight="1" x14ac:dyDescent="0.2">
      <c r="A111" s="22"/>
      <c r="B111" s="27" t="s">
        <v>30</v>
      </c>
      <c r="C111" s="27">
        <v>1197831</v>
      </c>
      <c r="D111" s="28">
        <v>44348</v>
      </c>
      <c r="E111" s="27" t="s">
        <v>31</v>
      </c>
      <c r="F111" s="27" t="s">
        <v>32</v>
      </c>
      <c r="G111" s="27" t="s">
        <v>33</v>
      </c>
      <c r="H111" s="27" t="s">
        <v>27</v>
      </c>
      <c r="I111" s="29">
        <v>0.4</v>
      </c>
      <c r="J111" s="30">
        <v>7500</v>
      </c>
      <c r="K111" s="31">
        <f t="shared" si="0"/>
        <v>3000</v>
      </c>
      <c r="L111" s="31">
        <f t="shared" si="1"/>
        <v>1350</v>
      </c>
      <c r="M111" s="32">
        <v>0.45</v>
      </c>
      <c r="O111" s="33"/>
    </row>
    <row r="112" spans="1:15" ht="15.75" customHeight="1" x14ac:dyDescent="0.2">
      <c r="A112" s="22"/>
      <c r="B112" s="27" t="s">
        <v>30</v>
      </c>
      <c r="C112" s="27">
        <v>1197831</v>
      </c>
      <c r="D112" s="28">
        <v>44348</v>
      </c>
      <c r="E112" s="27" t="s">
        <v>31</v>
      </c>
      <c r="F112" s="27" t="s">
        <v>32</v>
      </c>
      <c r="G112" s="27" t="s">
        <v>33</v>
      </c>
      <c r="H112" s="27" t="s">
        <v>28</v>
      </c>
      <c r="I112" s="29">
        <v>0.45</v>
      </c>
      <c r="J112" s="30">
        <v>6500</v>
      </c>
      <c r="K112" s="31">
        <f t="shared" si="0"/>
        <v>2925</v>
      </c>
      <c r="L112" s="31">
        <f t="shared" si="1"/>
        <v>877.5</v>
      </c>
      <c r="M112" s="32">
        <v>0.3</v>
      </c>
      <c r="O112" s="33"/>
    </row>
    <row r="113" spans="1:15" ht="15.75" customHeight="1" x14ac:dyDescent="0.2">
      <c r="A113" s="22"/>
      <c r="B113" s="27" t="s">
        <v>30</v>
      </c>
      <c r="C113" s="27">
        <v>1197831</v>
      </c>
      <c r="D113" s="28">
        <v>44348</v>
      </c>
      <c r="E113" s="27" t="s">
        <v>31</v>
      </c>
      <c r="F113" s="27" t="s">
        <v>32</v>
      </c>
      <c r="G113" s="27" t="s">
        <v>33</v>
      </c>
      <c r="H113" s="27" t="s">
        <v>29</v>
      </c>
      <c r="I113" s="29">
        <v>0.5</v>
      </c>
      <c r="J113" s="30">
        <v>10000</v>
      </c>
      <c r="K113" s="31">
        <f t="shared" si="0"/>
        <v>5000</v>
      </c>
      <c r="L113" s="31">
        <f t="shared" si="1"/>
        <v>2500</v>
      </c>
      <c r="M113" s="32">
        <v>0.5</v>
      </c>
      <c r="O113" s="33"/>
    </row>
    <row r="114" spans="1:15" ht="15.75" customHeight="1" x14ac:dyDescent="0.2">
      <c r="A114" s="22"/>
      <c r="B114" s="27" t="s">
        <v>30</v>
      </c>
      <c r="C114" s="27">
        <v>1197831</v>
      </c>
      <c r="D114" s="28">
        <v>44380</v>
      </c>
      <c r="E114" s="27" t="s">
        <v>31</v>
      </c>
      <c r="F114" s="27" t="s">
        <v>32</v>
      </c>
      <c r="G114" s="27" t="s">
        <v>33</v>
      </c>
      <c r="H114" s="27" t="s">
        <v>24</v>
      </c>
      <c r="I114" s="29">
        <v>0.4</v>
      </c>
      <c r="J114" s="30">
        <v>9500</v>
      </c>
      <c r="K114" s="31">
        <f t="shared" si="0"/>
        <v>3800</v>
      </c>
      <c r="L114" s="31">
        <f t="shared" si="1"/>
        <v>1330</v>
      </c>
      <c r="M114" s="32">
        <v>0.35</v>
      </c>
      <c r="O114" s="33"/>
    </row>
    <row r="115" spans="1:15" ht="15.75" customHeight="1" x14ac:dyDescent="0.2">
      <c r="A115" s="22"/>
      <c r="B115" s="27" t="s">
        <v>30</v>
      </c>
      <c r="C115" s="27">
        <v>1197831</v>
      </c>
      <c r="D115" s="28">
        <v>44380</v>
      </c>
      <c r="E115" s="27" t="s">
        <v>31</v>
      </c>
      <c r="F115" s="27" t="s">
        <v>32</v>
      </c>
      <c r="G115" s="27" t="s">
        <v>33</v>
      </c>
      <c r="H115" s="27" t="s">
        <v>25</v>
      </c>
      <c r="I115" s="29">
        <v>0.45</v>
      </c>
      <c r="J115" s="30">
        <v>9500</v>
      </c>
      <c r="K115" s="31">
        <f t="shared" si="0"/>
        <v>4275</v>
      </c>
      <c r="L115" s="31">
        <f t="shared" si="1"/>
        <v>1496.25</v>
      </c>
      <c r="M115" s="32">
        <v>0.35</v>
      </c>
      <c r="O115" s="33"/>
    </row>
    <row r="116" spans="1:15" ht="15.75" customHeight="1" x14ac:dyDescent="0.2">
      <c r="A116" s="22"/>
      <c r="B116" s="27" t="s">
        <v>30</v>
      </c>
      <c r="C116" s="27">
        <v>1197831</v>
      </c>
      <c r="D116" s="28">
        <v>44380</v>
      </c>
      <c r="E116" s="27" t="s">
        <v>31</v>
      </c>
      <c r="F116" s="27" t="s">
        <v>32</v>
      </c>
      <c r="G116" s="27" t="s">
        <v>33</v>
      </c>
      <c r="H116" s="27" t="s">
        <v>26</v>
      </c>
      <c r="I116" s="29">
        <v>0.4</v>
      </c>
      <c r="J116" s="30">
        <v>11000</v>
      </c>
      <c r="K116" s="31">
        <f t="shared" si="0"/>
        <v>4400</v>
      </c>
      <c r="L116" s="31">
        <f t="shared" si="1"/>
        <v>1540</v>
      </c>
      <c r="M116" s="32">
        <v>0.35</v>
      </c>
      <c r="O116" s="33"/>
    </row>
    <row r="117" spans="1:15" ht="15.75" customHeight="1" x14ac:dyDescent="0.2">
      <c r="A117" s="22"/>
      <c r="B117" s="27" t="s">
        <v>30</v>
      </c>
      <c r="C117" s="27">
        <v>1197831</v>
      </c>
      <c r="D117" s="28">
        <v>44380</v>
      </c>
      <c r="E117" s="27" t="s">
        <v>31</v>
      </c>
      <c r="F117" s="27" t="s">
        <v>32</v>
      </c>
      <c r="G117" s="27" t="s">
        <v>33</v>
      </c>
      <c r="H117" s="27" t="s">
        <v>27</v>
      </c>
      <c r="I117" s="29">
        <v>0.4</v>
      </c>
      <c r="J117" s="30">
        <v>7000</v>
      </c>
      <c r="K117" s="31">
        <f t="shared" si="0"/>
        <v>2800</v>
      </c>
      <c r="L117" s="31">
        <f t="shared" si="1"/>
        <v>1260</v>
      </c>
      <c r="M117" s="32">
        <v>0.45</v>
      </c>
      <c r="O117" s="33"/>
    </row>
    <row r="118" spans="1:15" ht="15.75" customHeight="1" x14ac:dyDescent="0.2">
      <c r="A118" s="22"/>
      <c r="B118" s="27" t="s">
        <v>30</v>
      </c>
      <c r="C118" s="27">
        <v>1197831</v>
      </c>
      <c r="D118" s="28">
        <v>44380</v>
      </c>
      <c r="E118" s="27" t="s">
        <v>31</v>
      </c>
      <c r="F118" s="27" t="s">
        <v>32</v>
      </c>
      <c r="G118" s="27" t="s">
        <v>33</v>
      </c>
      <c r="H118" s="27" t="s">
        <v>28</v>
      </c>
      <c r="I118" s="29">
        <v>0.45</v>
      </c>
      <c r="J118" s="30">
        <v>7000</v>
      </c>
      <c r="K118" s="31">
        <f t="shared" si="0"/>
        <v>3150</v>
      </c>
      <c r="L118" s="31">
        <f t="shared" si="1"/>
        <v>945</v>
      </c>
      <c r="M118" s="32">
        <v>0.3</v>
      </c>
      <c r="O118" s="33"/>
    </row>
    <row r="119" spans="1:15" ht="15.75" customHeight="1" x14ac:dyDescent="0.2">
      <c r="A119" s="22"/>
      <c r="B119" s="27" t="s">
        <v>30</v>
      </c>
      <c r="C119" s="27">
        <v>1197831</v>
      </c>
      <c r="D119" s="28">
        <v>44380</v>
      </c>
      <c r="E119" s="27" t="s">
        <v>31</v>
      </c>
      <c r="F119" s="27" t="s">
        <v>32</v>
      </c>
      <c r="G119" s="27" t="s">
        <v>33</v>
      </c>
      <c r="H119" s="27" t="s">
        <v>29</v>
      </c>
      <c r="I119" s="29">
        <v>0.5</v>
      </c>
      <c r="J119" s="30">
        <v>9750</v>
      </c>
      <c r="K119" s="31">
        <f t="shared" si="0"/>
        <v>4875</v>
      </c>
      <c r="L119" s="31">
        <f t="shared" si="1"/>
        <v>2437.5</v>
      </c>
      <c r="M119" s="32">
        <v>0.5</v>
      </c>
      <c r="O119" s="33"/>
    </row>
    <row r="120" spans="1:15" ht="15.75" customHeight="1" x14ac:dyDescent="0.2">
      <c r="A120" s="22"/>
      <c r="B120" s="27" t="s">
        <v>30</v>
      </c>
      <c r="C120" s="27">
        <v>1197831</v>
      </c>
      <c r="D120" s="28">
        <v>44413</v>
      </c>
      <c r="E120" s="27" t="s">
        <v>31</v>
      </c>
      <c r="F120" s="27" t="s">
        <v>32</v>
      </c>
      <c r="G120" s="27" t="s">
        <v>33</v>
      </c>
      <c r="H120" s="27" t="s">
        <v>24</v>
      </c>
      <c r="I120" s="29">
        <v>0.4</v>
      </c>
      <c r="J120" s="30">
        <v>9250</v>
      </c>
      <c r="K120" s="31">
        <f t="shared" si="0"/>
        <v>3700</v>
      </c>
      <c r="L120" s="31">
        <f t="shared" si="1"/>
        <v>1295</v>
      </c>
      <c r="M120" s="32">
        <v>0.35</v>
      </c>
      <c r="O120" s="33"/>
    </row>
    <row r="121" spans="1:15" ht="15.75" customHeight="1" x14ac:dyDescent="0.2">
      <c r="A121" s="22"/>
      <c r="B121" s="27" t="s">
        <v>30</v>
      </c>
      <c r="C121" s="27">
        <v>1197831</v>
      </c>
      <c r="D121" s="28">
        <v>44413</v>
      </c>
      <c r="E121" s="27" t="s">
        <v>31</v>
      </c>
      <c r="F121" s="27" t="s">
        <v>32</v>
      </c>
      <c r="G121" s="27" t="s">
        <v>33</v>
      </c>
      <c r="H121" s="27" t="s">
        <v>25</v>
      </c>
      <c r="I121" s="29">
        <v>0.45</v>
      </c>
      <c r="J121" s="30">
        <v>9250</v>
      </c>
      <c r="K121" s="31">
        <f t="shared" si="0"/>
        <v>4162.5</v>
      </c>
      <c r="L121" s="31">
        <f t="shared" si="1"/>
        <v>1456.875</v>
      </c>
      <c r="M121" s="32">
        <v>0.35</v>
      </c>
      <c r="O121" s="33"/>
    </row>
    <row r="122" spans="1:15" ht="15.75" customHeight="1" x14ac:dyDescent="0.2">
      <c r="A122" s="22"/>
      <c r="B122" s="27" t="s">
        <v>30</v>
      </c>
      <c r="C122" s="27">
        <v>1197831</v>
      </c>
      <c r="D122" s="28">
        <v>44413</v>
      </c>
      <c r="E122" s="27" t="s">
        <v>31</v>
      </c>
      <c r="F122" s="27" t="s">
        <v>32</v>
      </c>
      <c r="G122" s="27" t="s">
        <v>33</v>
      </c>
      <c r="H122" s="27" t="s">
        <v>26</v>
      </c>
      <c r="I122" s="29">
        <v>0.4</v>
      </c>
      <c r="J122" s="30">
        <v>11000</v>
      </c>
      <c r="K122" s="31">
        <f t="shared" si="0"/>
        <v>4400</v>
      </c>
      <c r="L122" s="31">
        <f t="shared" si="1"/>
        <v>1540</v>
      </c>
      <c r="M122" s="32">
        <v>0.35</v>
      </c>
      <c r="O122" s="33"/>
    </row>
    <row r="123" spans="1:15" ht="15.75" customHeight="1" x14ac:dyDescent="0.2">
      <c r="A123" s="22"/>
      <c r="B123" s="27" t="s">
        <v>30</v>
      </c>
      <c r="C123" s="27">
        <v>1197831</v>
      </c>
      <c r="D123" s="28">
        <v>44413</v>
      </c>
      <c r="E123" s="27" t="s">
        <v>31</v>
      </c>
      <c r="F123" s="27" t="s">
        <v>32</v>
      </c>
      <c r="G123" s="27" t="s">
        <v>33</v>
      </c>
      <c r="H123" s="27" t="s">
        <v>27</v>
      </c>
      <c r="I123" s="29">
        <v>0.4</v>
      </c>
      <c r="J123" s="30">
        <v>6500</v>
      </c>
      <c r="K123" s="31">
        <f t="shared" si="0"/>
        <v>2600</v>
      </c>
      <c r="L123" s="31">
        <f t="shared" si="1"/>
        <v>1170</v>
      </c>
      <c r="M123" s="32">
        <v>0.45</v>
      </c>
      <c r="O123" s="33"/>
    </row>
    <row r="124" spans="1:15" ht="15.75" customHeight="1" x14ac:dyDescent="0.2">
      <c r="A124" s="22"/>
      <c r="B124" s="27" t="s">
        <v>30</v>
      </c>
      <c r="C124" s="27">
        <v>1197831</v>
      </c>
      <c r="D124" s="28">
        <v>44413</v>
      </c>
      <c r="E124" s="27" t="s">
        <v>31</v>
      </c>
      <c r="F124" s="27" t="s">
        <v>32</v>
      </c>
      <c r="G124" s="27" t="s">
        <v>33</v>
      </c>
      <c r="H124" s="27" t="s">
        <v>28</v>
      </c>
      <c r="I124" s="29">
        <v>0.45</v>
      </c>
      <c r="J124" s="30">
        <v>6500</v>
      </c>
      <c r="K124" s="31">
        <f t="shared" si="0"/>
        <v>2925</v>
      </c>
      <c r="L124" s="31">
        <f t="shared" si="1"/>
        <v>877.5</v>
      </c>
      <c r="M124" s="32">
        <v>0.3</v>
      </c>
      <c r="O124" s="33"/>
    </row>
    <row r="125" spans="1:15" ht="15.75" customHeight="1" x14ac:dyDescent="0.2">
      <c r="A125" s="22"/>
      <c r="B125" s="27" t="s">
        <v>30</v>
      </c>
      <c r="C125" s="27">
        <v>1197831</v>
      </c>
      <c r="D125" s="28">
        <v>44413</v>
      </c>
      <c r="E125" s="27" t="s">
        <v>31</v>
      </c>
      <c r="F125" s="27" t="s">
        <v>32</v>
      </c>
      <c r="G125" s="27" t="s">
        <v>33</v>
      </c>
      <c r="H125" s="27" t="s">
        <v>29</v>
      </c>
      <c r="I125" s="29">
        <v>0.5</v>
      </c>
      <c r="J125" s="30">
        <v>9000</v>
      </c>
      <c r="K125" s="31">
        <f t="shared" si="0"/>
        <v>4500</v>
      </c>
      <c r="L125" s="31">
        <f t="shared" si="1"/>
        <v>2250</v>
      </c>
      <c r="M125" s="32">
        <v>0.5</v>
      </c>
      <c r="O125" s="33"/>
    </row>
    <row r="126" spans="1:15" ht="15.75" customHeight="1" x14ac:dyDescent="0.2">
      <c r="A126" s="22"/>
      <c r="B126" s="27" t="s">
        <v>30</v>
      </c>
      <c r="C126" s="27">
        <v>1197831</v>
      </c>
      <c r="D126" s="28">
        <v>44441</v>
      </c>
      <c r="E126" s="27" t="s">
        <v>31</v>
      </c>
      <c r="F126" s="27" t="s">
        <v>32</v>
      </c>
      <c r="G126" s="27" t="s">
        <v>33</v>
      </c>
      <c r="H126" s="27" t="s">
        <v>24</v>
      </c>
      <c r="I126" s="29">
        <v>0.45</v>
      </c>
      <c r="J126" s="30">
        <v>8500</v>
      </c>
      <c r="K126" s="31">
        <f t="shared" si="0"/>
        <v>3825</v>
      </c>
      <c r="L126" s="31">
        <f t="shared" si="1"/>
        <v>1338.75</v>
      </c>
      <c r="M126" s="32">
        <v>0.35</v>
      </c>
      <c r="O126" s="33"/>
    </row>
    <row r="127" spans="1:15" ht="15.75" customHeight="1" x14ac:dyDescent="0.2">
      <c r="A127" s="22"/>
      <c r="B127" s="27" t="s">
        <v>30</v>
      </c>
      <c r="C127" s="27">
        <v>1197831</v>
      </c>
      <c r="D127" s="28">
        <v>44441</v>
      </c>
      <c r="E127" s="27" t="s">
        <v>31</v>
      </c>
      <c r="F127" s="27" t="s">
        <v>32</v>
      </c>
      <c r="G127" s="27" t="s">
        <v>33</v>
      </c>
      <c r="H127" s="27" t="s">
        <v>25</v>
      </c>
      <c r="I127" s="29">
        <v>0.45</v>
      </c>
      <c r="J127" s="30">
        <v>8500</v>
      </c>
      <c r="K127" s="31">
        <f t="shared" si="0"/>
        <v>3825</v>
      </c>
      <c r="L127" s="31">
        <f t="shared" si="1"/>
        <v>1338.75</v>
      </c>
      <c r="M127" s="32">
        <v>0.35</v>
      </c>
      <c r="O127" s="33"/>
    </row>
    <row r="128" spans="1:15" ht="15.75" customHeight="1" x14ac:dyDescent="0.2">
      <c r="A128" s="22"/>
      <c r="B128" s="27" t="s">
        <v>30</v>
      </c>
      <c r="C128" s="27">
        <v>1197831</v>
      </c>
      <c r="D128" s="28">
        <v>44441</v>
      </c>
      <c r="E128" s="27" t="s">
        <v>31</v>
      </c>
      <c r="F128" s="27" t="s">
        <v>32</v>
      </c>
      <c r="G128" s="27" t="s">
        <v>33</v>
      </c>
      <c r="H128" s="27" t="s">
        <v>26</v>
      </c>
      <c r="I128" s="29">
        <v>0.5</v>
      </c>
      <c r="J128" s="30">
        <v>9000</v>
      </c>
      <c r="K128" s="31">
        <f t="shared" si="0"/>
        <v>4500</v>
      </c>
      <c r="L128" s="31">
        <f t="shared" si="1"/>
        <v>1575</v>
      </c>
      <c r="M128" s="32">
        <v>0.35</v>
      </c>
      <c r="O128" s="33"/>
    </row>
    <row r="129" spans="1:15" ht="15.75" customHeight="1" x14ac:dyDescent="0.2">
      <c r="A129" s="22"/>
      <c r="B129" s="27" t="s">
        <v>30</v>
      </c>
      <c r="C129" s="27">
        <v>1197831</v>
      </c>
      <c r="D129" s="28">
        <v>44441</v>
      </c>
      <c r="E129" s="27" t="s">
        <v>31</v>
      </c>
      <c r="F129" s="27" t="s">
        <v>32</v>
      </c>
      <c r="G129" s="27" t="s">
        <v>33</v>
      </c>
      <c r="H129" s="27" t="s">
        <v>27</v>
      </c>
      <c r="I129" s="29">
        <v>0.5</v>
      </c>
      <c r="J129" s="30">
        <v>6250</v>
      </c>
      <c r="K129" s="31">
        <f t="shared" si="0"/>
        <v>3125</v>
      </c>
      <c r="L129" s="31">
        <f t="shared" si="1"/>
        <v>1406.25</v>
      </c>
      <c r="M129" s="32">
        <v>0.45</v>
      </c>
      <c r="O129" s="33"/>
    </row>
    <row r="130" spans="1:15" ht="15.75" customHeight="1" x14ac:dyDescent="0.2">
      <c r="A130" s="22"/>
      <c r="B130" s="27" t="s">
        <v>30</v>
      </c>
      <c r="C130" s="27">
        <v>1197831</v>
      </c>
      <c r="D130" s="28">
        <v>44441</v>
      </c>
      <c r="E130" s="27" t="s">
        <v>31</v>
      </c>
      <c r="F130" s="27" t="s">
        <v>32</v>
      </c>
      <c r="G130" s="27" t="s">
        <v>33</v>
      </c>
      <c r="H130" s="27" t="s">
        <v>28</v>
      </c>
      <c r="I130" s="29">
        <v>0.45</v>
      </c>
      <c r="J130" s="30">
        <v>6250</v>
      </c>
      <c r="K130" s="31">
        <f t="shared" si="0"/>
        <v>2812.5</v>
      </c>
      <c r="L130" s="31">
        <f t="shared" si="1"/>
        <v>843.75</v>
      </c>
      <c r="M130" s="32">
        <v>0.3</v>
      </c>
      <c r="O130" s="33"/>
    </row>
    <row r="131" spans="1:15" ht="15.75" customHeight="1" x14ac:dyDescent="0.2">
      <c r="A131" s="22"/>
      <c r="B131" s="27" t="s">
        <v>30</v>
      </c>
      <c r="C131" s="27">
        <v>1197831</v>
      </c>
      <c r="D131" s="28">
        <v>44441</v>
      </c>
      <c r="E131" s="27" t="s">
        <v>31</v>
      </c>
      <c r="F131" s="27" t="s">
        <v>32</v>
      </c>
      <c r="G131" s="27" t="s">
        <v>33</v>
      </c>
      <c r="H131" s="27" t="s">
        <v>29</v>
      </c>
      <c r="I131" s="29">
        <v>0.55000000000000004</v>
      </c>
      <c r="J131" s="30">
        <v>8500</v>
      </c>
      <c r="K131" s="31">
        <f t="shared" si="0"/>
        <v>4675</v>
      </c>
      <c r="L131" s="31">
        <f t="shared" si="1"/>
        <v>2337.5</v>
      </c>
      <c r="M131" s="32">
        <v>0.5</v>
      </c>
      <c r="O131" s="33"/>
    </row>
    <row r="132" spans="1:15" ht="15.75" customHeight="1" x14ac:dyDescent="0.2">
      <c r="A132" s="22"/>
      <c r="B132" s="27" t="s">
        <v>30</v>
      </c>
      <c r="C132" s="27">
        <v>1197831</v>
      </c>
      <c r="D132" s="28">
        <v>44470</v>
      </c>
      <c r="E132" s="27" t="s">
        <v>31</v>
      </c>
      <c r="F132" s="27" t="s">
        <v>32</v>
      </c>
      <c r="G132" s="27" t="s">
        <v>33</v>
      </c>
      <c r="H132" s="27" t="s">
        <v>24</v>
      </c>
      <c r="I132" s="29">
        <v>0.45</v>
      </c>
      <c r="J132" s="30">
        <v>8000</v>
      </c>
      <c r="K132" s="31">
        <f t="shared" si="0"/>
        <v>3600</v>
      </c>
      <c r="L132" s="31">
        <f t="shared" si="1"/>
        <v>1260</v>
      </c>
      <c r="M132" s="32">
        <v>0.35</v>
      </c>
      <c r="O132" s="33"/>
    </row>
    <row r="133" spans="1:15" ht="15.75" customHeight="1" x14ac:dyDescent="0.2">
      <c r="A133" s="22"/>
      <c r="B133" s="27" t="s">
        <v>30</v>
      </c>
      <c r="C133" s="27">
        <v>1197831</v>
      </c>
      <c r="D133" s="28">
        <v>44470</v>
      </c>
      <c r="E133" s="27" t="s">
        <v>31</v>
      </c>
      <c r="F133" s="27" t="s">
        <v>32</v>
      </c>
      <c r="G133" s="27" t="s">
        <v>33</v>
      </c>
      <c r="H133" s="27" t="s">
        <v>25</v>
      </c>
      <c r="I133" s="29">
        <v>0.45</v>
      </c>
      <c r="J133" s="30">
        <v>8000</v>
      </c>
      <c r="K133" s="31">
        <f t="shared" si="0"/>
        <v>3600</v>
      </c>
      <c r="L133" s="31">
        <f t="shared" si="1"/>
        <v>1260</v>
      </c>
      <c r="M133" s="32">
        <v>0.35</v>
      </c>
      <c r="O133" s="33"/>
    </row>
    <row r="134" spans="1:15" ht="15.75" customHeight="1" x14ac:dyDescent="0.2">
      <c r="A134" s="22"/>
      <c r="B134" s="27" t="s">
        <v>30</v>
      </c>
      <c r="C134" s="27">
        <v>1197831</v>
      </c>
      <c r="D134" s="28">
        <v>44470</v>
      </c>
      <c r="E134" s="27" t="s">
        <v>31</v>
      </c>
      <c r="F134" s="27" t="s">
        <v>32</v>
      </c>
      <c r="G134" s="27" t="s">
        <v>33</v>
      </c>
      <c r="H134" s="27" t="s">
        <v>26</v>
      </c>
      <c r="I134" s="29">
        <v>0.5</v>
      </c>
      <c r="J134" s="30">
        <v>7500</v>
      </c>
      <c r="K134" s="31">
        <f t="shared" si="0"/>
        <v>3750</v>
      </c>
      <c r="L134" s="31">
        <f t="shared" si="1"/>
        <v>1312.5</v>
      </c>
      <c r="M134" s="32">
        <v>0.35</v>
      </c>
      <c r="O134" s="33"/>
    </row>
    <row r="135" spans="1:15" ht="15.75" customHeight="1" x14ac:dyDescent="0.2">
      <c r="A135" s="22"/>
      <c r="B135" s="27" t="s">
        <v>30</v>
      </c>
      <c r="C135" s="27">
        <v>1197831</v>
      </c>
      <c r="D135" s="28">
        <v>44470</v>
      </c>
      <c r="E135" s="27" t="s">
        <v>31</v>
      </c>
      <c r="F135" s="27" t="s">
        <v>32</v>
      </c>
      <c r="G135" s="27" t="s">
        <v>33</v>
      </c>
      <c r="H135" s="27" t="s">
        <v>27</v>
      </c>
      <c r="I135" s="29">
        <v>0.5</v>
      </c>
      <c r="J135" s="30">
        <v>6000</v>
      </c>
      <c r="K135" s="31">
        <f t="shared" si="0"/>
        <v>3000</v>
      </c>
      <c r="L135" s="31">
        <f t="shared" si="1"/>
        <v>1350</v>
      </c>
      <c r="M135" s="32">
        <v>0.45</v>
      </c>
      <c r="O135" s="33"/>
    </row>
    <row r="136" spans="1:15" ht="15.75" customHeight="1" x14ac:dyDescent="0.2">
      <c r="A136" s="22"/>
      <c r="B136" s="27" t="s">
        <v>30</v>
      </c>
      <c r="C136" s="27">
        <v>1197831</v>
      </c>
      <c r="D136" s="28">
        <v>44470</v>
      </c>
      <c r="E136" s="27" t="s">
        <v>31</v>
      </c>
      <c r="F136" s="27" t="s">
        <v>32</v>
      </c>
      <c r="G136" s="27" t="s">
        <v>33</v>
      </c>
      <c r="H136" s="27" t="s">
        <v>28</v>
      </c>
      <c r="I136" s="29">
        <v>0.45</v>
      </c>
      <c r="J136" s="30">
        <v>5750</v>
      </c>
      <c r="K136" s="31">
        <f t="shared" si="0"/>
        <v>2587.5</v>
      </c>
      <c r="L136" s="31">
        <f t="shared" si="1"/>
        <v>776.25</v>
      </c>
      <c r="M136" s="32">
        <v>0.3</v>
      </c>
      <c r="O136" s="33"/>
    </row>
    <row r="137" spans="1:15" ht="15.75" customHeight="1" x14ac:dyDescent="0.2">
      <c r="A137" s="22"/>
      <c r="B137" s="27" t="s">
        <v>30</v>
      </c>
      <c r="C137" s="27">
        <v>1197831</v>
      </c>
      <c r="D137" s="28">
        <v>44470</v>
      </c>
      <c r="E137" s="27" t="s">
        <v>31</v>
      </c>
      <c r="F137" s="27" t="s">
        <v>32</v>
      </c>
      <c r="G137" s="27" t="s">
        <v>33</v>
      </c>
      <c r="H137" s="27" t="s">
        <v>29</v>
      </c>
      <c r="I137" s="29">
        <v>0.55000000000000004</v>
      </c>
      <c r="J137" s="30">
        <v>7500</v>
      </c>
      <c r="K137" s="31">
        <f t="shared" si="0"/>
        <v>4125</v>
      </c>
      <c r="L137" s="31">
        <f t="shared" si="1"/>
        <v>2062.5</v>
      </c>
      <c r="M137" s="32">
        <v>0.5</v>
      </c>
      <c r="O137" s="33"/>
    </row>
    <row r="138" spans="1:15" ht="15.75" customHeight="1" x14ac:dyDescent="0.2">
      <c r="A138" s="22"/>
      <c r="B138" s="27" t="s">
        <v>30</v>
      </c>
      <c r="C138" s="27">
        <v>1197831</v>
      </c>
      <c r="D138" s="28">
        <v>44502</v>
      </c>
      <c r="E138" s="27" t="s">
        <v>31</v>
      </c>
      <c r="F138" s="27" t="s">
        <v>32</v>
      </c>
      <c r="G138" s="27" t="s">
        <v>33</v>
      </c>
      <c r="H138" s="27" t="s">
        <v>24</v>
      </c>
      <c r="I138" s="29">
        <v>0.45</v>
      </c>
      <c r="J138" s="30">
        <v>9000</v>
      </c>
      <c r="K138" s="31">
        <f t="shared" si="0"/>
        <v>4050</v>
      </c>
      <c r="L138" s="31">
        <f t="shared" si="1"/>
        <v>1417.5</v>
      </c>
      <c r="M138" s="32">
        <v>0.35</v>
      </c>
      <c r="O138" s="33"/>
    </row>
    <row r="139" spans="1:15" ht="15.75" customHeight="1" x14ac:dyDescent="0.2">
      <c r="A139" s="22"/>
      <c r="B139" s="27" t="s">
        <v>30</v>
      </c>
      <c r="C139" s="27">
        <v>1197831</v>
      </c>
      <c r="D139" s="28">
        <v>44502</v>
      </c>
      <c r="E139" s="27" t="s">
        <v>31</v>
      </c>
      <c r="F139" s="27" t="s">
        <v>32</v>
      </c>
      <c r="G139" s="27" t="s">
        <v>33</v>
      </c>
      <c r="H139" s="27" t="s">
        <v>25</v>
      </c>
      <c r="I139" s="29">
        <v>0.45</v>
      </c>
      <c r="J139" s="30">
        <v>9000</v>
      </c>
      <c r="K139" s="31">
        <f t="shared" si="0"/>
        <v>4050</v>
      </c>
      <c r="L139" s="31">
        <f t="shared" si="1"/>
        <v>1417.5</v>
      </c>
      <c r="M139" s="32">
        <v>0.35</v>
      </c>
      <c r="O139" s="33"/>
    </row>
    <row r="140" spans="1:15" ht="15.75" customHeight="1" x14ac:dyDescent="0.2">
      <c r="A140" s="22"/>
      <c r="B140" s="27" t="s">
        <v>30</v>
      </c>
      <c r="C140" s="27">
        <v>1197831</v>
      </c>
      <c r="D140" s="28">
        <v>44502</v>
      </c>
      <c r="E140" s="27" t="s">
        <v>31</v>
      </c>
      <c r="F140" s="27" t="s">
        <v>32</v>
      </c>
      <c r="G140" s="27" t="s">
        <v>33</v>
      </c>
      <c r="H140" s="27" t="s">
        <v>26</v>
      </c>
      <c r="I140" s="29">
        <v>0.5</v>
      </c>
      <c r="J140" s="30">
        <v>8250</v>
      </c>
      <c r="K140" s="31">
        <f t="shared" si="0"/>
        <v>4125</v>
      </c>
      <c r="L140" s="31">
        <f t="shared" si="1"/>
        <v>1443.75</v>
      </c>
      <c r="M140" s="32">
        <v>0.35</v>
      </c>
      <c r="O140" s="33"/>
    </row>
    <row r="141" spans="1:15" ht="15.75" customHeight="1" x14ac:dyDescent="0.2">
      <c r="A141" s="22"/>
      <c r="B141" s="27" t="s">
        <v>30</v>
      </c>
      <c r="C141" s="27">
        <v>1197831</v>
      </c>
      <c r="D141" s="28">
        <v>44502</v>
      </c>
      <c r="E141" s="27" t="s">
        <v>31</v>
      </c>
      <c r="F141" s="27" t="s">
        <v>32</v>
      </c>
      <c r="G141" s="27" t="s">
        <v>33</v>
      </c>
      <c r="H141" s="27" t="s">
        <v>27</v>
      </c>
      <c r="I141" s="29">
        <v>0.5</v>
      </c>
      <c r="J141" s="30">
        <v>6750</v>
      </c>
      <c r="K141" s="31">
        <f t="shared" si="0"/>
        <v>3375</v>
      </c>
      <c r="L141" s="31">
        <f t="shared" si="1"/>
        <v>1518.75</v>
      </c>
      <c r="M141" s="32">
        <v>0.45</v>
      </c>
      <c r="O141" s="33"/>
    </row>
    <row r="142" spans="1:15" ht="15.75" customHeight="1" x14ac:dyDescent="0.2">
      <c r="A142" s="22"/>
      <c r="B142" s="27" t="s">
        <v>30</v>
      </c>
      <c r="C142" s="27">
        <v>1197831</v>
      </c>
      <c r="D142" s="28">
        <v>44502</v>
      </c>
      <c r="E142" s="27" t="s">
        <v>31</v>
      </c>
      <c r="F142" s="27" t="s">
        <v>32</v>
      </c>
      <c r="G142" s="27" t="s">
        <v>33</v>
      </c>
      <c r="H142" s="27" t="s">
        <v>28</v>
      </c>
      <c r="I142" s="29">
        <v>0.45</v>
      </c>
      <c r="J142" s="30">
        <v>6500</v>
      </c>
      <c r="K142" s="31">
        <f t="shared" si="0"/>
        <v>2925</v>
      </c>
      <c r="L142" s="31">
        <f t="shared" si="1"/>
        <v>877.5</v>
      </c>
      <c r="M142" s="32">
        <v>0.3</v>
      </c>
      <c r="O142" s="33"/>
    </row>
    <row r="143" spans="1:15" ht="15.75" customHeight="1" x14ac:dyDescent="0.2">
      <c r="A143" s="22"/>
      <c r="B143" s="27" t="s">
        <v>30</v>
      </c>
      <c r="C143" s="27">
        <v>1197831</v>
      </c>
      <c r="D143" s="28">
        <v>44502</v>
      </c>
      <c r="E143" s="27" t="s">
        <v>31</v>
      </c>
      <c r="F143" s="27" t="s">
        <v>32</v>
      </c>
      <c r="G143" s="27" t="s">
        <v>33</v>
      </c>
      <c r="H143" s="27" t="s">
        <v>29</v>
      </c>
      <c r="I143" s="29">
        <v>0.55000000000000004</v>
      </c>
      <c r="J143" s="30">
        <v>8500</v>
      </c>
      <c r="K143" s="31">
        <f t="shared" si="0"/>
        <v>4675</v>
      </c>
      <c r="L143" s="31">
        <f t="shared" si="1"/>
        <v>2337.5</v>
      </c>
      <c r="M143" s="32">
        <v>0.5</v>
      </c>
      <c r="O143" s="33"/>
    </row>
    <row r="144" spans="1:15" ht="15.75" customHeight="1" x14ac:dyDescent="0.2">
      <c r="A144" s="22"/>
      <c r="B144" s="27" t="s">
        <v>30</v>
      </c>
      <c r="C144" s="27">
        <v>1197831</v>
      </c>
      <c r="D144" s="28">
        <v>44531</v>
      </c>
      <c r="E144" s="27" t="s">
        <v>31</v>
      </c>
      <c r="F144" s="27" t="s">
        <v>32</v>
      </c>
      <c r="G144" s="27" t="s">
        <v>33</v>
      </c>
      <c r="H144" s="27" t="s">
        <v>24</v>
      </c>
      <c r="I144" s="29">
        <v>0.45</v>
      </c>
      <c r="J144" s="30">
        <v>9500</v>
      </c>
      <c r="K144" s="31">
        <f t="shared" si="0"/>
        <v>4275</v>
      </c>
      <c r="L144" s="31">
        <f t="shared" si="1"/>
        <v>1496.25</v>
      </c>
      <c r="M144" s="32">
        <v>0.35</v>
      </c>
      <c r="O144" s="33"/>
    </row>
    <row r="145" spans="1:15" ht="15.75" customHeight="1" x14ac:dyDescent="0.2">
      <c r="A145" s="22"/>
      <c r="B145" s="27" t="s">
        <v>30</v>
      </c>
      <c r="C145" s="27">
        <v>1197831</v>
      </c>
      <c r="D145" s="28">
        <v>44531</v>
      </c>
      <c r="E145" s="27" t="s">
        <v>31</v>
      </c>
      <c r="F145" s="27" t="s">
        <v>32</v>
      </c>
      <c r="G145" s="27" t="s">
        <v>33</v>
      </c>
      <c r="H145" s="27" t="s">
        <v>25</v>
      </c>
      <c r="I145" s="29">
        <v>0.45</v>
      </c>
      <c r="J145" s="30">
        <v>9500</v>
      </c>
      <c r="K145" s="31">
        <f t="shared" si="0"/>
        <v>4275</v>
      </c>
      <c r="L145" s="31">
        <f t="shared" si="1"/>
        <v>1496.25</v>
      </c>
      <c r="M145" s="32">
        <v>0.35</v>
      </c>
      <c r="O145" s="33"/>
    </row>
    <row r="146" spans="1:15" ht="15.75" customHeight="1" x14ac:dyDescent="0.2">
      <c r="A146" s="22"/>
      <c r="B146" s="27" t="s">
        <v>30</v>
      </c>
      <c r="C146" s="27">
        <v>1197831</v>
      </c>
      <c r="D146" s="28">
        <v>44531</v>
      </c>
      <c r="E146" s="27" t="s">
        <v>31</v>
      </c>
      <c r="F146" s="27" t="s">
        <v>32</v>
      </c>
      <c r="G146" s="27" t="s">
        <v>33</v>
      </c>
      <c r="H146" s="27" t="s">
        <v>26</v>
      </c>
      <c r="I146" s="29">
        <v>0.5</v>
      </c>
      <c r="J146" s="30">
        <v>8500</v>
      </c>
      <c r="K146" s="31">
        <f t="shared" si="0"/>
        <v>4250</v>
      </c>
      <c r="L146" s="31">
        <f t="shared" si="1"/>
        <v>1487.5</v>
      </c>
      <c r="M146" s="32">
        <v>0.35</v>
      </c>
      <c r="O146" s="33"/>
    </row>
    <row r="147" spans="1:15" ht="15.75" customHeight="1" x14ac:dyDescent="0.2">
      <c r="A147" s="22"/>
      <c r="B147" s="27" t="s">
        <v>30</v>
      </c>
      <c r="C147" s="27">
        <v>1197831</v>
      </c>
      <c r="D147" s="28">
        <v>44531</v>
      </c>
      <c r="E147" s="27" t="s">
        <v>31</v>
      </c>
      <c r="F147" s="27" t="s">
        <v>32</v>
      </c>
      <c r="G147" s="27" t="s">
        <v>33</v>
      </c>
      <c r="H147" s="27" t="s">
        <v>27</v>
      </c>
      <c r="I147" s="29">
        <v>0.5</v>
      </c>
      <c r="J147" s="30">
        <v>7000</v>
      </c>
      <c r="K147" s="31">
        <f t="shared" si="0"/>
        <v>3500</v>
      </c>
      <c r="L147" s="31">
        <f t="shared" si="1"/>
        <v>1575</v>
      </c>
      <c r="M147" s="32">
        <v>0.45</v>
      </c>
      <c r="O147" s="33"/>
    </row>
    <row r="148" spans="1:15" ht="15.75" customHeight="1" x14ac:dyDescent="0.2">
      <c r="A148" s="22"/>
      <c r="B148" s="27" t="s">
        <v>30</v>
      </c>
      <c r="C148" s="27">
        <v>1197831</v>
      </c>
      <c r="D148" s="28">
        <v>44531</v>
      </c>
      <c r="E148" s="27" t="s">
        <v>31</v>
      </c>
      <c r="F148" s="27" t="s">
        <v>32</v>
      </c>
      <c r="G148" s="27" t="s">
        <v>33</v>
      </c>
      <c r="H148" s="27" t="s">
        <v>28</v>
      </c>
      <c r="I148" s="29">
        <v>0.45</v>
      </c>
      <c r="J148" s="30">
        <v>6500</v>
      </c>
      <c r="K148" s="31">
        <f t="shared" si="0"/>
        <v>2925</v>
      </c>
      <c r="L148" s="31">
        <f t="shared" si="1"/>
        <v>877.5</v>
      </c>
      <c r="M148" s="32">
        <v>0.3</v>
      </c>
      <c r="O148" s="33"/>
    </row>
    <row r="149" spans="1:15" ht="15.75" customHeight="1" x14ac:dyDescent="0.2">
      <c r="A149" s="22"/>
      <c r="B149" s="27" t="s">
        <v>30</v>
      </c>
      <c r="C149" s="27">
        <v>1197831</v>
      </c>
      <c r="D149" s="28">
        <v>44531</v>
      </c>
      <c r="E149" s="27" t="s">
        <v>31</v>
      </c>
      <c r="F149" s="27" t="s">
        <v>32</v>
      </c>
      <c r="G149" s="27" t="s">
        <v>33</v>
      </c>
      <c r="H149" s="27" t="s">
        <v>29</v>
      </c>
      <c r="I149" s="29">
        <v>0.55000000000000004</v>
      </c>
      <c r="J149" s="30">
        <v>9000</v>
      </c>
      <c r="K149" s="31">
        <f t="shared" si="0"/>
        <v>4950</v>
      </c>
      <c r="L149" s="31">
        <f t="shared" si="1"/>
        <v>2475</v>
      </c>
      <c r="M149" s="32">
        <v>0.5</v>
      </c>
      <c r="O149" s="33"/>
    </row>
    <row r="150" spans="1:15" ht="15.75" customHeight="1" x14ac:dyDescent="0.2">
      <c r="A150" s="22"/>
      <c r="B150" s="27" t="s">
        <v>34</v>
      </c>
      <c r="C150" s="27">
        <v>1128299</v>
      </c>
      <c r="D150" s="28">
        <v>44216</v>
      </c>
      <c r="E150" s="27" t="s">
        <v>35</v>
      </c>
      <c r="F150" s="27" t="s">
        <v>36</v>
      </c>
      <c r="G150" s="27" t="s">
        <v>37</v>
      </c>
      <c r="H150" s="27" t="s">
        <v>24</v>
      </c>
      <c r="I150" s="29">
        <v>0.39999999999999997</v>
      </c>
      <c r="J150" s="30">
        <v>7750</v>
      </c>
      <c r="K150" s="31">
        <f t="shared" si="0"/>
        <v>3099.9999999999995</v>
      </c>
      <c r="L150" s="31">
        <f t="shared" si="1"/>
        <v>1085</v>
      </c>
      <c r="M150" s="32">
        <v>0.35000000000000003</v>
      </c>
      <c r="O150" s="22"/>
    </row>
    <row r="151" spans="1:15" ht="15.75" customHeight="1" x14ac:dyDescent="0.2">
      <c r="A151" s="22"/>
      <c r="B151" s="27" t="s">
        <v>34</v>
      </c>
      <c r="C151" s="27">
        <v>1128299</v>
      </c>
      <c r="D151" s="28">
        <v>44216</v>
      </c>
      <c r="E151" s="27" t="s">
        <v>35</v>
      </c>
      <c r="F151" s="27" t="s">
        <v>36</v>
      </c>
      <c r="G151" s="27" t="s">
        <v>37</v>
      </c>
      <c r="H151" s="27" t="s">
        <v>25</v>
      </c>
      <c r="I151" s="29">
        <v>0.5</v>
      </c>
      <c r="J151" s="30">
        <v>7750</v>
      </c>
      <c r="K151" s="31">
        <f t="shared" si="0"/>
        <v>3875</v>
      </c>
      <c r="L151" s="31">
        <f t="shared" si="1"/>
        <v>775</v>
      </c>
      <c r="M151" s="32">
        <v>0.2</v>
      </c>
      <c r="O151" s="22"/>
    </row>
    <row r="152" spans="1:15" ht="15.75" customHeight="1" x14ac:dyDescent="0.2">
      <c r="A152" s="22"/>
      <c r="B152" s="27" t="s">
        <v>34</v>
      </c>
      <c r="C152" s="27">
        <v>1128299</v>
      </c>
      <c r="D152" s="28">
        <v>44216</v>
      </c>
      <c r="E152" s="27" t="s">
        <v>35</v>
      </c>
      <c r="F152" s="27" t="s">
        <v>36</v>
      </c>
      <c r="G152" s="27" t="s">
        <v>37</v>
      </c>
      <c r="H152" s="27" t="s">
        <v>26</v>
      </c>
      <c r="I152" s="29">
        <v>0.5</v>
      </c>
      <c r="J152" s="30">
        <v>7750</v>
      </c>
      <c r="K152" s="31">
        <f t="shared" si="0"/>
        <v>3875</v>
      </c>
      <c r="L152" s="31">
        <f t="shared" si="1"/>
        <v>1356.2500000000002</v>
      </c>
      <c r="M152" s="32">
        <v>0.35000000000000003</v>
      </c>
      <c r="O152" s="22"/>
    </row>
    <row r="153" spans="1:15" ht="15.75" customHeight="1" x14ac:dyDescent="0.2">
      <c r="A153" s="22"/>
      <c r="B153" s="27" t="s">
        <v>34</v>
      </c>
      <c r="C153" s="27">
        <v>1128299</v>
      </c>
      <c r="D153" s="28">
        <v>44216</v>
      </c>
      <c r="E153" s="27" t="s">
        <v>35</v>
      </c>
      <c r="F153" s="27" t="s">
        <v>36</v>
      </c>
      <c r="G153" s="27" t="s">
        <v>37</v>
      </c>
      <c r="H153" s="27" t="s">
        <v>27</v>
      </c>
      <c r="I153" s="29">
        <v>0.5</v>
      </c>
      <c r="J153" s="30">
        <v>6250</v>
      </c>
      <c r="K153" s="31">
        <f t="shared" si="0"/>
        <v>3125</v>
      </c>
      <c r="L153" s="31">
        <f t="shared" si="1"/>
        <v>937.5</v>
      </c>
      <c r="M153" s="32">
        <v>0.3</v>
      </c>
      <c r="O153" s="22"/>
    </row>
    <row r="154" spans="1:15" ht="15.75" customHeight="1" x14ac:dyDescent="0.2">
      <c r="A154" s="22"/>
      <c r="B154" s="27" t="s">
        <v>34</v>
      </c>
      <c r="C154" s="27">
        <v>1128299</v>
      </c>
      <c r="D154" s="28">
        <v>44216</v>
      </c>
      <c r="E154" s="27" t="s">
        <v>35</v>
      </c>
      <c r="F154" s="27" t="s">
        <v>36</v>
      </c>
      <c r="G154" s="27" t="s">
        <v>37</v>
      </c>
      <c r="H154" s="27" t="s">
        <v>28</v>
      </c>
      <c r="I154" s="29">
        <v>0.55000000000000004</v>
      </c>
      <c r="J154" s="30">
        <v>5750</v>
      </c>
      <c r="K154" s="31">
        <f t="shared" si="0"/>
        <v>3162.5000000000005</v>
      </c>
      <c r="L154" s="31">
        <f t="shared" si="1"/>
        <v>1581.2500000000002</v>
      </c>
      <c r="M154" s="32">
        <v>0.5</v>
      </c>
      <c r="O154" s="22"/>
    </row>
    <row r="155" spans="1:15" ht="15.75" customHeight="1" x14ac:dyDescent="0.2">
      <c r="A155" s="22"/>
      <c r="B155" s="27" t="s">
        <v>34</v>
      </c>
      <c r="C155" s="27">
        <v>1128299</v>
      </c>
      <c r="D155" s="28">
        <v>44216</v>
      </c>
      <c r="E155" s="27" t="s">
        <v>35</v>
      </c>
      <c r="F155" s="27" t="s">
        <v>36</v>
      </c>
      <c r="G155" s="27" t="s">
        <v>37</v>
      </c>
      <c r="H155" s="27" t="s">
        <v>29</v>
      </c>
      <c r="I155" s="29">
        <v>0.5</v>
      </c>
      <c r="J155" s="30">
        <v>7750</v>
      </c>
      <c r="K155" s="31">
        <f t="shared" si="0"/>
        <v>3875</v>
      </c>
      <c r="L155" s="31">
        <f t="shared" si="1"/>
        <v>581.25000000000011</v>
      </c>
      <c r="M155" s="32">
        <v>0.15000000000000002</v>
      </c>
      <c r="O155" s="22"/>
    </row>
    <row r="156" spans="1:15" ht="15.75" customHeight="1" x14ac:dyDescent="0.2">
      <c r="A156" s="22"/>
      <c r="B156" s="27" t="s">
        <v>34</v>
      </c>
      <c r="C156" s="27">
        <v>1128299</v>
      </c>
      <c r="D156" s="28">
        <v>44247</v>
      </c>
      <c r="E156" s="27" t="s">
        <v>35</v>
      </c>
      <c r="F156" s="27" t="s">
        <v>36</v>
      </c>
      <c r="G156" s="27" t="s">
        <v>37</v>
      </c>
      <c r="H156" s="27" t="s">
        <v>24</v>
      </c>
      <c r="I156" s="29">
        <v>0.39999999999999997</v>
      </c>
      <c r="J156" s="30">
        <v>8250</v>
      </c>
      <c r="K156" s="31">
        <f t="shared" si="0"/>
        <v>3299.9999999999995</v>
      </c>
      <c r="L156" s="31">
        <f t="shared" si="1"/>
        <v>1155</v>
      </c>
      <c r="M156" s="32">
        <v>0.35000000000000003</v>
      </c>
      <c r="O156" s="22"/>
    </row>
    <row r="157" spans="1:15" ht="15.75" customHeight="1" x14ac:dyDescent="0.2">
      <c r="A157" s="22"/>
      <c r="B157" s="27" t="s">
        <v>34</v>
      </c>
      <c r="C157" s="27">
        <v>1128299</v>
      </c>
      <c r="D157" s="28">
        <v>44247</v>
      </c>
      <c r="E157" s="27" t="s">
        <v>35</v>
      </c>
      <c r="F157" s="27" t="s">
        <v>36</v>
      </c>
      <c r="G157" s="27" t="s">
        <v>37</v>
      </c>
      <c r="H157" s="27" t="s">
        <v>25</v>
      </c>
      <c r="I157" s="29">
        <v>0.5</v>
      </c>
      <c r="J157" s="30">
        <v>7250</v>
      </c>
      <c r="K157" s="31">
        <f t="shared" si="0"/>
        <v>3625</v>
      </c>
      <c r="L157" s="31">
        <f t="shared" si="1"/>
        <v>725</v>
      </c>
      <c r="M157" s="32">
        <v>0.2</v>
      </c>
      <c r="O157" s="22"/>
    </row>
    <row r="158" spans="1:15" ht="15.75" customHeight="1" x14ac:dyDescent="0.2">
      <c r="A158" s="22"/>
      <c r="B158" s="27" t="s">
        <v>34</v>
      </c>
      <c r="C158" s="27">
        <v>1128299</v>
      </c>
      <c r="D158" s="28">
        <v>44247</v>
      </c>
      <c r="E158" s="27" t="s">
        <v>35</v>
      </c>
      <c r="F158" s="27" t="s">
        <v>36</v>
      </c>
      <c r="G158" s="27" t="s">
        <v>37</v>
      </c>
      <c r="H158" s="27" t="s">
        <v>26</v>
      </c>
      <c r="I158" s="29">
        <v>0.5</v>
      </c>
      <c r="J158" s="30">
        <v>7250</v>
      </c>
      <c r="K158" s="31">
        <f t="shared" si="0"/>
        <v>3625</v>
      </c>
      <c r="L158" s="31">
        <f t="shared" si="1"/>
        <v>1268.7500000000002</v>
      </c>
      <c r="M158" s="32">
        <v>0.35000000000000003</v>
      </c>
      <c r="O158" s="22"/>
    </row>
    <row r="159" spans="1:15" ht="15.75" customHeight="1" x14ac:dyDescent="0.2">
      <c r="A159" s="22"/>
      <c r="B159" s="27" t="s">
        <v>34</v>
      </c>
      <c r="C159" s="27">
        <v>1128299</v>
      </c>
      <c r="D159" s="28">
        <v>44247</v>
      </c>
      <c r="E159" s="27" t="s">
        <v>35</v>
      </c>
      <c r="F159" s="27" t="s">
        <v>36</v>
      </c>
      <c r="G159" s="27" t="s">
        <v>37</v>
      </c>
      <c r="H159" s="27" t="s">
        <v>27</v>
      </c>
      <c r="I159" s="29">
        <v>0.5</v>
      </c>
      <c r="J159" s="30">
        <v>5750</v>
      </c>
      <c r="K159" s="31">
        <f t="shared" si="0"/>
        <v>2875</v>
      </c>
      <c r="L159" s="31">
        <f t="shared" si="1"/>
        <v>862.5</v>
      </c>
      <c r="M159" s="32">
        <v>0.3</v>
      </c>
      <c r="O159" s="22"/>
    </row>
    <row r="160" spans="1:15" ht="15.75" customHeight="1" x14ac:dyDescent="0.2">
      <c r="A160" s="22"/>
      <c r="B160" s="27" t="s">
        <v>34</v>
      </c>
      <c r="C160" s="27">
        <v>1128299</v>
      </c>
      <c r="D160" s="28">
        <v>44247</v>
      </c>
      <c r="E160" s="27" t="s">
        <v>35</v>
      </c>
      <c r="F160" s="27" t="s">
        <v>36</v>
      </c>
      <c r="G160" s="27" t="s">
        <v>37</v>
      </c>
      <c r="H160" s="27" t="s">
        <v>28</v>
      </c>
      <c r="I160" s="29">
        <v>0.55000000000000004</v>
      </c>
      <c r="J160" s="30">
        <v>5000</v>
      </c>
      <c r="K160" s="31">
        <f t="shared" si="0"/>
        <v>2750</v>
      </c>
      <c r="L160" s="31">
        <f t="shared" si="1"/>
        <v>1375</v>
      </c>
      <c r="M160" s="32">
        <v>0.5</v>
      </c>
      <c r="O160" s="22"/>
    </row>
    <row r="161" spans="1:15" ht="15.75" customHeight="1" x14ac:dyDescent="0.2">
      <c r="A161" s="22"/>
      <c r="B161" s="27" t="s">
        <v>34</v>
      </c>
      <c r="C161" s="27">
        <v>1128299</v>
      </c>
      <c r="D161" s="28">
        <v>44247</v>
      </c>
      <c r="E161" s="27" t="s">
        <v>35</v>
      </c>
      <c r="F161" s="27" t="s">
        <v>36</v>
      </c>
      <c r="G161" s="27" t="s">
        <v>37</v>
      </c>
      <c r="H161" s="27" t="s">
        <v>29</v>
      </c>
      <c r="I161" s="29">
        <v>0.5</v>
      </c>
      <c r="J161" s="30">
        <v>7000</v>
      </c>
      <c r="K161" s="31">
        <f t="shared" si="0"/>
        <v>3500</v>
      </c>
      <c r="L161" s="31">
        <f t="shared" si="1"/>
        <v>525.00000000000011</v>
      </c>
      <c r="M161" s="32">
        <v>0.15000000000000002</v>
      </c>
      <c r="O161" s="22"/>
    </row>
    <row r="162" spans="1:15" ht="15.75" customHeight="1" x14ac:dyDescent="0.2">
      <c r="A162" s="22"/>
      <c r="B162" s="27" t="s">
        <v>34</v>
      </c>
      <c r="C162" s="27">
        <v>1128299</v>
      </c>
      <c r="D162" s="28">
        <v>44274</v>
      </c>
      <c r="E162" s="27" t="s">
        <v>35</v>
      </c>
      <c r="F162" s="27" t="s">
        <v>36</v>
      </c>
      <c r="G162" s="27" t="s">
        <v>37</v>
      </c>
      <c r="H162" s="27" t="s">
        <v>24</v>
      </c>
      <c r="I162" s="29">
        <v>0.5</v>
      </c>
      <c r="J162" s="30">
        <v>8500</v>
      </c>
      <c r="K162" s="31">
        <f t="shared" si="0"/>
        <v>4250</v>
      </c>
      <c r="L162" s="31">
        <f t="shared" si="1"/>
        <v>1487.5000000000002</v>
      </c>
      <c r="M162" s="32">
        <v>0.35000000000000003</v>
      </c>
      <c r="O162" s="22"/>
    </row>
    <row r="163" spans="1:15" ht="15.75" customHeight="1" x14ac:dyDescent="0.2">
      <c r="A163" s="22"/>
      <c r="B163" s="27" t="s">
        <v>34</v>
      </c>
      <c r="C163" s="27">
        <v>1128299</v>
      </c>
      <c r="D163" s="28">
        <v>44274</v>
      </c>
      <c r="E163" s="27" t="s">
        <v>35</v>
      </c>
      <c r="F163" s="27" t="s">
        <v>36</v>
      </c>
      <c r="G163" s="27" t="s">
        <v>37</v>
      </c>
      <c r="H163" s="27" t="s">
        <v>25</v>
      </c>
      <c r="I163" s="29">
        <v>0.6</v>
      </c>
      <c r="J163" s="30">
        <v>7000</v>
      </c>
      <c r="K163" s="31">
        <f t="shared" si="0"/>
        <v>4200</v>
      </c>
      <c r="L163" s="31">
        <f t="shared" si="1"/>
        <v>840</v>
      </c>
      <c r="M163" s="32">
        <v>0.2</v>
      </c>
      <c r="O163" s="22"/>
    </row>
    <row r="164" spans="1:15" ht="15.75" customHeight="1" x14ac:dyDescent="0.2">
      <c r="A164" s="22"/>
      <c r="B164" s="27" t="s">
        <v>34</v>
      </c>
      <c r="C164" s="27">
        <v>1128299</v>
      </c>
      <c r="D164" s="28">
        <v>44274</v>
      </c>
      <c r="E164" s="27" t="s">
        <v>35</v>
      </c>
      <c r="F164" s="27" t="s">
        <v>36</v>
      </c>
      <c r="G164" s="27" t="s">
        <v>37</v>
      </c>
      <c r="H164" s="27" t="s">
        <v>26</v>
      </c>
      <c r="I164" s="29">
        <v>0.6</v>
      </c>
      <c r="J164" s="30">
        <v>7000</v>
      </c>
      <c r="K164" s="31">
        <f t="shared" si="0"/>
        <v>4200</v>
      </c>
      <c r="L164" s="31">
        <f t="shared" si="1"/>
        <v>1470.0000000000002</v>
      </c>
      <c r="M164" s="32">
        <v>0.35000000000000003</v>
      </c>
      <c r="O164" s="22"/>
    </row>
    <row r="165" spans="1:15" ht="15.75" customHeight="1" x14ac:dyDescent="0.2">
      <c r="A165" s="22"/>
      <c r="B165" s="27" t="s">
        <v>34</v>
      </c>
      <c r="C165" s="27">
        <v>1128299</v>
      </c>
      <c r="D165" s="28">
        <v>44274</v>
      </c>
      <c r="E165" s="27" t="s">
        <v>35</v>
      </c>
      <c r="F165" s="27" t="s">
        <v>36</v>
      </c>
      <c r="G165" s="27" t="s">
        <v>37</v>
      </c>
      <c r="H165" s="27" t="s">
        <v>27</v>
      </c>
      <c r="I165" s="29">
        <v>0.6</v>
      </c>
      <c r="J165" s="30">
        <v>6000</v>
      </c>
      <c r="K165" s="31">
        <f t="shared" si="0"/>
        <v>3600</v>
      </c>
      <c r="L165" s="31">
        <f t="shared" si="1"/>
        <v>1080</v>
      </c>
      <c r="M165" s="32">
        <v>0.3</v>
      </c>
      <c r="O165" s="22"/>
    </row>
    <row r="166" spans="1:15" ht="15.75" customHeight="1" x14ac:dyDescent="0.2">
      <c r="A166" s="22"/>
      <c r="B166" s="27" t="s">
        <v>34</v>
      </c>
      <c r="C166" s="27">
        <v>1128299</v>
      </c>
      <c r="D166" s="28">
        <v>44274</v>
      </c>
      <c r="E166" s="27" t="s">
        <v>35</v>
      </c>
      <c r="F166" s="27" t="s">
        <v>36</v>
      </c>
      <c r="G166" s="27" t="s">
        <v>37</v>
      </c>
      <c r="H166" s="27" t="s">
        <v>28</v>
      </c>
      <c r="I166" s="29">
        <v>0.65</v>
      </c>
      <c r="J166" s="30">
        <v>5000</v>
      </c>
      <c r="K166" s="31">
        <f t="shared" si="0"/>
        <v>3250</v>
      </c>
      <c r="L166" s="31">
        <f t="shared" si="1"/>
        <v>1625</v>
      </c>
      <c r="M166" s="32">
        <v>0.5</v>
      </c>
      <c r="O166" s="22"/>
    </row>
    <row r="167" spans="1:15" ht="15.75" customHeight="1" x14ac:dyDescent="0.2">
      <c r="A167" s="22"/>
      <c r="B167" s="27" t="s">
        <v>34</v>
      </c>
      <c r="C167" s="27">
        <v>1128299</v>
      </c>
      <c r="D167" s="28">
        <v>44274</v>
      </c>
      <c r="E167" s="27" t="s">
        <v>35</v>
      </c>
      <c r="F167" s="27" t="s">
        <v>36</v>
      </c>
      <c r="G167" s="27" t="s">
        <v>37</v>
      </c>
      <c r="H167" s="27" t="s">
        <v>29</v>
      </c>
      <c r="I167" s="29">
        <v>0.6</v>
      </c>
      <c r="J167" s="30">
        <v>7000</v>
      </c>
      <c r="K167" s="31">
        <f t="shared" si="0"/>
        <v>4200</v>
      </c>
      <c r="L167" s="31">
        <f t="shared" si="1"/>
        <v>630.00000000000011</v>
      </c>
      <c r="M167" s="32">
        <v>0.15000000000000002</v>
      </c>
      <c r="O167" s="22"/>
    </row>
    <row r="168" spans="1:15" ht="15.75" customHeight="1" x14ac:dyDescent="0.2">
      <c r="A168" s="22"/>
      <c r="B168" s="27" t="s">
        <v>34</v>
      </c>
      <c r="C168" s="27">
        <v>1128299</v>
      </c>
      <c r="D168" s="28">
        <v>44306</v>
      </c>
      <c r="E168" s="27" t="s">
        <v>35</v>
      </c>
      <c r="F168" s="27" t="s">
        <v>36</v>
      </c>
      <c r="G168" s="27" t="s">
        <v>37</v>
      </c>
      <c r="H168" s="27" t="s">
        <v>24</v>
      </c>
      <c r="I168" s="29">
        <v>0.6</v>
      </c>
      <c r="J168" s="30">
        <v>8750</v>
      </c>
      <c r="K168" s="31">
        <f t="shared" si="0"/>
        <v>5250</v>
      </c>
      <c r="L168" s="31">
        <f t="shared" si="1"/>
        <v>1837.5000000000002</v>
      </c>
      <c r="M168" s="32">
        <v>0.35000000000000003</v>
      </c>
      <c r="O168" s="22"/>
    </row>
    <row r="169" spans="1:15" ht="15.75" customHeight="1" x14ac:dyDescent="0.2">
      <c r="A169" s="22"/>
      <c r="B169" s="27" t="s">
        <v>34</v>
      </c>
      <c r="C169" s="27">
        <v>1128299</v>
      </c>
      <c r="D169" s="28">
        <v>44306</v>
      </c>
      <c r="E169" s="27" t="s">
        <v>35</v>
      </c>
      <c r="F169" s="27" t="s">
        <v>36</v>
      </c>
      <c r="G169" s="27" t="s">
        <v>37</v>
      </c>
      <c r="H169" s="27" t="s">
        <v>25</v>
      </c>
      <c r="I169" s="29">
        <v>0.65</v>
      </c>
      <c r="J169" s="30">
        <v>6750</v>
      </c>
      <c r="K169" s="31">
        <f t="shared" si="0"/>
        <v>4387.5</v>
      </c>
      <c r="L169" s="31">
        <f t="shared" si="1"/>
        <v>877.5</v>
      </c>
      <c r="M169" s="32">
        <v>0.2</v>
      </c>
      <c r="O169" s="22"/>
    </row>
    <row r="170" spans="1:15" ht="15.75" customHeight="1" x14ac:dyDescent="0.2">
      <c r="A170" s="22"/>
      <c r="B170" s="27" t="s">
        <v>34</v>
      </c>
      <c r="C170" s="27">
        <v>1128299</v>
      </c>
      <c r="D170" s="28">
        <v>44306</v>
      </c>
      <c r="E170" s="27" t="s">
        <v>35</v>
      </c>
      <c r="F170" s="27" t="s">
        <v>36</v>
      </c>
      <c r="G170" s="27" t="s">
        <v>37</v>
      </c>
      <c r="H170" s="27" t="s">
        <v>26</v>
      </c>
      <c r="I170" s="29">
        <v>0.65</v>
      </c>
      <c r="J170" s="30">
        <v>7250</v>
      </c>
      <c r="K170" s="31">
        <f t="shared" si="0"/>
        <v>4712.5</v>
      </c>
      <c r="L170" s="31">
        <f t="shared" si="1"/>
        <v>1649.3750000000002</v>
      </c>
      <c r="M170" s="32">
        <v>0.35000000000000003</v>
      </c>
      <c r="O170" s="22"/>
    </row>
    <row r="171" spans="1:15" ht="15.75" customHeight="1" x14ac:dyDescent="0.2">
      <c r="A171" s="22"/>
      <c r="B171" s="27" t="s">
        <v>34</v>
      </c>
      <c r="C171" s="27">
        <v>1128299</v>
      </c>
      <c r="D171" s="28">
        <v>44306</v>
      </c>
      <c r="E171" s="27" t="s">
        <v>35</v>
      </c>
      <c r="F171" s="27" t="s">
        <v>36</v>
      </c>
      <c r="G171" s="27" t="s">
        <v>37</v>
      </c>
      <c r="H171" s="27" t="s">
        <v>27</v>
      </c>
      <c r="I171" s="29">
        <v>0.6</v>
      </c>
      <c r="J171" s="30">
        <v>6250</v>
      </c>
      <c r="K171" s="31">
        <f t="shared" si="0"/>
        <v>3750</v>
      </c>
      <c r="L171" s="31">
        <f t="shared" si="1"/>
        <v>1125</v>
      </c>
      <c r="M171" s="32">
        <v>0.3</v>
      </c>
      <c r="O171" s="22"/>
    </row>
    <row r="172" spans="1:15" ht="15.75" customHeight="1" x14ac:dyDescent="0.2">
      <c r="A172" s="22"/>
      <c r="B172" s="27" t="s">
        <v>34</v>
      </c>
      <c r="C172" s="27">
        <v>1128299</v>
      </c>
      <c r="D172" s="28">
        <v>44306</v>
      </c>
      <c r="E172" s="27" t="s">
        <v>35</v>
      </c>
      <c r="F172" s="27" t="s">
        <v>36</v>
      </c>
      <c r="G172" s="27" t="s">
        <v>37</v>
      </c>
      <c r="H172" s="27" t="s">
        <v>28</v>
      </c>
      <c r="I172" s="29">
        <v>0.65</v>
      </c>
      <c r="J172" s="30">
        <v>5250</v>
      </c>
      <c r="K172" s="31">
        <f t="shared" si="0"/>
        <v>3412.5</v>
      </c>
      <c r="L172" s="31">
        <f t="shared" si="1"/>
        <v>1706.25</v>
      </c>
      <c r="M172" s="32">
        <v>0.5</v>
      </c>
      <c r="O172" s="22"/>
    </row>
    <row r="173" spans="1:15" ht="15.75" customHeight="1" x14ac:dyDescent="0.2">
      <c r="A173" s="22"/>
      <c r="B173" s="27" t="s">
        <v>34</v>
      </c>
      <c r="C173" s="27">
        <v>1128299</v>
      </c>
      <c r="D173" s="28">
        <v>44306</v>
      </c>
      <c r="E173" s="27" t="s">
        <v>35</v>
      </c>
      <c r="F173" s="27" t="s">
        <v>36</v>
      </c>
      <c r="G173" s="27" t="s">
        <v>37</v>
      </c>
      <c r="H173" s="27" t="s">
        <v>29</v>
      </c>
      <c r="I173" s="29">
        <v>0.8</v>
      </c>
      <c r="J173" s="30">
        <v>7000</v>
      </c>
      <c r="K173" s="31">
        <f t="shared" si="0"/>
        <v>5600</v>
      </c>
      <c r="L173" s="31">
        <f t="shared" si="1"/>
        <v>840.00000000000011</v>
      </c>
      <c r="M173" s="32">
        <v>0.15000000000000002</v>
      </c>
      <c r="O173" s="22"/>
    </row>
    <row r="174" spans="1:15" ht="15.75" customHeight="1" x14ac:dyDescent="0.2">
      <c r="A174" s="22"/>
      <c r="B174" s="27" t="s">
        <v>34</v>
      </c>
      <c r="C174" s="27">
        <v>1128299</v>
      </c>
      <c r="D174" s="28">
        <v>44337</v>
      </c>
      <c r="E174" s="27" t="s">
        <v>35</v>
      </c>
      <c r="F174" s="27" t="s">
        <v>36</v>
      </c>
      <c r="G174" s="27" t="s">
        <v>37</v>
      </c>
      <c r="H174" s="27" t="s">
        <v>24</v>
      </c>
      <c r="I174" s="29">
        <v>0.6</v>
      </c>
      <c r="J174" s="30">
        <v>9000</v>
      </c>
      <c r="K174" s="31">
        <f t="shared" si="0"/>
        <v>5400</v>
      </c>
      <c r="L174" s="31">
        <f t="shared" si="1"/>
        <v>2160</v>
      </c>
      <c r="M174" s="32">
        <v>0.4</v>
      </c>
      <c r="O174" s="22"/>
    </row>
    <row r="175" spans="1:15" ht="15.75" customHeight="1" x14ac:dyDescent="0.2">
      <c r="A175" s="22"/>
      <c r="B175" s="27" t="s">
        <v>34</v>
      </c>
      <c r="C175" s="27">
        <v>1128299</v>
      </c>
      <c r="D175" s="28">
        <v>44337</v>
      </c>
      <c r="E175" s="27" t="s">
        <v>35</v>
      </c>
      <c r="F175" s="27" t="s">
        <v>36</v>
      </c>
      <c r="G175" s="27" t="s">
        <v>37</v>
      </c>
      <c r="H175" s="27" t="s">
        <v>25</v>
      </c>
      <c r="I175" s="29">
        <v>0.65</v>
      </c>
      <c r="J175" s="30">
        <v>7500</v>
      </c>
      <c r="K175" s="31">
        <f t="shared" si="0"/>
        <v>4875</v>
      </c>
      <c r="L175" s="31">
        <f t="shared" si="1"/>
        <v>1218.75</v>
      </c>
      <c r="M175" s="32">
        <v>0.25</v>
      </c>
      <c r="O175" s="22"/>
    </row>
    <row r="176" spans="1:15" ht="15.75" customHeight="1" x14ac:dyDescent="0.2">
      <c r="A176" s="22"/>
      <c r="B176" s="27" t="s">
        <v>34</v>
      </c>
      <c r="C176" s="27">
        <v>1128299</v>
      </c>
      <c r="D176" s="28">
        <v>44337</v>
      </c>
      <c r="E176" s="27" t="s">
        <v>35</v>
      </c>
      <c r="F176" s="27" t="s">
        <v>36</v>
      </c>
      <c r="G176" s="27" t="s">
        <v>37</v>
      </c>
      <c r="H176" s="27" t="s">
        <v>26</v>
      </c>
      <c r="I176" s="29">
        <v>0.65</v>
      </c>
      <c r="J176" s="30">
        <v>7500</v>
      </c>
      <c r="K176" s="31">
        <f t="shared" si="0"/>
        <v>4875</v>
      </c>
      <c r="L176" s="31">
        <f t="shared" si="1"/>
        <v>1950</v>
      </c>
      <c r="M176" s="32">
        <v>0.4</v>
      </c>
      <c r="O176" s="22"/>
    </row>
    <row r="177" spans="1:15" ht="15.75" customHeight="1" x14ac:dyDescent="0.2">
      <c r="A177" s="22"/>
      <c r="B177" s="27" t="s">
        <v>34</v>
      </c>
      <c r="C177" s="27">
        <v>1128299</v>
      </c>
      <c r="D177" s="28">
        <v>44337</v>
      </c>
      <c r="E177" s="27" t="s">
        <v>35</v>
      </c>
      <c r="F177" s="27" t="s">
        <v>36</v>
      </c>
      <c r="G177" s="27" t="s">
        <v>37</v>
      </c>
      <c r="H177" s="27" t="s">
        <v>27</v>
      </c>
      <c r="I177" s="29">
        <v>0.6</v>
      </c>
      <c r="J177" s="30">
        <v>6500</v>
      </c>
      <c r="K177" s="31">
        <f t="shared" si="0"/>
        <v>3900</v>
      </c>
      <c r="L177" s="31">
        <f t="shared" si="1"/>
        <v>1365</v>
      </c>
      <c r="M177" s="32">
        <v>0.35</v>
      </c>
      <c r="O177" s="22"/>
    </row>
    <row r="178" spans="1:15" ht="15.75" customHeight="1" x14ac:dyDescent="0.2">
      <c r="A178" s="22"/>
      <c r="B178" s="27" t="s">
        <v>34</v>
      </c>
      <c r="C178" s="27">
        <v>1128299</v>
      </c>
      <c r="D178" s="28">
        <v>44337</v>
      </c>
      <c r="E178" s="27" t="s">
        <v>35</v>
      </c>
      <c r="F178" s="27" t="s">
        <v>36</v>
      </c>
      <c r="G178" s="27" t="s">
        <v>37</v>
      </c>
      <c r="H178" s="27" t="s">
        <v>28</v>
      </c>
      <c r="I178" s="29">
        <v>0.65</v>
      </c>
      <c r="J178" s="30">
        <v>5500</v>
      </c>
      <c r="K178" s="31">
        <f t="shared" si="0"/>
        <v>3575</v>
      </c>
      <c r="L178" s="31">
        <f t="shared" si="1"/>
        <v>1966.2500000000002</v>
      </c>
      <c r="M178" s="32">
        <v>0.55000000000000004</v>
      </c>
      <c r="O178" s="22"/>
    </row>
    <row r="179" spans="1:15" ht="15.75" customHeight="1" x14ac:dyDescent="0.2">
      <c r="A179" s="22"/>
      <c r="B179" s="27" t="s">
        <v>34</v>
      </c>
      <c r="C179" s="27">
        <v>1128299</v>
      </c>
      <c r="D179" s="28">
        <v>44337</v>
      </c>
      <c r="E179" s="27" t="s">
        <v>35</v>
      </c>
      <c r="F179" s="27" t="s">
        <v>36</v>
      </c>
      <c r="G179" s="27" t="s">
        <v>37</v>
      </c>
      <c r="H179" s="27" t="s">
        <v>29</v>
      </c>
      <c r="I179" s="29">
        <v>0.8</v>
      </c>
      <c r="J179" s="30">
        <v>7250</v>
      </c>
      <c r="K179" s="31">
        <f t="shared" si="0"/>
        <v>5800</v>
      </c>
      <c r="L179" s="31">
        <f t="shared" si="1"/>
        <v>1160</v>
      </c>
      <c r="M179" s="32">
        <v>0.2</v>
      </c>
      <c r="O179" s="22"/>
    </row>
    <row r="180" spans="1:15" ht="15.75" customHeight="1" x14ac:dyDescent="0.2">
      <c r="A180" s="22"/>
      <c r="B180" s="27" t="s">
        <v>34</v>
      </c>
      <c r="C180" s="27">
        <v>1128299</v>
      </c>
      <c r="D180" s="28">
        <v>44367</v>
      </c>
      <c r="E180" s="27" t="s">
        <v>35</v>
      </c>
      <c r="F180" s="27" t="s">
        <v>36</v>
      </c>
      <c r="G180" s="27" t="s">
        <v>37</v>
      </c>
      <c r="H180" s="27" t="s">
        <v>24</v>
      </c>
      <c r="I180" s="29">
        <v>0.6</v>
      </c>
      <c r="J180" s="30">
        <v>9750</v>
      </c>
      <c r="K180" s="31">
        <f t="shared" si="0"/>
        <v>5850</v>
      </c>
      <c r="L180" s="31">
        <f t="shared" si="1"/>
        <v>2340</v>
      </c>
      <c r="M180" s="32">
        <v>0.4</v>
      </c>
      <c r="O180" s="22"/>
    </row>
    <row r="181" spans="1:15" ht="15.75" customHeight="1" x14ac:dyDescent="0.2">
      <c r="A181" s="22"/>
      <c r="B181" s="27" t="s">
        <v>34</v>
      </c>
      <c r="C181" s="27">
        <v>1128299</v>
      </c>
      <c r="D181" s="28">
        <v>44367</v>
      </c>
      <c r="E181" s="27" t="s">
        <v>35</v>
      </c>
      <c r="F181" s="27" t="s">
        <v>36</v>
      </c>
      <c r="G181" s="27" t="s">
        <v>37</v>
      </c>
      <c r="H181" s="27" t="s">
        <v>25</v>
      </c>
      <c r="I181" s="29">
        <v>0.65</v>
      </c>
      <c r="J181" s="30">
        <v>8250</v>
      </c>
      <c r="K181" s="31">
        <f t="shared" si="0"/>
        <v>5362.5</v>
      </c>
      <c r="L181" s="31">
        <f t="shared" si="1"/>
        <v>1340.625</v>
      </c>
      <c r="M181" s="32">
        <v>0.25</v>
      </c>
      <c r="O181" s="22"/>
    </row>
    <row r="182" spans="1:15" ht="15.75" customHeight="1" x14ac:dyDescent="0.2">
      <c r="A182" s="22"/>
      <c r="B182" s="27" t="s">
        <v>34</v>
      </c>
      <c r="C182" s="27">
        <v>1128299</v>
      </c>
      <c r="D182" s="28">
        <v>44367</v>
      </c>
      <c r="E182" s="27" t="s">
        <v>35</v>
      </c>
      <c r="F182" s="27" t="s">
        <v>36</v>
      </c>
      <c r="G182" s="27" t="s">
        <v>37</v>
      </c>
      <c r="H182" s="27" t="s">
        <v>26</v>
      </c>
      <c r="I182" s="29">
        <v>0.65</v>
      </c>
      <c r="J182" s="30">
        <v>8250</v>
      </c>
      <c r="K182" s="31">
        <f t="shared" si="0"/>
        <v>5362.5</v>
      </c>
      <c r="L182" s="31">
        <f t="shared" si="1"/>
        <v>2145</v>
      </c>
      <c r="M182" s="32">
        <v>0.4</v>
      </c>
      <c r="O182" s="22"/>
    </row>
    <row r="183" spans="1:15" ht="15.75" customHeight="1" x14ac:dyDescent="0.2">
      <c r="A183" s="22"/>
      <c r="B183" s="27" t="s">
        <v>34</v>
      </c>
      <c r="C183" s="27">
        <v>1128299</v>
      </c>
      <c r="D183" s="28">
        <v>44367</v>
      </c>
      <c r="E183" s="27" t="s">
        <v>35</v>
      </c>
      <c r="F183" s="27" t="s">
        <v>36</v>
      </c>
      <c r="G183" s="27" t="s">
        <v>37</v>
      </c>
      <c r="H183" s="27" t="s">
        <v>27</v>
      </c>
      <c r="I183" s="29">
        <v>0.6</v>
      </c>
      <c r="J183" s="30">
        <v>7000</v>
      </c>
      <c r="K183" s="31">
        <f t="shared" si="0"/>
        <v>4200</v>
      </c>
      <c r="L183" s="31">
        <f t="shared" si="1"/>
        <v>1470</v>
      </c>
      <c r="M183" s="32">
        <v>0.35</v>
      </c>
      <c r="O183" s="22"/>
    </row>
    <row r="184" spans="1:15" ht="15.75" customHeight="1" x14ac:dyDescent="0.2">
      <c r="A184" s="22"/>
      <c r="B184" s="27" t="s">
        <v>34</v>
      </c>
      <c r="C184" s="27">
        <v>1128299</v>
      </c>
      <c r="D184" s="28">
        <v>44367</v>
      </c>
      <c r="E184" s="27" t="s">
        <v>35</v>
      </c>
      <c r="F184" s="27" t="s">
        <v>36</v>
      </c>
      <c r="G184" s="27" t="s">
        <v>37</v>
      </c>
      <c r="H184" s="27" t="s">
        <v>28</v>
      </c>
      <c r="I184" s="29">
        <v>0.65</v>
      </c>
      <c r="J184" s="30">
        <v>5750</v>
      </c>
      <c r="K184" s="31">
        <f t="shared" si="0"/>
        <v>3737.5</v>
      </c>
      <c r="L184" s="31">
        <f t="shared" si="1"/>
        <v>2055.625</v>
      </c>
      <c r="M184" s="32">
        <v>0.55000000000000004</v>
      </c>
      <c r="O184" s="22"/>
    </row>
    <row r="185" spans="1:15" ht="15.75" customHeight="1" x14ac:dyDescent="0.2">
      <c r="A185" s="22"/>
      <c r="B185" s="27" t="s">
        <v>34</v>
      </c>
      <c r="C185" s="27">
        <v>1128299</v>
      </c>
      <c r="D185" s="28">
        <v>44367</v>
      </c>
      <c r="E185" s="27" t="s">
        <v>35</v>
      </c>
      <c r="F185" s="27" t="s">
        <v>36</v>
      </c>
      <c r="G185" s="27" t="s">
        <v>37</v>
      </c>
      <c r="H185" s="27" t="s">
        <v>29</v>
      </c>
      <c r="I185" s="29">
        <v>0.8</v>
      </c>
      <c r="J185" s="30">
        <v>8750</v>
      </c>
      <c r="K185" s="31">
        <f t="shared" si="0"/>
        <v>7000</v>
      </c>
      <c r="L185" s="31">
        <f t="shared" si="1"/>
        <v>1400</v>
      </c>
      <c r="M185" s="32">
        <v>0.2</v>
      </c>
      <c r="O185" s="22"/>
    </row>
    <row r="186" spans="1:15" ht="15.75" customHeight="1" x14ac:dyDescent="0.2">
      <c r="A186" s="22"/>
      <c r="B186" s="27" t="s">
        <v>34</v>
      </c>
      <c r="C186" s="27">
        <v>1128299</v>
      </c>
      <c r="D186" s="28">
        <v>44396</v>
      </c>
      <c r="E186" s="27" t="s">
        <v>35</v>
      </c>
      <c r="F186" s="27" t="s">
        <v>36</v>
      </c>
      <c r="G186" s="27" t="s">
        <v>37</v>
      </c>
      <c r="H186" s="27" t="s">
        <v>24</v>
      </c>
      <c r="I186" s="29">
        <v>0.6</v>
      </c>
      <c r="J186" s="30">
        <v>10250</v>
      </c>
      <c r="K186" s="31">
        <f t="shared" si="0"/>
        <v>6150</v>
      </c>
      <c r="L186" s="31">
        <f t="shared" si="1"/>
        <v>2152.5</v>
      </c>
      <c r="M186" s="32">
        <v>0.35000000000000003</v>
      </c>
      <c r="O186" s="22"/>
    </row>
    <row r="187" spans="1:15" ht="15.75" customHeight="1" x14ac:dyDescent="0.2">
      <c r="A187" s="22"/>
      <c r="B187" s="27" t="s">
        <v>34</v>
      </c>
      <c r="C187" s="27">
        <v>1128299</v>
      </c>
      <c r="D187" s="28">
        <v>44396</v>
      </c>
      <c r="E187" s="27" t="s">
        <v>35</v>
      </c>
      <c r="F187" s="27" t="s">
        <v>36</v>
      </c>
      <c r="G187" s="27" t="s">
        <v>37</v>
      </c>
      <c r="H187" s="27" t="s">
        <v>25</v>
      </c>
      <c r="I187" s="29">
        <v>0.65</v>
      </c>
      <c r="J187" s="30">
        <v>8750</v>
      </c>
      <c r="K187" s="31">
        <f t="shared" si="0"/>
        <v>5687.5</v>
      </c>
      <c r="L187" s="31">
        <f t="shared" si="1"/>
        <v>1137.5</v>
      </c>
      <c r="M187" s="32">
        <v>0.2</v>
      </c>
      <c r="O187" s="22"/>
    </row>
    <row r="188" spans="1:15" ht="15.75" customHeight="1" x14ac:dyDescent="0.2">
      <c r="A188" s="22"/>
      <c r="B188" s="27" t="s">
        <v>34</v>
      </c>
      <c r="C188" s="27">
        <v>1128299</v>
      </c>
      <c r="D188" s="28">
        <v>44396</v>
      </c>
      <c r="E188" s="27" t="s">
        <v>35</v>
      </c>
      <c r="F188" s="27" t="s">
        <v>36</v>
      </c>
      <c r="G188" s="27" t="s">
        <v>37</v>
      </c>
      <c r="H188" s="27" t="s">
        <v>26</v>
      </c>
      <c r="I188" s="29">
        <v>0.65</v>
      </c>
      <c r="J188" s="30">
        <v>8250</v>
      </c>
      <c r="K188" s="31">
        <f t="shared" si="0"/>
        <v>5362.5</v>
      </c>
      <c r="L188" s="31">
        <f t="shared" si="1"/>
        <v>1876.8750000000002</v>
      </c>
      <c r="M188" s="32">
        <v>0.35000000000000003</v>
      </c>
      <c r="O188" s="22"/>
    </row>
    <row r="189" spans="1:15" ht="15.75" customHeight="1" x14ac:dyDescent="0.2">
      <c r="A189" s="22"/>
      <c r="B189" s="27" t="s">
        <v>34</v>
      </c>
      <c r="C189" s="27">
        <v>1128299</v>
      </c>
      <c r="D189" s="28">
        <v>44396</v>
      </c>
      <c r="E189" s="27" t="s">
        <v>35</v>
      </c>
      <c r="F189" s="27" t="s">
        <v>36</v>
      </c>
      <c r="G189" s="27" t="s">
        <v>37</v>
      </c>
      <c r="H189" s="27" t="s">
        <v>27</v>
      </c>
      <c r="I189" s="29">
        <v>0.6</v>
      </c>
      <c r="J189" s="30">
        <v>7250</v>
      </c>
      <c r="K189" s="31">
        <f t="shared" si="0"/>
        <v>4350</v>
      </c>
      <c r="L189" s="31">
        <f t="shared" si="1"/>
        <v>1305</v>
      </c>
      <c r="M189" s="32">
        <v>0.3</v>
      </c>
      <c r="O189" s="22"/>
    </row>
    <row r="190" spans="1:15" ht="15.75" customHeight="1" x14ac:dyDescent="0.2">
      <c r="A190" s="22"/>
      <c r="B190" s="27" t="s">
        <v>34</v>
      </c>
      <c r="C190" s="27">
        <v>1128299</v>
      </c>
      <c r="D190" s="28">
        <v>44396</v>
      </c>
      <c r="E190" s="27" t="s">
        <v>35</v>
      </c>
      <c r="F190" s="27" t="s">
        <v>36</v>
      </c>
      <c r="G190" s="27" t="s">
        <v>37</v>
      </c>
      <c r="H190" s="27" t="s">
        <v>28</v>
      </c>
      <c r="I190" s="29">
        <v>0.65</v>
      </c>
      <c r="J190" s="30">
        <v>7750</v>
      </c>
      <c r="K190" s="31">
        <f t="shared" si="0"/>
        <v>5037.5</v>
      </c>
      <c r="L190" s="31">
        <f t="shared" si="1"/>
        <v>2518.75</v>
      </c>
      <c r="M190" s="32">
        <v>0.5</v>
      </c>
      <c r="O190" s="22"/>
    </row>
    <row r="191" spans="1:15" ht="15.75" customHeight="1" x14ac:dyDescent="0.2">
      <c r="A191" s="22"/>
      <c r="B191" s="27" t="s">
        <v>34</v>
      </c>
      <c r="C191" s="27">
        <v>1128299</v>
      </c>
      <c r="D191" s="28">
        <v>44396</v>
      </c>
      <c r="E191" s="27" t="s">
        <v>35</v>
      </c>
      <c r="F191" s="27" t="s">
        <v>36</v>
      </c>
      <c r="G191" s="27" t="s">
        <v>37</v>
      </c>
      <c r="H191" s="27" t="s">
        <v>29</v>
      </c>
      <c r="I191" s="29">
        <v>0.8</v>
      </c>
      <c r="J191" s="30">
        <v>7750</v>
      </c>
      <c r="K191" s="31">
        <f t="shared" si="0"/>
        <v>6200</v>
      </c>
      <c r="L191" s="31">
        <f t="shared" si="1"/>
        <v>930.00000000000011</v>
      </c>
      <c r="M191" s="32">
        <v>0.15000000000000002</v>
      </c>
      <c r="O191" s="22"/>
    </row>
    <row r="192" spans="1:15" ht="15.75" customHeight="1" x14ac:dyDescent="0.2">
      <c r="A192" s="22"/>
      <c r="B192" s="27" t="s">
        <v>34</v>
      </c>
      <c r="C192" s="27">
        <v>1128299</v>
      </c>
      <c r="D192" s="28">
        <v>44428</v>
      </c>
      <c r="E192" s="27" t="s">
        <v>35</v>
      </c>
      <c r="F192" s="27" t="s">
        <v>36</v>
      </c>
      <c r="G192" s="27" t="s">
        <v>37</v>
      </c>
      <c r="H192" s="27" t="s">
        <v>24</v>
      </c>
      <c r="I192" s="29">
        <v>0.65</v>
      </c>
      <c r="J192" s="30">
        <v>9750</v>
      </c>
      <c r="K192" s="31">
        <f t="shared" si="0"/>
        <v>6337.5</v>
      </c>
      <c r="L192" s="31">
        <f t="shared" si="1"/>
        <v>2218.125</v>
      </c>
      <c r="M192" s="32">
        <v>0.35000000000000003</v>
      </c>
      <c r="O192" s="22"/>
    </row>
    <row r="193" spans="1:15" ht="15.75" customHeight="1" x14ac:dyDescent="0.2">
      <c r="A193" s="22"/>
      <c r="B193" s="27" t="s">
        <v>34</v>
      </c>
      <c r="C193" s="27">
        <v>1128299</v>
      </c>
      <c r="D193" s="28">
        <v>44428</v>
      </c>
      <c r="E193" s="27" t="s">
        <v>35</v>
      </c>
      <c r="F193" s="27" t="s">
        <v>36</v>
      </c>
      <c r="G193" s="27" t="s">
        <v>37</v>
      </c>
      <c r="H193" s="27" t="s">
        <v>25</v>
      </c>
      <c r="I193" s="29">
        <v>0.70000000000000007</v>
      </c>
      <c r="J193" s="30">
        <v>9250</v>
      </c>
      <c r="K193" s="31">
        <f t="shared" si="0"/>
        <v>6475.0000000000009</v>
      </c>
      <c r="L193" s="31">
        <f t="shared" si="1"/>
        <v>1295.0000000000002</v>
      </c>
      <c r="M193" s="32">
        <v>0.2</v>
      </c>
      <c r="O193" s="22"/>
    </row>
    <row r="194" spans="1:15" ht="15.75" customHeight="1" x14ac:dyDescent="0.2">
      <c r="A194" s="22"/>
      <c r="B194" s="27" t="s">
        <v>34</v>
      </c>
      <c r="C194" s="27">
        <v>1128299</v>
      </c>
      <c r="D194" s="28">
        <v>44428</v>
      </c>
      <c r="E194" s="27" t="s">
        <v>35</v>
      </c>
      <c r="F194" s="27" t="s">
        <v>36</v>
      </c>
      <c r="G194" s="27" t="s">
        <v>37</v>
      </c>
      <c r="H194" s="27" t="s">
        <v>26</v>
      </c>
      <c r="I194" s="29">
        <v>0.65</v>
      </c>
      <c r="J194" s="30">
        <v>8000</v>
      </c>
      <c r="K194" s="31">
        <f t="shared" si="0"/>
        <v>5200</v>
      </c>
      <c r="L194" s="31">
        <f t="shared" si="1"/>
        <v>1820.0000000000002</v>
      </c>
      <c r="M194" s="32">
        <v>0.35000000000000003</v>
      </c>
      <c r="O194" s="22"/>
    </row>
    <row r="195" spans="1:15" ht="15.75" customHeight="1" x14ac:dyDescent="0.2">
      <c r="A195" s="22"/>
      <c r="B195" s="27" t="s">
        <v>34</v>
      </c>
      <c r="C195" s="27">
        <v>1128299</v>
      </c>
      <c r="D195" s="28">
        <v>44428</v>
      </c>
      <c r="E195" s="27" t="s">
        <v>35</v>
      </c>
      <c r="F195" s="27" t="s">
        <v>36</v>
      </c>
      <c r="G195" s="27" t="s">
        <v>37</v>
      </c>
      <c r="H195" s="27" t="s">
        <v>27</v>
      </c>
      <c r="I195" s="29">
        <v>0.65</v>
      </c>
      <c r="J195" s="30">
        <v>7500</v>
      </c>
      <c r="K195" s="31">
        <f t="shared" si="0"/>
        <v>4875</v>
      </c>
      <c r="L195" s="31">
        <f t="shared" si="1"/>
        <v>1462.5</v>
      </c>
      <c r="M195" s="32">
        <v>0.3</v>
      </c>
      <c r="O195" s="22"/>
    </row>
    <row r="196" spans="1:15" ht="15.75" customHeight="1" x14ac:dyDescent="0.2">
      <c r="A196" s="22"/>
      <c r="B196" s="27" t="s">
        <v>34</v>
      </c>
      <c r="C196" s="27">
        <v>1128299</v>
      </c>
      <c r="D196" s="28">
        <v>44428</v>
      </c>
      <c r="E196" s="27" t="s">
        <v>35</v>
      </c>
      <c r="F196" s="27" t="s">
        <v>36</v>
      </c>
      <c r="G196" s="27" t="s">
        <v>37</v>
      </c>
      <c r="H196" s="27" t="s">
        <v>28</v>
      </c>
      <c r="I196" s="29">
        <v>0.75</v>
      </c>
      <c r="J196" s="30">
        <v>7500</v>
      </c>
      <c r="K196" s="31">
        <f t="shared" si="0"/>
        <v>5625</v>
      </c>
      <c r="L196" s="31">
        <f t="shared" si="1"/>
        <v>2812.5</v>
      </c>
      <c r="M196" s="32">
        <v>0.5</v>
      </c>
      <c r="O196" s="22"/>
    </row>
    <row r="197" spans="1:15" ht="15.75" customHeight="1" x14ac:dyDescent="0.2">
      <c r="A197" s="22"/>
      <c r="B197" s="27" t="s">
        <v>34</v>
      </c>
      <c r="C197" s="27">
        <v>1128299</v>
      </c>
      <c r="D197" s="28">
        <v>44428</v>
      </c>
      <c r="E197" s="27" t="s">
        <v>35</v>
      </c>
      <c r="F197" s="27" t="s">
        <v>36</v>
      </c>
      <c r="G197" s="27" t="s">
        <v>37</v>
      </c>
      <c r="H197" s="27" t="s">
        <v>29</v>
      </c>
      <c r="I197" s="29">
        <v>0.8</v>
      </c>
      <c r="J197" s="30">
        <v>7250</v>
      </c>
      <c r="K197" s="31">
        <f t="shared" si="0"/>
        <v>5800</v>
      </c>
      <c r="L197" s="31">
        <f t="shared" si="1"/>
        <v>870.00000000000011</v>
      </c>
      <c r="M197" s="32">
        <v>0.15000000000000002</v>
      </c>
      <c r="O197" s="22"/>
    </row>
    <row r="198" spans="1:15" ht="15.75" customHeight="1" x14ac:dyDescent="0.2">
      <c r="A198" s="22"/>
      <c r="B198" s="27" t="s">
        <v>34</v>
      </c>
      <c r="C198" s="27">
        <v>1128299</v>
      </c>
      <c r="D198" s="28">
        <v>44460</v>
      </c>
      <c r="E198" s="27" t="s">
        <v>35</v>
      </c>
      <c r="F198" s="27" t="s">
        <v>36</v>
      </c>
      <c r="G198" s="27" t="s">
        <v>37</v>
      </c>
      <c r="H198" s="27" t="s">
        <v>24</v>
      </c>
      <c r="I198" s="29">
        <v>0.55000000000000004</v>
      </c>
      <c r="J198" s="30">
        <v>9250</v>
      </c>
      <c r="K198" s="31">
        <f t="shared" si="0"/>
        <v>5087.5</v>
      </c>
      <c r="L198" s="31">
        <f t="shared" si="1"/>
        <v>1526.2500000000002</v>
      </c>
      <c r="M198" s="32">
        <v>0.30000000000000004</v>
      </c>
      <c r="O198" s="22"/>
    </row>
    <row r="199" spans="1:15" ht="15.75" customHeight="1" x14ac:dyDescent="0.2">
      <c r="A199" s="22"/>
      <c r="B199" s="27" t="s">
        <v>34</v>
      </c>
      <c r="C199" s="27">
        <v>1128299</v>
      </c>
      <c r="D199" s="28">
        <v>44460</v>
      </c>
      <c r="E199" s="27" t="s">
        <v>35</v>
      </c>
      <c r="F199" s="27" t="s">
        <v>36</v>
      </c>
      <c r="G199" s="27" t="s">
        <v>37</v>
      </c>
      <c r="H199" s="27" t="s">
        <v>25</v>
      </c>
      <c r="I199" s="29">
        <v>0.60000000000000009</v>
      </c>
      <c r="J199" s="30">
        <v>9250</v>
      </c>
      <c r="K199" s="31">
        <f t="shared" si="0"/>
        <v>5550.0000000000009</v>
      </c>
      <c r="L199" s="31">
        <f t="shared" si="1"/>
        <v>832.50000000000011</v>
      </c>
      <c r="M199" s="32">
        <v>0.15</v>
      </c>
      <c r="O199" s="22"/>
    </row>
    <row r="200" spans="1:15" ht="15.75" customHeight="1" x14ac:dyDescent="0.2">
      <c r="A200" s="22"/>
      <c r="B200" s="27" t="s">
        <v>34</v>
      </c>
      <c r="C200" s="27">
        <v>1128299</v>
      </c>
      <c r="D200" s="28">
        <v>44460</v>
      </c>
      <c r="E200" s="27" t="s">
        <v>35</v>
      </c>
      <c r="F200" s="27" t="s">
        <v>36</v>
      </c>
      <c r="G200" s="27" t="s">
        <v>37</v>
      </c>
      <c r="H200" s="27" t="s">
        <v>26</v>
      </c>
      <c r="I200" s="29">
        <v>0.55000000000000004</v>
      </c>
      <c r="J200" s="30">
        <v>7750</v>
      </c>
      <c r="K200" s="31">
        <f t="shared" si="0"/>
        <v>4262.5</v>
      </c>
      <c r="L200" s="31">
        <f t="shared" si="1"/>
        <v>1278.7500000000002</v>
      </c>
      <c r="M200" s="32">
        <v>0.30000000000000004</v>
      </c>
      <c r="O200" s="22"/>
    </row>
    <row r="201" spans="1:15" ht="15.75" customHeight="1" x14ac:dyDescent="0.2">
      <c r="A201" s="22"/>
      <c r="B201" s="27" t="s">
        <v>34</v>
      </c>
      <c r="C201" s="27">
        <v>1128299</v>
      </c>
      <c r="D201" s="28">
        <v>44460</v>
      </c>
      <c r="E201" s="27" t="s">
        <v>35</v>
      </c>
      <c r="F201" s="27" t="s">
        <v>36</v>
      </c>
      <c r="G201" s="27" t="s">
        <v>37</v>
      </c>
      <c r="H201" s="27" t="s">
        <v>27</v>
      </c>
      <c r="I201" s="29">
        <v>0.55000000000000004</v>
      </c>
      <c r="J201" s="30">
        <v>7250</v>
      </c>
      <c r="K201" s="31">
        <f t="shared" si="0"/>
        <v>3987.5000000000005</v>
      </c>
      <c r="L201" s="31">
        <f t="shared" si="1"/>
        <v>996.875</v>
      </c>
      <c r="M201" s="32">
        <v>0.24999999999999997</v>
      </c>
      <c r="O201" s="22"/>
    </row>
    <row r="202" spans="1:15" ht="15.75" customHeight="1" x14ac:dyDescent="0.2">
      <c r="A202" s="22"/>
      <c r="B202" s="27" t="s">
        <v>34</v>
      </c>
      <c r="C202" s="27">
        <v>1128299</v>
      </c>
      <c r="D202" s="28">
        <v>44460</v>
      </c>
      <c r="E202" s="27" t="s">
        <v>35</v>
      </c>
      <c r="F202" s="27" t="s">
        <v>36</v>
      </c>
      <c r="G202" s="27" t="s">
        <v>37</v>
      </c>
      <c r="H202" s="27" t="s">
        <v>28</v>
      </c>
      <c r="I202" s="29">
        <v>0.65</v>
      </c>
      <c r="J202" s="30">
        <v>7250</v>
      </c>
      <c r="K202" s="31">
        <f t="shared" si="0"/>
        <v>4712.5</v>
      </c>
      <c r="L202" s="31">
        <f t="shared" si="1"/>
        <v>2120.6250000000005</v>
      </c>
      <c r="M202" s="32">
        <v>0.45000000000000007</v>
      </c>
      <c r="O202" s="22"/>
    </row>
    <row r="203" spans="1:15" ht="15.75" customHeight="1" x14ac:dyDescent="0.2">
      <c r="A203" s="22"/>
      <c r="B203" s="27" t="s">
        <v>34</v>
      </c>
      <c r="C203" s="27">
        <v>1128299</v>
      </c>
      <c r="D203" s="28">
        <v>44460</v>
      </c>
      <c r="E203" s="27" t="s">
        <v>35</v>
      </c>
      <c r="F203" s="27" t="s">
        <v>36</v>
      </c>
      <c r="G203" s="27" t="s">
        <v>37</v>
      </c>
      <c r="H203" s="27" t="s">
        <v>29</v>
      </c>
      <c r="I203" s="29">
        <v>0.70000000000000007</v>
      </c>
      <c r="J203" s="30">
        <v>7750</v>
      </c>
      <c r="K203" s="31">
        <f t="shared" si="0"/>
        <v>5425.0000000000009</v>
      </c>
      <c r="L203" s="31">
        <f t="shared" si="1"/>
        <v>542.50000000000011</v>
      </c>
      <c r="M203" s="32">
        <v>0.1</v>
      </c>
      <c r="O203" s="22"/>
    </row>
    <row r="204" spans="1:15" ht="15.75" customHeight="1" x14ac:dyDescent="0.2">
      <c r="A204" s="22"/>
      <c r="B204" s="27" t="s">
        <v>34</v>
      </c>
      <c r="C204" s="27">
        <v>1128299</v>
      </c>
      <c r="D204" s="28">
        <v>44489</v>
      </c>
      <c r="E204" s="27" t="s">
        <v>35</v>
      </c>
      <c r="F204" s="27" t="s">
        <v>36</v>
      </c>
      <c r="G204" s="27" t="s">
        <v>37</v>
      </c>
      <c r="H204" s="27" t="s">
        <v>24</v>
      </c>
      <c r="I204" s="29">
        <v>0.55000000000000004</v>
      </c>
      <c r="J204" s="30">
        <v>8750</v>
      </c>
      <c r="K204" s="31">
        <f t="shared" si="0"/>
        <v>4812.5</v>
      </c>
      <c r="L204" s="31">
        <f t="shared" si="1"/>
        <v>1443.7500000000002</v>
      </c>
      <c r="M204" s="32">
        <v>0.30000000000000004</v>
      </c>
      <c r="O204" s="22"/>
    </row>
    <row r="205" spans="1:15" ht="15.75" customHeight="1" x14ac:dyDescent="0.2">
      <c r="A205" s="22"/>
      <c r="B205" s="27" t="s">
        <v>34</v>
      </c>
      <c r="C205" s="27">
        <v>1128299</v>
      </c>
      <c r="D205" s="28">
        <v>44489</v>
      </c>
      <c r="E205" s="27" t="s">
        <v>35</v>
      </c>
      <c r="F205" s="27" t="s">
        <v>36</v>
      </c>
      <c r="G205" s="27" t="s">
        <v>37</v>
      </c>
      <c r="H205" s="27" t="s">
        <v>25</v>
      </c>
      <c r="I205" s="29">
        <v>0.60000000000000009</v>
      </c>
      <c r="J205" s="30">
        <v>8750</v>
      </c>
      <c r="K205" s="31">
        <f t="shared" si="0"/>
        <v>5250.0000000000009</v>
      </c>
      <c r="L205" s="31">
        <f t="shared" si="1"/>
        <v>787.50000000000011</v>
      </c>
      <c r="M205" s="32">
        <v>0.15</v>
      </c>
      <c r="O205" s="22"/>
    </row>
    <row r="206" spans="1:15" ht="15.75" customHeight="1" x14ac:dyDescent="0.2">
      <c r="A206" s="22"/>
      <c r="B206" s="27" t="s">
        <v>34</v>
      </c>
      <c r="C206" s="27">
        <v>1128299</v>
      </c>
      <c r="D206" s="28">
        <v>44489</v>
      </c>
      <c r="E206" s="27" t="s">
        <v>35</v>
      </c>
      <c r="F206" s="27" t="s">
        <v>36</v>
      </c>
      <c r="G206" s="27" t="s">
        <v>37</v>
      </c>
      <c r="H206" s="27" t="s">
        <v>26</v>
      </c>
      <c r="I206" s="29">
        <v>0.55000000000000004</v>
      </c>
      <c r="J206" s="30">
        <v>7000</v>
      </c>
      <c r="K206" s="31">
        <f t="shared" si="0"/>
        <v>3850.0000000000005</v>
      </c>
      <c r="L206" s="31">
        <f t="shared" si="1"/>
        <v>1155.0000000000002</v>
      </c>
      <c r="M206" s="32">
        <v>0.30000000000000004</v>
      </c>
      <c r="O206" s="22"/>
    </row>
    <row r="207" spans="1:15" ht="15.75" customHeight="1" x14ac:dyDescent="0.2">
      <c r="A207" s="22"/>
      <c r="B207" s="27" t="s">
        <v>34</v>
      </c>
      <c r="C207" s="27">
        <v>1128299</v>
      </c>
      <c r="D207" s="28">
        <v>44489</v>
      </c>
      <c r="E207" s="27" t="s">
        <v>35</v>
      </c>
      <c r="F207" s="27" t="s">
        <v>36</v>
      </c>
      <c r="G207" s="27" t="s">
        <v>37</v>
      </c>
      <c r="H207" s="27" t="s">
        <v>27</v>
      </c>
      <c r="I207" s="29">
        <v>0.55000000000000004</v>
      </c>
      <c r="J207" s="30">
        <v>6750</v>
      </c>
      <c r="K207" s="31">
        <f t="shared" si="0"/>
        <v>3712.5000000000005</v>
      </c>
      <c r="L207" s="31">
        <f t="shared" si="1"/>
        <v>928.125</v>
      </c>
      <c r="M207" s="32">
        <v>0.24999999999999997</v>
      </c>
      <c r="O207" s="22"/>
    </row>
    <row r="208" spans="1:15" ht="15.75" customHeight="1" x14ac:dyDescent="0.2">
      <c r="A208" s="22"/>
      <c r="B208" s="27" t="s">
        <v>34</v>
      </c>
      <c r="C208" s="27">
        <v>1128299</v>
      </c>
      <c r="D208" s="28">
        <v>44489</v>
      </c>
      <c r="E208" s="27" t="s">
        <v>35</v>
      </c>
      <c r="F208" s="27" t="s">
        <v>36</v>
      </c>
      <c r="G208" s="27" t="s">
        <v>37</v>
      </c>
      <c r="H208" s="27" t="s">
        <v>28</v>
      </c>
      <c r="I208" s="29">
        <v>0.65</v>
      </c>
      <c r="J208" s="30">
        <v>6500</v>
      </c>
      <c r="K208" s="31">
        <f t="shared" si="0"/>
        <v>4225</v>
      </c>
      <c r="L208" s="31">
        <f t="shared" si="1"/>
        <v>1901.2500000000002</v>
      </c>
      <c r="M208" s="32">
        <v>0.45000000000000007</v>
      </c>
      <c r="O208" s="22"/>
    </row>
    <row r="209" spans="1:15" ht="15.75" customHeight="1" x14ac:dyDescent="0.2">
      <c r="A209" s="22"/>
      <c r="B209" s="27" t="s">
        <v>34</v>
      </c>
      <c r="C209" s="27">
        <v>1128299</v>
      </c>
      <c r="D209" s="28">
        <v>44489</v>
      </c>
      <c r="E209" s="27" t="s">
        <v>35</v>
      </c>
      <c r="F209" s="27" t="s">
        <v>36</v>
      </c>
      <c r="G209" s="27" t="s">
        <v>37</v>
      </c>
      <c r="H209" s="27" t="s">
        <v>29</v>
      </c>
      <c r="I209" s="29">
        <v>0.70000000000000007</v>
      </c>
      <c r="J209" s="30">
        <v>7000</v>
      </c>
      <c r="K209" s="31">
        <f t="shared" si="0"/>
        <v>4900.0000000000009</v>
      </c>
      <c r="L209" s="31">
        <f t="shared" si="1"/>
        <v>490.00000000000011</v>
      </c>
      <c r="M209" s="32">
        <v>0.1</v>
      </c>
      <c r="O209" s="22"/>
    </row>
    <row r="210" spans="1:15" ht="15.75" customHeight="1" x14ac:dyDescent="0.2">
      <c r="A210" s="22"/>
      <c r="B210" s="27" t="s">
        <v>34</v>
      </c>
      <c r="C210" s="27">
        <v>1128299</v>
      </c>
      <c r="D210" s="28">
        <v>44520</v>
      </c>
      <c r="E210" s="27" t="s">
        <v>35</v>
      </c>
      <c r="F210" s="27" t="s">
        <v>36</v>
      </c>
      <c r="G210" s="27" t="s">
        <v>37</v>
      </c>
      <c r="H210" s="27" t="s">
        <v>24</v>
      </c>
      <c r="I210" s="29">
        <v>0.55000000000000004</v>
      </c>
      <c r="J210" s="30">
        <v>8750</v>
      </c>
      <c r="K210" s="31">
        <f t="shared" si="0"/>
        <v>4812.5</v>
      </c>
      <c r="L210" s="31">
        <f t="shared" si="1"/>
        <v>1443.7500000000002</v>
      </c>
      <c r="M210" s="32">
        <v>0.30000000000000004</v>
      </c>
      <c r="O210" s="22"/>
    </row>
    <row r="211" spans="1:15" ht="15.75" customHeight="1" x14ac:dyDescent="0.2">
      <c r="A211" s="22"/>
      <c r="B211" s="27" t="s">
        <v>34</v>
      </c>
      <c r="C211" s="27">
        <v>1128299</v>
      </c>
      <c r="D211" s="28">
        <v>44520</v>
      </c>
      <c r="E211" s="27" t="s">
        <v>35</v>
      </c>
      <c r="F211" s="27" t="s">
        <v>36</v>
      </c>
      <c r="G211" s="27" t="s">
        <v>37</v>
      </c>
      <c r="H211" s="27" t="s">
        <v>25</v>
      </c>
      <c r="I211" s="29">
        <v>0.60000000000000009</v>
      </c>
      <c r="J211" s="30">
        <v>8750</v>
      </c>
      <c r="K211" s="31">
        <f t="shared" si="0"/>
        <v>5250.0000000000009</v>
      </c>
      <c r="L211" s="31">
        <f t="shared" si="1"/>
        <v>787.50000000000011</v>
      </c>
      <c r="M211" s="32">
        <v>0.15</v>
      </c>
      <c r="O211" s="22"/>
    </row>
    <row r="212" spans="1:15" ht="15.75" customHeight="1" x14ac:dyDescent="0.2">
      <c r="A212" s="22"/>
      <c r="B212" s="27" t="s">
        <v>34</v>
      </c>
      <c r="C212" s="27">
        <v>1128299</v>
      </c>
      <c r="D212" s="28">
        <v>44520</v>
      </c>
      <c r="E212" s="27" t="s">
        <v>35</v>
      </c>
      <c r="F212" s="27" t="s">
        <v>36</v>
      </c>
      <c r="G212" s="27" t="s">
        <v>37</v>
      </c>
      <c r="H212" s="27" t="s">
        <v>26</v>
      </c>
      <c r="I212" s="29">
        <v>0.55000000000000004</v>
      </c>
      <c r="J212" s="30">
        <v>7250</v>
      </c>
      <c r="K212" s="31">
        <f t="shared" si="0"/>
        <v>3987.5000000000005</v>
      </c>
      <c r="L212" s="31">
        <f t="shared" si="1"/>
        <v>1196.2500000000002</v>
      </c>
      <c r="M212" s="32">
        <v>0.30000000000000004</v>
      </c>
      <c r="O212" s="22"/>
    </row>
    <row r="213" spans="1:15" ht="15.75" customHeight="1" x14ac:dyDescent="0.2">
      <c r="A213" s="22"/>
      <c r="B213" s="27" t="s">
        <v>34</v>
      </c>
      <c r="C213" s="27">
        <v>1128299</v>
      </c>
      <c r="D213" s="28">
        <v>44520</v>
      </c>
      <c r="E213" s="27" t="s">
        <v>35</v>
      </c>
      <c r="F213" s="27" t="s">
        <v>36</v>
      </c>
      <c r="G213" s="27" t="s">
        <v>37</v>
      </c>
      <c r="H213" s="27" t="s">
        <v>27</v>
      </c>
      <c r="I213" s="29">
        <v>0.55000000000000004</v>
      </c>
      <c r="J213" s="30">
        <v>7000</v>
      </c>
      <c r="K213" s="31">
        <f t="shared" si="0"/>
        <v>3850.0000000000005</v>
      </c>
      <c r="L213" s="31">
        <f t="shared" si="1"/>
        <v>962.5</v>
      </c>
      <c r="M213" s="32">
        <v>0.24999999999999997</v>
      </c>
      <c r="O213" s="22"/>
    </row>
    <row r="214" spans="1:15" ht="15.75" customHeight="1" x14ac:dyDescent="0.2">
      <c r="A214" s="22"/>
      <c r="B214" s="27" t="s">
        <v>34</v>
      </c>
      <c r="C214" s="27">
        <v>1128299</v>
      </c>
      <c r="D214" s="28">
        <v>44520</v>
      </c>
      <c r="E214" s="27" t="s">
        <v>35</v>
      </c>
      <c r="F214" s="27" t="s">
        <v>36</v>
      </c>
      <c r="G214" s="27" t="s">
        <v>37</v>
      </c>
      <c r="H214" s="27" t="s">
        <v>28</v>
      </c>
      <c r="I214" s="29">
        <v>0.65</v>
      </c>
      <c r="J214" s="30">
        <v>6500</v>
      </c>
      <c r="K214" s="31">
        <f t="shared" si="0"/>
        <v>4225</v>
      </c>
      <c r="L214" s="31">
        <f t="shared" si="1"/>
        <v>1901.2500000000002</v>
      </c>
      <c r="M214" s="32">
        <v>0.45000000000000007</v>
      </c>
      <c r="O214" s="22"/>
    </row>
    <row r="215" spans="1:15" ht="15.75" customHeight="1" x14ac:dyDescent="0.2">
      <c r="A215" s="22"/>
      <c r="B215" s="27" t="s">
        <v>34</v>
      </c>
      <c r="C215" s="27">
        <v>1128299</v>
      </c>
      <c r="D215" s="28">
        <v>44520</v>
      </c>
      <c r="E215" s="27" t="s">
        <v>35</v>
      </c>
      <c r="F215" s="27" t="s">
        <v>36</v>
      </c>
      <c r="G215" s="27" t="s">
        <v>37</v>
      </c>
      <c r="H215" s="27" t="s">
        <v>29</v>
      </c>
      <c r="I215" s="29">
        <v>0.70000000000000007</v>
      </c>
      <c r="J215" s="30">
        <v>7750</v>
      </c>
      <c r="K215" s="31">
        <f t="shared" si="0"/>
        <v>5425.0000000000009</v>
      </c>
      <c r="L215" s="31">
        <f t="shared" si="1"/>
        <v>542.50000000000011</v>
      </c>
      <c r="M215" s="32">
        <v>0.1</v>
      </c>
      <c r="O215" s="22"/>
    </row>
    <row r="216" spans="1:15" ht="15.75" customHeight="1" x14ac:dyDescent="0.2">
      <c r="A216" s="22"/>
      <c r="B216" s="27" t="s">
        <v>34</v>
      </c>
      <c r="C216" s="27">
        <v>1128299</v>
      </c>
      <c r="D216" s="28">
        <v>44549</v>
      </c>
      <c r="E216" s="27" t="s">
        <v>35</v>
      </c>
      <c r="F216" s="27" t="s">
        <v>36</v>
      </c>
      <c r="G216" s="27" t="s">
        <v>37</v>
      </c>
      <c r="H216" s="27" t="s">
        <v>24</v>
      </c>
      <c r="I216" s="29">
        <v>0.55000000000000004</v>
      </c>
      <c r="J216" s="30">
        <v>9750</v>
      </c>
      <c r="K216" s="31">
        <f t="shared" si="0"/>
        <v>5362.5</v>
      </c>
      <c r="L216" s="31">
        <f t="shared" si="1"/>
        <v>1608.7500000000002</v>
      </c>
      <c r="M216" s="32">
        <v>0.30000000000000004</v>
      </c>
      <c r="O216" s="22"/>
    </row>
    <row r="217" spans="1:15" ht="15.75" customHeight="1" x14ac:dyDescent="0.2">
      <c r="A217" s="22"/>
      <c r="B217" s="27" t="s">
        <v>34</v>
      </c>
      <c r="C217" s="27">
        <v>1128299</v>
      </c>
      <c r="D217" s="28">
        <v>44549</v>
      </c>
      <c r="E217" s="27" t="s">
        <v>35</v>
      </c>
      <c r="F217" s="27" t="s">
        <v>36</v>
      </c>
      <c r="G217" s="27" t="s">
        <v>37</v>
      </c>
      <c r="H217" s="27" t="s">
        <v>25</v>
      </c>
      <c r="I217" s="29">
        <v>0.60000000000000009</v>
      </c>
      <c r="J217" s="30">
        <v>9750</v>
      </c>
      <c r="K217" s="31">
        <f t="shared" si="0"/>
        <v>5850.0000000000009</v>
      </c>
      <c r="L217" s="31">
        <f t="shared" si="1"/>
        <v>877.50000000000011</v>
      </c>
      <c r="M217" s="32">
        <v>0.15</v>
      </c>
      <c r="O217" s="22"/>
    </row>
    <row r="218" spans="1:15" ht="15.75" customHeight="1" x14ac:dyDescent="0.2">
      <c r="A218" s="22"/>
      <c r="B218" s="27" t="s">
        <v>34</v>
      </c>
      <c r="C218" s="27">
        <v>1128299</v>
      </c>
      <c r="D218" s="28">
        <v>44549</v>
      </c>
      <c r="E218" s="27" t="s">
        <v>35</v>
      </c>
      <c r="F218" s="27" t="s">
        <v>36</v>
      </c>
      <c r="G218" s="27" t="s">
        <v>37</v>
      </c>
      <c r="H218" s="27" t="s">
        <v>26</v>
      </c>
      <c r="I218" s="29">
        <v>0.55000000000000004</v>
      </c>
      <c r="J218" s="30">
        <v>7750</v>
      </c>
      <c r="K218" s="31">
        <f t="shared" si="0"/>
        <v>4262.5</v>
      </c>
      <c r="L218" s="31">
        <f t="shared" si="1"/>
        <v>1278.7500000000002</v>
      </c>
      <c r="M218" s="32">
        <v>0.30000000000000004</v>
      </c>
      <c r="O218" s="22"/>
    </row>
    <row r="219" spans="1:15" ht="15.75" customHeight="1" x14ac:dyDescent="0.2">
      <c r="A219" s="22"/>
      <c r="B219" s="27" t="s">
        <v>34</v>
      </c>
      <c r="C219" s="27">
        <v>1128299</v>
      </c>
      <c r="D219" s="28">
        <v>44549</v>
      </c>
      <c r="E219" s="27" t="s">
        <v>35</v>
      </c>
      <c r="F219" s="27" t="s">
        <v>36</v>
      </c>
      <c r="G219" s="27" t="s">
        <v>37</v>
      </c>
      <c r="H219" s="27" t="s">
        <v>27</v>
      </c>
      <c r="I219" s="29">
        <v>0.55000000000000004</v>
      </c>
      <c r="J219" s="30">
        <v>7750</v>
      </c>
      <c r="K219" s="31">
        <f t="shared" si="0"/>
        <v>4262.5</v>
      </c>
      <c r="L219" s="31">
        <f t="shared" si="1"/>
        <v>1065.6249999999998</v>
      </c>
      <c r="M219" s="32">
        <v>0.24999999999999997</v>
      </c>
      <c r="O219" s="22"/>
    </row>
    <row r="220" spans="1:15" ht="15.75" customHeight="1" x14ac:dyDescent="0.2">
      <c r="A220" s="22"/>
      <c r="B220" s="27" t="s">
        <v>34</v>
      </c>
      <c r="C220" s="27">
        <v>1128299</v>
      </c>
      <c r="D220" s="28">
        <v>44549</v>
      </c>
      <c r="E220" s="27" t="s">
        <v>35</v>
      </c>
      <c r="F220" s="27" t="s">
        <v>36</v>
      </c>
      <c r="G220" s="27" t="s">
        <v>37</v>
      </c>
      <c r="H220" s="27" t="s">
        <v>28</v>
      </c>
      <c r="I220" s="29">
        <v>0.65</v>
      </c>
      <c r="J220" s="30">
        <v>7000</v>
      </c>
      <c r="K220" s="31">
        <f t="shared" si="0"/>
        <v>4550</v>
      </c>
      <c r="L220" s="31">
        <f t="shared" si="1"/>
        <v>2047.5000000000002</v>
      </c>
      <c r="M220" s="32">
        <v>0.45000000000000007</v>
      </c>
      <c r="O220" s="22"/>
    </row>
    <row r="221" spans="1:15" ht="15.75" customHeight="1" x14ac:dyDescent="0.2">
      <c r="A221" s="22"/>
      <c r="B221" s="27" t="s">
        <v>34</v>
      </c>
      <c r="C221" s="27">
        <v>1128299</v>
      </c>
      <c r="D221" s="28">
        <v>44549</v>
      </c>
      <c r="E221" s="27" t="s">
        <v>35</v>
      </c>
      <c r="F221" s="27" t="s">
        <v>36</v>
      </c>
      <c r="G221" s="27" t="s">
        <v>37</v>
      </c>
      <c r="H221" s="27" t="s">
        <v>29</v>
      </c>
      <c r="I221" s="29">
        <v>0.70000000000000007</v>
      </c>
      <c r="J221" s="30">
        <v>8000</v>
      </c>
      <c r="K221" s="31">
        <f t="shared" si="0"/>
        <v>5600.0000000000009</v>
      </c>
      <c r="L221" s="31">
        <f t="shared" si="1"/>
        <v>560.00000000000011</v>
      </c>
      <c r="M221" s="32">
        <v>0.1</v>
      </c>
      <c r="O221" s="22"/>
    </row>
    <row r="222" spans="1:15" ht="15.75" customHeight="1" x14ac:dyDescent="0.2">
      <c r="A222" s="22"/>
      <c r="B222" s="27" t="s">
        <v>38</v>
      </c>
      <c r="C222" s="27">
        <v>1189833</v>
      </c>
      <c r="D222" s="28">
        <v>44211</v>
      </c>
      <c r="E222" s="27" t="s">
        <v>35</v>
      </c>
      <c r="F222" s="27" t="s">
        <v>36</v>
      </c>
      <c r="G222" s="27" t="s">
        <v>39</v>
      </c>
      <c r="H222" s="27" t="s">
        <v>24</v>
      </c>
      <c r="I222" s="29">
        <v>0.35</v>
      </c>
      <c r="J222" s="30">
        <v>7000</v>
      </c>
      <c r="K222" s="31">
        <f t="shared" si="0"/>
        <v>2450</v>
      </c>
      <c r="L222" s="31">
        <f t="shared" si="1"/>
        <v>980</v>
      </c>
      <c r="M222" s="32">
        <v>0.4</v>
      </c>
      <c r="O222" s="22"/>
    </row>
    <row r="223" spans="1:15" ht="15.75" customHeight="1" x14ac:dyDescent="0.2">
      <c r="A223" s="22"/>
      <c r="B223" s="27" t="s">
        <v>38</v>
      </c>
      <c r="C223" s="27">
        <v>1189833</v>
      </c>
      <c r="D223" s="28">
        <v>44211</v>
      </c>
      <c r="E223" s="27" t="s">
        <v>35</v>
      </c>
      <c r="F223" s="27" t="s">
        <v>36</v>
      </c>
      <c r="G223" s="27" t="s">
        <v>39</v>
      </c>
      <c r="H223" s="27" t="s">
        <v>25</v>
      </c>
      <c r="I223" s="29">
        <v>0.45</v>
      </c>
      <c r="J223" s="30">
        <v>7000</v>
      </c>
      <c r="K223" s="31">
        <f t="shared" si="0"/>
        <v>3150</v>
      </c>
      <c r="L223" s="31">
        <f t="shared" si="1"/>
        <v>787.5</v>
      </c>
      <c r="M223" s="32">
        <v>0.25</v>
      </c>
      <c r="O223" s="22"/>
    </row>
    <row r="224" spans="1:15" ht="15.75" customHeight="1" x14ac:dyDescent="0.2">
      <c r="A224" s="22"/>
      <c r="B224" s="27" t="s">
        <v>38</v>
      </c>
      <c r="C224" s="27">
        <v>1189833</v>
      </c>
      <c r="D224" s="28">
        <v>44211</v>
      </c>
      <c r="E224" s="27" t="s">
        <v>35</v>
      </c>
      <c r="F224" s="27" t="s">
        <v>36</v>
      </c>
      <c r="G224" s="27" t="s">
        <v>39</v>
      </c>
      <c r="H224" s="27" t="s">
        <v>26</v>
      </c>
      <c r="I224" s="29">
        <v>0.45</v>
      </c>
      <c r="J224" s="30">
        <v>7000</v>
      </c>
      <c r="K224" s="31">
        <f t="shared" si="0"/>
        <v>3150</v>
      </c>
      <c r="L224" s="31">
        <f t="shared" si="1"/>
        <v>1260</v>
      </c>
      <c r="M224" s="32">
        <v>0.4</v>
      </c>
      <c r="O224" s="22"/>
    </row>
    <row r="225" spans="1:15" ht="15.75" customHeight="1" x14ac:dyDescent="0.2">
      <c r="A225" s="22"/>
      <c r="B225" s="27" t="s">
        <v>38</v>
      </c>
      <c r="C225" s="27">
        <v>1189833</v>
      </c>
      <c r="D225" s="28">
        <v>44211</v>
      </c>
      <c r="E225" s="27" t="s">
        <v>35</v>
      </c>
      <c r="F225" s="27" t="s">
        <v>36</v>
      </c>
      <c r="G225" s="27" t="s">
        <v>39</v>
      </c>
      <c r="H225" s="27" t="s">
        <v>27</v>
      </c>
      <c r="I225" s="29">
        <v>0.45</v>
      </c>
      <c r="J225" s="30">
        <v>5500</v>
      </c>
      <c r="K225" s="31">
        <f t="shared" si="0"/>
        <v>2475</v>
      </c>
      <c r="L225" s="31">
        <f t="shared" si="1"/>
        <v>866.25</v>
      </c>
      <c r="M225" s="32">
        <v>0.35</v>
      </c>
      <c r="O225" s="22"/>
    </row>
    <row r="226" spans="1:15" ht="15.75" customHeight="1" x14ac:dyDescent="0.2">
      <c r="A226" s="22"/>
      <c r="B226" s="27" t="s">
        <v>38</v>
      </c>
      <c r="C226" s="27">
        <v>1189833</v>
      </c>
      <c r="D226" s="28">
        <v>44211</v>
      </c>
      <c r="E226" s="27" t="s">
        <v>35</v>
      </c>
      <c r="F226" s="27" t="s">
        <v>36</v>
      </c>
      <c r="G226" s="27" t="s">
        <v>39</v>
      </c>
      <c r="H226" s="27" t="s">
        <v>28</v>
      </c>
      <c r="I226" s="29">
        <v>0.5</v>
      </c>
      <c r="J226" s="30">
        <v>5000</v>
      </c>
      <c r="K226" s="31">
        <f t="shared" si="0"/>
        <v>2500</v>
      </c>
      <c r="L226" s="31">
        <f t="shared" si="1"/>
        <v>1375</v>
      </c>
      <c r="M226" s="32">
        <v>0.55000000000000004</v>
      </c>
      <c r="O226" s="22"/>
    </row>
    <row r="227" spans="1:15" ht="15.75" customHeight="1" x14ac:dyDescent="0.2">
      <c r="A227" s="22"/>
      <c r="B227" s="27" t="s">
        <v>38</v>
      </c>
      <c r="C227" s="27">
        <v>1189833</v>
      </c>
      <c r="D227" s="28">
        <v>44211</v>
      </c>
      <c r="E227" s="27" t="s">
        <v>35</v>
      </c>
      <c r="F227" s="27" t="s">
        <v>36</v>
      </c>
      <c r="G227" s="27" t="s">
        <v>39</v>
      </c>
      <c r="H227" s="27" t="s">
        <v>29</v>
      </c>
      <c r="I227" s="29">
        <v>0.45</v>
      </c>
      <c r="J227" s="30">
        <v>7000</v>
      </c>
      <c r="K227" s="31">
        <f t="shared" si="0"/>
        <v>3150</v>
      </c>
      <c r="L227" s="31">
        <f t="shared" si="1"/>
        <v>630</v>
      </c>
      <c r="M227" s="32">
        <v>0.2</v>
      </c>
      <c r="O227" s="22"/>
    </row>
    <row r="228" spans="1:15" ht="15.75" customHeight="1" x14ac:dyDescent="0.2">
      <c r="A228" s="22"/>
      <c r="B228" s="27" t="s">
        <v>38</v>
      </c>
      <c r="C228" s="27">
        <v>1189833</v>
      </c>
      <c r="D228" s="28">
        <v>44242</v>
      </c>
      <c r="E228" s="27" t="s">
        <v>35</v>
      </c>
      <c r="F228" s="27" t="s">
        <v>36</v>
      </c>
      <c r="G228" s="27" t="s">
        <v>39</v>
      </c>
      <c r="H228" s="27" t="s">
        <v>24</v>
      </c>
      <c r="I228" s="29">
        <v>0.35</v>
      </c>
      <c r="J228" s="30">
        <v>7500</v>
      </c>
      <c r="K228" s="31">
        <f t="shared" si="0"/>
        <v>2625</v>
      </c>
      <c r="L228" s="31">
        <f t="shared" si="1"/>
        <v>1050</v>
      </c>
      <c r="M228" s="32">
        <v>0.4</v>
      </c>
      <c r="O228" s="22"/>
    </row>
    <row r="229" spans="1:15" ht="15.75" customHeight="1" x14ac:dyDescent="0.2">
      <c r="A229" s="22"/>
      <c r="B229" s="27" t="s">
        <v>38</v>
      </c>
      <c r="C229" s="27">
        <v>1189833</v>
      </c>
      <c r="D229" s="28">
        <v>44242</v>
      </c>
      <c r="E229" s="27" t="s">
        <v>35</v>
      </c>
      <c r="F229" s="27" t="s">
        <v>36</v>
      </c>
      <c r="G229" s="27" t="s">
        <v>39</v>
      </c>
      <c r="H229" s="27" t="s">
        <v>25</v>
      </c>
      <c r="I229" s="29">
        <v>0.45</v>
      </c>
      <c r="J229" s="30">
        <v>6500</v>
      </c>
      <c r="K229" s="31">
        <f t="shared" si="0"/>
        <v>2925</v>
      </c>
      <c r="L229" s="31">
        <f t="shared" si="1"/>
        <v>731.25</v>
      </c>
      <c r="M229" s="32">
        <v>0.25</v>
      </c>
      <c r="O229" s="22"/>
    </row>
    <row r="230" spans="1:15" ht="15.75" customHeight="1" x14ac:dyDescent="0.2">
      <c r="A230" s="22"/>
      <c r="B230" s="27" t="s">
        <v>38</v>
      </c>
      <c r="C230" s="27">
        <v>1189833</v>
      </c>
      <c r="D230" s="28">
        <v>44242</v>
      </c>
      <c r="E230" s="27" t="s">
        <v>35</v>
      </c>
      <c r="F230" s="27" t="s">
        <v>36</v>
      </c>
      <c r="G230" s="27" t="s">
        <v>39</v>
      </c>
      <c r="H230" s="27" t="s">
        <v>26</v>
      </c>
      <c r="I230" s="29">
        <v>0.45</v>
      </c>
      <c r="J230" s="30">
        <v>6750</v>
      </c>
      <c r="K230" s="31">
        <f t="shared" si="0"/>
        <v>3037.5</v>
      </c>
      <c r="L230" s="31">
        <f t="shared" si="1"/>
        <v>1215</v>
      </c>
      <c r="M230" s="32">
        <v>0.4</v>
      </c>
      <c r="O230" s="22"/>
    </row>
    <row r="231" spans="1:15" ht="15.75" customHeight="1" x14ac:dyDescent="0.2">
      <c r="A231" s="22"/>
      <c r="B231" s="27" t="s">
        <v>38</v>
      </c>
      <c r="C231" s="27">
        <v>1189833</v>
      </c>
      <c r="D231" s="28">
        <v>44242</v>
      </c>
      <c r="E231" s="27" t="s">
        <v>35</v>
      </c>
      <c r="F231" s="27" t="s">
        <v>36</v>
      </c>
      <c r="G231" s="27" t="s">
        <v>39</v>
      </c>
      <c r="H231" s="27" t="s">
        <v>27</v>
      </c>
      <c r="I231" s="29">
        <v>0.45</v>
      </c>
      <c r="J231" s="30">
        <v>5250</v>
      </c>
      <c r="K231" s="31">
        <f t="shared" si="0"/>
        <v>2362.5</v>
      </c>
      <c r="L231" s="31">
        <f t="shared" si="1"/>
        <v>826.875</v>
      </c>
      <c r="M231" s="32">
        <v>0.35</v>
      </c>
      <c r="O231" s="22"/>
    </row>
    <row r="232" spans="1:15" ht="15.75" customHeight="1" x14ac:dyDescent="0.2">
      <c r="A232" s="22"/>
      <c r="B232" s="27" t="s">
        <v>38</v>
      </c>
      <c r="C232" s="27">
        <v>1189833</v>
      </c>
      <c r="D232" s="28">
        <v>44242</v>
      </c>
      <c r="E232" s="27" t="s">
        <v>35</v>
      </c>
      <c r="F232" s="27" t="s">
        <v>36</v>
      </c>
      <c r="G232" s="27" t="s">
        <v>39</v>
      </c>
      <c r="H232" s="27" t="s">
        <v>28</v>
      </c>
      <c r="I232" s="29">
        <v>0.5</v>
      </c>
      <c r="J232" s="30">
        <v>4500</v>
      </c>
      <c r="K232" s="31">
        <f t="shared" si="0"/>
        <v>2250</v>
      </c>
      <c r="L232" s="31">
        <f t="shared" si="1"/>
        <v>1237.5</v>
      </c>
      <c r="M232" s="32">
        <v>0.55000000000000004</v>
      </c>
      <c r="O232" s="22"/>
    </row>
    <row r="233" spans="1:15" ht="15.75" customHeight="1" x14ac:dyDescent="0.2">
      <c r="A233" s="22"/>
      <c r="B233" s="27" t="s">
        <v>38</v>
      </c>
      <c r="C233" s="27">
        <v>1189833</v>
      </c>
      <c r="D233" s="28">
        <v>44242</v>
      </c>
      <c r="E233" s="27" t="s">
        <v>35</v>
      </c>
      <c r="F233" s="27" t="s">
        <v>36</v>
      </c>
      <c r="G233" s="27" t="s">
        <v>39</v>
      </c>
      <c r="H233" s="27" t="s">
        <v>29</v>
      </c>
      <c r="I233" s="29">
        <v>0.45</v>
      </c>
      <c r="J233" s="30">
        <v>6500</v>
      </c>
      <c r="K233" s="31">
        <f t="shared" si="0"/>
        <v>2925</v>
      </c>
      <c r="L233" s="31">
        <f t="shared" si="1"/>
        <v>585</v>
      </c>
      <c r="M233" s="32">
        <v>0.2</v>
      </c>
      <c r="O233" s="22"/>
    </row>
    <row r="234" spans="1:15" ht="15.75" customHeight="1" x14ac:dyDescent="0.2">
      <c r="A234" s="22"/>
      <c r="B234" s="27" t="s">
        <v>38</v>
      </c>
      <c r="C234" s="27">
        <v>1189833</v>
      </c>
      <c r="D234" s="28">
        <v>44269</v>
      </c>
      <c r="E234" s="27" t="s">
        <v>35</v>
      </c>
      <c r="F234" s="27" t="s">
        <v>36</v>
      </c>
      <c r="G234" s="27" t="s">
        <v>39</v>
      </c>
      <c r="H234" s="27" t="s">
        <v>24</v>
      </c>
      <c r="I234" s="29">
        <v>0.35</v>
      </c>
      <c r="J234" s="30">
        <v>8000</v>
      </c>
      <c r="K234" s="31">
        <f t="shared" si="0"/>
        <v>2800</v>
      </c>
      <c r="L234" s="31">
        <f t="shared" si="1"/>
        <v>1120</v>
      </c>
      <c r="M234" s="32">
        <v>0.4</v>
      </c>
      <c r="O234" s="22"/>
    </row>
    <row r="235" spans="1:15" ht="15.75" customHeight="1" x14ac:dyDescent="0.2">
      <c r="A235" s="22"/>
      <c r="B235" s="27" t="s">
        <v>38</v>
      </c>
      <c r="C235" s="27">
        <v>1189833</v>
      </c>
      <c r="D235" s="28">
        <v>44269</v>
      </c>
      <c r="E235" s="27" t="s">
        <v>35</v>
      </c>
      <c r="F235" s="27" t="s">
        <v>36</v>
      </c>
      <c r="G235" s="27" t="s">
        <v>39</v>
      </c>
      <c r="H235" s="27" t="s">
        <v>25</v>
      </c>
      <c r="I235" s="29">
        <v>0.45</v>
      </c>
      <c r="J235" s="30">
        <v>6500</v>
      </c>
      <c r="K235" s="31">
        <f t="shared" si="0"/>
        <v>2925</v>
      </c>
      <c r="L235" s="31">
        <f t="shared" si="1"/>
        <v>731.25</v>
      </c>
      <c r="M235" s="32">
        <v>0.25</v>
      </c>
      <c r="O235" s="22"/>
    </row>
    <row r="236" spans="1:15" ht="15.75" customHeight="1" x14ac:dyDescent="0.2">
      <c r="A236" s="22"/>
      <c r="B236" s="27" t="s">
        <v>38</v>
      </c>
      <c r="C236" s="27">
        <v>1189833</v>
      </c>
      <c r="D236" s="28">
        <v>44269</v>
      </c>
      <c r="E236" s="27" t="s">
        <v>35</v>
      </c>
      <c r="F236" s="27" t="s">
        <v>36</v>
      </c>
      <c r="G236" s="27" t="s">
        <v>39</v>
      </c>
      <c r="H236" s="27" t="s">
        <v>26</v>
      </c>
      <c r="I236" s="29">
        <v>0.45</v>
      </c>
      <c r="J236" s="30">
        <v>6500</v>
      </c>
      <c r="K236" s="31">
        <f t="shared" si="0"/>
        <v>2925</v>
      </c>
      <c r="L236" s="31">
        <f t="shared" si="1"/>
        <v>1170</v>
      </c>
      <c r="M236" s="32">
        <v>0.4</v>
      </c>
      <c r="O236" s="22"/>
    </row>
    <row r="237" spans="1:15" ht="15.75" customHeight="1" x14ac:dyDescent="0.2">
      <c r="A237" s="22"/>
      <c r="B237" s="27" t="s">
        <v>38</v>
      </c>
      <c r="C237" s="27">
        <v>1189833</v>
      </c>
      <c r="D237" s="28">
        <v>44269</v>
      </c>
      <c r="E237" s="27" t="s">
        <v>35</v>
      </c>
      <c r="F237" s="27" t="s">
        <v>36</v>
      </c>
      <c r="G237" s="27" t="s">
        <v>39</v>
      </c>
      <c r="H237" s="27" t="s">
        <v>27</v>
      </c>
      <c r="I237" s="29">
        <v>0.45</v>
      </c>
      <c r="J237" s="30">
        <v>5500</v>
      </c>
      <c r="K237" s="31">
        <f t="shared" si="0"/>
        <v>2475</v>
      </c>
      <c r="L237" s="31">
        <f t="shared" si="1"/>
        <v>866.25</v>
      </c>
      <c r="M237" s="32">
        <v>0.35</v>
      </c>
      <c r="O237" s="22"/>
    </row>
    <row r="238" spans="1:15" ht="15.75" customHeight="1" x14ac:dyDescent="0.2">
      <c r="A238" s="22"/>
      <c r="B238" s="27" t="s">
        <v>38</v>
      </c>
      <c r="C238" s="27">
        <v>1189833</v>
      </c>
      <c r="D238" s="28">
        <v>44269</v>
      </c>
      <c r="E238" s="27" t="s">
        <v>35</v>
      </c>
      <c r="F238" s="27" t="s">
        <v>36</v>
      </c>
      <c r="G238" s="27" t="s">
        <v>39</v>
      </c>
      <c r="H238" s="27" t="s">
        <v>28</v>
      </c>
      <c r="I238" s="29">
        <v>0.5</v>
      </c>
      <c r="J238" s="30">
        <v>4250</v>
      </c>
      <c r="K238" s="31">
        <f t="shared" si="0"/>
        <v>2125</v>
      </c>
      <c r="L238" s="31">
        <f t="shared" si="1"/>
        <v>1168.75</v>
      </c>
      <c r="M238" s="32">
        <v>0.55000000000000004</v>
      </c>
      <c r="O238" s="22"/>
    </row>
    <row r="239" spans="1:15" ht="15.75" customHeight="1" x14ac:dyDescent="0.2">
      <c r="A239" s="22"/>
      <c r="B239" s="27" t="s">
        <v>38</v>
      </c>
      <c r="C239" s="27">
        <v>1189833</v>
      </c>
      <c r="D239" s="28">
        <v>44269</v>
      </c>
      <c r="E239" s="27" t="s">
        <v>35</v>
      </c>
      <c r="F239" s="27" t="s">
        <v>36</v>
      </c>
      <c r="G239" s="27" t="s">
        <v>39</v>
      </c>
      <c r="H239" s="27" t="s">
        <v>29</v>
      </c>
      <c r="I239" s="29">
        <v>0.45</v>
      </c>
      <c r="J239" s="30">
        <v>6250</v>
      </c>
      <c r="K239" s="31">
        <f t="shared" si="0"/>
        <v>2812.5</v>
      </c>
      <c r="L239" s="31">
        <f t="shared" si="1"/>
        <v>562.5</v>
      </c>
      <c r="M239" s="32">
        <v>0.2</v>
      </c>
      <c r="O239" s="22"/>
    </row>
    <row r="240" spans="1:15" ht="15.75" customHeight="1" x14ac:dyDescent="0.2">
      <c r="A240" s="22"/>
      <c r="B240" s="27" t="s">
        <v>38</v>
      </c>
      <c r="C240" s="27">
        <v>1189833</v>
      </c>
      <c r="D240" s="28">
        <v>44301</v>
      </c>
      <c r="E240" s="27" t="s">
        <v>35</v>
      </c>
      <c r="F240" s="27" t="s">
        <v>36</v>
      </c>
      <c r="G240" s="27" t="s">
        <v>39</v>
      </c>
      <c r="H240" s="27" t="s">
        <v>24</v>
      </c>
      <c r="I240" s="29">
        <v>0.45</v>
      </c>
      <c r="J240" s="30">
        <v>8000</v>
      </c>
      <c r="K240" s="31">
        <f t="shared" si="0"/>
        <v>3600</v>
      </c>
      <c r="L240" s="31">
        <f t="shared" si="1"/>
        <v>1440</v>
      </c>
      <c r="M240" s="32">
        <v>0.4</v>
      </c>
      <c r="O240" s="22"/>
    </row>
    <row r="241" spans="1:15" ht="15.75" customHeight="1" x14ac:dyDescent="0.2">
      <c r="A241" s="22"/>
      <c r="B241" s="27" t="s">
        <v>38</v>
      </c>
      <c r="C241" s="27">
        <v>1189833</v>
      </c>
      <c r="D241" s="28">
        <v>44301</v>
      </c>
      <c r="E241" s="27" t="s">
        <v>35</v>
      </c>
      <c r="F241" s="27" t="s">
        <v>36</v>
      </c>
      <c r="G241" s="27" t="s">
        <v>39</v>
      </c>
      <c r="H241" s="27" t="s">
        <v>25</v>
      </c>
      <c r="I241" s="29">
        <v>0.5</v>
      </c>
      <c r="J241" s="30">
        <v>6000</v>
      </c>
      <c r="K241" s="31">
        <f t="shared" si="0"/>
        <v>3000</v>
      </c>
      <c r="L241" s="31">
        <f t="shared" si="1"/>
        <v>750</v>
      </c>
      <c r="M241" s="32">
        <v>0.25</v>
      </c>
      <c r="O241" s="22"/>
    </row>
    <row r="242" spans="1:15" ht="15.75" customHeight="1" x14ac:dyDescent="0.2">
      <c r="A242" s="22"/>
      <c r="B242" s="27" t="s">
        <v>38</v>
      </c>
      <c r="C242" s="27">
        <v>1189833</v>
      </c>
      <c r="D242" s="28">
        <v>44301</v>
      </c>
      <c r="E242" s="27" t="s">
        <v>35</v>
      </c>
      <c r="F242" s="27" t="s">
        <v>36</v>
      </c>
      <c r="G242" s="27" t="s">
        <v>39</v>
      </c>
      <c r="H242" s="27" t="s">
        <v>26</v>
      </c>
      <c r="I242" s="29">
        <v>0.5</v>
      </c>
      <c r="J242" s="30">
        <v>6250</v>
      </c>
      <c r="K242" s="31">
        <f t="shared" si="0"/>
        <v>3125</v>
      </c>
      <c r="L242" s="31">
        <f t="shared" si="1"/>
        <v>1250</v>
      </c>
      <c r="M242" s="32">
        <v>0.4</v>
      </c>
      <c r="O242" s="22"/>
    </row>
    <row r="243" spans="1:15" ht="15.75" customHeight="1" x14ac:dyDescent="0.2">
      <c r="A243" s="22"/>
      <c r="B243" s="27" t="s">
        <v>38</v>
      </c>
      <c r="C243" s="27">
        <v>1189833</v>
      </c>
      <c r="D243" s="28">
        <v>44301</v>
      </c>
      <c r="E243" s="27" t="s">
        <v>35</v>
      </c>
      <c r="F243" s="27" t="s">
        <v>36</v>
      </c>
      <c r="G243" s="27" t="s">
        <v>39</v>
      </c>
      <c r="H243" s="27" t="s">
        <v>27</v>
      </c>
      <c r="I243" s="29">
        <v>0.45</v>
      </c>
      <c r="J243" s="30">
        <v>5250</v>
      </c>
      <c r="K243" s="31">
        <f t="shared" si="0"/>
        <v>2362.5</v>
      </c>
      <c r="L243" s="31">
        <f t="shared" si="1"/>
        <v>826.875</v>
      </c>
      <c r="M243" s="32">
        <v>0.35</v>
      </c>
      <c r="O243" s="22"/>
    </row>
    <row r="244" spans="1:15" ht="15.75" customHeight="1" x14ac:dyDescent="0.2">
      <c r="A244" s="22"/>
      <c r="B244" s="27" t="s">
        <v>38</v>
      </c>
      <c r="C244" s="27">
        <v>1189833</v>
      </c>
      <c r="D244" s="28">
        <v>44301</v>
      </c>
      <c r="E244" s="27" t="s">
        <v>35</v>
      </c>
      <c r="F244" s="27" t="s">
        <v>36</v>
      </c>
      <c r="G244" s="27" t="s">
        <v>39</v>
      </c>
      <c r="H244" s="27" t="s">
        <v>28</v>
      </c>
      <c r="I244" s="29">
        <v>0.5</v>
      </c>
      <c r="J244" s="30">
        <v>4250</v>
      </c>
      <c r="K244" s="31">
        <f t="shared" si="0"/>
        <v>2125</v>
      </c>
      <c r="L244" s="31">
        <f t="shared" si="1"/>
        <v>1168.75</v>
      </c>
      <c r="M244" s="32">
        <v>0.55000000000000004</v>
      </c>
      <c r="O244" s="22"/>
    </row>
    <row r="245" spans="1:15" ht="15.75" customHeight="1" x14ac:dyDescent="0.2">
      <c r="A245" s="22"/>
      <c r="B245" s="27" t="s">
        <v>38</v>
      </c>
      <c r="C245" s="27">
        <v>1189833</v>
      </c>
      <c r="D245" s="28">
        <v>44301</v>
      </c>
      <c r="E245" s="27" t="s">
        <v>35</v>
      </c>
      <c r="F245" s="27" t="s">
        <v>36</v>
      </c>
      <c r="G245" s="27" t="s">
        <v>39</v>
      </c>
      <c r="H245" s="27" t="s">
        <v>29</v>
      </c>
      <c r="I245" s="29">
        <v>0.65</v>
      </c>
      <c r="J245" s="30">
        <v>6000</v>
      </c>
      <c r="K245" s="31">
        <f t="shared" si="0"/>
        <v>3900</v>
      </c>
      <c r="L245" s="31">
        <f t="shared" si="1"/>
        <v>780</v>
      </c>
      <c r="M245" s="32">
        <v>0.2</v>
      </c>
      <c r="O245" s="22"/>
    </row>
    <row r="246" spans="1:15" ht="15.75" customHeight="1" x14ac:dyDescent="0.2">
      <c r="A246" s="22"/>
      <c r="B246" s="27" t="s">
        <v>38</v>
      </c>
      <c r="C246" s="27">
        <v>1189833</v>
      </c>
      <c r="D246" s="28">
        <v>44332</v>
      </c>
      <c r="E246" s="27" t="s">
        <v>35</v>
      </c>
      <c r="F246" s="27" t="s">
        <v>36</v>
      </c>
      <c r="G246" s="27" t="s">
        <v>39</v>
      </c>
      <c r="H246" s="27" t="s">
        <v>24</v>
      </c>
      <c r="I246" s="29">
        <v>0.45</v>
      </c>
      <c r="J246" s="30">
        <v>8000</v>
      </c>
      <c r="K246" s="31">
        <f t="shared" si="0"/>
        <v>3600</v>
      </c>
      <c r="L246" s="31">
        <f t="shared" si="1"/>
        <v>1440</v>
      </c>
      <c r="M246" s="32">
        <v>0.4</v>
      </c>
      <c r="O246" s="22"/>
    </row>
    <row r="247" spans="1:15" ht="15.75" customHeight="1" x14ac:dyDescent="0.2">
      <c r="A247" s="22"/>
      <c r="B247" s="27" t="s">
        <v>38</v>
      </c>
      <c r="C247" s="27">
        <v>1189833</v>
      </c>
      <c r="D247" s="28">
        <v>44332</v>
      </c>
      <c r="E247" s="27" t="s">
        <v>35</v>
      </c>
      <c r="F247" s="27" t="s">
        <v>36</v>
      </c>
      <c r="G247" s="27" t="s">
        <v>39</v>
      </c>
      <c r="H247" s="27" t="s">
        <v>25</v>
      </c>
      <c r="I247" s="29">
        <v>0.5</v>
      </c>
      <c r="J247" s="30">
        <v>6500</v>
      </c>
      <c r="K247" s="31">
        <f t="shared" si="0"/>
        <v>3250</v>
      </c>
      <c r="L247" s="31">
        <f t="shared" si="1"/>
        <v>812.5</v>
      </c>
      <c r="M247" s="32">
        <v>0.25</v>
      </c>
      <c r="O247" s="22"/>
    </row>
    <row r="248" spans="1:15" ht="15.75" customHeight="1" x14ac:dyDescent="0.2">
      <c r="A248" s="22"/>
      <c r="B248" s="27" t="s">
        <v>38</v>
      </c>
      <c r="C248" s="27">
        <v>1189833</v>
      </c>
      <c r="D248" s="28">
        <v>44332</v>
      </c>
      <c r="E248" s="27" t="s">
        <v>35</v>
      </c>
      <c r="F248" s="27" t="s">
        <v>36</v>
      </c>
      <c r="G248" s="27" t="s">
        <v>39</v>
      </c>
      <c r="H248" s="27" t="s">
        <v>26</v>
      </c>
      <c r="I248" s="29">
        <v>0.5</v>
      </c>
      <c r="J248" s="30">
        <v>6500</v>
      </c>
      <c r="K248" s="31">
        <f t="shared" si="0"/>
        <v>3250</v>
      </c>
      <c r="L248" s="31">
        <f t="shared" si="1"/>
        <v>1300</v>
      </c>
      <c r="M248" s="32">
        <v>0.4</v>
      </c>
      <c r="O248" s="22"/>
    </row>
    <row r="249" spans="1:15" ht="15.75" customHeight="1" x14ac:dyDescent="0.2">
      <c r="A249" s="22"/>
      <c r="B249" s="27" t="s">
        <v>38</v>
      </c>
      <c r="C249" s="27">
        <v>1189833</v>
      </c>
      <c r="D249" s="28">
        <v>44332</v>
      </c>
      <c r="E249" s="27" t="s">
        <v>35</v>
      </c>
      <c r="F249" s="27" t="s">
        <v>36</v>
      </c>
      <c r="G249" s="27" t="s">
        <v>39</v>
      </c>
      <c r="H249" s="27" t="s">
        <v>27</v>
      </c>
      <c r="I249" s="29">
        <v>0.45</v>
      </c>
      <c r="J249" s="30">
        <v>5500</v>
      </c>
      <c r="K249" s="31">
        <f t="shared" si="0"/>
        <v>2475</v>
      </c>
      <c r="L249" s="31">
        <f t="shared" si="1"/>
        <v>866.25</v>
      </c>
      <c r="M249" s="32">
        <v>0.35</v>
      </c>
      <c r="O249" s="22"/>
    </row>
    <row r="250" spans="1:15" ht="15.75" customHeight="1" x14ac:dyDescent="0.2">
      <c r="A250" s="22"/>
      <c r="B250" s="27" t="s">
        <v>38</v>
      </c>
      <c r="C250" s="27">
        <v>1189833</v>
      </c>
      <c r="D250" s="28">
        <v>44332</v>
      </c>
      <c r="E250" s="27" t="s">
        <v>35</v>
      </c>
      <c r="F250" s="27" t="s">
        <v>36</v>
      </c>
      <c r="G250" s="27" t="s">
        <v>39</v>
      </c>
      <c r="H250" s="27" t="s">
        <v>28</v>
      </c>
      <c r="I250" s="29">
        <v>0.5</v>
      </c>
      <c r="J250" s="30">
        <v>4500</v>
      </c>
      <c r="K250" s="31">
        <f t="shared" si="0"/>
        <v>2250</v>
      </c>
      <c r="L250" s="31">
        <f t="shared" si="1"/>
        <v>1237.5</v>
      </c>
      <c r="M250" s="32">
        <v>0.55000000000000004</v>
      </c>
      <c r="O250" s="22"/>
    </row>
    <row r="251" spans="1:15" ht="15.75" customHeight="1" x14ac:dyDescent="0.2">
      <c r="A251" s="22"/>
      <c r="B251" s="27" t="s">
        <v>38</v>
      </c>
      <c r="C251" s="27">
        <v>1189833</v>
      </c>
      <c r="D251" s="28">
        <v>44332</v>
      </c>
      <c r="E251" s="27" t="s">
        <v>35</v>
      </c>
      <c r="F251" s="27" t="s">
        <v>36</v>
      </c>
      <c r="G251" s="27" t="s">
        <v>39</v>
      </c>
      <c r="H251" s="27" t="s">
        <v>29</v>
      </c>
      <c r="I251" s="29">
        <v>0.65</v>
      </c>
      <c r="J251" s="30">
        <v>6250</v>
      </c>
      <c r="K251" s="31">
        <f t="shared" si="0"/>
        <v>4062.5</v>
      </c>
      <c r="L251" s="31">
        <f t="shared" si="1"/>
        <v>812.5</v>
      </c>
      <c r="M251" s="32">
        <v>0.2</v>
      </c>
      <c r="O251" s="22"/>
    </row>
    <row r="252" spans="1:15" ht="15.75" customHeight="1" x14ac:dyDescent="0.2">
      <c r="A252" s="22"/>
      <c r="B252" s="27" t="s">
        <v>38</v>
      </c>
      <c r="C252" s="27">
        <v>1189833</v>
      </c>
      <c r="D252" s="28">
        <v>44362</v>
      </c>
      <c r="E252" s="27" t="s">
        <v>35</v>
      </c>
      <c r="F252" s="27" t="s">
        <v>36</v>
      </c>
      <c r="G252" s="27" t="s">
        <v>39</v>
      </c>
      <c r="H252" s="27" t="s">
        <v>24</v>
      </c>
      <c r="I252" s="29">
        <v>0.45</v>
      </c>
      <c r="J252" s="30">
        <v>9000</v>
      </c>
      <c r="K252" s="31">
        <f t="shared" si="0"/>
        <v>4050</v>
      </c>
      <c r="L252" s="31">
        <f t="shared" si="1"/>
        <v>1620</v>
      </c>
      <c r="M252" s="32">
        <v>0.4</v>
      </c>
      <c r="O252" s="22"/>
    </row>
    <row r="253" spans="1:15" ht="15.75" customHeight="1" x14ac:dyDescent="0.2">
      <c r="A253" s="22"/>
      <c r="B253" s="27" t="s">
        <v>38</v>
      </c>
      <c r="C253" s="27">
        <v>1189833</v>
      </c>
      <c r="D253" s="28">
        <v>44362</v>
      </c>
      <c r="E253" s="27" t="s">
        <v>35</v>
      </c>
      <c r="F253" s="27" t="s">
        <v>36</v>
      </c>
      <c r="G253" s="27" t="s">
        <v>39</v>
      </c>
      <c r="H253" s="27" t="s">
        <v>25</v>
      </c>
      <c r="I253" s="29">
        <v>0.5</v>
      </c>
      <c r="J253" s="30">
        <v>7500</v>
      </c>
      <c r="K253" s="31">
        <f t="shared" si="0"/>
        <v>3750</v>
      </c>
      <c r="L253" s="31">
        <f t="shared" si="1"/>
        <v>937.5</v>
      </c>
      <c r="M253" s="32">
        <v>0.25</v>
      </c>
      <c r="O253" s="22"/>
    </row>
    <row r="254" spans="1:15" ht="15.75" customHeight="1" x14ac:dyDescent="0.2">
      <c r="A254" s="22"/>
      <c r="B254" s="27" t="s">
        <v>38</v>
      </c>
      <c r="C254" s="27">
        <v>1189833</v>
      </c>
      <c r="D254" s="28">
        <v>44362</v>
      </c>
      <c r="E254" s="27" t="s">
        <v>35</v>
      </c>
      <c r="F254" s="27" t="s">
        <v>36</v>
      </c>
      <c r="G254" s="27" t="s">
        <v>39</v>
      </c>
      <c r="H254" s="27" t="s">
        <v>26</v>
      </c>
      <c r="I254" s="29">
        <v>0.5</v>
      </c>
      <c r="J254" s="30">
        <v>7500</v>
      </c>
      <c r="K254" s="31">
        <f t="shared" si="0"/>
        <v>3750</v>
      </c>
      <c r="L254" s="31">
        <f t="shared" si="1"/>
        <v>1500</v>
      </c>
      <c r="M254" s="32">
        <v>0.4</v>
      </c>
      <c r="O254" s="22"/>
    </row>
    <row r="255" spans="1:15" ht="15.75" customHeight="1" x14ac:dyDescent="0.2">
      <c r="A255" s="22"/>
      <c r="B255" s="27" t="s">
        <v>38</v>
      </c>
      <c r="C255" s="27">
        <v>1189833</v>
      </c>
      <c r="D255" s="28">
        <v>44362</v>
      </c>
      <c r="E255" s="27" t="s">
        <v>35</v>
      </c>
      <c r="F255" s="27" t="s">
        <v>36</v>
      </c>
      <c r="G255" s="27" t="s">
        <v>39</v>
      </c>
      <c r="H255" s="27" t="s">
        <v>27</v>
      </c>
      <c r="I255" s="29">
        <v>0.45</v>
      </c>
      <c r="J255" s="30">
        <v>6250</v>
      </c>
      <c r="K255" s="31">
        <f t="shared" si="0"/>
        <v>2812.5</v>
      </c>
      <c r="L255" s="31">
        <f t="shared" si="1"/>
        <v>984.37499999999989</v>
      </c>
      <c r="M255" s="32">
        <v>0.35</v>
      </c>
      <c r="O255" s="22"/>
    </row>
    <row r="256" spans="1:15" ht="15.75" customHeight="1" x14ac:dyDescent="0.2">
      <c r="A256" s="22"/>
      <c r="B256" s="27" t="s">
        <v>38</v>
      </c>
      <c r="C256" s="27">
        <v>1189833</v>
      </c>
      <c r="D256" s="28">
        <v>44362</v>
      </c>
      <c r="E256" s="27" t="s">
        <v>35</v>
      </c>
      <c r="F256" s="27" t="s">
        <v>36</v>
      </c>
      <c r="G256" s="27" t="s">
        <v>39</v>
      </c>
      <c r="H256" s="27" t="s">
        <v>28</v>
      </c>
      <c r="I256" s="29">
        <v>0.5</v>
      </c>
      <c r="J256" s="30">
        <v>5000</v>
      </c>
      <c r="K256" s="31">
        <f t="shared" si="0"/>
        <v>2500</v>
      </c>
      <c r="L256" s="31">
        <f t="shared" si="1"/>
        <v>1375</v>
      </c>
      <c r="M256" s="32">
        <v>0.55000000000000004</v>
      </c>
      <c r="O256" s="22"/>
    </row>
    <row r="257" spans="1:15" ht="15.75" customHeight="1" x14ac:dyDescent="0.2">
      <c r="A257" s="22"/>
      <c r="B257" s="27" t="s">
        <v>38</v>
      </c>
      <c r="C257" s="27">
        <v>1189833</v>
      </c>
      <c r="D257" s="28">
        <v>44362</v>
      </c>
      <c r="E257" s="27" t="s">
        <v>35</v>
      </c>
      <c r="F257" s="27" t="s">
        <v>36</v>
      </c>
      <c r="G257" s="27" t="s">
        <v>39</v>
      </c>
      <c r="H257" s="27" t="s">
        <v>29</v>
      </c>
      <c r="I257" s="29">
        <v>0.65</v>
      </c>
      <c r="J257" s="30">
        <v>8000</v>
      </c>
      <c r="K257" s="31">
        <f t="shared" si="0"/>
        <v>5200</v>
      </c>
      <c r="L257" s="31">
        <f t="shared" si="1"/>
        <v>1040</v>
      </c>
      <c r="M257" s="32">
        <v>0.2</v>
      </c>
      <c r="O257" s="22"/>
    </row>
    <row r="258" spans="1:15" ht="15.75" customHeight="1" x14ac:dyDescent="0.2">
      <c r="A258" s="22"/>
      <c r="B258" s="27" t="s">
        <v>38</v>
      </c>
      <c r="C258" s="27">
        <v>1189833</v>
      </c>
      <c r="D258" s="28">
        <v>44391</v>
      </c>
      <c r="E258" s="27" t="s">
        <v>35</v>
      </c>
      <c r="F258" s="27" t="s">
        <v>36</v>
      </c>
      <c r="G258" s="27" t="s">
        <v>39</v>
      </c>
      <c r="H258" s="27" t="s">
        <v>24</v>
      </c>
      <c r="I258" s="29">
        <v>0.45</v>
      </c>
      <c r="J258" s="30">
        <v>9500</v>
      </c>
      <c r="K258" s="31">
        <f t="shared" si="0"/>
        <v>4275</v>
      </c>
      <c r="L258" s="31">
        <f t="shared" si="1"/>
        <v>1710</v>
      </c>
      <c r="M258" s="32">
        <v>0.4</v>
      </c>
      <c r="O258" s="22"/>
    </row>
    <row r="259" spans="1:15" ht="15.75" customHeight="1" x14ac:dyDescent="0.2">
      <c r="A259" s="22"/>
      <c r="B259" s="27" t="s">
        <v>38</v>
      </c>
      <c r="C259" s="27">
        <v>1189833</v>
      </c>
      <c r="D259" s="28">
        <v>44391</v>
      </c>
      <c r="E259" s="27" t="s">
        <v>35</v>
      </c>
      <c r="F259" s="27" t="s">
        <v>36</v>
      </c>
      <c r="G259" s="27" t="s">
        <v>39</v>
      </c>
      <c r="H259" s="27" t="s">
        <v>25</v>
      </c>
      <c r="I259" s="29">
        <v>0.5</v>
      </c>
      <c r="J259" s="30">
        <v>8000</v>
      </c>
      <c r="K259" s="31">
        <f t="shared" si="0"/>
        <v>4000</v>
      </c>
      <c r="L259" s="31">
        <f t="shared" si="1"/>
        <v>1000</v>
      </c>
      <c r="M259" s="32">
        <v>0.25</v>
      </c>
      <c r="O259" s="22"/>
    </row>
    <row r="260" spans="1:15" ht="15.75" customHeight="1" x14ac:dyDescent="0.2">
      <c r="A260" s="22"/>
      <c r="B260" s="27" t="s">
        <v>38</v>
      </c>
      <c r="C260" s="27">
        <v>1189833</v>
      </c>
      <c r="D260" s="28">
        <v>44391</v>
      </c>
      <c r="E260" s="27" t="s">
        <v>35</v>
      </c>
      <c r="F260" s="27" t="s">
        <v>36</v>
      </c>
      <c r="G260" s="27" t="s">
        <v>39</v>
      </c>
      <c r="H260" s="27" t="s">
        <v>26</v>
      </c>
      <c r="I260" s="29">
        <v>0.5</v>
      </c>
      <c r="J260" s="30">
        <v>7500</v>
      </c>
      <c r="K260" s="31">
        <f t="shared" si="0"/>
        <v>3750</v>
      </c>
      <c r="L260" s="31">
        <f t="shared" si="1"/>
        <v>1500</v>
      </c>
      <c r="M260" s="32">
        <v>0.4</v>
      </c>
      <c r="O260" s="22"/>
    </row>
    <row r="261" spans="1:15" ht="15.75" customHeight="1" x14ac:dyDescent="0.2">
      <c r="A261" s="22"/>
      <c r="B261" s="27" t="s">
        <v>38</v>
      </c>
      <c r="C261" s="27">
        <v>1189833</v>
      </c>
      <c r="D261" s="28">
        <v>44391</v>
      </c>
      <c r="E261" s="27" t="s">
        <v>35</v>
      </c>
      <c r="F261" s="27" t="s">
        <v>36</v>
      </c>
      <c r="G261" s="27" t="s">
        <v>39</v>
      </c>
      <c r="H261" s="27" t="s">
        <v>27</v>
      </c>
      <c r="I261" s="29">
        <v>0.45</v>
      </c>
      <c r="J261" s="30">
        <v>6500</v>
      </c>
      <c r="K261" s="31">
        <f t="shared" ref="K261:K515" si="2">I261*J261</f>
        <v>2925</v>
      </c>
      <c r="L261" s="31">
        <f t="shared" ref="L261:L515" si="3">K261*M261</f>
        <v>1023.7499999999999</v>
      </c>
      <c r="M261" s="32">
        <v>0.35</v>
      </c>
      <c r="O261" s="22"/>
    </row>
    <row r="262" spans="1:15" ht="15.75" customHeight="1" x14ac:dyDescent="0.2">
      <c r="A262" s="22"/>
      <c r="B262" s="27" t="s">
        <v>38</v>
      </c>
      <c r="C262" s="27">
        <v>1189833</v>
      </c>
      <c r="D262" s="28">
        <v>44391</v>
      </c>
      <c r="E262" s="27" t="s">
        <v>35</v>
      </c>
      <c r="F262" s="27" t="s">
        <v>36</v>
      </c>
      <c r="G262" s="27" t="s">
        <v>39</v>
      </c>
      <c r="H262" s="27" t="s">
        <v>28</v>
      </c>
      <c r="I262" s="29">
        <v>0.5</v>
      </c>
      <c r="J262" s="30">
        <v>7000</v>
      </c>
      <c r="K262" s="31">
        <f t="shared" si="2"/>
        <v>3500</v>
      </c>
      <c r="L262" s="31">
        <f t="shared" si="3"/>
        <v>1925.0000000000002</v>
      </c>
      <c r="M262" s="32">
        <v>0.55000000000000004</v>
      </c>
      <c r="O262" s="22"/>
    </row>
    <row r="263" spans="1:15" ht="15.75" customHeight="1" x14ac:dyDescent="0.2">
      <c r="A263" s="22"/>
      <c r="B263" s="27" t="s">
        <v>38</v>
      </c>
      <c r="C263" s="27">
        <v>1189833</v>
      </c>
      <c r="D263" s="28">
        <v>44391</v>
      </c>
      <c r="E263" s="27" t="s">
        <v>35</v>
      </c>
      <c r="F263" s="27" t="s">
        <v>36</v>
      </c>
      <c r="G263" s="27" t="s">
        <v>39</v>
      </c>
      <c r="H263" s="27" t="s">
        <v>29</v>
      </c>
      <c r="I263" s="29">
        <v>0.65</v>
      </c>
      <c r="J263" s="30">
        <v>7000</v>
      </c>
      <c r="K263" s="31">
        <f t="shared" si="2"/>
        <v>4550</v>
      </c>
      <c r="L263" s="31">
        <f t="shared" si="3"/>
        <v>910</v>
      </c>
      <c r="M263" s="32">
        <v>0.2</v>
      </c>
      <c r="O263" s="22"/>
    </row>
    <row r="264" spans="1:15" ht="15.75" customHeight="1" x14ac:dyDescent="0.2">
      <c r="A264" s="22"/>
      <c r="B264" s="27" t="s">
        <v>38</v>
      </c>
      <c r="C264" s="27">
        <v>1189833</v>
      </c>
      <c r="D264" s="28">
        <v>44423</v>
      </c>
      <c r="E264" s="27" t="s">
        <v>35</v>
      </c>
      <c r="F264" s="27" t="s">
        <v>36</v>
      </c>
      <c r="G264" s="27" t="s">
        <v>39</v>
      </c>
      <c r="H264" s="27" t="s">
        <v>24</v>
      </c>
      <c r="I264" s="29">
        <v>0.5</v>
      </c>
      <c r="J264" s="30">
        <v>9000</v>
      </c>
      <c r="K264" s="31">
        <f t="shared" si="2"/>
        <v>4500</v>
      </c>
      <c r="L264" s="31">
        <f t="shared" si="3"/>
        <v>1800</v>
      </c>
      <c r="M264" s="32">
        <v>0.4</v>
      </c>
      <c r="O264" s="22"/>
    </row>
    <row r="265" spans="1:15" ht="15.75" customHeight="1" x14ac:dyDescent="0.2">
      <c r="A265" s="22"/>
      <c r="B265" s="27" t="s">
        <v>38</v>
      </c>
      <c r="C265" s="27">
        <v>1189833</v>
      </c>
      <c r="D265" s="28">
        <v>44423</v>
      </c>
      <c r="E265" s="27" t="s">
        <v>35</v>
      </c>
      <c r="F265" s="27" t="s">
        <v>36</v>
      </c>
      <c r="G265" s="27" t="s">
        <v>39</v>
      </c>
      <c r="H265" s="27" t="s">
        <v>25</v>
      </c>
      <c r="I265" s="29">
        <v>0.55000000000000004</v>
      </c>
      <c r="J265" s="30">
        <v>8500</v>
      </c>
      <c r="K265" s="31">
        <f t="shared" si="2"/>
        <v>4675</v>
      </c>
      <c r="L265" s="31">
        <f t="shared" si="3"/>
        <v>1168.75</v>
      </c>
      <c r="M265" s="32">
        <v>0.25</v>
      </c>
      <c r="O265" s="22"/>
    </row>
    <row r="266" spans="1:15" ht="15.75" customHeight="1" x14ac:dyDescent="0.2">
      <c r="A266" s="22"/>
      <c r="B266" s="27" t="s">
        <v>38</v>
      </c>
      <c r="C266" s="27">
        <v>1189833</v>
      </c>
      <c r="D266" s="28">
        <v>44423</v>
      </c>
      <c r="E266" s="27" t="s">
        <v>35</v>
      </c>
      <c r="F266" s="27" t="s">
        <v>36</v>
      </c>
      <c r="G266" s="27" t="s">
        <v>39</v>
      </c>
      <c r="H266" s="27" t="s">
        <v>26</v>
      </c>
      <c r="I266" s="29">
        <v>0.5</v>
      </c>
      <c r="J266" s="30">
        <v>7250</v>
      </c>
      <c r="K266" s="31">
        <f t="shared" si="2"/>
        <v>3625</v>
      </c>
      <c r="L266" s="31">
        <f t="shared" si="3"/>
        <v>1450</v>
      </c>
      <c r="M266" s="32">
        <v>0.4</v>
      </c>
      <c r="O266" s="22"/>
    </row>
    <row r="267" spans="1:15" ht="15.75" customHeight="1" x14ac:dyDescent="0.2">
      <c r="A267" s="22"/>
      <c r="B267" s="27" t="s">
        <v>38</v>
      </c>
      <c r="C267" s="27">
        <v>1189833</v>
      </c>
      <c r="D267" s="28">
        <v>44423</v>
      </c>
      <c r="E267" s="27" t="s">
        <v>35</v>
      </c>
      <c r="F267" s="27" t="s">
        <v>36</v>
      </c>
      <c r="G267" s="27" t="s">
        <v>39</v>
      </c>
      <c r="H267" s="27" t="s">
        <v>27</v>
      </c>
      <c r="I267" s="29">
        <v>0.5</v>
      </c>
      <c r="J267" s="30">
        <v>6750</v>
      </c>
      <c r="K267" s="31">
        <f t="shared" si="2"/>
        <v>3375</v>
      </c>
      <c r="L267" s="31">
        <f t="shared" si="3"/>
        <v>1181.25</v>
      </c>
      <c r="M267" s="32">
        <v>0.35</v>
      </c>
      <c r="O267" s="22"/>
    </row>
    <row r="268" spans="1:15" ht="15.75" customHeight="1" x14ac:dyDescent="0.2">
      <c r="A268" s="22"/>
      <c r="B268" s="27" t="s">
        <v>38</v>
      </c>
      <c r="C268" s="27">
        <v>1189833</v>
      </c>
      <c r="D268" s="28">
        <v>44423</v>
      </c>
      <c r="E268" s="27" t="s">
        <v>35</v>
      </c>
      <c r="F268" s="27" t="s">
        <v>36</v>
      </c>
      <c r="G268" s="27" t="s">
        <v>39</v>
      </c>
      <c r="H268" s="27" t="s">
        <v>28</v>
      </c>
      <c r="I268" s="29">
        <v>0.6</v>
      </c>
      <c r="J268" s="30">
        <v>6750</v>
      </c>
      <c r="K268" s="31">
        <f t="shared" si="2"/>
        <v>4050</v>
      </c>
      <c r="L268" s="31">
        <f t="shared" si="3"/>
        <v>2227.5</v>
      </c>
      <c r="M268" s="32">
        <v>0.55000000000000004</v>
      </c>
      <c r="O268" s="22"/>
    </row>
    <row r="269" spans="1:15" ht="15.75" customHeight="1" x14ac:dyDescent="0.2">
      <c r="A269" s="22"/>
      <c r="B269" s="27" t="s">
        <v>38</v>
      </c>
      <c r="C269" s="27">
        <v>1189833</v>
      </c>
      <c r="D269" s="28">
        <v>44423</v>
      </c>
      <c r="E269" s="27" t="s">
        <v>35</v>
      </c>
      <c r="F269" s="27" t="s">
        <v>36</v>
      </c>
      <c r="G269" s="27" t="s">
        <v>39</v>
      </c>
      <c r="H269" s="27" t="s">
        <v>29</v>
      </c>
      <c r="I269" s="29">
        <v>0.65</v>
      </c>
      <c r="J269" s="30">
        <v>6500</v>
      </c>
      <c r="K269" s="31">
        <f t="shared" si="2"/>
        <v>4225</v>
      </c>
      <c r="L269" s="31">
        <f t="shared" si="3"/>
        <v>845</v>
      </c>
      <c r="M269" s="32">
        <v>0.2</v>
      </c>
      <c r="O269" s="22"/>
    </row>
    <row r="270" spans="1:15" ht="15.75" customHeight="1" x14ac:dyDescent="0.2">
      <c r="A270" s="22"/>
      <c r="B270" s="27" t="s">
        <v>38</v>
      </c>
      <c r="C270" s="27">
        <v>1189833</v>
      </c>
      <c r="D270" s="28">
        <v>44455</v>
      </c>
      <c r="E270" s="27" t="s">
        <v>35</v>
      </c>
      <c r="F270" s="27" t="s">
        <v>36</v>
      </c>
      <c r="G270" s="27" t="s">
        <v>39</v>
      </c>
      <c r="H270" s="27" t="s">
        <v>24</v>
      </c>
      <c r="I270" s="29">
        <v>0.5</v>
      </c>
      <c r="J270" s="30">
        <v>8500</v>
      </c>
      <c r="K270" s="31">
        <f t="shared" si="2"/>
        <v>4250</v>
      </c>
      <c r="L270" s="31">
        <f t="shared" si="3"/>
        <v>1700</v>
      </c>
      <c r="M270" s="32">
        <v>0.4</v>
      </c>
      <c r="O270" s="22"/>
    </row>
    <row r="271" spans="1:15" ht="15.75" customHeight="1" x14ac:dyDescent="0.2">
      <c r="A271" s="22"/>
      <c r="B271" s="27" t="s">
        <v>38</v>
      </c>
      <c r="C271" s="27">
        <v>1189833</v>
      </c>
      <c r="D271" s="28">
        <v>44455</v>
      </c>
      <c r="E271" s="27" t="s">
        <v>35</v>
      </c>
      <c r="F271" s="27" t="s">
        <v>36</v>
      </c>
      <c r="G271" s="27" t="s">
        <v>39</v>
      </c>
      <c r="H271" s="27" t="s">
        <v>25</v>
      </c>
      <c r="I271" s="29">
        <v>0.55000000000000004</v>
      </c>
      <c r="J271" s="30">
        <v>8500</v>
      </c>
      <c r="K271" s="31">
        <f t="shared" si="2"/>
        <v>4675</v>
      </c>
      <c r="L271" s="31">
        <f t="shared" si="3"/>
        <v>1168.75</v>
      </c>
      <c r="M271" s="32">
        <v>0.25</v>
      </c>
      <c r="O271" s="22"/>
    </row>
    <row r="272" spans="1:15" ht="15.75" customHeight="1" x14ac:dyDescent="0.2">
      <c r="A272" s="22"/>
      <c r="B272" s="27" t="s">
        <v>38</v>
      </c>
      <c r="C272" s="27">
        <v>1189833</v>
      </c>
      <c r="D272" s="28">
        <v>44455</v>
      </c>
      <c r="E272" s="27" t="s">
        <v>35</v>
      </c>
      <c r="F272" s="27" t="s">
        <v>36</v>
      </c>
      <c r="G272" s="27" t="s">
        <v>39</v>
      </c>
      <c r="H272" s="27" t="s">
        <v>26</v>
      </c>
      <c r="I272" s="29">
        <v>0.5</v>
      </c>
      <c r="J272" s="30">
        <v>7000</v>
      </c>
      <c r="K272" s="31">
        <f t="shared" si="2"/>
        <v>3500</v>
      </c>
      <c r="L272" s="31">
        <f t="shared" si="3"/>
        <v>1400</v>
      </c>
      <c r="M272" s="32">
        <v>0.4</v>
      </c>
      <c r="O272" s="22"/>
    </row>
    <row r="273" spans="1:15" ht="15.75" customHeight="1" x14ac:dyDescent="0.2">
      <c r="A273" s="22"/>
      <c r="B273" s="27" t="s">
        <v>38</v>
      </c>
      <c r="C273" s="27">
        <v>1189833</v>
      </c>
      <c r="D273" s="28">
        <v>44455</v>
      </c>
      <c r="E273" s="27" t="s">
        <v>35</v>
      </c>
      <c r="F273" s="27" t="s">
        <v>36</v>
      </c>
      <c r="G273" s="27" t="s">
        <v>39</v>
      </c>
      <c r="H273" s="27" t="s">
        <v>27</v>
      </c>
      <c r="I273" s="29">
        <v>0.5</v>
      </c>
      <c r="J273" s="30">
        <v>6500</v>
      </c>
      <c r="K273" s="31">
        <f t="shared" si="2"/>
        <v>3250</v>
      </c>
      <c r="L273" s="31">
        <f t="shared" si="3"/>
        <v>1137.5</v>
      </c>
      <c r="M273" s="32">
        <v>0.35</v>
      </c>
      <c r="O273" s="22"/>
    </row>
    <row r="274" spans="1:15" ht="15.75" customHeight="1" x14ac:dyDescent="0.2">
      <c r="A274" s="22"/>
      <c r="B274" s="27" t="s">
        <v>38</v>
      </c>
      <c r="C274" s="27">
        <v>1189833</v>
      </c>
      <c r="D274" s="28">
        <v>44455</v>
      </c>
      <c r="E274" s="27" t="s">
        <v>35</v>
      </c>
      <c r="F274" s="27" t="s">
        <v>36</v>
      </c>
      <c r="G274" s="27" t="s">
        <v>39</v>
      </c>
      <c r="H274" s="27" t="s">
        <v>28</v>
      </c>
      <c r="I274" s="29">
        <v>0.6</v>
      </c>
      <c r="J274" s="30">
        <v>6500</v>
      </c>
      <c r="K274" s="31">
        <f t="shared" si="2"/>
        <v>3900</v>
      </c>
      <c r="L274" s="31">
        <f t="shared" si="3"/>
        <v>2145</v>
      </c>
      <c r="M274" s="32">
        <v>0.55000000000000004</v>
      </c>
      <c r="O274" s="22"/>
    </row>
    <row r="275" spans="1:15" ht="15.75" customHeight="1" x14ac:dyDescent="0.2">
      <c r="A275" s="22"/>
      <c r="B275" s="27" t="s">
        <v>38</v>
      </c>
      <c r="C275" s="27">
        <v>1189833</v>
      </c>
      <c r="D275" s="28">
        <v>44455</v>
      </c>
      <c r="E275" s="27" t="s">
        <v>35</v>
      </c>
      <c r="F275" s="27" t="s">
        <v>36</v>
      </c>
      <c r="G275" s="27" t="s">
        <v>39</v>
      </c>
      <c r="H275" s="27" t="s">
        <v>29</v>
      </c>
      <c r="I275" s="29">
        <v>0.65</v>
      </c>
      <c r="J275" s="30">
        <v>7000</v>
      </c>
      <c r="K275" s="31">
        <f t="shared" si="2"/>
        <v>4550</v>
      </c>
      <c r="L275" s="31">
        <f t="shared" si="3"/>
        <v>910</v>
      </c>
      <c r="M275" s="32">
        <v>0.2</v>
      </c>
      <c r="O275" s="22"/>
    </row>
    <row r="276" spans="1:15" ht="15.75" customHeight="1" x14ac:dyDescent="0.2">
      <c r="A276" s="22"/>
      <c r="B276" s="27" t="s">
        <v>38</v>
      </c>
      <c r="C276" s="27">
        <v>1189833</v>
      </c>
      <c r="D276" s="28">
        <v>44484</v>
      </c>
      <c r="E276" s="27" t="s">
        <v>35</v>
      </c>
      <c r="F276" s="27" t="s">
        <v>36</v>
      </c>
      <c r="G276" s="27" t="s">
        <v>39</v>
      </c>
      <c r="H276" s="27" t="s">
        <v>24</v>
      </c>
      <c r="I276" s="29">
        <v>0.5</v>
      </c>
      <c r="J276" s="30">
        <v>8000</v>
      </c>
      <c r="K276" s="31">
        <f t="shared" si="2"/>
        <v>4000</v>
      </c>
      <c r="L276" s="31">
        <f t="shared" si="3"/>
        <v>1600</v>
      </c>
      <c r="M276" s="32">
        <v>0.4</v>
      </c>
      <c r="O276" s="22"/>
    </row>
    <row r="277" spans="1:15" ht="15.75" customHeight="1" x14ac:dyDescent="0.2">
      <c r="A277" s="22"/>
      <c r="B277" s="27" t="s">
        <v>38</v>
      </c>
      <c r="C277" s="27">
        <v>1189833</v>
      </c>
      <c r="D277" s="28">
        <v>44484</v>
      </c>
      <c r="E277" s="27" t="s">
        <v>35</v>
      </c>
      <c r="F277" s="27" t="s">
        <v>36</v>
      </c>
      <c r="G277" s="27" t="s">
        <v>39</v>
      </c>
      <c r="H277" s="27" t="s">
        <v>25</v>
      </c>
      <c r="I277" s="29">
        <v>0.55000000000000004</v>
      </c>
      <c r="J277" s="30">
        <v>8000</v>
      </c>
      <c r="K277" s="31">
        <f t="shared" si="2"/>
        <v>4400</v>
      </c>
      <c r="L277" s="31">
        <f t="shared" si="3"/>
        <v>1100</v>
      </c>
      <c r="M277" s="32">
        <v>0.25</v>
      </c>
      <c r="O277" s="22"/>
    </row>
    <row r="278" spans="1:15" ht="15.75" customHeight="1" x14ac:dyDescent="0.2">
      <c r="A278" s="22"/>
      <c r="B278" s="27" t="s">
        <v>38</v>
      </c>
      <c r="C278" s="27">
        <v>1189833</v>
      </c>
      <c r="D278" s="28">
        <v>44484</v>
      </c>
      <c r="E278" s="27" t="s">
        <v>35</v>
      </c>
      <c r="F278" s="27" t="s">
        <v>36</v>
      </c>
      <c r="G278" s="27" t="s">
        <v>39</v>
      </c>
      <c r="H278" s="27" t="s">
        <v>26</v>
      </c>
      <c r="I278" s="29">
        <v>0.5</v>
      </c>
      <c r="J278" s="30">
        <v>6500</v>
      </c>
      <c r="K278" s="31">
        <f t="shared" si="2"/>
        <v>3250</v>
      </c>
      <c r="L278" s="31">
        <f t="shared" si="3"/>
        <v>1300</v>
      </c>
      <c r="M278" s="32">
        <v>0.4</v>
      </c>
      <c r="O278" s="22"/>
    </row>
    <row r="279" spans="1:15" ht="15.75" customHeight="1" x14ac:dyDescent="0.2">
      <c r="A279" s="22"/>
      <c r="B279" s="27" t="s">
        <v>38</v>
      </c>
      <c r="C279" s="27">
        <v>1189833</v>
      </c>
      <c r="D279" s="28">
        <v>44484</v>
      </c>
      <c r="E279" s="27" t="s">
        <v>35</v>
      </c>
      <c r="F279" s="27" t="s">
        <v>36</v>
      </c>
      <c r="G279" s="27" t="s">
        <v>39</v>
      </c>
      <c r="H279" s="27" t="s">
        <v>27</v>
      </c>
      <c r="I279" s="29">
        <v>0.5</v>
      </c>
      <c r="J279" s="30">
        <v>6250</v>
      </c>
      <c r="K279" s="31">
        <f t="shared" si="2"/>
        <v>3125</v>
      </c>
      <c r="L279" s="31">
        <f t="shared" si="3"/>
        <v>1093.75</v>
      </c>
      <c r="M279" s="32">
        <v>0.35</v>
      </c>
      <c r="O279" s="22"/>
    </row>
    <row r="280" spans="1:15" ht="15.75" customHeight="1" x14ac:dyDescent="0.2">
      <c r="A280" s="22"/>
      <c r="B280" s="27" t="s">
        <v>38</v>
      </c>
      <c r="C280" s="27">
        <v>1189833</v>
      </c>
      <c r="D280" s="28">
        <v>44484</v>
      </c>
      <c r="E280" s="27" t="s">
        <v>35</v>
      </c>
      <c r="F280" s="27" t="s">
        <v>36</v>
      </c>
      <c r="G280" s="27" t="s">
        <v>39</v>
      </c>
      <c r="H280" s="27" t="s">
        <v>28</v>
      </c>
      <c r="I280" s="29">
        <v>0.6</v>
      </c>
      <c r="J280" s="30">
        <v>6000</v>
      </c>
      <c r="K280" s="31">
        <f t="shared" si="2"/>
        <v>3600</v>
      </c>
      <c r="L280" s="31">
        <f t="shared" si="3"/>
        <v>1980.0000000000002</v>
      </c>
      <c r="M280" s="32">
        <v>0.55000000000000004</v>
      </c>
      <c r="O280" s="22"/>
    </row>
    <row r="281" spans="1:15" ht="15.75" customHeight="1" x14ac:dyDescent="0.2">
      <c r="A281" s="22"/>
      <c r="B281" s="27" t="s">
        <v>38</v>
      </c>
      <c r="C281" s="27">
        <v>1189833</v>
      </c>
      <c r="D281" s="28">
        <v>44484</v>
      </c>
      <c r="E281" s="27" t="s">
        <v>35</v>
      </c>
      <c r="F281" s="27" t="s">
        <v>36</v>
      </c>
      <c r="G281" s="27" t="s">
        <v>39</v>
      </c>
      <c r="H281" s="27" t="s">
        <v>29</v>
      </c>
      <c r="I281" s="29">
        <v>0.65</v>
      </c>
      <c r="J281" s="30">
        <v>6500</v>
      </c>
      <c r="K281" s="31">
        <f t="shared" si="2"/>
        <v>4225</v>
      </c>
      <c r="L281" s="31">
        <f t="shared" si="3"/>
        <v>845</v>
      </c>
      <c r="M281" s="32">
        <v>0.2</v>
      </c>
      <c r="O281" s="22"/>
    </row>
    <row r="282" spans="1:15" ht="15.75" customHeight="1" x14ac:dyDescent="0.2">
      <c r="A282" s="22"/>
      <c r="B282" s="27" t="s">
        <v>38</v>
      </c>
      <c r="C282" s="27">
        <v>1189833</v>
      </c>
      <c r="D282" s="28">
        <v>44515</v>
      </c>
      <c r="E282" s="27" t="s">
        <v>35</v>
      </c>
      <c r="F282" s="27" t="s">
        <v>36</v>
      </c>
      <c r="G282" s="27" t="s">
        <v>39</v>
      </c>
      <c r="H282" s="27" t="s">
        <v>24</v>
      </c>
      <c r="I282" s="29">
        <v>0.5</v>
      </c>
      <c r="J282" s="30">
        <v>8250</v>
      </c>
      <c r="K282" s="31">
        <f t="shared" si="2"/>
        <v>4125</v>
      </c>
      <c r="L282" s="31">
        <f t="shared" si="3"/>
        <v>1650</v>
      </c>
      <c r="M282" s="32">
        <v>0.4</v>
      </c>
      <c r="O282" s="22"/>
    </row>
    <row r="283" spans="1:15" ht="15.75" customHeight="1" x14ac:dyDescent="0.2">
      <c r="A283" s="22"/>
      <c r="B283" s="27" t="s">
        <v>38</v>
      </c>
      <c r="C283" s="27">
        <v>1189833</v>
      </c>
      <c r="D283" s="28">
        <v>44515</v>
      </c>
      <c r="E283" s="27" t="s">
        <v>35</v>
      </c>
      <c r="F283" s="27" t="s">
        <v>36</v>
      </c>
      <c r="G283" s="27" t="s">
        <v>39</v>
      </c>
      <c r="H283" s="27" t="s">
        <v>25</v>
      </c>
      <c r="I283" s="29">
        <v>0.55000000000000004</v>
      </c>
      <c r="J283" s="30">
        <v>8250</v>
      </c>
      <c r="K283" s="31">
        <f t="shared" si="2"/>
        <v>4537.5</v>
      </c>
      <c r="L283" s="31">
        <f t="shared" si="3"/>
        <v>1134.375</v>
      </c>
      <c r="M283" s="32">
        <v>0.25</v>
      </c>
      <c r="O283" s="22"/>
    </row>
    <row r="284" spans="1:15" ht="15.75" customHeight="1" x14ac:dyDescent="0.2">
      <c r="A284" s="22"/>
      <c r="B284" s="27" t="s">
        <v>38</v>
      </c>
      <c r="C284" s="27">
        <v>1189833</v>
      </c>
      <c r="D284" s="28">
        <v>44515</v>
      </c>
      <c r="E284" s="27" t="s">
        <v>35</v>
      </c>
      <c r="F284" s="27" t="s">
        <v>36</v>
      </c>
      <c r="G284" s="27" t="s">
        <v>39</v>
      </c>
      <c r="H284" s="27" t="s">
        <v>26</v>
      </c>
      <c r="I284" s="29">
        <v>0.5</v>
      </c>
      <c r="J284" s="30">
        <v>6750</v>
      </c>
      <c r="K284" s="31">
        <f t="shared" si="2"/>
        <v>3375</v>
      </c>
      <c r="L284" s="31">
        <f t="shared" si="3"/>
        <v>1350</v>
      </c>
      <c r="M284" s="32">
        <v>0.4</v>
      </c>
      <c r="O284" s="22"/>
    </row>
    <row r="285" spans="1:15" ht="15.75" customHeight="1" x14ac:dyDescent="0.2">
      <c r="A285" s="22"/>
      <c r="B285" s="27" t="s">
        <v>38</v>
      </c>
      <c r="C285" s="27">
        <v>1189833</v>
      </c>
      <c r="D285" s="28">
        <v>44515</v>
      </c>
      <c r="E285" s="27" t="s">
        <v>35</v>
      </c>
      <c r="F285" s="27" t="s">
        <v>36</v>
      </c>
      <c r="G285" s="27" t="s">
        <v>39</v>
      </c>
      <c r="H285" s="27" t="s">
        <v>27</v>
      </c>
      <c r="I285" s="29">
        <v>0.5</v>
      </c>
      <c r="J285" s="30">
        <v>6500</v>
      </c>
      <c r="K285" s="31">
        <f t="shared" si="2"/>
        <v>3250</v>
      </c>
      <c r="L285" s="31">
        <f t="shared" si="3"/>
        <v>1137.5</v>
      </c>
      <c r="M285" s="32">
        <v>0.35</v>
      </c>
      <c r="O285" s="22"/>
    </row>
    <row r="286" spans="1:15" ht="15.75" customHeight="1" x14ac:dyDescent="0.2">
      <c r="A286" s="22"/>
      <c r="B286" s="27" t="s">
        <v>38</v>
      </c>
      <c r="C286" s="27">
        <v>1189833</v>
      </c>
      <c r="D286" s="28">
        <v>44515</v>
      </c>
      <c r="E286" s="27" t="s">
        <v>35</v>
      </c>
      <c r="F286" s="27" t="s">
        <v>36</v>
      </c>
      <c r="G286" s="27" t="s">
        <v>39</v>
      </c>
      <c r="H286" s="27" t="s">
        <v>28</v>
      </c>
      <c r="I286" s="29">
        <v>0.6</v>
      </c>
      <c r="J286" s="30">
        <v>6000</v>
      </c>
      <c r="K286" s="31">
        <f t="shared" si="2"/>
        <v>3600</v>
      </c>
      <c r="L286" s="31">
        <f t="shared" si="3"/>
        <v>1980.0000000000002</v>
      </c>
      <c r="M286" s="32">
        <v>0.55000000000000004</v>
      </c>
      <c r="O286" s="22"/>
    </row>
    <row r="287" spans="1:15" ht="15.75" customHeight="1" x14ac:dyDescent="0.2">
      <c r="A287" s="22"/>
      <c r="B287" s="27" t="s">
        <v>38</v>
      </c>
      <c r="C287" s="27">
        <v>1189833</v>
      </c>
      <c r="D287" s="28">
        <v>44515</v>
      </c>
      <c r="E287" s="27" t="s">
        <v>35</v>
      </c>
      <c r="F287" s="27" t="s">
        <v>36</v>
      </c>
      <c r="G287" s="27" t="s">
        <v>39</v>
      </c>
      <c r="H287" s="27" t="s">
        <v>29</v>
      </c>
      <c r="I287" s="29">
        <v>0.65</v>
      </c>
      <c r="J287" s="30">
        <v>7000</v>
      </c>
      <c r="K287" s="31">
        <f t="shared" si="2"/>
        <v>4550</v>
      </c>
      <c r="L287" s="31">
        <f t="shared" si="3"/>
        <v>910</v>
      </c>
      <c r="M287" s="32">
        <v>0.2</v>
      </c>
      <c r="O287" s="22"/>
    </row>
    <row r="288" spans="1:15" ht="15.75" customHeight="1" x14ac:dyDescent="0.2">
      <c r="A288" s="22"/>
      <c r="B288" s="27" t="s">
        <v>38</v>
      </c>
      <c r="C288" s="27">
        <v>1189833</v>
      </c>
      <c r="D288" s="28">
        <v>44544</v>
      </c>
      <c r="E288" s="27" t="s">
        <v>35</v>
      </c>
      <c r="F288" s="27" t="s">
        <v>36</v>
      </c>
      <c r="G288" s="27" t="s">
        <v>39</v>
      </c>
      <c r="H288" s="27" t="s">
        <v>24</v>
      </c>
      <c r="I288" s="29">
        <v>0.5</v>
      </c>
      <c r="J288" s="30">
        <v>9000</v>
      </c>
      <c r="K288" s="31">
        <f t="shared" si="2"/>
        <v>4500</v>
      </c>
      <c r="L288" s="31">
        <f t="shared" si="3"/>
        <v>1800</v>
      </c>
      <c r="M288" s="32">
        <v>0.4</v>
      </c>
      <c r="O288" s="22"/>
    </row>
    <row r="289" spans="1:16" ht="15.75" customHeight="1" x14ac:dyDescent="0.2">
      <c r="A289" s="22"/>
      <c r="B289" s="27" t="s">
        <v>38</v>
      </c>
      <c r="C289" s="27">
        <v>1189833</v>
      </c>
      <c r="D289" s="28">
        <v>44544</v>
      </c>
      <c r="E289" s="27" t="s">
        <v>35</v>
      </c>
      <c r="F289" s="27" t="s">
        <v>36</v>
      </c>
      <c r="G289" s="27" t="s">
        <v>39</v>
      </c>
      <c r="H289" s="27" t="s">
        <v>25</v>
      </c>
      <c r="I289" s="29">
        <v>0.55000000000000004</v>
      </c>
      <c r="J289" s="30">
        <v>9000</v>
      </c>
      <c r="K289" s="31">
        <f t="shared" si="2"/>
        <v>4950</v>
      </c>
      <c r="L289" s="31">
        <f t="shared" si="3"/>
        <v>1237.5</v>
      </c>
      <c r="M289" s="32">
        <v>0.25</v>
      </c>
      <c r="O289" s="22"/>
    </row>
    <row r="290" spans="1:16" ht="15.75" customHeight="1" x14ac:dyDescent="0.2">
      <c r="A290" s="22"/>
      <c r="B290" s="27" t="s">
        <v>38</v>
      </c>
      <c r="C290" s="27">
        <v>1189833</v>
      </c>
      <c r="D290" s="28">
        <v>44544</v>
      </c>
      <c r="E290" s="27" t="s">
        <v>35</v>
      </c>
      <c r="F290" s="27" t="s">
        <v>36</v>
      </c>
      <c r="G290" s="27" t="s">
        <v>39</v>
      </c>
      <c r="H290" s="27" t="s">
        <v>26</v>
      </c>
      <c r="I290" s="29">
        <v>0.5</v>
      </c>
      <c r="J290" s="30">
        <v>7000</v>
      </c>
      <c r="K290" s="31">
        <f t="shared" si="2"/>
        <v>3500</v>
      </c>
      <c r="L290" s="31">
        <f t="shared" si="3"/>
        <v>1400</v>
      </c>
      <c r="M290" s="32">
        <v>0.4</v>
      </c>
      <c r="O290" s="22"/>
    </row>
    <row r="291" spans="1:16" ht="15.75" customHeight="1" x14ac:dyDescent="0.2">
      <c r="A291" s="22"/>
      <c r="B291" s="27" t="s">
        <v>38</v>
      </c>
      <c r="C291" s="27">
        <v>1189833</v>
      </c>
      <c r="D291" s="28">
        <v>44544</v>
      </c>
      <c r="E291" s="27" t="s">
        <v>35</v>
      </c>
      <c r="F291" s="27" t="s">
        <v>36</v>
      </c>
      <c r="G291" s="27" t="s">
        <v>39</v>
      </c>
      <c r="H291" s="27" t="s">
        <v>27</v>
      </c>
      <c r="I291" s="29">
        <v>0.5</v>
      </c>
      <c r="J291" s="30">
        <v>7000</v>
      </c>
      <c r="K291" s="31">
        <f t="shared" si="2"/>
        <v>3500</v>
      </c>
      <c r="L291" s="31">
        <f t="shared" si="3"/>
        <v>1225</v>
      </c>
      <c r="M291" s="32">
        <v>0.35</v>
      </c>
      <c r="O291" s="22"/>
    </row>
    <row r="292" spans="1:16" ht="15.75" customHeight="1" x14ac:dyDescent="0.2">
      <c r="A292" s="22"/>
      <c r="B292" s="27" t="s">
        <v>38</v>
      </c>
      <c r="C292" s="27">
        <v>1189833</v>
      </c>
      <c r="D292" s="28">
        <v>44544</v>
      </c>
      <c r="E292" s="27" t="s">
        <v>35</v>
      </c>
      <c r="F292" s="27" t="s">
        <v>36</v>
      </c>
      <c r="G292" s="27" t="s">
        <v>39</v>
      </c>
      <c r="H292" s="27" t="s">
        <v>28</v>
      </c>
      <c r="I292" s="29">
        <v>0.6</v>
      </c>
      <c r="J292" s="30">
        <v>6250</v>
      </c>
      <c r="K292" s="31">
        <f t="shared" si="2"/>
        <v>3750</v>
      </c>
      <c r="L292" s="31">
        <f t="shared" si="3"/>
        <v>2062.5</v>
      </c>
      <c r="M292" s="32">
        <v>0.55000000000000004</v>
      </c>
      <c r="O292" s="22"/>
    </row>
    <row r="293" spans="1:16" ht="15.75" customHeight="1" x14ac:dyDescent="0.2">
      <c r="A293" s="22"/>
      <c r="B293" s="27" t="s">
        <v>38</v>
      </c>
      <c r="C293" s="27">
        <v>1189833</v>
      </c>
      <c r="D293" s="28">
        <v>44544</v>
      </c>
      <c r="E293" s="27" t="s">
        <v>35</v>
      </c>
      <c r="F293" s="27" t="s">
        <v>36</v>
      </c>
      <c r="G293" s="27" t="s">
        <v>39</v>
      </c>
      <c r="H293" s="27" t="s">
        <v>29</v>
      </c>
      <c r="I293" s="29">
        <v>0.65</v>
      </c>
      <c r="J293" s="30">
        <v>7250</v>
      </c>
      <c r="K293" s="31">
        <f t="shared" si="2"/>
        <v>4712.5</v>
      </c>
      <c r="L293" s="31">
        <f t="shared" si="3"/>
        <v>942.5</v>
      </c>
      <c r="M293" s="32">
        <v>0.2</v>
      </c>
      <c r="O293" s="22"/>
    </row>
    <row r="294" spans="1:16" ht="15.75" customHeight="1" x14ac:dyDescent="0.2">
      <c r="A294" s="22"/>
      <c r="B294" s="27" t="s">
        <v>21</v>
      </c>
      <c r="C294" s="27">
        <v>1185732</v>
      </c>
      <c r="D294" s="28">
        <v>44211</v>
      </c>
      <c r="E294" s="27" t="s">
        <v>40</v>
      </c>
      <c r="F294" s="27" t="s">
        <v>41</v>
      </c>
      <c r="G294" s="27" t="s">
        <v>42</v>
      </c>
      <c r="H294" s="27" t="s">
        <v>24</v>
      </c>
      <c r="I294" s="29">
        <v>0.45</v>
      </c>
      <c r="J294" s="30">
        <v>4750</v>
      </c>
      <c r="K294" s="31">
        <f t="shared" si="2"/>
        <v>2137.5</v>
      </c>
      <c r="L294" s="31">
        <f t="shared" si="3"/>
        <v>855</v>
      </c>
      <c r="M294" s="32">
        <v>0.4</v>
      </c>
      <c r="O294" s="34"/>
      <c r="P294" s="33"/>
    </row>
    <row r="295" spans="1:16" ht="15.75" customHeight="1" x14ac:dyDescent="0.2">
      <c r="A295" s="22"/>
      <c r="B295" s="27" t="s">
        <v>21</v>
      </c>
      <c r="C295" s="27">
        <v>1185732</v>
      </c>
      <c r="D295" s="28">
        <v>44211</v>
      </c>
      <c r="E295" s="27" t="s">
        <v>40</v>
      </c>
      <c r="F295" s="27" t="s">
        <v>41</v>
      </c>
      <c r="G295" s="27" t="s">
        <v>42</v>
      </c>
      <c r="H295" s="27" t="s">
        <v>25</v>
      </c>
      <c r="I295" s="29">
        <v>0.45</v>
      </c>
      <c r="J295" s="30">
        <v>2750</v>
      </c>
      <c r="K295" s="31">
        <f t="shared" si="2"/>
        <v>1237.5</v>
      </c>
      <c r="L295" s="31">
        <f t="shared" si="3"/>
        <v>433.125</v>
      </c>
      <c r="M295" s="32">
        <v>0.35</v>
      </c>
      <c r="O295" s="34"/>
      <c r="P295" s="33"/>
    </row>
    <row r="296" spans="1:16" ht="15.75" customHeight="1" x14ac:dyDescent="0.2">
      <c r="A296" s="22"/>
      <c r="B296" s="27" t="s">
        <v>21</v>
      </c>
      <c r="C296" s="27">
        <v>1185732</v>
      </c>
      <c r="D296" s="28">
        <v>44211</v>
      </c>
      <c r="E296" s="27" t="s">
        <v>40</v>
      </c>
      <c r="F296" s="27" t="s">
        <v>41</v>
      </c>
      <c r="G296" s="27" t="s">
        <v>42</v>
      </c>
      <c r="H296" s="27" t="s">
        <v>26</v>
      </c>
      <c r="I296" s="29">
        <v>0.35000000000000003</v>
      </c>
      <c r="J296" s="30">
        <v>2750</v>
      </c>
      <c r="K296" s="31">
        <f t="shared" si="2"/>
        <v>962.50000000000011</v>
      </c>
      <c r="L296" s="31">
        <f t="shared" si="3"/>
        <v>336.875</v>
      </c>
      <c r="M296" s="32">
        <v>0.35</v>
      </c>
      <c r="O296" s="34"/>
      <c r="P296" s="33"/>
    </row>
    <row r="297" spans="1:16" ht="15.75" customHeight="1" x14ac:dyDescent="0.2">
      <c r="A297" s="22"/>
      <c r="B297" s="27" t="s">
        <v>21</v>
      </c>
      <c r="C297" s="27">
        <v>1185732</v>
      </c>
      <c r="D297" s="28">
        <v>44211</v>
      </c>
      <c r="E297" s="27" t="s">
        <v>40</v>
      </c>
      <c r="F297" s="27" t="s">
        <v>41</v>
      </c>
      <c r="G297" s="27" t="s">
        <v>42</v>
      </c>
      <c r="H297" s="27" t="s">
        <v>27</v>
      </c>
      <c r="I297" s="29">
        <v>0.4</v>
      </c>
      <c r="J297" s="30">
        <v>1250</v>
      </c>
      <c r="K297" s="31">
        <f t="shared" si="2"/>
        <v>500</v>
      </c>
      <c r="L297" s="31">
        <f t="shared" si="3"/>
        <v>200</v>
      </c>
      <c r="M297" s="32">
        <v>0.4</v>
      </c>
      <c r="O297" s="35"/>
      <c r="P297" s="33"/>
    </row>
    <row r="298" spans="1:16" ht="15.75" customHeight="1" x14ac:dyDescent="0.2">
      <c r="A298" s="22"/>
      <c r="B298" s="27" t="s">
        <v>21</v>
      </c>
      <c r="C298" s="27">
        <v>1185732</v>
      </c>
      <c r="D298" s="28">
        <v>44211</v>
      </c>
      <c r="E298" s="27" t="s">
        <v>40</v>
      </c>
      <c r="F298" s="27" t="s">
        <v>41</v>
      </c>
      <c r="G298" s="27" t="s">
        <v>42</v>
      </c>
      <c r="H298" s="27" t="s">
        <v>28</v>
      </c>
      <c r="I298" s="29">
        <v>0.54999999999999993</v>
      </c>
      <c r="J298" s="30">
        <v>1750</v>
      </c>
      <c r="K298" s="31">
        <f t="shared" si="2"/>
        <v>962.49999999999989</v>
      </c>
      <c r="L298" s="31">
        <f t="shared" si="3"/>
        <v>336.87499999999994</v>
      </c>
      <c r="M298" s="32">
        <v>0.35</v>
      </c>
      <c r="O298" s="35"/>
      <c r="P298" s="33"/>
    </row>
    <row r="299" spans="1:16" ht="15.75" customHeight="1" x14ac:dyDescent="0.2">
      <c r="A299" s="22"/>
      <c r="B299" s="27" t="s">
        <v>21</v>
      </c>
      <c r="C299" s="27">
        <v>1185732</v>
      </c>
      <c r="D299" s="28">
        <v>44211</v>
      </c>
      <c r="E299" s="27" t="s">
        <v>40</v>
      </c>
      <c r="F299" s="27" t="s">
        <v>41</v>
      </c>
      <c r="G299" s="27" t="s">
        <v>42</v>
      </c>
      <c r="H299" s="27" t="s">
        <v>29</v>
      </c>
      <c r="I299" s="29">
        <v>0.45</v>
      </c>
      <c r="J299" s="30">
        <v>2750</v>
      </c>
      <c r="K299" s="31">
        <f t="shared" si="2"/>
        <v>1237.5</v>
      </c>
      <c r="L299" s="31">
        <f t="shared" si="3"/>
        <v>618.75</v>
      </c>
      <c r="M299" s="32">
        <v>0.5</v>
      </c>
      <c r="O299" s="35"/>
      <c r="P299" s="33"/>
    </row>
    <row r="300" spans="1:16" ht="15.75" customHeight="1" x14ac:dyDescent="0.2">
      <c r="A300" s="22"/>
      <c r="B300" s="27" t="s">
        <v>21</v>
      </c>
      <c r="C300" s="27">
        <v>1185732</v>
      </c>
      <c r="D300" s="28">
        <v>44242</v>
      </c>
      <c r="E300" s="27" t="s">
        <v>40</v>
      </c>
      <c r="F300" s="27" t="s">
        <v>41</v>
      </c>
      <c r="G300" s="27" t="s">
        <v>42</v>
      </c>
      <c r="H300" s="27" t="s">
        <v>24</v>
      </c>
      <c r="I300" s="29">
        <v>0.45</v>
      </c>
      <c r="J300" s="30">
        <v>5250</v>
      </c>
      <c r="K300" s="31">
        <f t="shared" si="2"/>
        <v>2362.5</v>
      </c>
      <c r="L300" s="31">
        <f t="shared" si="3"/>
        <v>945</v>
      </c>
      <c r="M300" s="32">
        <v>0.4</v>
      </c>
      <c r="O300" s="35"/>
      <c r="P300" s="33"/>
    </row>
    <row r="301" spans="1:16" ht="15.75" customHeight="1" x14ac:dyDescent="0.2">
      <c r="A301" s="22"/>
      <c r="B301" s="27" t="s">
        <v>21</v>
      </c>
      <c r="C301" s="27">
        <v>1185732</v>
      </c>
      <c r="D301" s="28">
        <v>44242</v>
      </c>
      <c r="E301" s="27" t="s">
        <v>40</v>
      </c>
      <c r="F301" s="27" t="s">
        <v>41</v>
      </c>
      <c r="G301" s="27" t="s">
        <v>42</v>
      </c>
      <c r="H301" s="27" t="s">
        <v>25</v>
      </c>
      <c r="I301" s="29">
        <v>0.45</v>
      </c>
      <c r="J301" s="30">
        <v>1750</v>
      </c>
      <c r="K301" s="31">
        <f t="shared" si="2"/>
        <v>787.5</v>
      </c>
      <c r="L301" s="31">
        <f t="shared" si="3"/>
        <v>275.625</v>
      </c>
      <c r="M301" s="32">
        <v>0.35</v>
      </c>
      <c r="O301" s="35"/>
      <c r="P301" s="33"/>
    </row>
    <row r="302" spans="1:16" ht="15.75" customHeight="1" x14ac:dyDescent="0.2">
      <c r="A302" s="22"/>
      <c r="B302" s="27" t="s">
        <v>21</v>
      </c>
      <c r="C302" s="27">
        <v>1185732</v>
      </c>
      <c r="D302" s="28">
        <v>44242</v>
      </c>
      <c r="E302" s="27" t="s">
        <v>40</v>
      </c>
      <c r="F302" s="27" t="s">
        <v>41</v>
      </c>
      <c r="G302" s="27" t="s">
        <v>42</v>
      </c>
      <c r="H302" s="27" t="s">
        <v>26</v>
      </c>
      <c r="I302" s="29">
        <v>0.35000000000000003</v>
      </c>
      <c r="J302" s="30">
        <v>2250</v>
      </c>
      <c r="K302" s="31">
        <f t="shared" si="2"/>
        <v>787.50000000000011</v>
      </c>
      <c r="L302" s="31">
        <f t="shared" si="3"/>
        <v>275.625</v>
      </c>
      <c r="M302" s="32">
        <v>0.35</v>
      </c>
      <c r="O302" s="35"/>
      <c r="P302" s="33"/>
    </row>
    <row r="303" spans="1:16" ht="15.75" customHeight="1" x14ac:dyDescent="0.2">
      <c r="A303" s="22"/>
      <c r="B303" s="27" t="s">
        <v>21</v>
      </c>
      <c r="C303" s="27">
        <v>1185732</v>
      </c>
      <c r="D303" s="28">
        <v>44242</v>
      </c>
      <c r="E303" s="27" t="s">
        <v>40</v>
      </c>
      <c r="F303" s="27" t="s">
        <v>41</v>
      </c>
      <c r="G303" s="27" t="s">
        <v>42</v>
      </c>
      <c r="H303" s="27" t="s">
        <v>27</v>
      </c>
      <c r="I303" s="29">
        <v>0.4</v>
      </c>
      <c r="J303" s="30">
        <v>1000</v>
      </c>
      <c r="K303" s="31">
        <f t="shared" si="2"/>
        <v>400</v>
      </c>
      <c r="L303" s="31">
        <f t="shared" si="3"/>
        <v>160</v>
      </c>
      <c r="M303" s="32">
        <v>0.4</v>
      </c>
      <c r="O303" s="35"/>
      <c r="P303" s="33"/>
    </row>
    <row r="304" spans="1:16" ht="15.75" customHeight="1" x14ac:dyDescent="0.2">
      <c r="A304" s="22"/>
      <c r="B304" s="27" t="s">
        <v>21</v>
      </c>
      <c r="C304" s="27">
        <v>1185732</v>
      </c>
      <c r="D304" s="28">
        <v>44242</v>
      </c>
      <c r="E304" s="27" t="s">
        <v>40</v>
      </c>
      <c r="F304" s="27" t="s">
        <v>41</v>
      </c>
      <c r="G304" s="27" t="s">
        <v>42</v>
      </c>
      <c r="H304" s="27" t="s">
        <v>28</v>
      </c>
      <c r="I304" s="29">
        <v>0.54999999999999993</v>
      </c>
      <c r="J304" s="30">
        <v>1750</v>
      </c>
      <c r="K304" s="31">
        <f t="shared" si="2"/>
        <v>962.49999999999989</v>
      </c>
      <c r="L304" s="31">
        <f t="shared" si="3"/>
        <v>336.87499999999994</v>
      </c>
      <c r="M304" s="32">
        <v>0.35</v>
      </c>
      <c r="O304" s="35"/>
      <c r="P304" s="33"/>
    </row>
    <row r="305" spans="1:16" ht="15.75" customHeight="1" x14ac:dyDescent="0.2">
      <c r="A305" s="22"/>
      <c r="B305" s="27" t="s">
        <v>21</v>
      </c>
      <c r="C305" s="27">
        <v>1185732</v>
      </c>
      <c r="D305" s="28">
        <v>44242</v>
      </c>
      <c r="E305" s="27" t="s">
        <v>40</v>
      </c>
      <c r="F305" s="27" t="s">
        <v>41</v>
      </c>
      <c r="G305" s="27" t="s">
        <v>42</v>
      </c>
      <c r="H305" s="27" t="s">
        <v>29</v>
      </c>
      <c r="I305" s="29">
        <v>0.45</v>
      </c>
      <c r="J305" s="30">
        <v>2750</v>
      </c>
      <c r="K305" s="31">
        <f t="shared" si="2"/>
        <v>1237.5</v>
      </c>
      <c r="L305" s="31">
        <f t="shared" si="3"/>
        <v>618.75</v>
      </c>
      <c r="M305" s="32">
        <v>0.5</v>
      </c>
      <c r="O305" s="35"/>
      <c r="P305" s="33"/>
    </row>
    <row r="306" spans="1:16" ht="15.75" customHeight="1" x14ac:dyDescent="0.2">
      <c r="A306" s="22"/>
      <c r="B306" s="27" t="s">
        <v>21</v>
      </c>
      <c r="C306" s="27">
        <v>1185732</v>
      </c>
      <c r="D306" s="28">
        <v>44269</v>
      </c>
      <c r="E306" s="27" t="s">
        <v>40</v>
      </c>
      <c r="F306" s="27" t="s">
        <v>41</v>
      </c>
      <c r="G306" s="27" t="s">
        <v>42</v>
      </c>
      <c r="H306" s="27" t="s">
        <v>24</v>
      </c>
      <c r="I306" s="29">
        <v>0.5</v>
      </c>
      <c r="J306" s="30">
        <v>4950</v>
      </c>
      <c r="K306" s="31">
        <f t="shared" si="2"/>
        <v>2475</v>
      </c>
      <c r="L306" s="31">
        <f t="shared" si="3"/>
        <v>990</v>
      </c>
      <c r="M306" s="32">
        <v>0.4</v>
      </c>
      <c r="O306" s="35"/>
      <c r="P306" s="33"/>
    </row>
    <row r="307" spans="1:16" ht="15.75" customHeight="1" x14ac:dyDescent="0.2">
      <c r="A307" s="22"/>
      <c r="B307" s="27" t="s">
        <v>21</v>
      </c>
      <c r="C307" s="27">
        <v>1185732</v>
      </c>
      <c r="D307" s="28">
        <v>44269</v>
      </c>
      <c r="E307" s="27" t="s">
        <v>40</v>
      </c>
      <c r="F307" s="27" t="s">
        <v>41</v>
      </c>
      <c r="G307" s="27" t="s">
        <v>42</v>
      </c>
      <c r="H307" s="27" t="s">
        <v>25</v>
      </c>
      <c r="I307" s="29">
        <v>0.5</v>
      </c>
      <c r="J307" s="30">
        <v>2000</v>
      </c>
      <c r="K307" s="31">
        <f t="shared" si="2"/>
        <v>1000</v>
      </c>
      <c r="L307" s="31">
        <f t="shared" si="3"/>
        <v>350</v>
      </c>
      <c r="M307" s="32">
        <v>0.35</v>
      </c>
      <c r="O307" s="35"/>
      <c r="P307" s="33"/>
    </row>
    <row r="308" spans="1:16" ht="15.75" customHeight="1" x14ac:dyDescent="0.2">
      <c r="A308" s="22"/>
      <c r="B308" s="27" t="s">
        <v>21</v>
      </c>
      <c r="C308" s="27">
        <v>1185732</v>
      </c>
      <c r="D308" s="28">
        <v>44269</v>
      </c>
      <c r="E308" s="27" t="s">
        <v>40</v>
      </c>
      <c r="F308" s="27" t="s">
        <v>41</v>
      </c>
      <c r="G308" s="27" t="s">
        <v>42</v>
      </c>
      <c r="H308" s="27" t="s">
        <v>26</v>
      </c>
      <c r="I308" s="29">
        <v>0.4</v>
      </c>
      <c r="J308" s="30">
        <v>2250</v>
      </c>
      <c r="K308" s="31">
        <f t="shared" si="2"/>
        <v>900</v>
      </c>
      <c r="L308" s="31">
        <f t="shared" si="3"/>
        <v>315</v>
      </c>
      <c r="M308" s="32">
        <v>0.35</v>
      </c>
      <c r="O308" s="35"/>
      <c r="P308" s="33"/>
    </row>
    <row r="309" spans="1:16" ht="15.75" customHeight="1" x14ac:dyDescent="0.2">
      <c r="A309" s="22"/>
      <c r="B309" s="27" t="s">
        <v>21</v>
      </c>
      <c r="C309" s="27">
        <v>1185732</v>
      </c>
      <c r="D309" s="28">
        <v>44269</v>
      </c>
      <c r="E309" s="27" t="s">
        <v>40</v>
      </c>
      <c r="F309" s="27" t="s">
        <v>41</v>
      </c>
      <c r="G309" s="27" t="s">
        <v>42</v>
      </c>
      <c r="H309" s="27" t="s">
        <v>27</v>
      </c>
      <c r="I309" s="29">
        <v>0.45</v>
      </c>
      <c r="J309" s="30">
        <v>750</v>
      </c>
      <c r="K309" s="31">
        <f t="shared" si="2"/>
        <v>337.5</v>
      </c>
      <c r="L309" s="31">
        <f t="shared" si="3"/>
        <v>135</v>
      </c>
      <c r="M309" s="32">
        <v>0.4</v>
      </c>
      <c r="O309" s="35"/>
      <c r="P309" s="33"/>
    </row>
    <row r="310" spans="1:16" ht="15.75" customHeight="1" x14ac:dyDescent="0.2">
      <c r="A310" s="22"/>
      <c r="B310" s="27" t="s">
        <v>21</v>
      </c>
      <c r="C310" s="27">
        <v>1185732</v>
      </c>
      <c r="D310" s="28">
        <v>44269</v>
      </c>
      <c r="E310" s="27" t="s">
        <v>40</v>
      </c>
      <c r="F310" s="27" t="s">
        <v>41</v>
      </c>
      <c r="G310" s="27" t="s">
        <v>42</v>
      </c>
      <c r="H310" s="27" t="s">
        <v>28</v>
      </c>
      <c r="I310" s="29">
        <v>0.6</v>
      </c>
      <c r="J310" s="30">
        <v>1250</v>
      </c>
      <c r="K310" s="31">
        <f t="shared" si="2"/>
        <v>750</v>
      </c>
      <c r="L310" s="31">
        <f t="shared" si="3"/>
        <v>262.5</v>
      </c>
      <c r="M310" s="32">
        <v>0.35</v>
      </c>
      <c r="O310" s="35"/>
      <c r="P310" s="33"/>
    </row>
    <row r="311" spans="1:16" ht="15.75" customHeight="1" x14ac:dyDescent="0.2">
      <c r="A311" s="22"/>
      <c r="B311" s="27" t="s">
        <v>21</v>
      </c>
      <c r="C311" s="27">
        <v>1185732</v>
      </c>
      <c r="D311" s="28">
        <v>44269</v>
      </c>
      <c r="E311" s="27" t="s">
        <v>40</v>
      </c>
      <c r="F311" s="27" t="s">
        <v>41</v>
      </c>
      <c r="G311" s="27" t="s">
        <v>42</v>
      </c>
      <c r="H311" s="27" t="s">
        <v>29</v>
      </c>
      <c r="I311" s="29">
        <v>0.5</v>
      </c>
      <c r="J311" s="30">
        <v>2250</v>
      </c>
      <c r="K311" s="31">
        <f t="shared" si="2"/>
        <v>1125</v>
      </c>
      <c r="L311" s="31">
        <f t="shared" si="3"/>
        <v>562.5</v>
      </c>
      <c r="M311" s="32">
        <v>0.5</v>
      </c>
      <c r="O311" s="35"/>
      <c r="P311" s="33"/>
    </row>
    <row r="312" spans="1:16" ht="15.75" customHeight="1" x14ac:dyDescent="0.2">
      <c r="A312" s="22"/>
      <c r="B312" s="27" t="s">
        <v>21</v>
      </c>
      <c r="C312" s="27">
        <v>1185732</v>
      </c>
      <c r="D312" s="28">
        <v>44301</v>
      </c>
      <c r="E312" s="27" t="s">
        <v>40</v>
      </c>
      <c r="F312" s="27" t="s">
        <v>41</v>
      </c>
      <c r="G312" s="27" t="s">
        <v>42</v>
      </c>
      <c r="H312" s="27" t="s">
        <v>24</v>
      </c>
      <c r="I312" s="29">
        <v>0.5</v>
      </c>
      <c r="J312" s="30">
        <v>4500</v>
      </c>
      <c r="K312" s="31">
        <f t="shared" si="2"/>
        <v>2250</v>
      </c>
      <c r="L312" s="31">
        <f t="shared" si="3"/>
        <v>900</v>
      </c>
      <c r="M312" s="32">
        <v>0.4</v>
      </c>
      <c r="O312" s="35"/>
      <c r="P312" s="33"/>
    </row>
    <row r="313" spans="1:16" ht="15.75" customHeight="1" x14ac:dyDescent="0.2">
      <c r="A313" s="22"/>
      <c r="B313" s="27" t="s">
        <v>21</v>
      </c>
      <c r="C313" s="27">
        <v>1185732</v>
      </c>
      <c r="D313" s="28">
        <v>44301</v>
      </c>
      <c r="E313" s="27" t="s">
        <v>40</v>
      </c>
      <c r="F313" s="27" t="s">
        <v>41</v>
      </c>
      <c r="G313" s="27" t="s">
        <v>42</v>
      </c>
      <c r="H313" s="27" t="s">
        <v>25</v>
      </c>
      <c r="I313" s="29">
        <v>0.5</v>
      </c>
      <c r="J313" s="30">
        <v>1500</v>
      </c>
      <c r="K313" s="31">
        <f t="shared" si="2"/>
        <v>750</v>
      </c>
      <c r="L313" s="31">
        <f t="shared" si="3"/>
        <v>262.5</v>
      </c>
      <c r="M313" s="32">
        <v>0.35</v>
      </c>
      <c r="O313" s="35"/>
      <c r="P313" s="33"/>
    </row>
    <row r="314" spans="1:16" ht="15.75" customHeight="1" x14ac:dyDescent="0.2">
      <c r="A314" s="22"/>
      <c r="B314" s="27" t="s">
        <v>21</v>
      </c>
      <c r="C314" s="27">
        <v>1185732</v>
      </c>
      <c r="D314" s="28">
        <v>44301</v>
      </c>
      <c r="E314" s="27" t="s">
        <v>40</v>
      </c>
      <c r="F314" s="27" t="s">
        <v>41</v>
      </c>
      <c r="G314" s="27" t="s">
        <v>42</v>
      </c>
      <c r="H314" s="27" t="s">
        <v>26</v>
      </c>
      <c r="I314" s="29">
        <v>0.4</v>
      </c>
      <c r="J314" s="30">
        <v>1500</v>
      </c>
      <c r="K314" s="31">
        <f t="shared" si="2"/>
        <v>600</v>
      </c>
      <c r="L314" s="31">
        <f t="shared" si="3"/>
        <v>210</v>
      </c>
      <c r="M314" s="32">
        <v>0.35</v>
      </c>
      <c r="O314" s="35"/>
      <c r="P314" s="33"/>
    </row>
    <row r="315" spans="1:16" ht="15.75" customHeight="1" x14ac:dyDescent="0.2">
      <c r="A315" s="22"/>
      <c r="B315" s="27" t="s">
        <v>21</v>
      </c>
      <c r="C315" s="27">
        <v>1185732</v>
      </c>
      <c r="D315" s="28">
        <v>44301</v>
      </c>
      <c r="E315" s="27" t="s">
        <v>40</v>
      </c>
      <c r="F315" s="27" t="s">
        <v>41</v>
      </c>
      <c r="G315" s="27" t="s">
        <v>42</v>
      </c>
      <c r="H315" s="27" t="s">
        <v>27</v>
      </c>
      <c r="I315" s="29">
        <v>0.45</v>
      </c>
      <c r="J315" s="30">
        <v>750</v>
      </c>
      <c r="K315" s="31">
        <f t="shared" si="2"/>
        <v>337.5</v>
      </c>
      <c r="L315" s="31">
        <f t="shared" si="3"/>
        <v>135</v>
      </c>
      <c r="M315" s="32">
        <v>0.4</v>
      </c>
      <c r="O315" s="35"/>
      <c r="P315" s="33"/>
    </row>
    <row r="316" spans="1:16" ht="15.75" customHeight="1" x14ac:dyDescent="0.2">
      <c r="A316" s="22"/>
      <c r="B316" s="27" t="s">
        <v>21</v>
      </c>
      <c r="C316" s="27">
        <v>1185732</v>
      </c>
      <c r="D316" s="28">
        <v>44301</v>
      </c>
      <c r="E316" s="27" t="s">
        <v>40</v>
      </c>
      <c r="F316" s="27" t="s">
        <v>41</v>
      </c>
      <c r="G316" s="27" t="s">
        <v>42</v>
      </c>
      <c r="H316" s="27" t="s">
        <v>28</v>
      </c>
      <c r="I316" s="29">
        <v>0.6</v>
      </c>
      <c r="J316" s="30">
        <v>1000</v>
      </c>
      <c r="K316" s="31">
        <f t="shared" si="2"/>
        <v>600</v>
      </c>
      <c r="L316" s="31">
        <f t="shared" si="3"/>
        <v>210</v>
      </c>
      <c r="M316" s="32">
        <v>0.35</v>
      </c>
      <c r="O316" s="35"/>
      <c r="P316" s="33"/>
    </row>
    <row r="317" spans="1:16" ht="15.75" customHeight="1" x14ac:dyDescent="0.2">
      <c r="A317" s="22"/>
      <c r="B317" s="27" t="s">
        <v>21</v>
      </c>
      <c r="C317" s="27">
        <v>1185732</v>
      </c>
      <c r="D317" s="28">
        <v>44301</v>
      </c>
      <c r="E317" s="27" t="s">
        <v>40</v>
      </c>
      <c r="F317" s="27" t="s">
        <v>41</v>
      </c>
      <c r="G317" s="27" t="s">
        <v>42</v>
      </c>
      <c r="H317" s="27" t="s">
        <v>29</v>
      </c>
      <c r="I317" s="29">
        <v>0.5</v>
      </c>
      <c r="J317" s="30">
        <v>2250</v>
      </c>
      <c r="K317" s="31">
        <f t="shared" si="2"/>
        <v>1125</v>
      </c>
      <c r="L317" s="31">
        <f t="shared" si="3"/>
        <v>562.5</v>
      </c>
      <c r="M317" s="32">
        <v>0.5</v>
      </c>
      <c r="O317" s="35"/>
      <c r="P317" s="33"/>
    </row>
    <row r="318" spans="1:16" ht="15.75" customHeight="1" x14ac:dyDescent="0.2">
      <c r="A318" s="22"/>
      <c r="B318" s="27" t="s">
        <v>21</v>
      </c>
      <c r="C318" s="27">
        <v>1185732</v>
      </c>
      <c r="D318" s="28">
        <v>44332</v>
      </c>
      <c r="E318" s="27" t="s">
        <v>40</v>
      </c>
      <c r="F318" s="27" t="s">
        <v>41</v>
      </c>
      <c r="G318" s="27" t="s">
        <v>42</v>
      </c>
      <c r="H318" s="27" t="s">
        <v>24</v>
      </c>
      <c r="I318" s="29">
        <v>0.6</v>
      </c>
      <c r="J318" s="30">
        <v>4950</v>
      </c>
      <c r="K318" s="31">
        <f t="shared" si="2"/>
        <v>2970</v>
      </c>
      <c r="L318" s="31">
        <f t="shared" si="3"/>
        <v>1188</v>
      </c>
      <c r="M318" s="32">
        <v>0.4</v>
      </c>
      <c r="O318" s="35"/>
      <c r="P318" s="33"/>
    </row>
    <row r="319" spans="1:16" ht="15.75" customHeight="1" x14ac:dyDescent="0.2">
      <c r="A319" s="22"/>
      <c r="B319" s="27" t="s">
        <v>21</v>
      </c>
      <c r="C319" s="27">
        <v>1185732</v>
      </c>
      <c r="D319" s="28">
        <v>44332</v>
      </c>
      <c r="E319" s="27" t="s">
        <v>40</v>
      </c>
      <c r="F319" s="27" t="s">
        <v>41</v>
      </c>
      <c r="G319" s="27" t="s">
        <v>42</v>
      </c>
      <c r="H319" s="27" t="s">
        <v>25</v>
      </c>
      <c r="I319" s="29">
        <v>0.55000000000000004</v>
      </c>
      <c r="J319" s="30">
        <v>2000</v>
      </c>
      <c r="K319" s="31">
        <f t="shared" si="2"/>
        <v>1100</v>
      </c>
      <c r="L319" s="31">
        <f t="shared" si="3"/>
        <v>385</v>
      </c>
      <c r="M319" s="32">
        <v>0.35</v>
      </c>
      <c r="O319" s="35"/>
      <c r="P319" s="33"/>
    </row>
    <row r="320" spans="1:16" ht="15.75" customHeight="1" x14ac:dyDescent="0.2">
      <c r="A320" s="22"/>
      <c r="B320" s="27" t="s">
        <v>21</v>
      </c>
      <c r="C320" s="27">
        <v>1185732</v>
      </c>
      <c r="D320" s="28">
        <v>44332</v>
      </c>
      <c r="E320" s="27" t="s">
        <v>40</v>
      </c>
      <c r="F320" s="27" t="s">
        <v>41</v>
      </c>
      <c r="G320" s="27" t="s">
        <v>42</v>
      </c>
      <c r="H320" s="27" t="s">
        <v>26</v>
      </c>
      <c r="I320" s="29">
        <v>0.5</v>
      </c>
      <c r="J320" s="30">
        <v>1750</v>
      </c>
      <c r="K320" s="31">
        <f t="shared" si="2"/>
        <v>875</v>
      </c>
      <c r="L320" s="31">
        <f t="shared" si="3"/>
        <v>306.25</v>
      </c>
      <c r="M320" s="32">
        <v>0.35</v>
      </c>
      <c r="O320" s="35"/>
      <c r="P320" s="33"/>
    </row>
    <row r="321" spans="1:16" ht="15.75" customHeight="1" x14ac:dyDescent="0.2">
      <c r="A321" s="22"/>
      <c r="B321" s="27" t="s">
        <v>21</v>
      </c>
      <c r="C321" s="27">
        <v>1185732</v>
      </c>
      <c r="D321" s="28">
        <v>44332</v>
      </c>
      <c r="E321" s="27" t="s">
        <v>40</v>
      </c>
      <c r="F321" s="27" t="s">
        <v>41</v>
      </c>
      <c r="G321" s="27" t="s">
        <v>42</v>
      </c>
      <c r="H321" s="27" t="s">
        <v>27</v>
      </c>
      <c r="I321" s="29">
        <v>0.5</v>
      </c>
      <c r="J321" s="30">
        <v>1000</v>
      </c>
      <c r="K321" s="31">
        <f t="shared" si="2"/>
        <v>500</v>
      </c>
      <c r="L321" s="31">
        <f t="shared" si="3"/>
        <v>200</v>
      </c>
      <c r="M321" s="32">
        <v>0.4</v>
      </c>
      <c r="O321" s="35"/>
      <c r="P321" s="33"/>
    </row>
    <row r="322" spans="1:16" ht="15.75" customHeight="1" x14ac:dyDescent="0.2">
      <c r="A322" s="22"/>
      <c r="B322" s="27" t="s">
        <v>21</v>
      </c>
      <c r="C322" s="27">
        <v>1185732</v>
      </c>
      <c r="D322" s="28">
        <v>44332</v>
      </c>
      <c r="E322" s="27" t="s">
        <v>40</v>
      </c>
      <c r="F322" s="27" t="s">
        <v>41</v>
      </c>
      <c r="G322" s="27" t="s">
        <v>42</v>
      </c>
      <c r="H322" s="27" t="s">
        <v>28</v>
      </c>
      <c r="I322" s="29">
        <v>0.6</v>
      </c>
      <c r="J322" s="30">
        <v>1250</v>
      </c>
      <c r="K322" s="31">
        <f t="shared" si="2"/>
        <v>750</v>
      </c>
      <c r="L322" s="31">
        <f t="shared" si="3"/>
        <v>262.5</v>
      </c>
      <c r="M322" s="32">
        <v>0.35</v>
      </c>
      <c r="O322" s="35"/>
      <c r="P322" s="33"/>
    </row>
    <row r="323" spans="1:16" ht="15.75" customHeight="1" x14ac:dyDescent="0.2">
      <c r="A323" s="22"/>
      <c r="B323" s="27" t="s">
        <v>21</v>
      </c>
      <c r="C323" s="27">
        <v>1185732</v>
      </c>
      <c r="D323" s="28">
        <v>44332</v>
      </c>
      <c r="E323" s="27" t="s">
        <v>40</v>
      </c>
      <c r="F323" s="27" t="s">
        <v>41</v>
      </c>
      <c r="G323" s="27" t="s">
        <v>42</v>
      </c>
      <c r="H323" s="27" t="s">
        <v>29</v>
      </c>
      <c r="I323" s="29">
        <v>0.65</v>
      </c>
      <c r="J323" s="30">
        <v>2500</v>
      </c>
      <c r="K323" s="31">
        <f t="shared" si="2"/>
        <v>1625</v>
      </c>
      <c r="L323" s="31">
        <f t="shared" si="3"/>
        <v>812.5</v>
      </c>
      <c r="M323" s="32">
        <v>0.5</v>
      </c>
      <c r="O323" s="35"/>
      <c r="P323" s="33"/>
    </row>
    <row r="324" spans="1:16" ht="15.75" customHeight="1" x14ac:dyDescent="0.2">
      <c r="A324" s="22"/>
      <c r="B324" s="27" t="s">
        <v>21</v>
      </c>
      <c r="C324" s="27">
        <v>1185732</v>
      </c>
      <c r="D324" s="28">
        <v>44362</v>
      </c>
      <c r="E324" s="27" t="s">
        <v>40</v>
      </c>
      <c r="F324" s="27" t="s">
        <v>41</v>
      </c>
      <c r="G324" s="27" t="s">
        <v>42</v>
      </c>
      <c r="H324" s="27" t="s">
        <v>24</v>
      </c>
      <c r="I324" s="29">
        <v>0.5</v>
      </c>
      <c r="J324" s="30">
        <v>5000</v>
      </c>
      <c r="K324" s="31">
        <f t="shared" si="2"/>
        <v>2500</v>
      </c>
      <c r="L324" s="31">
        <f t="shared" si="3"/>
        <v>1000</v>
      </c>
      <c r="M324" s="32">
        <v>0.4</v>
      </c>
      <c r="O324" s="35"/>
      <c r="P324" s="33"/>
    </row>
    <row r="325" spans="1:16" ht="15.75" customHeight="1" x14ac:dyDescent="0.2">
      <c r="A325" s="22"/>
      <c r="B325" s="27" t="s">
        <v>21</v>
      </c>
      <c r="C325" s="27">
        <v>1185732</v>
      </c>
      <c r="D325" s="28">
        <v>44362</v>
      </c>
      <c r="E325" s="27" t="s">
        <v>40</v>
      </c>
      <c r="F325" s="27" t="s">
        <v>41</v>
      </c>
      <c r="G325" s="27" t="s">
        <v>42</v>
      </c>
      <c r="H325" s="27" t="s">
        <v>25</v>
      </c>
      <c r="I325" s="29">
        <v>0.45000000000000007</v>
      </c>
      <c r="J325" s="30">
        <v>2500</v>
      </c>
      <c r="K325" s="31">
        <f t="shared" si="2"/>
        <v>1125.0000000000002</v>
      </c>
      <c r="L325" s="31">
        <f t="shared" si="3"/>
        <v>393.75000000000006</v>
      </c>
      <c r="M325" s="32">
        <v>0.35</v>
      </c>
      <c r="O325" s="35"/>
      <c r="P325" s="33"/>
    </row>
    <row r="326" spans="1:16" ht="15.75" customHeight="1" x14ac:dyDescent="0.2">
      <c r="A326" s="22"/>
      <c r="B326" s="27" t="s">
        <v>21</v>
      </c>
      <c r="C326" s="27">
        <v>1185732</v>
      </c>
      <c r="D326" s="28">
        <v>44362</v>
      </c>
      <c r="E326" s="27" t="s">
        <v>40</v>
      </c>
      <c r="F326" s="27" t="s">
        <v>41</v>
      </c>
      <c r="G326" s="27" t="s">
        <v>42</v>
      </c>
      <c r="H326" s="27" t="s">
        <v>26</v>
      </c>
      <c r="I326" s="29">
        <v>0.4</v>
      </c>
      <c r="J326" s="30">
        <v>2000</v>
      </c>
      <c r="K326" s="31">
        <f t="shared" si="2"/>
        <v>800</v>
      </c>
      <c r="L326" s="31">
        <f t="shared" si="3"/>
        <v>280</v>
      </c>
      <c r="M326" s="32">
        <v>0.35</v>
      </c>
      <c r="O326" s="35"/>
      <c r="P326" s="33"/>
    </row>
    <row r="327" spans="1:16" ht="15.75" customHeight="1" x14ac:dyDescent="0.2">
      <c r="A327" s="22"/>
      <c r="B327" s="27" t="s">
        <v>21</v>
      </c>
      <c r="C327" s="27">
        <v>1185732</v>
      </c>
      <c r="D327" s="28">
        <v>44362</v>
      </c>
      <c r="E327" s="27" t="s">
        <v>40</v>
      </c>
      <c r="F327" s="27" t="s">
        <v>41</v>
      </c>
      <c r="G327" s="27" t="s">
        <v>42</v>
      </c>
      <c r="H327" s="27" t="s">
        <v>27</v>
      </c>
      <c r="I327" s="29">
        <v>0.4</v>
      </c>
      <c r="J327" s="30">
        <v>1750</v>
      </c>
      <c r="K327" s="31">
        <f t="shared" si="2"/>
        <v>700</v>
      </c>
      <c r="L327" s="31">
        <f t="shared" si="3"/>
        <v>280</v>
      </c>
      <c r="M327" s="32">
        <v>0.4</v>
      </c>
      <c r="O327" s="35"/>
      <c r="P327" s="33"/>
    </row>
    <row r="328" spans="1:16" ht="15.75" customHeight="1" x14ac:dyDescent="0.2">
      <c r="A328" s="22"/>
      <c r="B328" s="27" t="s">
        <v>21</v>
      </c>
      <c r="C328" s="27">
        <v>1185732</v>
      </c>
      <c r="D328" s="28">
        <v>44362</v>
      </c>
      <c r="E328" s="27" t="s">
        <v>40</v>
      </c>
      <c r="F328" s="27" t="s">
        <v>41</v>
      </c>
      <c r="G328" s="27" t="s">
        <v>42</v>
      </c>
      <c r="H328" s="27" t="s">
        <v>28</v>
      </c>
      <c r="I328" s="29">
        <v>0.5</v>
      </c>
      <c r="J328" s="30">
        <v>1750</v>
      </c>
      <c r="K328" s="31">
        <f t="shared" si="2"/>
        <v>875</v>
      </c>
      <c r="L328" s="31">
        <f t="shared" si="3"/>
        <v>306.25</v>
      </c>
      <c r="M328" s="32">
        <v>0.35</v>
      </c>
      <c r="O328" s="35"/>
      <c r="P328" s="33"/>
    </row>
    <row r="329" spans="1:16" ht="15.75" customHeight="1" x14ac:dyDescent="0.2">
      <c r="A329" s="22"/>
      <c r="B329" s="27" t="s">
        <v>21</v>
      </c>
      <c r="C329" s="27">
        <v>1185732</v>
      </c>
      <c r="D329" s="28">
        <v>44362</v>
      </c>
      <c r="E329" s="27" t="s">
        <v>40</v>
      </c>
      <c r="F329" s="27" t="s">
        <v>41</v>
      </c>
      <c r="G329" s="27" t="s">
        <v>42</v>
      </c>
      <c r="H329" s="27" t="s">
        <v>29</v>
      </c>
      <c r="I329" s="29">
        <v>0.55000000000000004</v>
      </c>
      <c r="J329" s="30">
        <v>3500</v>
      </c>
      <c r="K329" s="31">
        <f t="shared" si="2"/>
        <v>1925.0000000000002</v>
      </c>
      <c r="L329" s="31">
        <f t="shared" si="3"/>
        <v>962.50000000000011</v>
      </c>
      <c r="M329" s="32">
        <v>0.5</v>
      </c>
      <c r="O329" s="35"/>
      <c r="P329" s="33"/>
    </row>
    <row r="330" spans="1:16" ht="15.75" customHeight="1" x14ac:dyDescent="0.2">
      <c r="A330" s="22"/>
      <c r="B330" s="27" t="s">
        <v>21</v>
      </c>
      <c r="C330" s="27">
        <v>1185732</v>
      </c>
      <c r="D330" s="28">
        <v>44391</v>
      </c>
      <c r="E330" s="27" t="s">
        <v>40</v>
      </c>
      <c r="F330" s="27" t="s">
        <v>41</v>
      </c>
      <c r="G330" s="27" t="s">
        <v>42</v>
      </c>
      <c r="H330" s="27" t="s">
        <v>24</v>
      </c>
      <c r="I330" s="29">
        <v>0.5</v>
      </c>
      <c r="J330" s="30">
        <v>5750</v>
      </c>
      <c r="K330" s="31">
        <f t="shared" si="2"/>
        <v>2875</v>
      </c>
      <c r="L330" s="31">
        <f t="shared" si="3"/>
        <v>1150</v>
      </c>
      <c r="M330" s="32">
        <v>0.4</v>
      </c>
      <c r="O330" s="35"/>
      <c r="P330" s="33"/>
    </row>
    <row r="331" spans="1:16" ht="15.75" customHeight="1" x14ac:dyDescent="0.2">
      <c r="A331" s="22"/>
      <c r="B331" s="27" t="s">
        <v>21</v>
      </c>
      <c r="C331" s="27">
        <v>1185732</v>
      </c>
      <c r="D331" s="28">
        <v>44391</v>
      </c>
      <c r="E331" s="27" t="s">
        <v>40</v>
      </c>
      <c r="F331" s="27" t="s">
        <v>41</v>
      </c>
      <c r="G331" s="27" t="s">
        <v>42</v>
      </c>
      <c r="H331" s="27" t="s">
        <v>25</v>
      </c>
      <c r="I331" s="29">
        <v>0.45000000000000007</v>
      </c>
      <c r="J331" s="30">
        <v>3250</v>
      </c>
      <c r="K331" s="31">
        <f t="shared" si="2"/>
        <v>1462.5000000000002</v>
      </c>
      <c r="L331" s="31">
        <f t="shared" si="3"/>
        <v>511.87500000000006</v>
      </c>
      <c r="M331" s="32">
        <v>0.35</v>
      </c>
      <c r="O331" s="35"/>
      <c r="P331" s="33"/>
    </row>
    <row r="332" spans="1:16" ht="15.75" customHeight="1" x14ac:dyDescent="0.2">
      <c r="A332" s="22"/>
      <c r="B332" s="27" t="s">
        <v>21</v>
      </c>
      <c r="C332" s="27">
        <v>1185732</v>
      </c>
      <c r="D332" s="28">
        <v>44391</v>
      </c>
      <c r="E332" s="27" t="s">
        <v>40</v>
      </c>
      <c r="F332" s="27" t="s">
        <v>41</v>
      </c>
      <c r="G332" s="27" t="s">
        <v>42</v>
      </c>
      <c r="H332" s="27" t="s">
        <v>26</v>
      </c>
      <c r="I332" s="29">
        <v>0.4</v>
      </c>
      <c r="J332" s="30">
        <v>2500</v>
      </c>
      <c r="K332" s="31">
        <f t="shared" si="2"/>
        <v>1000</v>
      </c>
      <c r="L332" s="31">
        <f t="shared" si="3"/>
        <v>350</v>
      </c>
      <c r="M332" s="32">
        <v>0.35</v>
      </c>
      <c r="O332" s="35"/>
      <c r="P332" s="33"/>
    </row>
    <row r="333" spans="1:16" ht="15.75" customHeight="1" x14ac:dyDescent="0.2">
      <c r="A333" s="22"/>
      <c r="B333" s="27" t="s">
        <v>21</v>
      </c>
      <c r="C333" s="27">
        <v>1185732</v>
      </c>
      <c r="D333" s="28">
        <v>44391</v>
      </c>
      <c r="E333" s="27" t="s">
        <v>40</v>
      </c>
      <c r="F333" s="27" t="s">
        <v>41</v>
      </c>
      <c r="G333" s="27" t="s">
        <v>42</v>
      </c>
      <c r="H333" s="27" t="s">
        <v>27</v>
      </c>
      <c r="I333" s="29">
        <v>0.4</v>
      </c>
      <c r="J333" s="30">
        <v>2000</v>
      </c>
      <c r="K333" s="31">
        <f t="shared" si="2"/>
        <v>800</v>
      </c>
      <c r="L333" s="31">
        <f t="shared" si="3"/>
        <v>320</v>
      </c>
      <c r="M333" s="32">
        <v>0.4</v>
      </c>
      <c r="O333" s="35"/>
      <c r="P333" s="33"/>
    </row>
    <row r="334" spans="1:16" ht="15.75" customHeight="1" x14ac:dyDescent="0.2">
      <c r="A334" s="22"/>
      <c r="B334" s="27" t="s">
        <v>21</v>
      </c>
      <c r="C334" s="27">
        <v>1185732</v>
      </c>
      <c r="D334" s="28">
        <v>44391</v>
      </c>
      <c r="E334" s="27" t="s">
        <v>40</v>
      </c>
      <c r="F334" s="27" t="s">
        <v>41</v>
      </c>
      <c r="G334" s="27" t="s">
        <v>42</v>
      </c>
      <c r="H334" s="27" t="s">
        <v>28</v>
      </c>
      <c r="I334" s="29">
        <v>0.5</v>
      </c>
      <c r="J334" s="30">
        <v>2250</v>
      </c>
      <c r="K334" s="31">
        <f t="shared" si="2"/>
        <v>1125</v>
      </c>
      <c r="L334" s="31">
        <f t="shared" si="3"/>
        <v>393.75</v>
      </c>
      <c r="M334" s="32">
        <v>0.35</v>
      </c>
      <c r="O334" s="35"/>
      <c r="P334" s="33"/>
    </row>
    <row r="335" spans="1:16" ht="15.75" customHeight="1" x14ac:dyDescent="0.2">
      <c r="A335" s="22"/>
      <c r="B335" s="27" t="s">
        <v>21</v>
      </c>
      <c r="C335" s="27">
        <v>1185732</v>
      </c>
      <c r="D335" s="28">
        <v>44391</v>
      </c>
      <c r="E335" s="27" t="s">
        <v>40</v>
      </c>
      <c r="F335" s="27" t="s">
        <v>41</v>
      </c>
      <c r="G335" s="27" t="s">
        <v>42</v>
      </c>
      <c r="H335" s="27" t="s">
        <v>29</v>
      </c>
      <c r="I335" s="29">
        <v>0.55000000000000004</v>
      </c>
      <c r="J335" s="30">
        <v>4000</v>
      </c>
      <c r="K335" s="31">
        <f t="shared" si="2"/>
        <v>2200</v>
      </c>
      <c r="L335" s="31">
        <f t="shared" si="3"/>
        <v>1100</v>
      </c>
      <c r="M335" s="32">
        <v>0.5</v>
      </c>
      <c r="O335" s="35"/>
      <c r="P335" s="33"/>
    </row>
    <row r="336" spans="1:16" ht="15.75" customHeight="1" x14ac:dyDescent="0.2">
      <c r="A336" s="22"/>
      <c r="B336" s="27" t="s">
        <v>21</v>
      </c>
      <c r="C336" s="27">
        <v>1185732</v>
      </c>
      <c r="D336" s="28">
        <v>44423</v>
      </c>
      <c r="E336" s="27" t="s">
        <v>40</v>
      </c>
      <c r="F336" s="27" t="s">
        <v>41</v>
      </c>
      <c r="G336" s="27" t="s">
        <v>42</v>
      </c>
      <c r="H336" s="27" t="s">
        <v>24</v>
      </c>
      <c r="I336" s="29">
        <v>0.5</v>
      </c>
      <c r="J336" s="30">
        <v>5500</v>
      </c>
      <c r="K336" s="31">
        <f t="shared" si="2"/>
        <v>2750</v>
      </c>
      <c r="L336" s="31">
        <f t="shared" si="3"/>
        <v>1100</v>
      </c>
      <c r="M336" s="32">
        <v>0.4</v>
      </c>
      <c r="O336" s="35"/>
      <c r="P336" s="33"/>
    </row>
    <row r="337" spans="1:16" ht="15.75" customHeight="1" x14ac:dyDescent="0.2">
      <c r="A337" s="22"/>
      <c r="B337" s="27" t="s">
        <v>21</v>
      </c>
      <c r="C337" s="27">
        <v>1185732</v>
      </c>
      <c r="D337" s="28">
        <v>44423</v>
      </c>
      <c r="E337" s="27" t="s">
        <v>40</v>
      </c>
      <c r="F337" s="27" t="s">
        <v>41</v>
      </c>
      <c r="G337" s="27" t="s">
        <v>42</v>
      </c>
      <c r="H337" s="27" t="s">
        <v>25</v>
      </c>
      <c r="I337" s="29">
        <v>0.45000000000000007</v>
      </c>
      <c r="J337" s="30">
        <v>3250</v>
      </c>
      <c r="K337" s="31">
        <f t="shared" si="2"/>
        <v>1462.5000000000002</v>
      </c>
      <c r="L337" s="31">
        <f t="shared" si="3"/>
        <v>511.87500000000006</v>
      </c>
      <c r="M337" s="32">
        <v>0.35</v>
      </c>
      <c r="O337" s="35"/>
      <c r="P337" s="33"/>
    </row>
    <row r="338" spans="1:16" ht="15.75" customHeight="1" x14ac:dyDescent="0.2">
      <c r="A338" s="22"/>
      <c r="B338" s="27" t="s">
        <v>21</v>
      </c>
      <c r="C338" s="27">
        <v>1185732</v>
      </c>
      <c r="D338" s="28">
        <v>44423</v>
      </c>
      <c r="E338" s="27" t="s">
        <v>40</v>
      </c>
      <c r="F338" s="27" t="s">
        <v>41</v>
      </c>
      <c r="G338" s="27" t="s">
        <v>42</v>
      </c>
      <c r="H338" s="27" t="s">
        <v>26</v>
      </c>
      <c r="I338" s="29">
        <v>0.4</v>
      </c>
      <c r="J338" s="30">
        <v>2500</v>
      </c>
      <c r="K338" s="31">
        <f t="shared" si="2"/>
        <v>1000</v>
      </c>
      <c r="L338" s="31">
        <f t="shared" si="3"/>
        <v>350</v>
      </c>
      <c r="M338" s="32">
        <v>0.35</v>
      </c>
      <c r="O338" s="35"/>
      <c r="P338" s="33"/>
    </row>
    <row r="339" spans="1:16" ht="15.75" customHeight="1" x14ac:dyDescent="0.2">
      <c r="A339" s="22"/>
      <c r="B339" s="27" t="s">
        <v>21</v>
      </c>
      <c r="C339" s="27">
        <v>1185732</v>
      </c>
      <c r="D339" s="28">
        <v>44423</v>
      </c>
      <c r="E339" s="27" t="s">
        <v>40</v>
      </c>
      <c r="F339" s="27" t="s">
        <v>41</v>
      </c>
      <c r="G339" s="27" t="s">
        <v>42</v>
      </c>
      <c r="H339" s="27" t="s">
        <v>27</v>
      </c>
      <c r="I339" s="29">
        <v>0.4</v>
      </c>
      <c r="J339" s="30">
        <v>2250</v>
      </c>
      <c r="K339" s="31">
        <f t="shared" si="2"/>
        <v>900</v>
      </c>
      <c r="L339" s="31">
        <f t="shared" si="3"/>
        <v>360</v>
      </c>
      <c r="M339" s="32">
        <v>0.4</v>
      </c>
      <c r="O339" s="35"/>
      <c r="P339" s="33"/>
    </row>
    <row r="340" spans="1:16" ht="15.75" customHeight="1" x14ac:dyDescent="0.2">
      <c r="A340" s="22"/>
      <c r="B340" s="27" t="s">
        <v>21</v>
      </c>
      <c r="C340" s="27">
        <v>1185732</v>
      </c>
      <c r="D340" s="28">
        <v>44423</v>
      </c>
      <c r="E340" s="27" t="s">
        <v>40</v>
      </c>
      <c r="F340" s="27" t="s">
        <v>41</v>
      </c>
      <c r="G340" s="27" t="s">
        <v>42</v>
      </c>
      <c r="H340" s="27" t="s">
        <v>28</v>
      </c>
      <c r="I340" s="29">
        <v>0.5</v>
      </c>
      <c r="J340" s="30">
        <v>2000</v>
      </c>
      <c r="K340" s="31">
        <f t="shared" si="2"/>
        <v>1000</v>
      </c>
      <c r="L340" s="31">
        <f t="shared" si="3"/>
        <v>350</v>
      </c>
      <c r="M340" s="32">
        <v>0.35</v>
      </c>
      <c r="O340" s="35"/>
      <c r="P340" s="33"/>
    </row>
    <row r="341" spans="1:16" ht="15.75" customHeight="1" x14ac:dyDescent="0.2">
      <c r="A341" s="22"/>
      <c r="B341" s="27" t="s">
        <v>21</v>
      </c>
      <c r="C341" s="27">
        <v>1185732</v>
      </c>
      <c r="D341" s="28">
        <v>44423</v>
      </c>
      <c r="E341" s="27" t="s">
        <v>40</v>
      </c>
      <c r="F341" s="27" t="s">
        <v>41</v>
      </c>
      <c r="G341" s="27" t="s">
        <v>42</v>
      </c>
      <c r="H341" s="27" t="s">
        <v>29</v>
      </c>
      <c r="I341" s="29">
        <v>0.55000000000000004</v>
      </c>
      <c r="J341" s="30">
        <v>3750</v>
      </c>
      <c r="K341" s="31">
        <f t="shared" si="2"/>
        <v>2062.5</v>
      </c>
      <c r="L341" s="31">
        <f t="shared" si="3"/>
        <v>1031.25</v>
      </c>
      <c r="M341" s="32">
        <v>0.5</v>
      </c>
      <c r="O341" s="35"/>
      <c r="P341" s="33"/>
    </row>
    <row r="342" spans="1:16" ht="15.75" customHeight="1" x14ac:dyDescent="0.2">
      <c r="A342" s="22"/>
      <c r="B342" s="27" t="s">
        <v>21</v>
      </c>
      <c r="C342" s="27">
        <v>1185732</v>
      </c>
      <c r="D342" s="28">
        <v>44455</v>
      </c>
      <c r="E342" s="27" t="s">
        <v>40</v>
      </c>
      <c r="F342" s="27" t="s">
        <v>41</v>
      </c>
      <c r="G342" s="27" t="s">
        <v>42</v>
      </c>
      <c r="H342" s="27" t="s">
        <v>24</v>
      </c>
      <c r="I342" s="29">
        <v>0.5</v>
      </c>
      <c r="J342" s="30">
        <v>5000</v>
      </c>
      <c r="K342" s="31">
        <f t="shared" si="2"/>
        <v>2500</v>
      </c>
      <c r="L342" s="31">
        <f t="shared" si="3"/>
        <v>1000</v>
      </c>
      <c r="M342" s="32">
        <v>0.4</v>
      </c>
      <c r="O342" s="35"/>
      <c r="P342" s="33"/>
    </row>
    <row r="343" spans="1:16" ht="15.75" customHeight="1" x14ac:dyDescent="0.2">
      <c r="A343" s="22"/>
      <c r="B343" s="27" t="s">
        <v>21</v>
      </c>
      <c r="C343" s="27">
        <v>1185732</v>
      </c>
      <c r="D343" s="28">
        <v>44455</v>
      </c>
      <c r="E343" s="27" t="s">
        <v>40</v>
      </c>
      <c r="F343" s="27" t="s">
        <v>41</v>
      </c>
      <c r="G343" s="27" t="s">
        <v>42</v>
      </c>
      <c r="H343" s="27" t="s">
        <v>25</v>
      </c>
      <c r="I343" s="29">
        <v>0.45000000000000007</v>
      </c>
      <c r="J343" s="30">
        <v>3000</v>
      </c>
      <c r="K343" s="31">
        <f t="shared" si="2"/>
        <v>1350.0000000000002</v>
      </c>
      <c r="L343" s="31">
        <f t="shared" si="3"/>
        <v>472.50000000000006</v>
      </c>
      <c r="M343" s="32">
        <v>0.35</v>
      </c>
      <c r="O343" s="35"/>
      <c r="P343" s="33"/>
    </row>
    <row r="344" spans="1:16" ht="15.75" customHeight="1" x14ac:dyDescent="0.2">
      <c r="A344" s="22"/>
      <c r="B344" s="27" t="s">
        <v>21</v>
      </c>
      <c r="C344" s="27">
        <v>1185732</v>
      </c>
      <c r="D344" s="28">
        <v>44455</v>
      </c>
      <c r="E344" s="27" t="s">
        <v>40</v>
      </c>
      <c r="F344" s="27" t="s">
        <v>41</v>
      </c>
      <c r="G344" s="27" t="s">
        <v>42</v>
      </c>
      <c r="H344" s="27" t="s">
        <v>26</v>
      </c>
      <c r="I344" s="29">
        <v>0.4</v>
      </c>
      <c r="J344" s="30">
        <v>2000</v>
      </c>
      <c r="K344" s="31">
        <f t="shared" si="2"/>
        <v>800</v>
      </c>
      <c r="L344" s="31">
        <f t="shared" si="3"/>
        <v>280</v>
      </c>
      <c r="M344" s="32">
        <v>0.35</v>
      </c>
      <c r="O344" s="35"/>
      <c r="P344" s="33"/>
    </row>
    <row r="345" spans="1:16" ht="15.75" customHeight="1" x14ac:dyDescent="0.2">
      <c r="A345" s="22"/>
      <c r="B345" s="27" t="s">
        <v>21</v>
      </c>
      <c r="C345" s="27">
        <v>1185732</v>
      </c>
      <c r="D345" s="28">
        <v>44455</v>
      </c>
      <c r="E345" s="27" t="s">
        <v>40</v>
      </c>
      <c r="F345" s="27" t="s">
        <v>41</v>
      </c>
      <c r="G345" s="27" t="s">
        <v>42</v>
      </c>
      <c r="H345" s="27" t="s">
        <v>27</v>
      </c>
      <c r="I345" s="29">
        <v>0.4</v>
      </c>
      <c r="J345" s="30">
        <v>1750</v>
      </c>
      <c r="K345" s="31">
        <f t="shared" si="2"/>
        <v>700</v>
      </c>
      <c r="L345" s="31">
        <f t="shared" si="3"/>
        <v>280</v>
      </c>
      <c r="M345" s="32">
        <v>0.4</v>
      </c>
      <c r="O345" s="35"/>
      <c r="P345" s="33"/>
    </row>
    <row r="346" spans="1:16" ht="15.75" customHeight="1" x14ac:dyDescent="0.2">
      <c r="A346" s="22"/>
      <c r="B346" s="27" t="s">
        <v>21</v>
      </c>
      <c r="C346" s="27">
        <v>1185732</v>
      </c>
      <c r="D346" s="28">
        <v>44455</v>
      </c>
      <c r="E346" s="27" t="s">
        <v>40</v>
      </c>
      <c r="F346" s="27" t="s">
        <v>41</v>
      </c>
      <c r="G346" s="27" t="s">
        <v>42</v>
      </c>
      <c r="H346" s="27" t="s">
        <v>28</v>
      </c>
      <c r="I346" s="29">
        <v>0.5</v>
      </c>
      <c r="J346" s="30">
        <v>1750</v>
      </c>
      <c r="K346" s="31">
        <f t="shared" si="2"/>
        <v>875</v>
      </c>
      <c r="L346" s="31">
        <f t="shared" si="3"/>
        <v>306.25</v>
      </c>
      <c r="M346" s="32">
        <v>0.35</v>
      </c>
      <c r="O346" s="35"/>
      <c r="P346" s="33"/>
    </row>
    <row r="347" spans="1:16" ht="15.75" customHeight="1" x14ac:dyDescent="0.2">
      <c r="A347" s="22"/>
      <c r="B347" s="27" t="s">
        <v>21</v>
      </c>
      <c r="C347" s="27">
        <v>1185732</v>
      </c>
      <c r="D347" s="28">
        <v>44455</v>
      </c>
      <c r="E347" s="27" t="s">
        <v>40</v>
      </c>
      <c r="F347" s="27" t="s">
        <v>41</v>
      </c>
      <c r="G347" s="27" t="s">
        <v>42</v>
      </c>
      <c r="H347" s="27" t="s">
        <v>29</v>
      </c>
      <c r="I347" s="29">
        <v>0.55000000000000004</v>
      </c>
      <c r="J347" s="30">
        <v>2500</v>
      </c>
      <c r="K347" s="31">
        <f t="shared" si="2"/>
        <v>1375</v>
      </c>
      <c r="L347" s="31">
        <f t="shared" si="3"/>
        <v>687.5</v>
      </c>
      <c r="M347" s="32">
        <v>0.5</v>
      </c>
      <c r="O347" s="35"/>
      <c r="P347" s="33"/>
    </row>
    <row r="348" spans="1:16" ht="15.75" customHeight="1" x14ac:dyDescent="0.2">
      <c r="A348" s="22"/>
      <c r="B348" s="27" t="s">
        <v>21</v>
      </c>
      <c r="C348" s="27">
        <v>1185732</v>
      </c>
      <c r="D348" s="28">
        <v>44484</v>
      </c>
      <c r="E348" s="27" t="s">
        <v>40</v>
      </c>
      <c r="F348" s="27" t="s">
        <v>41</v>
      </c>
      <c r="G348" s="27" t="s">
        <v>42</v>
      </c>
      <c r="H348" s="27" t="s">
        <v>24</v>
      </c>
      <c r="I348" s="29">
        <v>0.6</v>
      </c>
      <c r="J348" s="30">
        <v>4250</v>
      </c>
      <c r="K348" s="31">
        <f t="shared" si="2"/>
        <v>2550</v>
      </c>
      <c r="L348" s="31">
        <f t="shared" si="3"/>
        <v>1020</v>
      </c>
      <c r="M348" s="32">
        <v>0.4</v>
      </c>
      <c r="O348" s="35"/>
      <c r="P348" s="33"/>
    </row>
    <row r="349" spans="1:16" ht="15.75" customHeight="1" x14ac:dyDescent="0.2">
      <c r="A349" s="22"/>
      <c r="B349" s="27" t="s">
        <v>21</v>
      </c>
      <c r="C349" s="27">
        <v>1185732</v>
      </c>
      <c r="D349" s="28">
        <v>44484</v>
      </c>
      <c r="E349" s="27" t="s">
        <v>40</v>
      </c>
      <c r="F349" s="27" t="s">
        <v>41</v>
      </c>
      <c r="G349" s="27" t="s">
        <v>42</v>
      </c>
      <c r="H349" s="27" t="s">
        <v>25</v>
      </c>
      <c r="I349" s="29">
        <v>0.5</v>
      </c>
      <c r="J349" s="30">
        <v>2500</v>
      </c>
      <c r="K349" s="31">
        <f t="shared" si="2"/>
        <v>1250</v>
      </c>
      <c r="L349" s="31">
        <f t="shared" si="3"/>
        <v>437.5</v>
      </c>
      <c r="M349" s="32">
        <v>0.35</v>
      </c>
      <c r="O349" s="35"/>
      <c r="P349" s="33"/>
    </row>
    <row r="350" spans="1:16" ht="15.75" customHeight="1" x14ac:dyDescent="0.2">
      <c r="A350" s="22"/>
      <c r="B350" s="27" t="s">
        <v>21</v>
      </c>
      <c r="C350" s="27">
        <v>1185732</v>
      </c>
      <c r="D350" s="28">
        <v>44484</v>
      </c>
      <c r="E350" s="27" t="s">
        <v>40</v>
      </c>
      <c r="F350" s="27" t="s">
        <v>41</v>
      </c>
      <c r="G350" s="27" t="s">
        <v>42</v>
      </c>
      <c r="H350" s="27" t="s">
        <v>26</v>
      </c>
      <c r="I350" s="29">
        <v>0.5</v>
      </c>
      <c r="J350" s="30">
        <v>1500</v>
      </c>
      <c r="K350" s="31">
        <f t="shared" si="2"/>
        <v>750</v>
      </c>
      <c r="L350" s="31">
        <f t="shared" si="3"/>
        <v>262.5</v>
      </c>
      <c r="M350" s="32">
        <v>0.35</v>
      </c>
      <c r="O350" s="35"/>
      <c r="P350" s="33"/>
    </row>
    <row r="351" spans="1:16" ht="15.75" customHeight="1" x14ac:dyDescent="0.2">
      <c r="A351" s="22"/>
      <c r="B351" s="27" t="s">
        <v>21</v>
      </c>
      <c r="C351" s="27">
        <v>1185732</v>
      </c>
      <c r="D351" s="28">
        <v>44484</v>
      </c>
      <c r="E351" s="27" t="s">
        <v>40</v>
      </c>
      <c r="F351" s="27" t="s">
        <v>41</v>
      </c>
      <c r="G351" s="27" t="s">
        <v>42</v>
      </c>
      <c r="H351" s="27" t="s">
        <v>27</v>
      </c>
      <c r="I351" s="29">
        <v>0.5</v>
      </c>
      <c r="J351" s="30">
        <v>1250</v>
      </c>
      <c r="K351" s="31">
        <f t="shared" si="2"/>
        <v>625</v>
      </c>
      <c r="L351" s="31">
        <f t="shared" si="3"/>
        <v>250</v>
      </c>
      <c r="M351" s="32">
        <v>0.4</v>
      </c>
      <c r="O351" s="35"/>
      <c r="P351" s="33"/>
    </row>
    <row r="352" spans="1:16" ht="15.75" customHeight="1" x14ac:dyDescent="0.2">
      <c r="A352" s="22"/>
      <c r="B352" s="27" t="s">
        <v>21</v>
      </c>
      <c r="C352" s="27">
        <v>1185732</v>
      </c>
      <c r="D352" s="28">
        <v>44484</v>
      </c>
      <c r="E352" s="27" t="s">
        <v>40</v>
      </c>
      <c r="F352" s="27" t="s">
        <v>41</v>
      </c>
      <c r="G352" s="27" t="s">
        <v>42</v>
      </c>
      <c r="H352" s="27" t="s">
        <v>28</v>
      </c>
      <c r="I352" s="29">
        <v>0.6</v>
      </c>
      <c r="J352" s="30">
        <v>1250</v>
      </c>
      <c r="K352" s="31">
        <f t="shared" si="2"/>
        <v>750</v>
      </c>
      <c r="L352" s="31">
        <f t="shared" si="3"/>
        <v>262.5</v>
      </c>
      <c r="M352" s="32">
        <v>0.35</v>
      </c>
      <c r="O352" s="35"/>
      <c r="P352" s="33"/>
    </row>
    <row r="353" spans="1:16" ht="15.75" customHeight="1" x14ac:dyDescent="0.2">
      <c r="A353" s="22"/>
      <c r="B353" s="27" t="s">
        <v>21</v>
      </c>
      <c r="C353" s="27">
        <v>1185732</v>
      </c>
      <c r="D353" s="28">
        <v>44484</v>
      </c>
      <c r="E353" s="27" t="s">
        <v>40</v>
      </c>
      <c r="F353" s="27" t="s">
        <v>41</v>
      </c>
      <c r="G353" s="27" t="s">
        <v>42</v>
      </c>
      <c r="H353" s="27" t="s">
        <v>29</v>
      </c>
      <c r="I353" s="29">
        <v>0.64999999999999991</v>
      </c>
      <c r="J353" s="30">
        <v>2500</v>
      </c>
      <c r="K353" s="31">
        <f t="shared" si="2"/>
        <v>1624.9999999999998</v>
      </c>
      <c r="L353" s="31">
        <f t="shared" si="3"/>
        <v>812.49999999999989</v>
      </c>
      <c r="M353" s="32">
        <v>0.5</v>
      </c>
      <c r="O353" s="35"/>
      <c r="P353" s="33"/>
    </row>
    <row r="354" spans="1:16" ht="15.75" customHeight="1" x14ac:dyDescent="0.2">
      <c r="A354" s="22"/>
      <c r="B354" s="27" t="s">
        <v>21</v>
      </c>
      <c r="C354" s="27">
        <v>1185732</v>
      </c>
      <c r="D354" s="28">
        <v>44515</v>
      </c>
      <c r="E354" s="27" t="s">
        <v>40</v>
      </c>
      <c r="F354" s="27" t="s">
        <v>41</v>
      </c>
      <c r="G354" s="27" t="s">
        <v>42</v>
      </c>
      <c r="H354" s="27" t="s">
        <v>24</v>
      </c>
      <c r="I354" s="29">
        <v>0.6</v>
      </c>
      <c r="J354" s="30">
        <v>4000</v>
      </c>
      <c r="K354" s="31">
        <f t="shared" si="2"/>
        <v>2400</v>
      </c>
      <c r="L354" s="31">
        <f t="shared" si="3"/>
        <v>960</v>
      </c>
      <c r="M354" s="32">
        <v>0.4</v>
      </c>
      <c r="O354" s="35"/>
      <c r="P354" s="33"/>
    </row>
    <row r="355" spans="1:16" ht="15.75" customHeight="1" x14ac:dyDescent="0.2">
      <c r="A355" s="22"/>
      <c r="B355" s="27" t="s">
        <v>21</v>
      </c>
      <c r="C355" s="27">
        <v>1185732</v>
      </c>
      <c r="D355" s="28">
        <v>44515</v>
      </c>
      <c r="E355" s="27" t="s">
        <v>40</v>
      </c>
      <c r="F355" s="27" t="s">
        <v>41</v>
      </c>
      <c r="G355" s="27" t="s">
        <v>42</v>
      </c>
      <c r="H355" s="27" t="s">
        <v>25</v>
      </c>
      <c r="I355" s="29">
        <v>0.5</v>
      </c>
      <c r="J355" s="30">
        <v>2500</v>
      </c>
      <c r="K355" s="31">
        <f t="shared" si="2"/>
        <v>1250</v>
      </c>
      <c r="L355" s="31">
        <f t="shared" si="3"/>
        <v>437.5</v>
      </c>
      <c r="M355" s="32">
        <v>0.35</v>
      </c>
      <c r="O355" s="35"/>
      <c r="P355" s="33"/>
    </row>
    <row r="356" spans="1:16" ht="15.75" customHeight="1" x14ac:dyDescent="0.2">
      <c r="A356" s="22"/>
      <c r="B356" s="27" t="s">
        <v>21</v>
      </c>
      <c r="C356" s="27">
        <v>1185732</v>
      </c>
      <c r="D356" s="28">
        <v>44515</v>
      </c>
      <c r="E356" s="27" t="s">
        <v>40</v>
      </c>
      <c r="F356" s="27" t="s">
        <v>41</v>
      </c>
      <c r="G356" s="27" t="s">
        <v>42</v>
      </c>
      <c r="H356" s="27" t="s">
        <v>26</v>
      </c>
      <c r="I356" s="29">
        <v>0.5</v>
      </c>
      <c r="J356" s="30">
        <v>1950</v>
      </c>
      <c r="K356" s="31">
        <f t="shared" si="2"/>
        <v>975</v>
      </c>
      <c r="L356" s="31">
        <f t="shared" si="3"/>
        <v>341.25</v>
      </c>
      <c r="M356" s="32">
        <v>0.35</v>
      </c>
      <c r="O356" s="35"/>
      <c r="P356" s="33"/>
    </row>
    <row r="357" spans="1:16" ht="15.75" customHeight="1" x14ac:dyDescent="0.2">
      <c r="A357" s="22"/>
      <c r="B357" s="27" t="s">
        <v>21</v>
      </c>
      <c r="C357" s="27">
        <v>1185732</v>
      </c>
      <c r="D357" s="28">
        <v>44515</v>
      </c>
      <c r="E357" s="27" t="s">
        <v>40</v>
      </c>
      <c r="F357" s="27" t="s">
        <v>41</v>
      </c>
      <c r="G357" s="27" t="s">
        <v>42</v>
      </c>
      <c r="H357" s="27" t="s">
        <v>27</v>
      </c>
      <c r="I357" s="29">
        <v>0.5</v>
      </c>
      <c r="J357" s="30">
        <v>1750</v>
      </c>
      <c r="K357" s="31">
        <f t="shared" si="2"/>
        <v>875</v>
      </c>
      <c r="L357" s="31">
        <f t="shared" si="3"/>
        <v>350</v>
      </c>
      <c r="M357" s="32">
        <v>0.4</v>
      </c>
      <c r="O357" s="35"/>
      <c r="P357" s="33"/>
    </row>
    <row r="358" spans="1:16" ht="15.75" customHeight="1" x14ac:dyDescent="0.2">
      <c r="A358" s="22"/>
      <c r="B358" s="27" t="s">
        <v>21</v>
      </c>
      <c r="C358" s="27">
        <v>1185732</v>
      </c>
      <c r="D358" s="28">
        <v>44515</v>
      </c>
      <c r="E358" s="27" t="s">
        <v>40</v>
      </c>
      <c r="F358" s="27" t="s">
        <v>41</v>
      </c>
      <c r="G358" s="27" t="s">
        <v>42</v>
      </c>
      <c r="H358" s="27" t="s">
        <v>28</v>
      </c>
      <c r="I358" s="29">
        <v>0.6</v>
      </c>
      <c r="J358" s="30">
        <v>1500</v>
      </c>
      <c r="K358" s="31">
        <f t="shared" si="2"/>
        <v>900</v>
      </c>
      <c r="L358" s="31">
        <f t="shared" si="3"/>
        <v>315</v>
      </c>
      <c r="M358" s="32">
        <v>0.35</v>
      </c>
      <c r="O358" s="35"/>
      <c r="P358" s="33"/>
    </row>
    <row r="359" spans="1:16" ht="15.75" customHeight="1" x14ac:dyDescent="0.2">
      <c r="A359" s="22"/>
      <c r="B359" s="27" t="s">
        <v>21</v>
      </c>
      <c r="C359" s="27">
        <v>1185732</v>
      </c>
      <c r="D359" s="28">
        <v>44515</v>
      </c>
      <c r="E359" s="27" t="s">
        <v>40</v>
      </c>
      <c r="F359" s="27" t="s">
        <v>41</v>
      </c>
      <c r="G359" s="27" t="s">
        <v>42</v>
      </c>
      <c r="H359" s="27" t="s">
        <v>29</v>
      </c>
      <c r="I359" s="29">
        <v>0.64999999999999991</v>
      </c>
      <c r="J359" s="30">
        <v>2500</v>
      </c>
      <c r="K359" s="31">
        <f t="shared" si="2"/>
        <v>1624.9999999999998</v>
      </c>
      <c r="L359" s="31">
        <f t="shared" si="3"/>
        <v>812.49999999999989</v>
      </c>
      <c r="M359" s="32">
        <v>0.5</v>
      </c>
      <c r="O359" s="35"/>
      <c r="P359" s="33"/>
    </row>
    <row r="360" spans="1:16" ht="15.75" customHeight="1" x14ac:dyDescent="0.2">
      <c r="A360" s="22"/>
      <c r="B360" s="27" t="s">
        <v>21</v>
      </c>
      <c r="C360" s="27">
        <v>1185732</v>
      </c>
      <c r="D360" s="28">
        <v>44544</v>
      </c>
      <c r="E360" s="27" t="s">
        <v>40</v>
      </c>
      <c r="F360" s="27" t="s">
        <v>41</v>
      </c>
      <c r="G360" s="27" t="s">
        <v>42</v>
      </c>
      <c r="H360" s="27" t="s">
        <v>24</v>
      </c>
      <c r="I360" s="29">
        <v>0.6</v>
      </c>
      <c r="J360" s="30">
        <v>5000</v>
      </c>
      <c r="K360" s="31">
        <f t="shared" si="2"/>
        <v>3000</v>
      </c>
      <c r="L360" s="31">
        <f t="shared" si="3"/>
        <v>1200</v>
      </c>
      <c r="M360" s="32">
        <v>0.4</v>
      </c>
      <c r="O360" s="35"/>
      <c r="P360" s="33"/>
    </row>
    <row r="361" spans="1:16" ht="15.75" customHeight="1" x14ac:dyDescent="0.2">
      <c r="A361" s="22"/>
      <c r="B361" s="27" t="s">
        <v>21</v>
      </c>
      <c r="C361" s="27">
        <v>1185732</v>
      </c>
      <c r="D361" s="28">
        <v>44544</v>
      </c>
      <c r="E361" s="27" t="s">
        <v>40</v>
      </c>
      <c r="F361" s="27" t="s">
        <v>41</v>
      </c>
      <c r="G361" s="27" t="s">
        <v>42</v>
      </c>
      <c r="H361" s="27" t="s">
        <v>25</v>
      </c>
      <c r="I361" s="29">
        <v>0.5</v>
      </c>
      <c r="J361" s="30">
        <v>3000</v>
      </c>
      <c r="K361" s="31">
        <f t="shared" si="2"/>
        <v>1500</v>
      </c>
      <c r="L361" s="31">
        <f t="shared" si="3"/>
        <v>525</v>
      </c>
      <c r="M361" s="32">
        <v>0.35</v>
      </c>
      <c r="O361" s="35"/>
      <c r="P361" s="33"/>
    </row>
    <row r="362" spans="1:16" ht="15.75" customHeight="1" x14ac:dyDescent="0.2">
      <c r="A362" s="22"/>
      <c r="B362" s="27" t="s">
        <v>21</v>
      </c>
      <c r="C362" s="27">
        <v>1185732</v>
      </c>
      <c r="D362" s="28">
        <v>44544</v>
      </c>
      <c r="E362" s="27" t="s">
        <v>40</v>
      </c>
      <c r="F362" s="27" t="s">
        <v>41</v>
      </c>
      <c r="G362" s="27" t="s">
        <v>42</v>
      </c>
      <c r="H362" s="27" t="s">
        <v>26</v>
      </c>
      <c r="I362" s="29">
        <v>0.5</v>
      </c>
      <c r="J362" s="30">
        <v>2500</v>
      </c>
      <c r="K362" s="31">
        <f t="shared" si="2"/>
        <v>1250</v>
      </c>
      <c r="L362" s="31">
        <f t="shared" si="3"/>
        <v>437.5</v>
      </c>
      <c r="M362" s="32">
        <v>0.35</v>
      </c>
      <c r="O362" s="35"/>
      <c r="P362" s="33"/>
    </row>
    <row r="363" spans="1:16" ht="15.75" customHeight="1" x14ac:dyDescent="0.2">
      <c r="A363" s="22"/>
      <c r="B363" s="27" t="s">
        <v>21</v>
      </c>
      <c r="C363" s="27">
        <v>1185732</v>
      </c>
      <c r="D363" s="28">
        <v>44544</v>
      </c>
      <c r="E363" s="27" t="s">
        <v>40</v>
      </c>
      <c r="F363" s="27" t="s">
        <v>41</v>
      </c>
      <c r="G363" s="27" t="s">
        <v>42</v>
      </c>
      <c r="H363" s="27" t="s">
        <v>27</v>
      </c>
      <c r="I363" s="29">
        <v>0.5</v>
      </c>
      <c r="J363" s="30">
        <v>2000</v>
      </c>
      <c r="K363" s="31">
        <f t="shared" si="2"/>
        <v>1000</v>
      </c>
      <c r="L363" s="31">
        <f t="shared" si="3"/>
        <v>400</v>
      </c>
      <c r="M363" s="32">
        <v>0.4</v>
      </c>
      <c r="O363" s="35"/>
      <c r="P363" s="33"/>
    </row>
    <row r="364" spans="1:16" ht="15.75" customHeight="1" x14ac:dyDescent="0.2">
      <c r="A364" s="22"/>
      <c r="B364" s="27" t="s">
        <v>21</v>
      </c>
      <c r="C364" s="27">
        <v>1185732</v>
      </c>
      <c r="D364" s="28">
        <v>44544</v>
      </c>
      <c r="E364" s="27" t="s">
        <v>40</v>
      </c>
      <c r="F364" s="27" t="s">
        <v>41</v>
      </c>
      <c r="G364" s="27" t="s">
        <v>42</v>
      </c>
      <c r="H364" s="27" t="s">
        <v>28</v>
      </c>
      <c r="I364" s="29">
        <v>0.6</v>
      </c>
      <c r="J364" s="30">
        <v>2000</v>
      </c>
      <c r="K364" s="31">
        <f t="shared" si="2"/>
        <v>1200</v>
      </c>
      <c r="L364" s="31">
        <f t="shared" si="3"/>
        <v>420</v>
      </c>
      <c r="M364" s="32">
        <v>0.35</v>
      </c>
      <c r="O364" s="35"/>
      <c r="P364" s="33"/>
    </row>
    <row r="365" spans="1:16" ht="15.75" customHeight="1" x14ac:dyDescent="0.2">
      <c r="A365" s="22"/>
      <c r="B365" s="27" t="s">
        <v>21</v>
      </c>
      <c r="C365" s="27">
        <v>1185732</v>
      </c>
      <c r="D365" s="28">
        <v>44544</v>
      </c>
      <c r="E365" s="27" t="s">
        <v>40</v>
      </c>
      <c r="F365" s="27" t="s">
        <v>41</v>
      </c>
      <c r="G365" s="27" t="s">
        <v>42</v>
      </c>
      <c r="H365" s="27" t="s">
        <v>29</v>
      </c>
      <c r="I365" s="29">
        <v>0.64999999999999991</v>
      </c>
      <c r="J365" s="30">
        <v>3000</v>
      </c>
      <c r="K365" s="31">
        <f t="shared" si="2"/>
        <v>1949.9999999999998</v>
      </c>
      <c r="L365" s="31">
        <f t="shared" si="3"/>
        <v>974.99999999999989</v>
      </c>
      <c r="M365" s="32">
        <v>0.5</v>
      </c>
      <c r="O365" s="35"/>
      <c r="P365" s="33"/>
    </row>
    <row r="366" spans="1:16" ht="15.75" customHeight="1" x14ac:dyDescent="0.2">
      <c r="A366" s="22"/>
      <c r="B366" s="27" t="s">
        <v>30</v>
      </c>
      <c r="C366" s="27">
        <v>1197831</v>
      </c>
      <c r="D366" s="28">
        <v>44198</v>
      </c>
      <c r="E366" s="27" t="s">
        <v>31</v>
      </c>
      <c r="F366" s="27" t="s">
        <v>32</v>
      </c>
      <c r="G366" s="27" t="s">
        <v>43</v>
      </c>
      <c r="H366" s="27" t="s">
        <v>24</v>
      </c>
      <c r="I366" s="29">
        <v>0.2</v>
      </c>
      <c r="J366" s="30">
        <v>7250</v>
      </c>
      <c r="K366" s="31">
        <f t="shared" si="2"/>
        <v>1450</v>
      </c>
      <c r="L366" s="31">
        <f t="shared" si="3"/>
        <v>435</v>
      </c>
      <c r="M366" s="32">
        <v>0.3</v>
      </c>
      <c r="O366" s="34"/>
      <c r="P366" s="33"/>
    </row>
    <row r="367" spans="1:16" ht="15.75" customHeight="1" x14ac:dyDescent="0.2">
      <c r="A367" s="22"/>
      <c r="B367" s="27" t="s">
        <v>30</v>
      </c>
      <c r="C367" s="27">
        <v>1197831</v>
      </c>
      <c r="D367" s="28">
        <v>44198</v>
      </c>
      <c r="E367" s="27" t="s">
        <v>31</v>
      </c>
      <c r="F367" s="27" t="s">
        <v>32</v>
      </c>
      <c r="G367" s="27" t="s">
        <v>43</v>
      </c>
      <c r="H367" s="27" t="s">
        <v>25</v>
      </c>
      <c r="I367" s="29">
        <v>0.3</v>
      </c>
      <c r="J367" s="30">
        <v>7250</v>
      </c>
      <c r="K367" s="31">
        <f t="shared" si="2"/>
        <v>2175</v>
      </c>
      <c r="L367" s="31">
        <f t="shared" si="3"/>
        <v>652.5</v>
      </c>
      <c r="M367" s="32">
        <v>0.3</v>
      </c>
      <c r="O367" s="34"/>
      <c r="P367" s="33"/>
    </row>
    <row r="368" spans="1:16" ht="15.75" customHeight="1" x14ac:dyDescent="0.2">
      <c r="A368" s="22"/>
      <c r="B368" s="27" t="s">
        <v>30</v>
      </c>
      <c r="C368" s="27">
        <v>1197831</v>
      </c>
      <c r="D368" s="28">
        <v>44198</v>
      </c>
      <c r="E368" s="27" t="s">
        <v>31</v>
      </c>
      <c r="F368" s="27" t="s">
        <v>32</v>
      </c>
      <c r="G368" s="27" t="s">
        <v>43</v>
      </c>
      <c r="H368" s="27" t="s">
        <v>26</v>
      </c>
      <c r="I368" s="29">
        <v>0.3</v>
      </c>
      <c r="J368" s="30">
        <v>5250</v>
      </c>
      <c r="K368" s="31">
        <f t="shared" si="2"/>
        <v>1575</v>
      </c>
      <c r="L368" s="31">
        <f t="shared" si="3"/>
        <v>472.5</v>
      </c>
      <c r="M368" s="32">
        <v>0.3</v>
      </c>
      <c r="O368" s="34"/>
      <c r="P368" s="33"/>
    </row>
    <row r="369" spans="1:16" ht="15.75" customHeight="1" x14ac:dyDescent="0.2">
      <c r="A369" s="22"/>
      <c r="B369" s="27" t="s">
        <v>30</v>
      </c>
      <c r="C369" s="27">
        <v>1197831</v>
      </c>
      <c r="D369" s="28">
        <v>44198</v>
      </c>
      <c r="E369" s="27" t="s">
        <v>31</v>
      </c>
      <c r="F369" s="27" t="s">
        <v>32</v>
      </c>
      <c r="G369" s="27" t="s">
        <v>43</v>
      </c>
      <c r="H369" s="27" t="s">
        <v>27</v>
      </c>
      <c r="I369" s="29">
        <v>0.35</v>
      </c>
      <c r="J369" s="30">
        <v>5250</v>
      </c>
      <c r="K369" s="31">
        <f t="shared" si="2"/>
        <v>1837.4999999999998</v>
      </c>
      <c r="L369" s="31">
        <f t="shared" si="3"/>
        <v>735</v>
      </c>
      <c r="M369" s="32">
        <v>0.4</v>
      </c>
      <c r="O369" s="34"/>
      <c r="P369" s="33"/>
    </row>
    <row r="370" spans="1:16" ht="15.75" customHeight="1" x14ac:dyDescent="0.2">
      <c r="A370" s="22"/>
      <c r="B370" s="27" t="s">
        <v>30</v>
      </c>
      <c r="C370" s="27">
        <v>1197831</v>
      </c>
      <c r="D370" s="28">
        <v>44198</v>
      </c>
      <c r="E370" s="27" t="s">
        <v>31</v>
      </c>
      <c r="F370" s="27" t="s">
        <v>32</v>
      </c>
      <c r="G370" s="27" t="s">
        <v>43</v>
      </c>
      <c r="H370" s="27" t="s">
        <v>28</v>
      </c>
      <c r="I370" s="29">
        <v>0.4</v>
      </c>
      <c r="J370" s="30">
        <v>3750</v>
      </c>
      <c r="K370" s="31">
        <f t="shared" si="2"/>
        <v>1500</v>
      </c>
      <c r="L370" s="31">
        <f t="shared" si="3"/>
        <v>375</v>
      </c>
      <c r="M370" s="32">
        <v>0.25</v>
      </c>
      <c r="O370" s="34"/>
      <c r="P370" s="33"/>
    </row>
    <row r="371" spans="1:16" ht="15.75" customHeight="1" x14ac:dyDescent="0.2">
      <c r="A371" s="22"/>
      <c r="B371" s="27" t="s">
        <v>30</v>
      </c>
      <c r="C371" s="27">
        <v>1197831</v>
      </c>
      <c r="D371" s="28">
        <v>44198</v>
      </c>
      <c r="E371" s="27" t="s">
        <v>31</v>
      </c>
      <c r="F371" s="27" t="s">
        <v>32</v>
      </c>
      <c r="G371" s="27" t="s">
        <v>43</v>
      </c>
      <c r="H371" s="27" t="s">
        <v>29</v>
      </c>
      <c r="I371" s="29">
        <v>0.35</v>
      </c>
      <c r="J371" s="30">
        <v>5250</v>
      </c>
      <c r="K371" s="31">
        <f t="shared" si="2"/>
        <v>1837.4999999999998</v>
      </c>
      <c r="L371" s="31">
        <f t="shared" si="3"/>
        <v>826.87499999999989</v>
      </c>
      <c r="M371" s="32">
        <v>0.45</v>
      </c>
      <c r="O371" s="34"/>
      <c r="P371" s="33"/>
    </row>
    <row r="372" spans="1:16" ht="15.75" customHeight="1" x14ac:dyDescent="0.2">
      <c r="A372" s="22"/>
      <c r="B372" s="27" t="s">
        <v>30</v>
      </c>
      <c r="C372" s="27">
        <v>1197831</v>
      </c>
      <c r="D372" s="28">
        <v>44228</v>
      </c>
      <c r="E372" s="27" t="s">
        <v>31</v>
      </c>
      <c r="F372" s="27" t="s">
        <v>32</v>
      </c>
      <c r="G372" s="27" t="s">
        <v>43</v>
      </c>
      <c r="H372" s="27" t="s">
        <v>24</v>
      </c>
      <c r="I372" s="29">
        <v>0.25</v>
      </c>
      <c r="J372" s="30">
        <v>6750</v>
      </c>
      <c r="K372" s="31">
        <f t="shared" si="2"/>
        <v>1687.5</v>
      </c>
      <c r="L372" s="31">
        <f t="shared" si="3"/>
        <v>506.25</v>
      </c>
      <c r="M372" s="32">
        <v>0.3</v>
      </c>
      <c r="O372" s="34"/>
      <c r="P372" s="33"/>
    </row>
    <row r="373" spans="1:16" ht="15.75" customHeight="1" x14ac:dyDescent="0.2">
      <c r="A373" s="22"/>
      <c r="B373" s="27" t="s">
        <v>30</v>
      </c>
      <c r="C373" s="27">
        <v>1197831</v>
      </c>
      <c r="D373" s="28">
        <v>44228</v>
      </c>
      <c r="E373" s="27" t="s">
        <v>31</v>
      </c>
      <c r="F373" s="27" t="s">
        <v>32</v>
      </c>
      <c r="G373" s="27" t="s">
        <v>43</v>
      </c>
      <c r="H373" s="27" t="s">
        <v>25</v>
      </c>
      <c r="I373" s="29">
        <v>0.35</v>
      </c>
      <c r="J373" s="30">
        <v>6500</v>
      </c>
      <c r="K373" s="31">
        <f t="shared" si="2"/>
        <v>2275</v>
      </c>
      <c r="L373" s="31">
        <f t="shared" si="3"/>
        <v>682.5</v>
      </c>
      <c r="M373" s="32">
        <v>0.3</v>
      </c>
      <c r="O373" s="34"/>
      <c r="P373" s="33"/>
    </row>
    <row r="374" spans="1:16" ht="15.75" customHeight="1" x14ac:dyDescent="0.2">
      <c r="A374" s="22"/>
      <c r="B374" s="27" t="s">
        <v>30</v>
      </c>
      <c r="C374" s="27">
        <v>1197831</v>
      </c>
      <c r="D374" s="28">
        <v>44228</v>
      </c>
      <c r="E374" s="27" t="s">
        <v>31</v>
      </c>
      <c r="F374" s="27" t="s">
        <v>32</v>
      </c>
      <c r="G374" s="27" t="s">
        <v>43</v>
      </c>
      <c r="H374" s="27" t="s">
        <v>26</v>
      </c>
      <c r="I374" s="29">
        <v>0.35</v>
      </c>
      <c r="J374" s="30">
        <v>4750</v>
      </c>
      <c r="K374" s="31">
        <f t="shared" si="2"/>
        <v>1662.5</v>
      </c>
      <c r="L374" s="31">
        <f t="shared" si="3"/>
        <v>498.75</v>
      </c>
      <c r="M374" s="32">
        <v>0.3</v>
      </c>
      <c r="O374" s="34"/>
      <c r="P374" s="33"/>
    </row>
    <row r="375" spans="1:16" ht="15.75" customHeight="1" x14ac:dyDescent="0.2">
      <c r="A375" s="22"/>
      <c r="B375" s="27" t="s">
        <v>30</v>
      </c>
      <c r="C375" s="27">
        <v>1197831</v>
      </c>
      <c r="D375" s="28">
        <v>44228</v>
      </c>
      <c r="E375" s="27" t="s">
        <v>31</v>
      </c>
      <c r="F375" s="27" t="s">
        <v>32</v>
      </c>
      <c r="G375" s="27" t="s">
        <v>43</v>
      </c>
      <c r="H375" s="27" t="s">
        <v>27</v>
      </c>
      <c r="I375" s="29">
        <v>0.35</v>
      </c>
      <c r="J375" s="30">
        <v>4250</v>
      </c>
      <c r="K375" s="31">
        <f t="shared" si="2"/>
        <v>1487.5</v>
      </c>
      <c r="L375" s="31">
        <f t="shared" si="3"/>
        <v>595</v>
      </c>
      <c r="M375" s="32">
        <v>0.4</v>
      </c>
      <c r="O375" s="34"/>
      <c r="P375" s="33"/>
    </row>
    <row r="376" spans="1:16" ht="15.75" customHeight="1" x14ac:dyDescent="0.2">
      <c r="A376" s="22"/>
      <c r="B376" s="27" t="s">
        <v>30</v>
      </c>
      <c r="C376" s="27">
        <v>1197831</v>
      </c>
      <c r="D376" s="28">
        <v>44228</v>
      </c>
      <c r="E376" s="27" t="s">
        <v>31</v>
      </c>
      <c r="F376" s="27" t="s">
        <v>32</v>
      </c>
      <c r="G376" s="27" t="s">
        <v>43</v>
      </c>
      <c r="H376" s="27" t="s">
        <v>28</v>
      </c>
      <c r="I376" s="29">
        <v>0.4</v>
      </c>
      <c r="J376" s="30">
        <v>3000</v>
      </c>
      <c r="K376" s="31">
        <f t="shared" si="2"/>
        <v>1200</v>
      </c>
      <c r="L376" s="31">
        <f t="shared" si="3"/>
        <v>300</v>
      </c>
      <c r="M376" s="32">
        <v>0.25</v>
      </c>
      <c r="O376" s="34"/>
      <c r="P376" s="33"/>
    </row>
    <row r="377" spans="1:16" ht="15.75" customHeight="1" x14ac:dyDescent="0.2">
      <c r="A377" s="22"/>
      <c r="B377" s="27" t="s">
        <v>30</v>
      </c>
      <c r="C377" s="27">
        <v>1197831</v>
      </c>
      <c r="D377" s="28">
        <v>44228</v>
      </c>
      <c r="E377" s="27" t="s">
        <v>31</v>
      </c>
      <c r="F377" s="27" t="s">
        <v>32</v>
      </c>
      <c r="G377" s="27" t="s">
        <v>43</v>
      </c>
      <c r="H377" s="27" t="s">
        <v>29</v>
      </c>
      <c r="I377" s="29">
        <v>0.35</v>
      </c>
      <c r="J377" s="30">
        <v>5000</v>
      </c>
      <c r="K377" s="31">
        <f t="shared" si="2"/>
        <v>1750</v>
      </c>
      <c r="L377" s="31">
        <f t="shared" si="3"/>
        <v>787.5</v>
      </c>
      <c r="M377" s="32">
        <v>0.45</v>
      </c>
      <c r="O377" s="34"/>
      <c r="P377" s="33"/>
    </row>
    <row r="378" spans="1:16" ht="15.75" customHeight="1" x14ac:dyDescent="0.2">
      <c r="A378" s="22"/>
      <c r="B378" s="27" t="s">
        <v>30</v>
      </c>
      <c r="C378" s="27">
        <v>1197831</v>
      </c>
      <c r="D378" s="28">
        <v>44258</v>
      </c>
      <c r="E378" s="27" t="s">
        <v>31</v>
      </c>
      <c r="F378" s="27" t="s">
        <v>32</v>
      </c>
      <c r="G378" s="27" t="s">
        <v>43</v>
      </c>
      <c r="H378" s="27" t="s">
        <v>24</v>
      </c>
      <c r="I378" s="29">
        <v>0.3</v>
      </c>
      <c r="J378" s="30">
        <v>6750</v>
      </c>
      <c r="K378" s="31">
        <f t="shared" si="2"/>
        <v>2025</v>
      </c>
      <c r="L378" s="31">
        <f t="shared" si="3"/>
        <v>708.75</v>
      </c>
      <c r="M378" s="32">
        <v>0.35</v>
      </c>
      <c r="O378" s="34"/>
      <c r="P378" s="33"/>
    </row>
    <row r="379" spans="1:16" ht="15.75" customHeight="1" x14ac:dyDescent="0.2">
      <c r="A379" s="22"/>
      <c r="B379" s="27" t="s">
        <v>30</v>
      </c>
      <c r="C379" s="27">
        <v>1197831</v>
      </c>
      <c r="D379" s="28">
        <v>44258</v>
      </c>
      <c r="E379" s="27" t="s">
        <v>31</v>
      </c>
      <c r="F379" s="27" t="s">
        <v>32</v>
      </c>
      <c r="G379" s="27" t="s">
        <v>43</v>
      </c>
      <c r="H379" s="27" t="s">
        <v>25</v>
      </c>
      <c r="I379" s="29">
        <v>0.4</v>
      </c>
      <c r="J379" s="30">
        <v>6750</v>
      </c>
      <c r="K379" s="31">
        <f t="shared" si="2"/>
        <v>2700</v>
      </c>
      <c r="L379" s="31">
        <f t="shared" si="3"/>
        <v>944.99999999999989</v>
      </c>
      <c r="M379" s="32">
        <v>0.35</v>
      </c>
      <c r="O379" s="34"/>
      <c r="P379" s="33"/>
    </row>
    <row r="380" spans="1:16" ht="15.75" customHeight="1" x14ac:dyDescent="0.2">
      <c r="A380" s="22"/>
      <c r="B380" s="27" t="s">
        <v>30</v>
      </c>
      <c r="C380" s="27">
        <v>1197831</v>
      </c>
      <c r="D380" s="28">
        <v>44258</v>
      </c>
      <c r="E380" s="27" t="s">
        <v>31</v>
      </c>
      <c r="F380" s="27" t="s">
        <v>32</v>
      </c>
      <c r="G380" s="27" t="s">
        <v>43</v>
      </c>
      <c r="H380" s="27" t="s">
        <v>26</v>
      </c>
      <c r="I380" s="29">
        <v>0.3</v>
      </c>
      <c r="J380" s="30">
        <v>5000</v>
      </c>
      <c r="K380" s="31">
        <f t="shared" si="2"/>
        <v>1500</v>
      </c>
      <c r="L380" s="31">
        <f t="shared" si="3"/>
        <v>525</v>
      </c>
      <c r="M380" s="32">
        <v>0.35</v>
      </c>
      <c r="O380" s="34"/>
      <c r="P380" s="33"/>
    </row>
    <row r="381" spans="1:16" ht="15.75" customHeight="1" x14ac:dyDescent="0.2">
      <c r="A381" s="22"/>
      <c r="B381" s="27" t="s">
        <v>30</v>
      </c>
      <c r="C381" s="27">
        <v>1197831</v>
      </c>
      <c r="D381" s="28">
        <v>44258</v>
      </c>
      <c r="E381" s="27" t="s">
        <v>31</v>
      </c>
      <c r="F381" s="27" t="s">
        <v>32</v>
      </c>
      <c r="G381" s="27" t="s">
        <v>43</v>
      </c>
      <c r="H381" s="27" t="s">
        <v>27</v>
      </c>
      <c r="I381" s="29">
        <v>0.35000000000000003</v>
      </c>
      <c r="J381" s="30">
        <v>4000</v>
      </c>
      <c r="K381" s="31">
        <f t="shared" si="2"/>
        <v>1400.0000000000002</v>
      </c>
      <c r="L381" s="31">
        <f t="shared" si="3"/>
        <v>630.00000000000011</v>
      </c>
      <c r="M381" s="32">
        <v>0.45</v>
      </c>
      <c r="O381" s="34"/>
      <c r="P381" s="33"/>
    </row>
    <row r="382" spans="1:16" ht="15.75" customHeight="1" x14ac:dyDescent="0.2">
      <c r="A382" s="22"/>
      <c r="B382" s="27" t="s">
        <v>30</v>
      </c>
      <c r="C382" s="27">
        <v>1197831</v>
      </c>
      <c r="D382" s="28">
        <v>44258</v>
      </c>
      <c r="E382" s="27" t="s">
        <v>31</v>
      </c>
      <c r="F382" s="27" t="s">
        <v>32</v>
      </c>
      <c r="G382" s="27" t="s">
        <v>43</v>
      </c>
      <c r="H382" s="27" t="s">
        <v>28</v>
      </c>
      <c r="I382" s="29">
        <v>0.4</v>
      </c>
      <c r="J382" s="30">
        <v>3000</v>
      </c>
      <c r="K382" s="31">
        <f t="shared" si="2"/>
        <v>1200</v>
      </c>
      <c r="L382" s="31">
        <f t="shared" si="3"/>
        <v>360</v>
      </c>
      <c r="M382" s="32">
        <v>0.3</v>
      </c>
      <c r="O382" s="34"/>
      <c r="P382" s="33"/>
    </row>
    <row r="383" spans="1:16" ht="15.75" customHeight="1" x14ac:dyDescent="0.2">
      <c r="A383" s="22"/>
      <c r="B383" s="27" t="s">
        <v>30</v>
      </c>
      <c r="C383" s="27">
        <v>1197831</v>
      </c>
      <c r="D383" s="28">
        <v>44258</v>
      </c>
      <c r="E383" s="27" t="s">
        <v>31</v>
      </c>
      <c r="F383" s="27" t="s">
        <v>32</v>
      </c>
      <c r="G383" s="27" t="s">
        <v>43</v>
      </c>
      <c r="H383" s="27" t="s">
        <v>29</v>
      </c>
      <c r="I383" s="29">
        <v>0.35000000000000003</v>
      </c>
      <c r="J383" s="30">
        <v>4500</v>
      </c>
      <c r="K383" s="31">
        <f t="shared" si="2"/>
        <v>1575.0000000000002</v>
      </c>
      <c r="L383" s="31">
        <f t="shared" si="3"/>
        <v>787.50000000000011</v>
      </c>
      <c r="M383" s="32">
        <v>0.5</v>
      </c>
      <c r="O383" s="34"/>
      <c r="P383" s="33"/>
    </row>
    <row r="384" spans="1:16" ht="15.75" customHeight="1" x14ac:dyDescent="0.2">
      <c r="A384" s="22"/>
      <c r="B384" s="27" t="s">
        <v>30</v>
      </c>
      <c r="C384" s="27">
        <v>1197831</v>
      </c>
      <c r="D384" s="28">
        <v>44288</v>
      </c>
      <c r="E384" s="27" t="s">
        <v>31</v>
      </c>
      <c r="F384" s="27" t="s">
        <v>32</v>
      </c>
      <c r="G384" s="27" t="s">
        <v>43</v>
      </c>
      <c r="H384" s="27" t="s">
        <v>24</v>
      </c>
      <c r="I384" s="29">
        <v>0.19999999999999998</v>
      </c>
      <c r="J384" s="30">
        <v>7000</v>
      </c>
      <c r="K384" s="31">
        <f t="shared" si="2"/>
        <v>1399.9999999999998</v>
      </c>
      <c r="L384" s="31">
        <f t="shared" si="3"/>
        <v>489.99999999999989</v>
      </c>
      <c r="M384" s="32">
        <v>0.35</v>
      </c>
      <c r="O384" s="34"/>
      <c r="P384" s="33"/>
    </row>
    <row r="385" spans="1:16" ht="15.75" customHeight="1" x14ac:dyDescent="0.2">
      <c r="A385" s="22"/>
      <c r="B385" s="27" t="s">
        <v>30</v>
      </c>
      <c r="C385" s="27">
        <v>1197831</v>
      </c>
      <c r="D385" s="28">
        <v>44288</v>
      </c>
      <c r="E385" s="27" t="s">
        <v>31</v>
      </c>
      <c r="F385" s="27" t="s">
        <v>32</v>
      </c>
      <c r="G385" s="27" t="s">
        <v>43</v>
      </c>
      <c r="H385" s="27" t="s">
        <v>25</v>
      </c>
      <c r="I385" s="29">
        <v>0.30000000000000004</v>
      </c>
      <c r="J385" s="30">
        <v>7000</v>
      </c>
      <c r="K385" s="31">
        <f t="shared" si="2"/>
        <v>2100.0000000000005</v>
      </c>
      <c r="L385" s="31">
        <f t="shared" si="3"/>
        <v>735.00000000000011</v>
      </c>
      <c r="M385" s="32">
        <v>0.35</v>
      </c>
      <c r="O385" s="34"/>
      <c r="P385" s="33"/>
    </row>
    <row r="386" spans="1:16" ht="15.75" customHeight="1" x14ac:dyDescent="0.2">
      <c r="A386" s="22"/>
      <c r="B386" s="27" t="s">
        <v>30</v>
      </c>
      <c r="C386" s="27">
        <v>1197831</v>
      </c>
      <c r="D386" s="28">
        <v>44288</v>
      </c>
      <c r="E386" s="27" t="s">
        <v>31</v>
      </c>
      <c r="F386" s="27" t="s">
        <v>32</v>
      </c>
      <c r="G386" s="27" t="s">
        <v>43</v>
      </c>
      <c r="H386" s="27" t="s">
        <v>26</v>
      </c>
      <c r="I386" s="29">
        <v>0.24999999999999997</v>
      </c>
      <c r="J386" s="30">
        <v>5250</v>
      </c>
      <c r="K386" s="31">
        <f t="shared" si="2"/>
        <v>1312.4999999999998</v>
      </c>
      <c r="L386" s="31">
        <f t="shared" si="3"/>
        <v>459.37499999999989</v>
      </c>
      <c r="M386" s="32">
        <v>0.35</v>
      </c>
      <c r="O386" s="34"/>
      <c r="P386" s="33"/>
    </row>
    <row r="387" spans="1:16" ht="15.75" customHeight="1" x14ac:dyDescent="0.2">
      <c r="A387" s="22"/>
      <c r="B387" s="27" t="s">
        <v>30</v>
      </c>
      <c r="C387" s="27">
        <v>1197831</v>
      </c>
      <c r="D387" s="28">
        <v>44288</v>
      </c>
      <c r="E387" s="27" t="s">
        <v>31</v>
      </c>
      <c r="F387" s="27" t="s">
        <v>32</v>
      </c>
      <c r="G387" s="27" t="s">
        <v>43</v>
      </c>
      <c r="H387" s="27" t="s">
        <v>27</v>
      </c>
      <c r="I387" s="29">
        <v>0.30000000000000004</v>
      </c>
      <c r="J387" s="30">
        <v>4250</v>
      </c>
      <c r="K387" s="31">
        <f t="shared" si="2"/>
        <v>1275.0000000000002</v>
      </c>
      <c r="L387" s="31">
        <f t="shared" si="3"/>
        <v>573.75000000000011</v>
      </c>
      <c r="M387" s="32">
        <v>0.45</v>
      </c>
      <c r="O387" s="34"/>
      <c r="P387" s="33"/>
    </row>
    <row r="388" spans="1:16" ht="15.75" customHeight="1" x14ac:dyDescent="0.2">
      <c r="A388" s="22"/>
      <c r="B388" s="27" t="s">
        <v>30</v>
      </c>
      <c r="C388" s="27">
        <v>1197831</v>
      </c>
      <c r="D388" s="28">
        <v>44288</v>
      </c>
      <c r="E388" s="27" t="s">
        <v>31</v>
      </c>
      <c r="F388" s="27" t="s">
        <v>32</v>
      </c>
      <c r="G388" s="27" t="s">
        <v>43</v>
      </c>
      <c r="H388" s="27" t="s">
        <v>28</v>
      </c>
      <c r="I388" s="29">
        <v>0.35</v>
      </c>
      <c r="J388" s="30">
        <v>3250</v>
      </c>
      <c r="K388" s="31">
        <f t="shared" si="2"/>
        <v>1137.5</v>
      </c>
      <c r="L388" s="31">
        <f t="shared" si="3"/>
        <v>341.25</v>
      </c>
      <c r="M388" s="32">
        <v>0.3</v>
      </c>
      <c r="O388" s="34"/>
      <c r="P388" s="33"/>
    </row>
    <row r="389" spans="1:16" ht="15.75" customHeight="1" x14ac:dyDescent="0.2">
      <c r="A389" s="22"/>
      <c r="B389" s="27" t="s">
        <v>30</v>
      </c>
      <c r="C389" s="27">
        <v>1197831</v>
      </c>
      <c r="D389" s="28">
        <v>44288</v>
      </c>
      <c r="E389" s="27" t="s">
        <v>31</v>
      </c>
      <c r="F389" s="27" t="s">
        <v>32</v>
      </c>
      <c r="G389" s="27" t="s">
        <v>43</v>
      </c>
      <c r="H389" s="27" t="s">
        <v>29</v>
      </c>
      <c r="I389" s="29">
        <v>0.30000000000000004</v>
      </c>
      <c r="J389" s="30">
        <v>6000</v>
      </c>
      <c r="K389" s="31">
        <f t="shared" si="2"/>
        <v>1800.0000000000002</v>
      </c>
      <c r="L389" s="31">
        <f t="shared" si="3"/>
        <v>900.00000000000011</v>
      </c>
      <c r="M389" s="32">
        <v>0.5</v>
      </c>
      <c r="O389" s="34"/>
      <c r="P389" s="33"/>
    </row>
    <row r="390" spans="1:16" ht="15.75" customHeight="1" x14ac:dyDescent="0.2">
      <c r="A390" s="22"/>
      <c r="B390" s="27" t="s">
        <v>30</v>
      </c>
      <c r="C390" s="27">
        <v>1197831</v>
      </c>
      <c r="D390" s="28">
        <v>44318</v>
      </c>
      <c r="E390" s="27" t="s">
        <v>31</v>
      </c>
      <c r="F390" s="27" t="s">
        <v>32</v>
      </c>
      <c r="G390" s="27" t="s">
        <v>43</v>
      </c>
      <c r="H390" s="27" t="s">
        <v>24</v>
      </c>
      <c r="I390" s="29">
        <v>0.19999999999999998</v>
      </c>
      <c r="J390" s="30">
        <v>7500</v>
      </c>
      <c r="K390" s="31">
        <f t="shared" si="2"/>
        <v>1499.9999999999998</v>
      </c>
      <c r="L390" s="31">
        <f t="shared" si="3"/>
        <v>524.99999999999989</v>
      </c>
      <c r="M390" s="32">
        <v>0.35</v>
      </c>
      <c r="O390" s="34"/>
      <c r="P390" s="33"/>
    </row>
    <row r="391" spans="1:16" ht="15.75" customHeight="1" x14ac:dyDescent="0.2">
      <c r="A391" s="22"/>
      <c r="B391" s="27" t="s">
        <v>30</v>
      </c>
      <c r="C391" s="27">
        <v>1197831</v>
      </c>
      <c r="D391" s="28">
        <v>44318</v>
      </c>
      <c r="E391" s="27" t="s">
        <v>31</v>
      </c>
      <c r="F391" s="27" t="s">
        <v>32</v>
      </c>
      <c r="G391" s="27" t="s">
        <v>43</v>
      </c>
      <c r="H391" s="27" t="s">
        <v>25</v>
      </c>
      <c r="I391" s="29">
        <v>0.30000000000000004</v>
      </c>
      <c r="J391" s="30">
        <v>7750</v>
      </c>
      <c r="K391" s="31">
        <f t="shared" si="2"/>
        <v>2325.0000000000005</v>
      </c>
      <c r="L391" s="31">
        <f t="shared" si="3"/>
        <v>813.75000000000011</v>
      </c>
      <c r="M391" s="32">
        <v>0.35</v>
      </c>
      <c r="O391" s="34"/>
      <c r="P391" s="33"/>
    </row>
    <row r="392" spans="1:16" ht="15.75" customHeight="1" x14ac:dyDescent="0.2">
      <c r="A392" s="22"/>
      <c r="B392" s="27" t="s">
        <v>30</v>
      </c>
      <c r="C392" s="27">
        <v>1197831</v>
      </c>
      <c r="D392" s="28">
        <v>44318</v>
      </c>
      <c r="E392" s="27" t="s">
        <v>31</v>
      </c>
      <c r="F392" s="27" t="s">
        <v>32</v>
      </c>
      <c r="G392" s="27" t="s">
        <v>43</v>
      </c>
      <c r="H392" s="27" t="s">
        <v>26</v>
      </c>
      <c r="I392" s="29">
        <v>0.24999999999999997</v>
      </c>
      <c r="J392" s="30">
        <v>6250</v>
      </c>
      <c r="K392" s="31">
        <f t="shared" si="2"/>
        <v>1562.4999999999998</v>
      </c>
      <c r="L392" s="31">
        <f t="shared" si="3"/>
        <v>546.87499999999989</v>
      </c>
      <c r="M392" s="32">
        <v>0.35</v>
      </c>
      <c r="O392" s="34"/>
      <c r="P392" s="33"/>
    </row>
    <row r="393" spans="1:16" ht="15.75" customHeight="1" x14ac:dyDescent="0.2">
      <c r="A393" s="22"/>
      <c r="B393" s="27" t="s">
        <v>30</v>
      </c>
      <c r="C393" s="27">
        <v>1197831</v>
      </c>
      <c r="D393" s="28">
        <v>44318</v>
      </c>
      <c r="E393" s="27" t="s">
        <v>31</v>
      </c>
      <c r="F393" s="27" t="s">
        <v>32</v>
      </c>
      <c r="G393" s="27" t="s">
        <v>43</v>
      </c>
      <c r="H393" s="27" t="s">
        <v>27</v>
      </c>
      <c r="I393" s="29">
        <v>0.35000000000000003</v>
      </c>
      <c r="J393" s="30">
        <v>5500</v>
      </c>
      <c r="K393" s="31">
        <f t="shared" si="2"/>
        <v>1925.0000000000002</v>
      </c>
      <c r="L393" s="31">
        <f t="shared" si="3"/>
        <v>866.25000000000011</v>
      </c>
      <c r="M393" s="32">
        <v>0.45</v>
      </c>
      <c r="O393" s="34"/>
      <c r="P393" s="33"/>
    </row>
    <row r="394" spans="1:16" ht="15.75" customHeight="1" x14ac:dyDescent="0.2">
      <c r="A394" s="22"/>
      <c r="B394" s="27" t="s">
        <v>30</v>
      </c>
      <c r="C394" s="27">
        <v>1197831</v>
      </c>
      <c r="D394" s="28">
        <v>44318</v>
      </c>
      <c r="E394" s="27" t="s">
        <v>31</v>
      </c>
      <c r="F394" s="27" t="s">
        <v>32</v>
      </c>
      <c r="G394" s="27" t="s">
        <v>43</v>
      </c>
      <c r="H394" s="27" t="s">
        <v>28</v>
      </c>
      <c r="I394" s="29">
        <v>0.5</v>
      </c>
      <c r="J394" s="30">
        <v>4500</v>
      </c>
      <c r="K394" s="31">
        <f t="shared" si="2"/>
        <v>2250</v>
      </c>
      <c r="L394" s="31">
        <f t="shared" si="3"/>
        <v>675</v>
      </c>
      <c r="M394" s="32">
        <v>0.3</v>
      </c>
      <c r="O394" s="34"/>
      <c r="P394" s="33"/>
    </row>
    <row r="395" spans="1:16" ht="15.75" customHeight="1" x14ac:dyDescent="0.2">
      <c r="A395" s="22"/>
      <c r="B395" s="27" t="s">
        <v>30</v>
      </c>
      <c r="C395" s="27">
        <v>1197831</v>
      </c>
      <c r="D395" s="28">
        <v>44318</v>
      </c>
      <c r="E395" s="27" t="s">
        <v>31</v>
      </c>
      <c r="F395" s="27" t="s">
        <v>32</v>
      </c>
      <c r="G395" s="27" t="s">
        <v>43</v>
      </c>
      <c r="H395" s="27" t="s">
        <v>29</v>
      </c>
      <c r="I395" s="29">
        <v>0.45</v>
      </c>
      <c r="J395" s="30">
        <v>8000</v>
      </c>
      <c r="K395" s="31">
        <f t="shared" si="2"/>
        <v>3600</v>
      </c>
      <c r="L395" s="31">
        <f t="shared" si="3"/>
        <v>1800</v>
      </c>
      <c r="M395" s="32">
        <v>0.5</v>
      </c>
      <c r="O395" s="34"/>
      <c r="P395" s="33"/>
    </row>
    <row r="396" spans="1:16" ht="15.75" customHeight="1" x14ac:dyDescent="0.2">
      <c r="A396" s="22"/>
      <c r="B396" s="27" t="s">
        <v>30</v>
      </c>
      <c r="C396" s="27">
        <v>1197831</v>
      </c>
      <c r="D396" s="28">
        <v>44348</v>
      </c>
      <c r="E396" s="27" t="s">
        <v>31</v>
      </c>
      <c r="F396" s="27" t="s">
        <v>32</v>
      </c>
      <c r="G396" s="27" t="s">
        <v>43</v>
      </c>
      <c r="H396" s="27" t="s">
        <v>24</v>
      </c>
      <c r="I396" s="29">
        <v>0.45</v>
      </c>
      <c r="J396" s="30">
        <v>8000</v>
      </c>
      <c r="K396" s="31">
        <f t="shared" si="2"/>
        <v>3600</v>
      </c>
      <c r="L396" s="31">
        <f t="shared" si="3"/>
        <v>1260</v>
      </c>
      <c r="M396" s="32">
        <v>0.35</v>
      </c>
      <c r="O396" s="34"/>
      <c r="P396" s="33"/>
    </row>
    <row r="397" spans="1:16" ht="15.75" customHeight="1" x14ac:dyDescent="0.2">
      <c r="A397" s="22"/>
      <c r="B397" s="27" t="s">
        <v>30</v>
      </c>
      <c r="C397" s="27">
        <v>1197831</v>
      </c>
      <c r="D397" s="28">
        <v>44348</v>
      </c>
      <c r="E397" s="27" t="s">
        <v>31</v>
      </c>
      <c r="F397" s="27" t="s">
        <v>32</v>
      </c>
      <c r="G397" s="27" t="s">
        <v>43</v>
      </c>
      <c r="H397" s="27" t="s">
        <v>25</v>
      </c>
      <c r="I397" s="29">
        <v>0.5</v>
      </c>
      <c r="J397" s="30">
        <v>8000</v>
      </c>
      <c r="K397" s="31">
        <f t="shared" si="2"/>
        <v>4000</v>
      </c>
      <c r="L397" s="31">
        <f t="shared" si="3"/>
        <v>1400</v>
      </c>
      <c r="M397" s="32">
        <v>0.35</v>
      </c>
      <c r="O397" s="34"/>
      <c r="P397" s="33"/>
    </row>
    <row r="398" spans="1:16" ht="15.75" customHeight="1" x14ac:dyDescent="0.2">
      <c r="A398" s="22"/>
      <c r="B398" s="27" t="s">
        <v>30</v>
      </c>
      <c r="C398" s="27">
        <v>1197831</v>
      </c>
      <c r="D398" s="28">
        <v>44348</v>
      </c>
      <c r="E398" s="27" t="s">
        <v>31</v>
      </c>
      <c r="F398" s="27" t="s">
        <v>32</v>
      </c>
      <c r="G398" s="27" t="s">
        <v>43</v>
      </c>
      <c r="H398" s="27" t="s">
        <v>26</v>
      </c>
      <c r="I398" s="29">
        <v>0.45</v>
      </c>
      <c r="J398" s="30">
        <v>6500</v>
      </c>
      <c r="K398" s="31">
        <f t="shared" si="2"/>
        <v>2925</v>
      </c>
      <c r="L398" s="31">
        <f t="shared" si="3"/>
        <v>1023.7499999999999</v>
      </c>
      <c r="M398" s="32">
        <v>0.35</v>
      </c>
      <c r="O398" s="34"/>
      <c r="P398" s="33"/>
    </row>
    <row r="399" spans="1:16" ht="15.75" customHeight="1" x14ac:dyDescent="0.2">
      <c r="A399" s="22"/>
      <c r="B399" s="27" t="s">
        <v>30</v>
      </c>
      <c r="C399" s="27">
        <v>1197831</v>
      </c>
      <c r="D399" s="28">
        <v>44348</v>
      </c>
      <c r="E399" s="27" t="s">
        <v>31</v>
      </c>
      <c r="F399" s="27" t="s">
        <v>32</v>
      </c>
      <c r="G399" s="27" t="s">
        <v>43</v>
      </c>
      <c r="H399" s="27" t="s">
        <v>27</v>
      </c>
      <c r="I399" s="29">
        <v>0.45</v>
      </c>
      <c r="J399" s="30">
        <v>6000</v>
      </c>
      <c r="K399" s="31">
        <f t="shared" si="2"/>
        <v>2700</v>
      </c>
      <c r="L399" s="31">
        <f t="shared" si="3"/>
        <v>1215</v>
      </c>
      <c r="M399" s="32">
        <v>0.45</v>
      </c>
      <c r="O399" s="34"/>
      <c r="P399" s="33"/>
    </row>
    <row r="400" spans="1:16" ht="15.75" customHeight="1" x14ac:dyDescent="0.2">
      <c r="A400" s="22"/>
      <c r="B400" s="27" t="s">
        <v>30</v>
      </c>
      <c r="C400" s="27">
        <v>1197831</v>
      </c>
      <c r="D400" s="28">
        <v>44348</v>
      </c>
      <c r="E400" s="27" t="s">
        <v>31</v>
      </c>
      <c r="F400" s="27" t="s">
        <v>32</v>
      </c>
      <c r="G400" s="27" t="s">
        <v>43</v>
      </c>
      <c r="H400" s="27" t="s">
        <v>28</v>
      </c>
      <c r="I400" s="29">
        <v>0.5</v>
      </c>
      <c r="J400" s="30">
        <v>5000</v>
      </c>
      <c r="K400" s="31">
        <f t="shared" si="2"/>
        <v>2500</v>
      </c>
      <c r="L400" s="31">
        <f t="shared" si="3"/>
        <v>750</v>
      </c>
      <c r="M400" s="32">
        <v>0.3</v>
      </c>
      <c r="O400" s="34"/>
      <c r="P400" s="33"/>
    </row>
    <row r="401" spans="1:16" ht="15.75" customHeight="1" x14ac:dyDescent="0.2">
      <c r="A401" s="22"/>
      <c r="B401" s="27" t="s">
        <v>30</v>
      </c>
      <c r="C401" s="27">
        <v>1197831</v>
      </c>
      <c r="D401" s="28">
        <v>44348</v>
      </c>
      <c r="E401" s="27" t="s">
        <v>31</v>
      </c>
      <c r="F401" s="27" t="s">
        <v>32</v>
      </c>
      <c r="G401" s="27" t="s">
        <v>43</v>
      </c>
      <c r="H401" s="27" t="s">
        <v>29</v>
      </c>
      <c r="I401" s="29">
        <v>0.55000000000000004</v>
      </c>
      <c r="J401" s="30">
        <v>8750</v>
      </c>
      <c r="K401" s="31">
        <f t="shared" si="2"/>
        <v>4812.5</v>
      </c>
      <c r="L401" s="31">
        <f t="shared" si="3"/>
        <v>2406.25</v>
      </c>
      <c r="M401" s="32">
        <v>0.5</v>
      </c>
      <c r="O401" s="34"/>
      <c r="P401" s="33"/>
    </row>
    <row r="402" spans="1:16" ht="15.75" customHeight="1" x14ac:dyDescent="0.2">
      <c r="A402" s="22"/>
      <c r="B402" s="27" t="s">
        <v>30</v>
      </c>
      <c r="C402" s="27">
        <v>1197831</v>
      </c>
      <c r="D402" s="28">
        <v>44380</v>
      </c>
      <c r="E402" s="27" t="s">
        <v>31</v>
      </c>
      <c r="F402" s="27" t="s">
        <v>32</v>
      </c>
      <c r="G402" s="27" t="s">
        <v>43</v>
      </c>
      <c r="H402" s="27" t="s">
        <v>24</v>
      </c>
      <c r="I402" s="29">
        <v>0.45</v>
      </c>
      <c r="J402" s="30">
        <v>8250</v>
      </c>
      <c r="K402" s="31">
        <f t="shared" si="2"/>
        <v>3712.5</v>
      </c>
      <c r="L402" s="31">
        <f t="shared" si="3"/>
        <v>1484.9999999999998</v>
      </c>
      <c r="M402" s="32">
        <v>0.39999999999999997</v>
      </c>
      <c r="O402" s="34"/>
      <c r="P402" s="33"/>
    </row>
    <row r="403" spans="1:16" ht="15.75" customHeight="1" x14ac:dyDescent="0.2">
      <c r="A403" s="22"/>
      <c r="B403" s="27" t="s">
        <v>30</v>
      </c>
      <c r="C403" s="27">
        <v>1197831</v>
      </c>
      <c r="D403" s="28">
        <v>44380</v>
      </c>
      <c r="E403" s="27" t="s">
        <v>31</v>
      </c>
      <c r="F403" s="27" t="s">
        <v>32</v>
      </c>
      <c r="G403" s="27" t="s">
        <v>43</v>
      </c>
      <c r="H403" s="27" t="s">
        <v>25</v>
      </c>
      <c r="I403" s="29">
        <v>0.5</v>
      </c>
      <c r="J403" s="30">
        <v>8250</v>
      </c>
      <c r="K403" s="31">
        <f t="shared" si="2"/>
        <v>4125</v>
      </c>
      <c r="L403" s="31">
        <f t="shared" si="3"/>
        <v>1649.9999999999998</v>
      </c>
      <c r="M403" s="32">
        <v>0.39999999999999997</v>
      </c>
      <c r="O403" s="34"/>
      <c r="P403" s="33"/>
    </row>
    <row r="404" spans="1:16" ht="15.75" customHeight="1" x14ac:dyDescent="0.2">
      <c r="A404" s="22"/>
      <c r="B404" s="27" t="s">
        <v>30</v>
      </c>
      <c r="C404" s="27">
        <v>1197831</v>
      </c>
      <c r="D404" s="28">
        <v>44380</v>
      </c>
      <c r="E404" s="27" t="s">
        <v>31</v>
      </c>
      <c r="F404" s="27" t="s">
        <v>32</v>
      </c>
      <c r="G404" s="27" t="s">
        <v>43</v>
      </c>
      <c r="H404" s="27" t="s">
        <v>26</v>
      </c>
      <c r="I404" s="29">
        <v>0.45</v>
      </c>
      <c r="J404" s="30">
        <v>9750</v>
      </c>
      <c r="K404" s="31">
        <f t="shared" si="2"/>
        <v>4387.5</v>
      </c>
      <c r="L404" s="31">
        <f t="shared" si="3"/>
        <v>1754.9999999999998</v>
      </c>
      <c r="M404" s="32">
        <v>0.39999999999999997</v>
      </c>
      <c r="O404" s="34"/>
      <c r="P404" s="33"/>
    </row>
    <row r="405" spans="1:16" ht="15.75" customHeight="1" x14ac:dyDescent="0.2">
      <c r="A405" s="22"/>
      <c r="B405" s="27" t="s">
        <v>30</v>
      </c>
      <c r="C405" s="27">
        <v>1197831</v>
      </c>
      <c r="D405" s="28">
        <v>44380</v>
      </c>
      <c r="E405" s="27" t="s">
        <v>31</v>
      </c>
      <c r="F405" s="27" t="s">
        <v>32</v>
      </c>
      <c r="G405" s="27" t="s">
        <v>43</v>
      </c>
      <c r="H405" s="27" t="s">
        <v>27</v>
      </c>
      <c r="I405" s="29">
        <v>0.45</v>
      </c>
      <c r="J405" s="30">
        <v>5750</v>
      </c>
      <c r="K405" s="31">
        <f t="shared" si="2"/>
        <v>2587.5</v>
      </c>
      <c r="L405" s="31">
        <f t="shared" si="3"/>
        <v>1293.75</v>
      </c>
      <c r="M405" s="32">
        <v>0.5</v>
      </c>
      <c r="O405" s="34"/>
      <c r="P405" s="33"/>
    </row>
    <row r="406" spans="1:16" ht="15.75" customHeight="1" x14ac:dyDescent="0.2">
      <c r="A406" s="22"/>
      <c r="B406" s="27" t="s">
        <v>30</v>
      </c>
      <c r="C406" s="27">
        <v>1197831</v>
      </c>
      <c r="D406" s="28">
        <v>44380</v>
      </c>
      <c r="E406" s="27" t="s">
        <v>31</v>
      </c>
      <c r="F406" s="27" t="s">
        <v>32</v>
      </c>
      <c r="G406" s="27" t="s">
        <v>43</v>
      </c>
      <c r="H406" s="27" t="s">
        <v>28</v>
      </c>
      <c r="I406" s="29">
        <v>0.5</v>
      </c>
      <c r="J406" s="30">
        <v>5750</v>
      </c>
      <c r="K406" s="31">
        <f t="shared" si="2"/>
        <v>2875</v>
      </c>
      <c r="L406" s="31">
        <f t="shared" si="3"/>
        <v>1006.2499999999999</v>
      </c>
      <c r="M406" s="32">
        <v>0.35</v>
      </c>
      <c r="O406" s="34"/>
      <c r="P406" s="33"/>
    </row>
    <row r="407" spans="1:16" ht="15.75" customHeight="1" x14ac:dyDescent="0.2">
      <c r="A407" s="22"/>
      <c r="B407" s="27" t="s">
        <v>30</v>
      </c>
      <c r="C407" s="27">
        <v>1197831</v>
      </c>
      <c r="D407" s="28">
        <v>44380</v>
      </c>
      <c r="E407" s="27" t="s">
        <v>31</v>
      </c>
      <c r="F407" s="27" t="s">
        <v>32</v>
      </c>
      <c r="G407" s="27" t="s">
        <v>43</v>
      </c>
      <c r="H407" s="27" t="s">
        <v>29</v>
      </c>
      <c r="I407" s="29">
        <v>0.6</v>
      </c>
      <c r="J407" s="30">
        <v>8500</v>
      </c>
      <c r="K407" s="31">
        <f t="shared" si="2"/>
        <v>5100</v>
      </c>
      <c r="L407" s="31">
        <f t="shared" si="3"/>
        <v>2805</v>
      </c>
      <c r="M407" s="32">
        <v>0.55000000000000004</v>
      </c>
      <c r="O407" s="34"/>
      <c r="P407" s="33"/>
    </row>
    <row r="408" spans="1:16" ht="15.75" customHeight="1" x14ac:dyDescent="0.2">
      <c r="A408" s="22"/>
      <c r="B408" s="27" t="s">
        <v>30</v>
      </c>
      <c r="C408" s="27">
        <v>1197831</v>
      </c>
      <c r="D408" s="28">
        <v>44413</v>
      </c>
      <c r="E408" s="27" t="s">
        <v>31</v>
      </c>
      <c r="F408" s="27" t="s">
        <v>32</v>
      </c>
      <c r="G408" s="27" t="s">
        <v>43</v>
      </c>
      <c r="H408" s="27" t="s">
        <v>24</v>
      </c>
      <c r="I408" s="29">
        <v>0.5</v>
      </c>
      <c r="J408" s="30">
        <v>8000</v>
      </c>
      <c r="K408" s="31">
        <f t="shared" si="2"/>
        <v>4000</v>
      </c>
      <c r="L408" s="31">
        <f t="shared" si="3"/>
        <v>1599.9999999999998</v>
      </c>
      <c r="M408" s="32">
        <v>0.39999999999999997</v>
      </c>
      <c r="O408" s="34"/>
      <c r="P408" s="33"/>
    </row>
    <row r="409" spans="1:16" ht="15.75" customHeight="1" x14ac:dyDescent="0.2">
      <c r="A409" s="22"/>
      <c r="B409" s="27" t="s">
        <v>30</v>
      </c>
      <c r="C409" s="27">
        <v>1197831</v>
      </c>
      <c r="D409" s="28">
        <v>44413</v>
      </c>
      <c r="E409" s="27" t="s">
        <v>31</v>
      </c>
      <c r="F409" s="27" t="s">
        <v>32</v>
      </c>
      <c r="G409" s="27" t="s">
        <v>43</v>
      </c>
      <c r="H409" s="27" t="s">
        <v>25</v>
      </c>
      <c r="I409" s="29">
        <v>0.55000000000000004</v>
      </c>
      <c r="J409" s="30">
        <v>8000</v>
      </c>
      <c r="K409" s="31">
        <f t="shared" si="2"/>
        <v>4400</v>
      </c>
      <c r="L409" s="31">
        <f t="shared" si="3"/>
        <v>1759.9999999999998</v>
      </c>
      <c r="M409" s="32">
        <v>0.39999999999999997</v>
      </c>
      <c r="O409" s="34"/>
      <c r="P409" s="33"/>
    </row>
    <row r="410" spans="1:16" ht="15.75" customHeight="1" x14ac:dyDescent="0.2">
      <c r="A410" s="22"/>
      <c r="B410" s="27" t="s">
        <v>30</v>
      </c>
      <c r="C410" s="27">
        <v>1197831</v>
      </c>
      <c r="D410" s="28">
        <v>44413</v>
      </c>
      <c r="E410" s="27" t="s">
        <v>31</v>
      </c>
      <c r="F410" s="27" t="s">
        <v>32</v>
      </c>
      <c r="G410" s="27" t="s">
        <v>43</v>
      </c>
      <c r="H410" s="27" t="s">
        <v>26</v>
      </c>
      <c r="I410" s="29">
        <v>0.5</v>
      </c>
      <c r="J410" s="30">
        <v>9750</v>
      </c>
      <c r="K410" s="31">
        <f t="shared" si="2"/>
        <v>4875</v>
      </c>
      <c r="L410" s="31">
        <f t="shared" si="3"/>
        <v>1949.9999999999998</v>
      </c>
      <c r="M410" s="32">
        <v>0.39999999999999997</v>
      </c>
      <c r="O410" s="34"/>
      <c r="P410" s="33"/>
    </row>
    <row r="411" spans="1:16" ht="15.75" customHeight="1" x14ac:dyDescent="0.2">
      <c r="A411" s="22"/>
      <c r="B411" s="27" t="s">
        <v>30</v>
      </c>
      <c r="C411" s="27">
        <v>1197831</v>
      </c>
      <c r="D411" s="28">
        <v>44413</v>
      </c>
      <c r="E411" s="27" t="s">
        <v>31</v>
      </c>
      <c r="F411" s="27" t="s">
        <v>32</v>
      </c>
      <c r="G411" s="27" t="s">
        <v>43</v>
      </c>
      <c r="H411" s="27" t="s">
        <v>27</v>
      </c>
      <c r="I411" s="29">
        <v>0.5</v>
      </c>
      <c r="J411" s="30">
        <v>5250</v>
      </c>
      <c r="K411" s="31">
        <f t="shared" si="2"/>
        <v>2625</v>
      </c>
      <c r="L411" s="31">
        <f t="shared" si="3"/>
        <v>1312.5</v>
      </c>
      <c r="M411" s="32">
        <v>0.5</v>
      </c>
      <c r="O411" s="34"/>
      <c r="P411" s="33"/>
    </row>
    <row r="412" spans="1:16" ht="15.75" customHeight="1" x14ac:dyDescent="0.2">
      <c r="A412" s="22"/>
      <c r="B412" s="27" t="s">
        <v>30</v>
      </c>
      <c r="C412" s="27">
        <v>1197831</v>
      </c>
      <c r="D412" s="28">
        <v>44413</v>
      </c>
      <c r="E412" s="27" t="s">
        <v>31</v>
      </c>
      <c r="F412" s="27" t="s">
        <v>32</v>
      </c>
      <c r="G412" s="27" t="s">
        <v>43</v>
      </c>
      <c r="H412" s="27" t="s">
        <v>28</v>
      </c>
      <c r="I412" s="29">
        <v>0.55000000000000004</v>
      </c>
      <c r="J412" s="30">
        <v>5250</v>
      </c>
      <c r="K412" s="31">
        <f t="shared" si="2"/>
        <v>2887.5000000000005</v>
      </c>
      <c r="L412" s="31">
        <f t="shared" si="3"/>
        <v>1010.6250000000001</v>
      </c>
      <c r="M412" s="32">
        <v>0.35</v>
      </c>
      <c r="O412" s="34"/>
      <c r="P412" s="33"/>
    </row>
    <row r="413" spans="1:16" ht="15.75" customHeight="1" x14ac:dyDescent="0.2">
      <c r="A413" s="22"/>
      <c r="B413" s="27" t="s">
        <v>30</v>
      </c>
      <c r="C413" s="27">
        <v>1197831</v>
      </c>
      <c r="D413" s="28">
        <v>44413</v>
      </c>
      <c r="E413" s="27" t="s">
        <v>31</v>
      </c>
      <c r="F413" s="27" t="s">
        <v>32</v>
      </c>
      <c r="G413" s="27" t="s">
        <v>43</v>
      </c>
      <c r="H413" s="27" t="s">
        <v>29</v>
      </c>
      <c r="I413" s="29">
        <v>0.6</v>
      </c>
      <c r="J413" s="30">
        <v>7750</v>
      </c>
      <c r="K413" s="31">
        <f t="shared" si="2"/>
        <v>4650</v>
      </c>
      <c r="L413" s="31">
        <f t="shared" si="3"/>
        <v>2557.5</v>
      </c>
      <c r="M413" s="32">
        <v>0.55000000000000004</v>
      </c>
      <c r="O413" s="34"/>
      <c r="P413" s="33"/>
    </row>
    <row r="414" spans="1:16" ht="15.75" customHeight="1" x14ac:dyDescent="0.2">
      <c r="A414" s="22"/>
      <c r="B414" s="27" t="s">
        <v>30</v>
      </c>
      <c r="C414" s="27">
        <v>1197831</v>
      </c>
      <c r="D414" s="28">
        <v>44441</v>
      </c>
      <c r="E414" s="27" t="s">
        <v>31</v>
      </c>
      <c r="F414" s="27" t="s">
        <v>32</v>
      </c>
      <c r="G414" s="27" t="s">
        <v>43</v>
      </c>
      <c r="H414" s="27" t="s">
        <v>24</v>
      </c>
      <c r="I414" s="29">
        <v>0.55000000000000004</v>
      </c>
      <c r="J414" s="30">
        <v>7250</v>
      </c>
      <c r="K414" s="31">
        <f t="shared" si="2"/>
        <v>3987.5000000000005</v>
      </c>
      <c r="L414" s="31">
        <f t="shared" si="3"/>
        <v>1595</v>
      </c>
      <c r="M414" s="32">
        <v>0.39999999999999997</v>
      </c>
      <c r="O414" s="34"/>
      <c r="P414" s="33"/>
    </row>
    <row r="415" spans="1:16" ht="15.75" customHeight="1" x14ac:dyDescent="0.2">
      <c r="A415" s="22"/>
      <c r="B415" s="27" t="s">
        <v>30</v>
      </c>
      <c r="C415" s="27">
        <v>1197831</v>
      </c>
      <c r="D415" s="28">
        <v>44441</v>
      </c>
      <c r="E415" s="27" t="s">
        <v>31</v>
      </c>
      <c r="F415" s="27" t="s">
        <v>32</v>
      </c>
      <c r="G415" s="27" t="s">
        <v>43</v>
      </c>
      <c r="H415" s="27" t="s">
        <v>25</v>
      </c>
      <c r="I415" s="29">
        <v>0.55000000000000004</v>
      </c>
      <c r="J415" s="30">
        <v>6750</v>
      </c>
      <c r="K415" s="31">
        <f t="shared" si="2"/>
        <v>3712.5000000000005</v>
      </c>
      <c r="L415" s="31">
        <f t="shared" si="3"/>
        <v>1485</v>
      </c>
      <c r="M415" s="32">
        <v>0.39999999999999997</v>
      </c>
      <c r="O415" s="34"/>
      <c r="P415" s="33"/>
    </row>
    <row r="416" spans="1:16" ht="15.75" customHeight="1" x14ac:dyDescent="0.2">
      <c r="A416" s="22"/>
      <c r="B416" s="27" t="s">
        <v>30</v>
      </c>
      <c r="C416" s="27">
        <v>1197831</v>
      </c>
      <c r="D416" s="28">
        <v>44441</v>
      </c>
      <c r="E416" s="27" t="s">
        <v>31</v>
      </c>
      <c r="F416" s="27" t="s">
        <v>32</v>
      </c>
      <c r="G416" s="27" t="s">
        <v>43</v>
      </c>
      <c r="H416" s="27" t="s">
        <v>26</v>
      </c>
      <c r="I416" s="29">
        <v>0.6</v>
      </c>
      <c r="J416" s="30">
        <v>7250</v>
      </c>
      <c r="K416" s="31">
        <f t="shared" si="2"/>
        <v>4350</v>
      </c>
      <c r="L416" s="31">
        <f t="shared" si="3"/>
        <v>1739.9999999999998</v>
      </c>
      <c r="M416" s="32">
        <v>0.39999999999999997</v>
      </c>
      <c r="O416" s="34"/>
      <c r="P416" s="33"/>
    </row>
    <row r="417" spans="1:16" ht="15.75" customHeight="1" x14ac:dyDescent="0.2">
      <c r="A417" s="22"/>
      <c r="B417" s="27" t="s">
        <v>30</v>
      </c>
      <c r="C417" s="27">
        <v>1197831</v>
      </c>
      <c r="D417" s="28">
        <v>44441</v>
      </c>
      <c r="E417" s="27" t="s">
        <v>31</v>
      </c>
      <c r="F417" s="27" t="s">
        <v>32</v>
      </c>
      <c r="G417" s="27" t="s">
        <v>43</v>
      </c>
      <c r="H417" s="27" t="s">
        <v>27</v>
      </c>
      <c r="I417" s="29">
        <v>0.6</v>
      </c>
      <c r="J417" s="30">
        <v>4500</v>
      </c>
      <c r="K417" s="31">
        <f t="shared" si="2"/>
        <v>2700</v>
      </c>
      <c r="L417" s="31">
        <f t="shared" si="3"/>
        <v>1350</v>
      </c>
      <c r="M417" s="32">
        <v>0.5</v>
      </c>
      <c r="O417" s="34"/>
      <c r="P417" s="33"/>
    </row>
    <row r="418" spans="1:16" ht="15.75" customHeight="1" x14ac:dyDescent="0.2">
      <c r="A418" s="22"/>
      <c r="B418" s="27" t="s">
        <v>30</v>
      </c>
      <c r="C418" s="27">
        <v>1197831</v>
      </c>
      <c r="D418" s="28">
        <v>44441</v>
      </c>
      <c r="E418" s="27" t="s">
        <v>31</v>
      </c>
      <c r="F418" s="27" t="s">
        <v>32</v>
      </c>
      <c r="G418" s="27" t="s">
        <v>43</v>
      </c>
      <c r="H418" s="27" t="s">
        <v>28</v>
      </c>
      <c r="I418" s="29">
        <v>0.55000000000000004</v>
      </c>
      <c r="J418" s="30">
        <v>4500</v>
      </c>
      <c r="K418" s="31">
        <f t="shared" si="2"/>
        <v>2475</v>
      </c>
      <c r="L418" s="31">
        <f t="shared" si="3"/>
        <v>866.25</v>
      </c>
      <c r="M418" s="32">
        <v>0.35</v>
      </c>
      <c r="O418" s="34"/>
      <c r="P418" s="33"/>
    </row>
    <row r="419" spans="1:16" ht="15.75" customHeight="1" x14ac:dyDescent="0.2">
      <c r="A419" s="22"/>
      <c r="B419" s="27" t="s">
        <v>30</v>
      </c>
      <c r="C419" s="27">
        <v>1197831</v>
      </c>
      <c r="D419" s="28">
        <v>44441</v>
      </c>
      <c r="E419" s="27" t="s">
        <v>31</v>
      </c>
      <c r="F419" s="27" t="s">
        <v>32</v>
      </c>
      <c r="G419" s="27" t="s">
        <v>43</v>
      </c>
      <c r="H419" s="27" t="s">
        <v>29</v>
      </c>
      <c r="I419" s="29">
        <v>0.5</v>
      </c>
      <c r="J419" s="30">
        <v>6750</v>
      </c>
      <c r="K419" s="31">
        <f t="shared" si="2"/>
        <v>3375</v>
      </c>
      <c r="L419" s="31">
        <f t="shared" si="3"/>
        <v>1856.2500000000002</v>
      </c>
      <c r="M419" s="32">
        <v>0.55000000000000004</v>
      </c>
      <c r="O419" s="34"/>
      <c r="P419" s="33"/>
    </row>
    <row r="420" spans="1:16" ht="15.75" customHeight="1" x14ac:dyDescent="0.2">
      <c r="A420" s="22"/>
      <c r="B420" s="27" t="s">
        <v>30</v>
      </c>
      <c r="C420" s="27">
        <v>1197831</v>
      </c>
      <c r="D420" s="28">
        <v>44470</v>
      </c>
      <c r="E420" s="27" t="s">
        <v>31</v>
      </c>
      <c r="F420" s="27" t="s">
        <v>32</v>
      </c>
      <c r="G420" s="27" t="s">
        <v>43</v>
      </c>
      <c r="H420" s="27" t="s">
        <v>24</v>
      </c>
      <c r="I420" s="29">
        <v>0.4</v>
      </c>
      <c r="J420" s="30">
        <v>6250</v>
      </c>
      <c r="K420" s="31">
        <f t="shared" si="2"/>
        <v>2500</v>
      </c>
      <c r="L420" s="31">
        <f t="shared" si="3"/>
        <v>999.99999999999989</v>
      </c>
      <c r="M420" s="32">
        <v>0.39999999999999997</v>
      </c>
      <c r="O420" s="34"/>
      <c r="P420" s="33"/>
    </row>
    <row r="421" spans="1:16" ht="15.75" customHeight="1" x14ac:dyDescent="0.2">
      <c r="A421" s="22"/>
      <c r="B421" s="27" t="s">
        <v>30</v>
      </c>
      <c r="C421" s="27">
        <v>1197831</v>
      </c>
      <c r="D421" s="28">
        <v>44470</v>
      </c>
      <c r="E421" s="27" t="s">
        <v>31</v>
      </c>
      <c r="F421" s="27" t="s">
        <v>32</v>
      </c>
      <c r="G421" s="27" t="s">
        <v>43</v>
      </c>
      <c r="H421" s="27" t="s">
        <v>25</v>
      </c>
      <c r="I421" s="29">
        <v>0.4</v>
      </c>
      <c r="J421" s="30">
        <v>6250</v>
      </c>
      <c r="K421" s="31">
        <f t="shared" si="2"/>
        <v>2500</v>
      </c>
      <c r="L421" s="31">
        <f t="shared" si="3"/>
        <v>999.99999999999989</v>
      </c>
      <c r="M421" s="32">
        <v>0.39999999999999997</v>
      </c>
      <c r="O421" s="34"/>
      <c r="P421" s="33"/>
    </row>
    <row r="422" spans="1:16" ht="15.75" customHeight="1" x14ac:dyDescent="0.2">
      <c r="A422" s="22"/>
      <c r="B422" s="27" t="s">
        <v>30</v>
      </c>
      <c r="C422" s="27">
        <v>1197831</v>
      </c>
      <c r="D422" s="28">
        <v>44470</v>
      </c>
      <c r="E422" s="27" t="s">
        <v>31</v>
      </c>
      <c r="F422" s="27" t="s">
        <v>32</v>
      </c>
      <c r="G422" s="27" t="s">
        <v>43</v>
      </c>
      <c r="H422" s="27" t="s">
        <v>26</v>
      </c>
      <c r="I422" s="29">
        <v>0.45</v>
      </c>
      <c r="J422" s="30">
        <v>5750</v>
      </c>
      <c r="K422" s="31">
        <f t="shared" si="2"/>
        <v>2587.5</v>
      </c>
      <c r="L422" s="31">
        <f t="shared" si="3"/>
        <v>1035</v>
      </c>
      <c r="M422" s="32">
        <v>0.39999999999999997</v>
      </c>
      <c r="O422" s="34"/>
      <c r="P422" s="33"/>
    </row>
    <row r="423" spans="1:16" ht="15.75" customHeight="1" x14ac:dyDescent="0.2">
      <c r="A423" s="22"/>
      <c r="B423" s="27" t="s">
        <v>30</v>
      </c>
      <c r="C423" s="27">
        <v>1197831</v>
      </c>
      <c r="D423" s="28">
        <v>44470</v>
      </c>
      <c r="E423" s="27" t="s">
        <v>31</v>
      </c>
      <c r="F423" s="27" t="s">
        <v>32</v>
      </c>
      <c r="G423" s="27" t="s">
        <v>43</v>
      </c>
      <c r="H423" s="27" t="s">
        <v>27</v>
      </c>
      <c r="I423" s="29">
        <v>0.45</v>
      </c>
      <c r="J423" s="30">
        <v>4250</v>
      </c>
      <c r="K423" s="31">
        <f t="shared" si="2"/>
        <v>1912.5</v>
      </c>
      <c r="L423" s="31">
        <f t="shared" si="3"/>
        <v>956.25</v>
      </c>
      <c r="M423" s="32">
        <v>0.5</v>
      </c>
      <c r="O423" s="34"/>
      <c r="P423" s="33"/>
    </row>
    <row r="424" spans="1:16" ht="15.75" customHeight="1" x14ac:dyDescent="0.2">
      <c r="A424" s="22"/>
      <c r="B424" s="27" t="s">
        <v>30</v>
      </c>
      <c r="C424" s="27">
        <v>1197831</v>
      </c>
      <c r="D424" s="28">
        <v>44470</v>
      </c>
      <c r="E424" s="27" t="s">
        <v>31</v>
      </c>
      <c r="F424" s="27" t="s">
        <v>32</v>
      </c>
      <c r="G424" s="27" t="s">
        <v>43</v>
      </c>
      <c r="H424" s="27" t="s">
        <v>28</v>
      </c>
      <c r="I424" s="29">
        <v>0.4</v>
      </c>
      <c r="J424" s="30">
        <v>4000</v>
      </c>
      <c r="K424" s="31">
        <f t="shared" si="2"/>
        <v>1600</v>
      </c>
      <c r="L424" s="31">
        <f t="shared" si="3"/>
        <v>560</v>
      </c>
      <c r="M424" s="32">
        <v>0.35</v>
      </c>
      <c r="O424" s="34"/>
      <c r="P424" s="33"/>
    </row>
    <row r="425" spans="1:16" ht="15.75" customHeight="1" x14ac:dyDescent="0.2">
      <c r="A425" s="22"/>
      <c r="B425" s="27" t="s">
        <v>30</v>
      </c>
      <c r="C425" s="27">
        <v>1197831</v>
      </c>
      <c r="D425" s="28">
        <v>44470</v>
      </c>
      <c r="E425" s="27" t="s">
        <v>31</v>
      </c>
      <c r="F425" s="27" t="s">
        <v>32</v>
      </c>
      <c r="G425" s="27" t="s">
        <v>43</v>
      </c>
      <c r="H425" s="27" t="s">
        <v>29</v>
      </c>
      <c r="I425" s="29">
        <v>0.5</v>
      </c>
      <c r="J425" s="30">
        <v>5750</v>
      </c>
      <c r="K425" s="31">
        <f t="shared" si="2"/>
        <v>2875</v>
      </c>
      <c r="L425" s="31">
        <f t="shared" si="3"/>
        <v>1581.2500000000002</v>
      </c>
      <c r="M425" s="32">
        <v>0.55000000000000004</v>
      </c>
      <c r="O425" s="34"/>
      <c r="P425" s="33"/>
    </row>
    <row r="426" spans="1:16" ht="15.75" customHeight="1" x14ac:dyDescent="0.2">
      <c r="A426" s="22"/>
      <c r="B426" s="27" t="s">
        <v>30</v>
      </c>
      <c r="C426" s="27">
        <v>1197831</v>
      </c>
      <c r="D426" s="28">
        <v>44502</v>
      </c>
      <c r="E426" s="27" t="s">
        <v>31</v>
      </c>
      <c r="F426" s="27" t="s">
        <v>32</v>
      </c>
      <c r="G426" s="27" t="s">
        <v>43</v>
      </c>
      <c r="H426" s="27" t="s">
        <v>24</v>
      </c>
      <c r="I426" s="29">
        <v>0.4</v>
      </c>
      <c r="J426" s="30">
        <v>7250</v>
      </c>
      <c r="K426" s="31">
        <f t="shared" si="2"/>
        <v>2900</v>
      </c>
      <c r="L426" s="31">
        <f t="shared" si="3"/>
        <v>1160</v>
      </c>
      <c r="M426" s="32">
        <v>0.39999999999999997</v>
      </c>
      <c r="O426" s="34"/>
      <c r="P426" s="33"/>
    </row>
    <row r="427" spans="1:16" ht="15.75" customHeight="1" x14ac:dyDescent="0.2">
      <c r="A427" s="22"/>
      <c r="B427" s="27" t="s">
        <v>30</v>
      </c>
      <c r="C427" s="27">
        <v>1197831</v>
      </c>
      <c r="D427" s="28">
        <v>44502</v>
      </c>
      <c r="E427" s="27" t="s">
        <v>31</v>
      </c>
      <c r="F427" s="27" t="s">
        <v>32</v>
      </c>
      <c r="G427" s="27" t="s">
        <v>43</v>
      </c>
      <c r="H427" s="27" t="s">
        <v>25</v>
      </c>
      <c r="I427" s="29">
        <v>0.4</v>
      </c>
      <c r="J427" s="30">
        <v>7250</v>
      </c>
      <c r="K427" s="31">
        <f t="shared" si="2"/>
        <v>2900</v>
      </c>
      <c r="L427" s="31">
        <f t="shared" si="3"/>
        <v>1160</v>
      </c>
      <c r="M427" s="32">
        <v>0.39999999999999997</v>
      </c>
      <c r="O427" s="34"/>
      <c r="P427" s="33"/>
    </row>
    <row r="428" spans="1:16" ht="15.75" customHeight="1" x14ac:dyDescent="0.2">
      <c r="A428" s="22"/>
      <c r="B428" s="27" t="s">
        <v>30</v>
      </c>
      <c r="C428" s="27">
        <v>1197831</v>
      </c>
      <c r="D428" s="28">
        <v>44502</v>
      </c>
      <c r="E428" s="27" t="s">
        <v>31</v>
      </c>
      <c r="F428" s="27" t="s">
        <v>32</v>
      </c>
      <c r="G428" s="27" t="s">
        <v>43</v>
      </c>
      <c r="H428" s="27" t="s">
        <v>26</v>
      </c>
      <c r="I428" s="29">
        <v>0.65</v>
      </c>
      <c r="J428" s="30">
        <v>6500</v>
      </c>
      <c r="K428" s="31">
        <f t="shared" si="2"/>
        <v>4225</v>
      </c>
      <c r="L428" s="31">
        <f t="shared" si="3"/>
        <v>1689.9999999999998</v>
      </c>
      <c r="M428" s="32">
        <v>0.39999999999999997</v>
      </c>
      <c r="O428" s="34"/>
      <c r="P428" s="33"/>
    </row>
    <row r="429" spans="1:16" ht="15.75" customHeight="1" x14ac:dyDescent="0.2">
      <c r="A429" s="22"/>
      <c r="B429" s="27" t="s">
        <v>30</v>
      </c>
      <c r="C429" s="27">
        <v>1197831</v>
      </c>
      <c r="D429" s="28">
        <v>44502</v>
      </c>
      <c r="E429" s="27" t="s">
        <v>31</v>
      </c>
      <c r="F429" s="27" t="s">
        <v>32</v>
      </c>
      <c r="G429" s="27" t="s">
        <v>43</v>
      </c>
      <c r="H429" s="27" t="s">
        <v>27</v>
      </c>
      <c r="I429" s="29">
        <v>0.65</v>
      </c>
      <c r="J429" s="30">
        <v>5000</v>
      </c>
      <c r="K429" s="31">
        <f t="shared" si="2"/>
        <v>3250</v>
      </c>
      <c r="L429" s="31">
        <f t="shared" si="3"/>
        <v>1625</v>
      </c>
      <c r="M429" s="32">
        <v>0.5</v>
      </c>
      <c r="O429" s="34"/>
      <c r="P429" s="33"/>
    </row>
    <row r="430" spans="1:16" ht="15.75" customHeight="1" x14ac:dyDescent="0.2">
      <c r="A430" s="22"/>
      <c r="B430" s="27" t="s">
        <v>30</v>
      </c>
      <c r="C430" s="27">
        <v>1197831</v>
      </c>
      <c r="D430" s="28">
        <v>44502</v>
      </c>
      <c r="E430" s="27" t="s">
        <v>31</v>
      </c>
      <c r="F430" s="27" t="s">
        <v>32</v>
      </c>
      <c r="G430" s="27" t="s">
        <v>43</v>
      </c>
      <c r="H430" s="27" t="s">
        <v>28</v>
      </c>
      <c r="I430" s="29">
        <v>0.6</v>
      </c>
      <c r="J430" s="30">
        <v>4750</v>
      </c>
      <c r="K430" s="31">
        <f t="shared" si="2"/>
        <v>2850</v>
      </c>
      <c r="L430" s="31">
        <f t="shared" si="3"/>
        <v>997.49999999999989</v>
      </c>
      <c r="M430" s="32">
        <v>0.35</v>
      </c>
      <c r="O430" s="34"/>
      <c r="P430" s="33"/>
    </row>
    <row r="431" spans="1:16" ht="15.75" customHeight="1" x14ac:dyDescent="0.2">
      <c r="A431" s="22"/>
      <c r="B431" s="27" t="s">
        <v>30</v>
      </c>
      <c r="C431" s="27">
        <v>1197831</v>
      </c>
      <c r="D431" s="28">
        <v>44502</v>
      </c>
      <c r="E431" s="27" t="s">
        <v>31</v>
      </c>
      <c r="F431" s="27" t="s">
        <v>32</v>
      </c>
      <c r="G431" s="27" t="s">
        <v>43</v>
      </c>
      <c r="H431" s="27" t="s">
        <v>29</v>
      </c>
      <c r="I431" s="29">
        <v>0.70000000000000007</v>
      </c>
      <c r="J431" s="30">
        <v>6750</v>
      </c>
      <c r="K431" s="31">
        <f t="shared" si="2"/>
        <v>4725</v>
      </c>
      <c r="L431" s="31">
        <f t="shared" si="3"/>
        <v>2598.75</v>
      </c>
      <c r="M431" s="32">
        <v>0.55000000000000004</v>
      </c>
      <c r="O431" s="34"/>
      <c r="P431" s="33"/>
    </row>
    <row r="432" spans="1:16" ht="15.75" customHeight="1" x14ac:dyDescent="0.2">
      <c r="A432" s="22"/>
      <c r="B432" s="27" t="s">
        <v>30</v>
      </c>
      <c r="C432" s="27">
        <v>1197831</v>
      </c>
      <c r="D432" s="28">
        <v>44531</v>
      </c>
      <c r="E432" s="27" t="s">
        <v>31</v>
      </c>
      <c r="F432" s="27" t="s">
        <v>32</v>
      </c>
      <c r="G432" s="27" t="s">
        <v>43</v>
      </c>
      <c r="H432" s="27" t="s">
        <v>24</v>
      </c>
      <c r="I432" s="29">
        <v>0.6</v>
      </c>
      <c r="J432" s="30">
        <v>8250</v>
      </c>
      <c r="K432" s="31">
        <f t="shared" si="2"/>
        <v>4950</v>
      </c>
      <c r="L432" s="31">
        <f t="shared" si="3"/>
        <v>1979.9999999999998</v>
      </c>
      <c r="M432" s="32">
        <v>0.39999999999999997</v>
      </c>
      <c r="O432" s="34"/>
      <c r="P432" s="33"/>
    </row>
    <row r="433" spans="1:17" ht="15.75" customHeight="1" x14ac:dyDescent="0.2">
      <c r="A433" s="22"/>
      <c r="B433" s="27" t="s">
        <v>30</v>
      </c>
      <c r="C433" s="27">
        <v>1197831</v>
      </c>
      <c r="D433" s="28">
        <v>44531</v>
      </c>
      <c r="E433" s="27" t="s">
        <v>31</v>
      </c>
      <c r="F433" s="27" t="s">
        <v>32</v>
      </c>
      <c r="G433" s="27" t="s">
        <v>43</v>
      </c>
      <c r="H433" s="27" t="s">
        <v>25</v>
      </c>
      <c r="I433" s="29">
        <v>0.6</v>
      </c>
      <c r="J433" s="30">
        <v>8250</v>
      </c>
      <c r="K433" s="31">
        <f t="shared" si="2"/>
        <v>4950</v>
      </c>
      <c r="L433" s="31">
        <f t="shared" si="3"/>
        <v>1979.9999999999998</v>
      </c>
      <c r="M433" s="32">
        <v>0.39999999999999997</v>
      </c>
      <c r="O433" s="34"/>
      <c r="P433" s="33"/>
    </row>
    <row r="434" spans="1:17" ht="15.75" customHeight="1" x14ac:dyDescent="0.2">
      <c r="A434" s="22"/>
      <c r="B434" s="27" t="s">
        <v>30</v>
      </c>
      <c r="C434" s="27">
        <v>1197831</v>
      </c>
      <c r="D434" s="28">
        <v>44531</v>
      </c>
      <c r="E434" s="27" t="s">
        <v>31</v>
      </c>
      <c r="F434" s="27" t="s">
        <v>32</v>
      </c>
      <c r="G434" s="27" t="s">
        <v>43</v>
      </c>
      <c r="H434" s="27" t="s">
        <v>26</v>
      </c>
      <c r="I434" s="29">
        <v>0.65</v>
      </c>
      <c r="J434" s="30">
        <v>7250</v>
      </c>
      <c r="K434" s="31">
        <f t="shared" si="2"/>
        <v>4712.5</v>
      </c>
      <c r="L434" s="31">
        <f t="shared" si="3"/>
        <v>1884.9999999999998</v>
      </c>
      <c r="M434" s="32">
        <v>0.39999999999999997</v>
      </c>
      <c r="O434" s="34"/>
      <c r="P434" s="33"/>
    </row>
    <row r="435" spans="1:17" ht="15.75" customHeight="1" x14ac:dyDescent="0.2">
      <c r="A435" s="22"/>
      <c r="B435" s="27" t="s">
        <v>30</v>
      </c>
      <c r="C435" s="27">
        <v>1197831</v>
      </c>
      <c r="D435" s="28">
        <v>44531</v>
      </c>
      <c r="E435" s="27" t="s">
        <v>31</v>
      </c>
      <c r="F435" s="27" t="s">
        <v>32</v>
      </c>
      <c r="G435" s="27" t="s">
        <v>43</v>
      </c>
      <c r="H435" s="27" t="s">
        <v>27</v>
      </c>
      <c r="I435" s="29">
        <v>0.65</v>
      </c>
      <c r="J435" s="30">
        <v>5750</v>
      </c>
      <c r="K435" s="31">
        <f t="shared" si="2"/>
        <v>3737.5</v>
      </c>
      <c r="L435" s="31">
        <f t="shared" si="3"/>
        <v>1868.75</v>
      </c>
      <c r="M435" s="32">
        <v>0.5</v>
      </c>
      <c r="O435" s="34"/>
      <c r="P435" s="33"/>
    </row>
    <row r="436" spans="1:17" ht="15.75" customHeight="1" x14ac:dyDescent="0.2">
      <c r="A436" s="22"/>
      <c r="B436" s="27" t="s">
        <v>30</v>
      </c>
      <c r="C436" s="27">
        <v>1197831</v>
      </c>
      <c r="D436" s="28">
        <v>44531</v>
      </c>
      <c r="E436" s="27" t="s">
        <v>31</v>
      </c>
      <c r="F436" s="27" t="s">
        <v>32</v>
      </c>
      <c r="G436" s="27" t="s">
        <v>43</v>
      </c>
      <c r="H436" s="27" t="s">
        <v>28</v>
      </c>
      <c r="I436" s="29">
        <v>0.6</v>
      </c>
      <c r="J436" s="30">
        <v>5250</v>
      </c>
      <c r="K436" s="31">
        <f t="shared" si="2"/>
        <v>3150</v>
      </c>
      <c r="L436" s="31">
        <f t="shared" si="3"/>
        <v>1102.5</v>
      </c>
      <c r="M436" s="32">
        <v>0.35</v>
      </c>
      <c r="O436" s="34"/>
      <c r="P436" s="33"/>
    </row>
    <row r="437" spans="1:17" ht="15.75" customHeight="1" x14ac:dyDescent="0.2">
      <c r="A437" s="22"/>
      <c r="B437" s="27" t="s">
        <v>30</v>
      </c>
      <c r="C437" s="27">
        <v>1197831</v>
      </c>
      <c r="D437" s="28">
        <v>44531</v>
      </c>
      <c r="E437" s="27" t="s">
        <v>31</v>
      </c>
      <c r="F437" s="27" t="s">
        <v>32</v>
      </c>
      <c r="G437" s="27" t="s">
        <v>43</v>
      </c>
      <c r="H437" s="27" t="s">
        <v>29</v>
      </c>
      <c r="I437" s="29">
        <v>0.70000000000000007</v>
      </c>
      <c r="J437" s="30">
        <v>7750</v>
      </c>
      <c r="K437" s="31">
        <f t="shared" si="2"/>
        <v>5425.0000000000009</v>
      </c>
      <c r="L437" s="31">
        <f t="shared" si="3"/>
        <v>2983.7500000000009</v>
      </c>
      <c r="M437" s="32">
        <v>0.55000000000000004</v>
      </c>
      <c r="O437" s="34"/>
      <c r="P437" s="33"/>
    </row>
    <row r="438" spans="1:17" ht="15.75" customHeight="1" x14ac:dyDescent="0.2">
      <c r="A438" s="22"/>
      <c r="B438" s="27" t="s">
        <v>21</v>
      </c>
      <c r="C438" s="27">
        <v>1185732</v>
      </c>
      <c r="D438" s="28">
        <v>44203</v>
      </c>
      <c r="E438" s="27" t="s">
        <v>22</v>
      </c>
      <c r="F438" s="27" t="s">
        <v>44</v>
      </c>
      <c r="G438" s="27" t="s">
        <v>45</v>
      </c>
      <c r="H438" s="27" t="s">
        <v>24</v>
      </c>
      <c r="I438" s="29">
        <v>0.45</v>
      </c>
      <c r="J438" s="30">
        <v>4250</v>
      </c>
      <c r="K438" s="31">
        <f t="shared" si="2"/>
        <v>1912.5</v>
      </c>
      <c r="L438" s="31">
        <f t="shared" si="3"/>
        <v>1051.875</v>
      </c>
      <c r="M438" s="32">
        <v>0.55000000000000004</v>
      </c>
      <c r="O438" s="35"/>
      <c r="P438" s="33"/>
      <c r="Q438" s="36"/>
    </row>
    <row r="439" spans="1:17" ht="15.75" customHeight="1" x14ac:dyDescent="0.2">
      <c r="A439" s="22"/>
      <c r="B439" s="27" t="s">
        <v>21</v>
      </c>
      <c r="C439" s="27">
        <v>1185732</v>
      </c>
      <c r="D439" s="28">
        <v>44203</v>
      </c>
      <c r="E439" s="27" t="s">
        <v>22</v>
      </c>
      <c r="F439" s="27" t="s">
        <v>44</v>
      </c>
      <c r="G439" s="27" t="s">
        <v>45</v>
      </c>
      <c r="H439" s="27" t="s">
        <v>25</v>
      </c>
      <c r="I439" s="29">
        <v>0.45</v>
      </c>
      <c r="J439" s="30">
        <v>2250</v>
      </c>
      <c r="K439" s="31">
        <f t="shared" si="2"/>
        <v>1012.5</v>
      </c>
      <c r="L439" s="31">
        <f t="shared" si="3"/>
        <v>354.375</v>
      </c>
      <c r="M439" s="32">
        <v>0.35</v>
      </c>
      <c r="O439" s="35"/>
      <c r="P439" s="33"/>
      <c r="Q439" s="36"/>
    </row>
    <row r="440" spans="1:17" ht="15.75" customHeight="1" x14ac:dyDescent="0.2">
      <c r="A440" s="22"/>
      <c r="B440" s="27" t="s">
        <v>21</v>
      </c>
      <c r="C440" s="27">
        <v>1185732</v>
      </c>
      <c r="D440" s="28">
        <v>44203</v>
      </c>
      <c r="E440" s="27" t="s">
        <v>22</v>
      </c>
      <c r="F440" s="27" t="s">
        <v>44</v>
      </c>
      <c r="G440" s="27" t="s">
        <v>45</v>
      </c>
      <c r="H440" s="27" t="s">
        <v>26</v>
      </c>
      <c r="I440" s="29">
        <v>0.35000000000000003</v>
      </c>
      <c r="J440" s="30">
        <v>2250</v>
      </c>
      <c r="K440" s="31">
        <f t="shared" si="2"/>
        <v>787.50000000000011</v>
      </c>
      <c r="L440" s="31">
        <f t="shared" si="3"/>
        <v>315</v>
      </c>
      <c r="M440" s="32">
        <v>0.39999999999999997</v>
      </c>
      <c r="O440" s="35"/>
      <c r="P440" s="33"/>
      <c r="Q440" s="36"/>
    </row>
    <row r="441" spans="1:17" ht="15.75" customHeight="1" x14ac:dyDescent="0.2">
      <c r="A441" s="22"/>
      <c r="B441" s="27" t="s">
        <v>21</v>
      </c>
      <c r="C441" s="27">
        <v>1185732</v>
      </c>
      <c r="D441" s="28">
        <v>44203</v>
      </c>
      <c r="E441" s="27" t="s">
        <v>22</v>
      </c>
      <c r="F441" s="27" t="s">
        <v>44</v>
      </c>
      <c r="G441" s="27" t="s">
        <v>45</v>
      </c>
      <c r="H441" s="27" t="s">
        <v>27</v>
      </c>
      <c r="I441" s="29">
        <v>0.4</v>
      </c>
      <c r="J441" s="30">
        <v>750</v>
      </c>
      <c r="K441" s="31">
        <f t="shared" si="2"/>
        <v>300</v>
      </c>
      <c r="L441" s="31">
        <f t="shared" si="3"/>
        <v>119.99999999999999</v>
      </c>
      <c r="M441" s="32">
        <v>0.39999999999999997</v>
      </c>
      <c r="O441" s="35"/>
      <c r="P441" s="33"/>
      <c r="Q441" s="36"/>
    </row>
    <row r="442" spans="1:17" ht="15.75" customHeight="1" x14ac:dyDescent="0.2">
      <c r="A442" s="22"/>
      <c r="B442" s="27" t="s">
        <v>21</v>
      </c>
      <c r="C442" s="27">
        <v>1185732</v>
      </c>
      <c r="D442" s="28">
        <v>44203</v>
      </c>
      <c r="E442" s="27" t="s">
        <v>22</v>
      </c>
      <c r="F442" s="27" t="s">
        <v>44</v>
      </c>
      <c r="G442" s="27" t="s">
        <v>45</v>
      </c>
      <c r="H442" s="27" t="s">
        <v>28</v>
      </c>
      <c r="I442" s="29">
        <v>0.54999999999999993</v>
      </c>
      <c r="J442" s="30">
        <v>1250</v>
      </c>
      <c r="K442" s="31">
        <f t="shared" si="2"/>
        <v>687.49999999999989</v>
      </c>
      <c r="L442" s="31">
        <f t="shared" si="3"/>
        <v>240.62499999999994</v>
      </c>
      <c r="M442" s="32">
        <v>0.35</v>
      </c>
      <c r="O442" s="35"/>
      <c r="P442" s="33"/>
      <c r="Q442" s="36"/>
    </row>
    <row r="443" spans="1:17" ht="15.75" customHeight="1" x14ac:dyDescent="0.2">
      <c r="A443" s="22"/>
      <c r="B443" s="27" t="s">
        <v>21</v>
      </c>
      <c r="C443" s="27">
        <v>1185732</v>
      </c>
      <c r="D443" s="28">
        <v>44203</v>
      </c>
      <c r="E443" s="27" t="s">
        <v>22</v>
      </c>
      <c r="F443" s="27" t="s">
        <v>44</v>
      </c>
      <c r="G443" s="27" t="s">
        <v>45</v>
      </c>
      <c r="H443" s="27" t="s">
        <v>29</v>
      </c>
      <c r="I443" s="29">
        <v>0.45</v>
      </c>
      <c r="J443" s="30">
        <v>2250</v>
      </c>
      <c r="K443" s="31">
        <f t="shared" si="2"/>
        <v>1012.5</v>
      </c>
      <c r="L443" s="31">
        <f t="shared" si="3"/>
        <v>303.75</v>
      </c>
      <c r="M443" s="32">
        <v>0.3</v>
      </c>
      <c r="O443" s="35"/>
      <c r="P443" s="33"/>
      <c r="Q443" s="36"/>
    </row>
    <row r="444" spans="1:17" ht="15.75" customHeight="1" x14ac:dyDescent="0.2">
      <c r="A444" s="22"/>
      <c r="B444" s="27" t="s">
        <v>21</v>
      </c>
      <c r="C444" s="27">
        <v>1185732</v>
      </c>
      <c r="D444" s="28">
        <v>44232</v>
      </c>
      <c r="E444" s="27" t="s">
        <v>22</v>
      </c>
      <c r="F444" s="27" t="s">
        <v>44</v>
      </c>
      <c r="G444" s="27" t="s">
        <v>45</v>
      </c>
      <c r="H444" s="27" t="s">
        <v>24</v>
      </c>
      <c r="I444" s="29">
        <v>0.45</v>
      </c>
      <c r="J444" s="30">
        <v>4750</v>
      </c>
      <c r="K444" s="31">
        <f t="shared" si="2"/>
        <v>2137.5</v>
      </c>
      <c r="L444" s="31">
        <f t="shared" si="3"/>
        <v>1175.625</v>
      </c>
      <c r="M444" s="32">
        <v>0.55000000000000004</v>
      </c>
      <c r="O444" s="35"/>
      <c r="P444" s="33"/>
      <c r="Q444" s="36"/>
    </row>
    <row r="445" spans="1:17" ht="15.75" customHeight="1" x14ac:dyDescent="0.2">
      <c r="A445" s="22"/>
      <c r="B445" s="27" t="s">
        <v>21</v>
      </c>
      <c r="C445" s="27">
        <v>1185732</v>
      </c>
      <c r="D445" s="28">
        <v>44232</v>
      </c>
      <c r="E445" s="27" t="s">
        <v>22</v>
      </c>
      <c r="F445" s="27" t="s">
        <v>44</v>
      </c>
      <c r="G445" s="27" t="s">
        <v>45</v>
      </c>
      <c r="H445" s="27" t="s">
        <v>25</v>
      </c>
      <c r="I445" s="29">
        <v>0.45</v>
      </c>
      <c r="J445" s="30">
        <v>1250</v>
      </c>
      <c r="K445" s="31">
        <f t="shared" si="2"/>
        <v>562.5</v>
      </c>
      <c r="L445" s="31">
        <f t="shared" si="3"/>
        <v>196.875</v>
      </c>
      <c r="M445" s="32">
        <v>0.35</v>
      </c>
      <c r="O445" s="35"/>
      <c r="P445" s="33"/>
      <c r="Q445" s="36"/>
    </row>
    <row r="446" spans="1:17" ht="15.75" customHeight="1" x14ac:dyDescent="0.2">
      <c r="A446" s="22"/>
      <c r="B446" s="27" t="s">
        <v>21</v>
      </c>
      <c r="C446" s="27">
        <v>1185732</v>
      </c>
      <c r="D446" s="28">
        <v>44232</v>
      </c>
      <c r="E446" s="27" t="s">
        <v>22</v>
      </c>
      <c r="F446" s="27" t="s">
        <v>44</v>
      </c>
      <c r="G446" s="27" t="s">
        <v>45</v>
      </c>
      <c r="H446" s="27" t="s">
        <v>26</v>
      </c>
      <c r="I446" s="29">
        <v>0.35000000000000003</v>
      </c>
      <c r="J446" s="30">
        <v>1750</v>
      </c>
      <c r="K446" s="31">
        <f t="shared" si="2"/>
        <v>612.50000000000011</v>
      </c>
      <c r="L446" s="31">
        <f t="shared" si="3"/>
        <v>245.00000000000003</v>
      </c>
      <c r="M446" s="32">
        <v>0.39999999999999997</v>
      </c>
      <c r="O446" s="35"/>
      <c r="P446" s="33"/>
      <c r="Q446" s="36"/>
    </row>
    <row r="447" spans="1:17" ht="15.75" customHeight="1" x14ac:dyDescent="0.2">
      <c r="A447" s="22"/>
      <c r="B447" s="27" t="s">
        <v>21</v>
      </c>
      <c r="C447" s="27">
        <v>1185732</v>
      </c>
      <c r="D447" s="28">
        <v>44232</v>
      </c>
      <c r="E447" s="27" t="s">
        <v>22</v>
      </c>
      <c r="F447" s="27" t="s">
        <v>44</v>
      </c>
      <c r="G447" s="27" t="s">
        <v>45</v>
      </c>
      <c r="H447" s="27" t="s">
        <v>27</v>
      </c>
      <c r="I447" s="29">
        <v>0.4</v>
      </c>
      <c r="J447" s="30">
        <v>500</v>
      </c>
      <c r="K447" s="31">
        <f t="shared" si="2"/>
        <v>200</v>
      </c>
      <c r="L447" s="31">
        <f t="shared" si="3"/>
        <v>80</v>
      </c>
      <c r="M447" s="32">
        <v>0.39999999999999997</v>
      </c>
      <c r="O447" s="35"/>
      <c r="P447" s="33"/>
      <c r="Q447" s="36"/>
    </row>
    <row r="448" spans="1:17" ht="15.75" customHeight="1" x14ac:dyDescent="0.2">
      <c r="A448" s="22"/>
      <c r="B448" s="27" t="s">
        <v>21</v>
      </c>
      <c r="C448" s="27">
        <v>1185732</v>
      </c>
      <c r="D448" s="28">
        <v>44232</v>
      </c>
      <c r="E448" s="27" t="s">
        <v>22</v>
      </c>
      <c r="F448" s="27" t="s">
        <v>44</v>
      </c>
      <c r="G448" s="27" t="s">
        <v>45</v>
      </c>
      <c r="H448" s="27" t="s">
        <v>28</v>
      </c>
      <c r="I448" s="29">
        <v>0.54999999999999993</v>
      </c>
      <c r="J448" s="30">
        <v>1250</v>
      </c>
      <c r="K448" s="31">
        <f t="shared" si="2"/>
        <v>687.49999999999989</v>
      </c>
      <c r="L448" s="31">
        <f t="shared" si="3"/>
        <v>240.62499999999994</v>
      </c>
      <c r="M448" s="32">
        <v>0.35</v>
      </c>
      <c r="O448" s="35"/>
      <c r="P448" s="33"/>
      <c r="Q448" s="36"/>
    </row>
    <row r="449" spans="1:17" ht="15.75" customHeight="1" x14ac:dyDescent="0.2">
      <c r="A449" s="22"/>
      <c r="B449" s="27" t="s">
        <v>21</v>
      </c>
      <c r="C449" s="27">
        <v>1185732</v>
      </c>
      <c r="D449" s="28">
        <v>44232</v>
      </c>
      <c r="E449" s="27" t="s">
        <v>22</v>
      </c>
      <c r="F449" s="27" t="s">
        <v>44</v>
      </c>
      <c r="G449" s="27" t="s">
        <v>45</v>
      </c>
      <c r="H449" s="27" t="s">
        <v>29</v>
      </c>
      <c r="I449" s="29">
        <v>0.45</v>
      </c>
      <c r="J449" s="30">
        <v>2250</v>
      </c>
      <c r="K449" s="31">
        <f t="shared" si="2"/>
        <v>1012.5</v>
      </c>
      <c r="L449" s="31">
        <f t="shared" si="3"/>
        <v>303.75</v>
      </c>
      <c r="M449" s="32">
        <v>0.3</v>
      </c>
      <c r="O449" s="35"/>
      <c r="P449" s="33"/>
      <c r="Q449" s="36"/>
    </row>
    <row r="450" spans="1:17" ht="15.75" customHeight="1" x14ac:dyDescent="0.2">
      <c r="A450" s="22"/>
      <c r="B450" s="27" t="s">
        <v>21</v>
      </c>
      <c r="C450" s="27">
        <v>1185732</v>
      </c>
      <c r="D450" s="28">
        <v>44258</v>
      </c>
      <c r="E450" s="27" t="s">
        <v>22</v>
      </c>
      <c r="F450" s="27" t="s">
        <v>44</v>
      </c>
      <c r="G450" s="27" t="s">
        <v>45</v>
      </c>
      <c r="H450" s="27" t="s">
        <v>24</v>
      </c>
      <c r="I450" s="29">
        <v>0.5</v>
      </c>
      <c r="J450" s="30">
        <v>4450</v>
      </c>
      <c r="K450" s="31">
        <f t="shared" si="2"/>
        <v>2225</v>
      </c>
      <c r="L450" s="31">
        <f t="shared" si="3"/>
        <v>1223.75</v>
      </c>
      <c r="M450" s="32">
        <v>0.55000000000000004</v>
      </c>
      <c r="O450" s="35"/>
      <c r="P450" s="33"/>
      <c r="Q450" s="36"/>
    </row>
    <row r="451" spans="1:17" ht="15.75" customHeight="1" x14ac:dyDescent="0.2">
      <c r="A451" s="22"/>
      <c r="B451" s="27" t="s">
        <v>21</v>
      </c>
      <c r="C451" s="27">
        <v>1185732</v>
      </c>
      <c r="D451" s="28">
        <v>44258</v>
      </c>
      <c r="E451" s="27" t="s">
        <v>22</v>
      </c>
      <c r="F451" s="27" t="s">
        <v>44</v>
      </c>
      <c r="G451" s="27" t="s">
        <v>45</v>
      </c>
      <c r="H451" s="27" t="s">
        <v>25</v>
      </c>
      <c r="I451" s="29">
        <v>0.5</v>
      </c>
      <c r="J451" s="30">
        <v>1500</v>
      </c>
      <c r="K451" s="31">
        <f t="shared" si="2"/>
        <v>750</v>
      </c>
      <c r="L451" s="31">
        <f t="shared" si="3"/>
        <v>262.5</v>
      </c>
      <c r="M451" s="32">
        <v>0.35</v>
      </c>
      <c r="O451" s="35"/>
      <c r="P451" s="33"/>
      <c r="Q451" s="36"/>
    </row>
    <row r="452" spans="1:17" ht="15.75" customHeight="1" x14ac:dyDescent="0.2">
      <c r="A452" s="22"/>
      <c r="B452" s="27" t="s">
        <v>21</v>
      </c>
      <c r="C452" s="27">
        <v>1185732</v>
      </c>
      <c r="D452" s="28">
        <v>44258</v>
      </c>
      <c r="E452" s="27" t="s">
        <v>22</v>
      </c>
      <c r="F452" s="27" t="s">
        <v>44</v>
      </c>
      <c r="G452" s="27" t="s">
        <v>45</v>
      </c>
      <c r="H452" s="27" t="s">
        <v>26</v>
      </c>
      <c r="I452" s="29">
        <v>0.4</v>
      </c>
      <c r="J452" s="30">
        <v>1750</v>
      </c>
      <c r="K452" s="31">
        <f t="shared" si="2"/>
        <v>700</v>
      </c>
      <c r="L452" s="31">
        <f t="shared" si="3"/>
        <v>280</v>
      </c>
      <c r="M452" s="32">
        <v>0.39999999999999997</v>
      </c>
      <c r="O452" s="35"/>
      <c r="P452" s="33"/>
      <c r="Q452" s="36"/>
    </row>
    <row r="453" spans="1:17" ht="15.75" customHeight="1" x14ac:dyDescent="0.2">
      <c r="A453" s="22"/>
      <c r="B453" s="27" t="s">
        <v>21</v>
      </c>
      <c r="C453" s="27">
        <v>1185732</v>
      </c>
      <c r="D453" s="28">
        <v>44258</v>
      </c>
      <c r="E453" s="27" t="s">
        <v>22</v>
      </c>
      <c r="F453" s="27" t="s">
        <v>44</v>
      </c>
      <c r="G453" s="27" t="s">
        <v>45</v>
      </c>
      <c r="H453" s="27" t="s">
        <v>27</v>
      </c>
      <c r="I453" s="29">
        <v>0.45</v>
      </c>
      <c r="J453" s="30">
        <v>250</v>
      </c>
      <c r="K453" s="31">
        <f t="shared" si="2"/>
        <v>112.5</v>
      </c>
      <c r="L453" s="31">
        <f t="shared" si="3"/>
        <v>44.999999999999993</v>
      </c>
      <c r="M453" s="32">
        <v>0.39999999999999997</v>
      </c>
      <c r="O453" s="35"/>
      <c r="P453" s="33"/>
      <c r="Q453" s="36"/>
    </row>
    <row r="454" spans="1:17" ht="15.75" customHeight="1" x14ac:dyDescent="0.2">
      <c r="A454" s="22"/>
      <c r="B454" s="27" t="s">
        <v>21</v>
      </c>
      <c r="C454" s="27">
        <v>1185732</v>
      </c>
      <c r="D454" s="28">
        <v>44258</v>
      </c>
      <c r="E454" s="27" t="s">
        <v>22</v>
      </c>
      <c r="F454" s="27" t="s">
        <v>44</v>
      </c>
      <c r="G454" s="27" t="s">
        <v>45</v>
      </c>
      <c r="H454" s="27" t="s">
        <v>28</v>
      </c>
      <c r="I454" s="29">
        <v>0.6</v>
      </c>
      <c r="J454" s="30">
        <v>750</v>
      </c>
      <c r="K454" s="31">
        <f t="shared" si="2"/>
        <v>450</v>
      </c>
      <c r="L454" s="31">
        <f t="shared" si="3"/>
        <v>135</v>
      </c>
      <c r="M454" s="32">
        <v>0.3</v>
      </c>
      <c r="O454" s="35"/>
      <c r="P454" s="33"/>
      <c r="Q454" s="36"/>
    </row>
    <row r="455" spans="1:17" ht="15.75" customHeight="1" x14ac:dyDescent="0.2">
      <c r="A455" s="22"/>
      <c r="B455" s="27" t="s">
        <v>21</v>
      </c>
      <c r="C455" s="27">
        <v>1185732</v>
      </c>
      <c r="D455" s="28">
        <v>44258</v>
      </c>
      <c r="E455" s="27" t="s">
        <v>22</v>
      </c>
      <c r="F455" s="27" t="s">
        <v>44</v>
      </c>
      <c r="G455" s="27" t="s">
        <v>45</v>
      </c>
      <c r="H455" s="27" t="s">
        <v>29</v>
      </c>
      <c r="I455" s="29">
        <v>0.5</v>
      </c>
      <c r="J455" s="30">
        <v>1750</v>
      </c>
      <c r="K455" s="31">
        <f t="shared" si="2"/>
        <v>875</v>
      </c>
      <c r="L455" s="31">
        <f t="shared" si="3"/>
        <v>218.75</v>
      </c>
      <c r="M455" s="32">
        <v>0.25</v>
      </c>
      <c r="O455" s="35"/>
      <c r="P455" s="33"/>
      <c r="Q455" s="36"/>
    </row>
    <row r="456" spans="1:17" ht="15.75" customHeight="1" x14ac:dyDescent="0.2">
      <c r="A456" s="22"/>
      <c r="B456" s="27" t="s">
        <v>21</v>
      </c>
      <c r="C456" s="27">
        <v>1185732</v>
      </c>
      <c r="D456" s="28">
        <v>44290</v>
      </c>
      <c r="E456" s="27" t="s">
        <v>22</v>
      </c>
      <c r="F456" s="27" t="s">
        <v>44</v>
      </c>
      <c r="G456" s="27" t="s">
        <v>45</v>
      </c>
      <c r="H456" s="27" t="s">
        <v>24</v>
      </c>
      <c r="I456" s="29">
        <v>0.5</v>
      </c>
      <c r="J456" s="30">
        <v>4500</v>
      </c>
      <c r="K456" s="31">
        <f t="shared" si="2"/>
        <v>2250</v>
      </c>
      <c r="L456" s="31">
        <f t="shared" si="3"/>
        <v>1125</v>
      </c>
      <c r="M456" s="32">
        <v>0.5</v>
      </c>
      <c r="O456" s="35"/>
      <c r="P456" s="33"/>
      <c r="Q456" s="36"/>
    </row>
    <row r="457" spans="1:17" ht="15.75" customHeight="1" x14ac:dyDescent="0.2">
      <c r="A457" s="22"/>
      <c r="B457" s="27" t="s">
        <v>21</v>
      </c>
      <c r="C457" s="27">
        <v>1185732</v>
      </c>
      <c r="D457" s="28">
        <v>44290</v>
      </c>
      <c r="E457" s="27" t="s">
        <v>22</v>
      </c>
      <c r="F457" s="27" t="s">
        <v>44</v>
      </c>
      <c r="G457" s="27" t="s">
        <v>45</v>
      </c>
      <c r="H457" s="27" t="s">
        <v>25</v>
      </c>
      <c r="I457" s="29">
        <v>0.5</v>
      </c>
      <c r="J457" s="30">
        <v>1500</v>
      </c>
      <c r="K457" s="31">
        <f t="shared" si="2"/>
        <v>750</v>
      </c>
      <c r="L457" s="31">
        <f t="shared" si="3"/>
        <v>225</v>
      </c>
      <c r="M457" s="32">
        <v>0.3</v>
      </c>
      <c r="O457" s="35"/>
      <c r="P457" s="33"/>
      <c r="Q457" s="36"/>
    </row>
    <row r="458" spans="1:17" ht="15.75" customHeight="1" x14ac:dyDescent="0.2">
      <c r="A458" s="22"/>
      <c r="B458" s="27" t="s">
        <v>21</v>
      </c>
      <c r="C458" s="27">
        <v>1185732</v>
      </c>
      <c r="D458" s="28">
        <v>44290</v>
      </c>
      <c r="E458" s="27" t="s">
        <v>22</v>
      </c>
      <c r="F458" s="27" t="s">
        <v>44</v>
      </c>
      <c r="G458" s="27" t="s">
        <v>45</v>
      </c>
      <c r="H458" s="27" t="s">
        <v>26</v>
      </c>
      <c r="I458" s="29">
        <v>0.4</v>
      </c>
      <c r="J458" s="30">
        <v>1500</v>
      </c>
      <c r="K458" s="31">
        <f t="shared" si="2"/>
        <v>600</v>
      </c>
      <c r="L458" s="31">
        <f t="shared" si="3"/>
        <v>210</v>
      </c>
      <c r="M458" s="32">
        <v>0.35</v>
      </c>
      <c r="O458" s="35"/>
      <c r="P458" s="33"/>
      <c r="Q458" s="36"/>
    </row>
    <row r="459" spans="1:17" ht="15.75" customHeight="1" x14ac:dyDescent="0.2">
      <c r="A459" s="22"/>
      <c r="B459" s="27" t="s">
        <v>21</v>
      </c>
      <c r="C459" s="27">
        <v>1185732</v>
      </c>
      <c r="D459" s="28">
        <v>44290</v>
      </c>
      <c r="E459" s="27" t="s">
        <v>22</v>
      </c>
      <c r="F459" s="27" t="s">
        <v>44</v>
      </c>
      <c r="G459" s="27" t="s">
        <v>45</v>
      </c>
      <c r="H459" s="27" t="s">
        <v>27</v>
      </c>
      <c r="I459" s="29">
        <v>0.45</v>
      </c>
      <c r="J459" s="30">
        <v>750</v>
      </c>
      <c r="K459" s="31">
        <f t="shared" si="2"/>
        <v>337.5</v>
      </c>
      <c r="L459" s="31">
        <f t="shared" si="3"/>
        <v>118.12499999999999</v>
      </c>
      <c r="M459" s="32">
        <v>0.35</v>
      </c>
      <c r="O459" s="35"/>
      <c r="P459" s="33"/>
      <c r="Q459" s="36"/>
    </row>
    <row r="460" spans="1:17" ht="15.75" customHeight="1" x14ac:dyDescent="0.2">
      <c r="A460" s="22"/>
      <c r="B460" s="27" t="s">
        <v>21</v>
      </c>
      <c r="C460" s="27">
        <v>1185732</v>
      </c>
      <c r="D460" s="28">
        <v>44290</v>
      </c>
      <c r="E460" s="27" t="s">
        <v>22</v>
      </c>
      <c r="F460" s="27" t="s">
        <v>44</v>
      </c>
      <c r="G460" s="27" t="s">
        <v>45</v>
      </c>
      <c r="H460" s="27" t="s">
        <v>28</v>
      </c>
      <c r="I460" s="29">
        <v>0.6</v>
      </c>
      <c r="J460" s="30">
        <v>750</v>
      </c>
      <c r="K460" s="31">
        <f t="shared" si="2"/>
        <v>450</v>
      </c>
      <c r="L460" s="31">
        <f t="shared" si="3"/>
        <v>135</v>
      </c>
      <c r="M460" s="32">
        <v>0.3</v>
      </c>
      <c r="O460" s="35"/>
      <c r="P460" s="33"/>
      <c r="Q460" s="36"/>
    </row>
    <row r="461" spans="1:17" ht="15.75" customHeight="1" x14ac:dyDescent="0.2">
      <c r="A461" s="22"/>
      <c r="B461" s="27" t="s">
        <v>21</v>
      </c>
      <c r="C461" s="27">
        <v>1185732</v>
      </c>
      <c r="D461" s="28">
        <v>44290</v>
      </c>
      <c r="E461" s="27" t="s">
        <v>22</v>
      </c>
      <c r="F461" s="27" t="s">
        <v>44</v>
      </c>
      <c r="G461" s="27" t="s">
        <v>45</v>
      </c>
      <c r="H461" s="27" t="s">
        <v>29</v>
      </c>
      <c r="I461" s="29">
        <v>0.5</v>
      </c>
      <c r="J461" s="30">
        <v>2000</v>
      </c>
      <c r="K461" s="31">
        <f t="shared" si="2"/>
        <v>1000</v>
      </c>
      <c r="L461" s="31">
        <f t="shared" si="3"/>
        <v>250</v>
      </c>
      <c r="M461" s="32">
        <v>0.25</v>
      </c>
      <c r="O461" s="35"/>
      <c r="P461" s="33"/>
      <c r="Q461" s="36"/>
    </row>
    <row r="462" spans="1:17" ht="15.75" customHeight="1" x14ac:dyDescent="0.2">
      <c r="A462" s="22"/>
      <c r="B462" s="27" t="s">
        <v>21</v>
      </c>
      <c r="C462" s="27">
        <v>1185732</v>
      </c>
      <c r="D462" s="28">
        <v>44319</v>
      </c>
      <c r="E462" s="27" t="s">
        <v>22</v>
      </c>
      <c r="F462" s="27" t="s">
        <v>44</v>
      </c>
      <c r="G462" s="27" t="s">
        <v>45</v>
      </c>
      <c r="H462" s="27" t="s">
        <v>24</v>
      </c>
      <c r="I462" s="29">
        <v>0.6</v>
      </c>
      <c r="J462" s="30">
        <v>4700</v>
      </c>
      <c r="K462" s="31">
        <f t="shared" si="2"/>
        <v>2820</v>
      </c>
      <c r="L462" s="31">
        <f t="shared" si="3"/>
        <v>1410</v>
      </c>
      <c r="M462" s="32">
        <v>0.5</v>
      </c>
      <c r="O462" s="35"/>
      <c r="P462" s="33"/>
      <c r="Q462" s="36"/>
    </row>
    <row r="463" spans="1:17" ht="15.75" customHeight="1" x14ac:dyDescent="0.2">
      <c r="A463" s="22"/>
      <c r="B463" s="27" t="s">
        <v>21</v>
      </c>
      <c r="C463" s="27">
        <v>1185732</v>
      </c>
      <c r="D463" s="28">
        <v>44319</v>
      </c>
      <c r="E463" s="27" t="s">
        <v>22</v>
      </c>
      <c r="F463" s="27" t="s">
        <v>44</v>
      </c>
      <c r="G463" s="27" t="s">
        <v>45</v>
      </c>
      <c r="H463" s="27" t="s">
        <v>25</v>
      </c>
      <c r="I463" s="29">
        <v>0.60000000000000009</v>
      </c>
      <c r="J463" s="30">
        <v>1750</v>
      </c>
      <c r="K463" s="31">
        <f t="shared" si="2"/>
        <v>1050.0000000000002</v>
      </c>
      <c r="L463" s="31">
        <f t="shared" si="3"/>
        <v>315.00000000000006</v>
      </c>
      <c r="M463" s="32">
        <v>0.3</v>
      </c>
      <c r="O463" s="35"/>
      <c r="P463" s="33"/>
      <c r="Q463" s="36"/>
    </row>
    <row r="464" spans="1:17" ht="15.75" customHeight="1" x14ac:dyDescent="0.2">
      <c r="A464" s="22"/>
      <c r="B464" s="27" t="s">
        <v>21</v>
      </c>
      <c r="C464" s="27">
        <v>1185732</v>
      </c>
      <c r="D464" s="28">
        <v>44319</v>
      </c>
      <c r="E464" s="27" t="s">
        <v>22</v>
      </c>
      <c r="F464" s="27" t="s">
        <v>44</v>
      </c>
      <c r="G464" s="27" t="s">
        <v>45</v>
      </c>
      <c r="H464" s="27" t="s">
        <v>26</v>
      </c>
      <c r="I464" s="29">
        <v>0.55000000000000004</v>
      </c>
      <c r="J464" s="30">
        <v>1500</v>
      </c>
      <c r="K464" s="31">
        <f t="shared" si="2"/>
        <v>825.00000000000011</v>
      </c>
      <c r="L464" s="31">
        <f t="shared" si="3"/>
        <v>288.75</v>
      </c>
      <c r="M464" s="32">
        <v>0.35</v>
      </c>
      <c r="O464" s="35"/>
      <c r="P464" s="33"/>
      <c r="Q464" s="36"/>
    </row>
    <row r="465" spans="1:17" ht="15.75" customHeight="1" x14ac:dyDescent="0.2">
      <c r="A465" s="22"/>
      <c r="B465" s="27" t="s">
        <v>21</v>
      </c>
      <c r="C465" s="27">
        <v>1185732</v>
      </c>
      <c r="D465" s="28">
        <v>44319</v>
      </c>
      <c r="E465" s="27" t="s">
        <v>22</v>
      </c>
      <c r="F465" s="27" t="s">
        <v>44</v>
      </c>
      <c r="G465" s="27" t="s">
        <v>45</v>
      </c>
      <c r="H465" s="27" t="s">
        <v>27</v>
      </c>
      <c r="I465" s="29">
        <v>0.55000000000000004</v>
      </c>
      <c r="J465" s="30">
        <v>1000</v>
      </c>
      <c r="K465" s="31">
        <f t="shared" si="2"/>
        <v>550</v>
      </c>
      <c r="L465" s="31">
        <f t="shared" si="3"/>
        <v>192.5</v>
      </c>
      <c r="M465" s="32">
        <v>0.35</v>
      </c>
      <c r="O465" s="35"/>
      <c r="P465" s="33"/>
      <c r="Q465" s="36"/>
    </row>
    <row r="466" spans="1:17" ht="15.75" customHeight="1" x14ac:dyDescent="0.2">
      <c r="A466" s="22"/>
      <c r="B466" s="27" t="s">
        <v>21</v>
      </c>
      <c r="C466" s="27">
        <v>1185732</v>
      </c>
      <c r="D466" s="28">
        <v>44319</v>
      </c>
      <c r="E466" s="27" t="s">
        <v>22</v>
      </c>
      <c r="F466" s="27" t="s">
        <v>44</v>
      </c>
      <c r="G466" s="27" t="s">
        <v>45</v>
      </c>
      <c r="H466" s="27" t="s">
        <v>28</v>
      </c>
      <c r="I466" s="29">
        <v>0.65</v>
      </c>
      <c r="J466" s="30">
        <v>1250</v>
      </c>
      <c r="K466" s="31">
        <f t="shared" si="2"/>
        <v>812.5</v>
      </c>
      <c r="L466" s="31">
        <f t="shared" si="3"/>
        <v>243.75</v>
      </c>
      <c r="M466" s="32">
        <v>0.3</v>
      </c>
      <c r="O466" s="35"/>
      <c r="P466" s="33"/>
      <c r="Q466" s="36"/>
    </row>
    <row r="467" spans="1:17" ht="15.75" customHeight="1" x14ac:dyDescent="0.2">
      <c r="A467" s="22"/>
      <c r="B467" s="27" t="s">
        <v>21</v>
      </c>
      <c r="C467" s="27">
        <v>1185732</v>
      </c>
      <c r="D467" s="28">
        <v>44319</v>
      </c>
      <c r="E467" s="27" t="s">
        <v>22</v>
      </c>
      <c r="F467" s="27" t="s">
        <v>44</v>
      </c>
      <c r="G467" s="27" t="s">
        <v>45</v>
      </c>
      <c r="H467" s="27" t="s">
        <v>29</v>
      </c>
      <c r="I467" s="29">
        <v>0.70000000000000007</v>
      </c>
      <c r="J467" s="30">
        <v>2500</v>
      </c>
      <c r="K467" s="31">
        <f t="shared" si="2"/>
        <v>1750.0000000000002</v>
      </c>
      <c r="L467" s="31">
        <f t="shared" si="3"/>
        <v>525</v>
      </c>
      <c r="M467" s="32">
        <v>0.3</v>
      </c>
      <c r="O467" s="35"/>
      <c r="P467" s="33"/>
      <c r="Q467" s="36"/>
    </row>
    <row r="468" spans="1:17" ht="15.75" customHeight="1" x14ac:dyDescent="0.2">
      <c r="A468" s="22"/>
      <c r="B468" s="27" t="s">
        <v>21</v>
      </c>
      <c r="C468" s="27">
        <v>1185732</v>
      </c>
      <c r="D468" s="28">
        <v>44352</v>
      </c>
      <c r="E468" s="27" t="s">
        <v>22</v>
      </c>
      <c r="F468" s="27" t="s">
        <v>44</v>
      </c>
      <c r="G468" s="27" t="s">
        <v>45</v>
      </c>
      <c r="H468" s="27" t="s">
        <v>24</v>
      </c>
      <c r="I468" s="29">
        <v>0.65</v>
      </c>
      <c r="J468" s="30">
        <v>5000</v>
      </c>
      <c r="K468" s="31">
        <f t="shared" si="2"/>
        <v>3250</v>
      </c>
      <c r="L468" s="31">
        <f t="shared" si="3"/>
        <v>1787.5000000000002</v>
      </c>
      <c r="M468" s="32">
        <v>0.55000000000000004</v>
      </c>
      <c r="O468" s="35"/>
      <c r="P468" s="33"/>
      <c r="Q468" s="36"/>
    </row>
    <row r="469" spans="1:17" ht="15.75" customHeight="1" x14ac:dyDescent="0.2">
      <c r="A469" s="22"/>
      <c r="B469" s="27" t="s">
        <v>21</v>
      </c>
      <c r="C469" s="27">
        <v>1185732</v>
      </c>
      <c r="D469" s="28">
        <v>44352</v>
      </c>
      <c r="E469" s="27" t="s">
        <v>22</v>
      </c>
      <c r="F469" s="27" t="s">
        <v>44</v>
      </c>
      <c r="G469" s="27" t="s">
        <v>45</v>
      </c>
      <c r="H469" s="27" t="s">
        <v>25</v>
      </c>
      <c r="I469" s="29">
        <v>0.60000000000000009</v>
      </c>
      <c r="J469" s="30">
        <v>2500</v>
      </c>
      <c r="K469" s="31">
        <f t="shared" si="2"/>
        <v>1500.0000000000002</v>
      </c>
      <c r="L469" s="31">
        <f t="shared" si="3"/>
        <v>525</v>
      </c>
      <c r="M469" s="32">
        <v>0.35</v>
      </c>
      <c r="O469" s="35"/>
      <c r="P469" s="33"/>
      <c r="Q469" s="36"/>
    </row>
    <row r="470" spans="1:17" ht="15.75" customHeight="1" x14ac:dyDescent="0.2">
      <c r="A470" s="22"/>
      <c r="B470" s="27" t="s">
        <v>21</v>
      </c>
      <c r="C470" s="27">
        <v>1185732</v>
      </c>
      <c r="D470" s="28">
        <v>44352</v>
      </c>
      <c r="E470" s="27" t="s">
        <v>22</v>
      </c>
      <c r="F470" s="27" t="s">
        <v>44</v>
      </c>
      <c r="G470" s="27" t="s">
        <v>45</v>
      </c>
      <c r="H470" s="27" t="s">
        <v>26</v>
      </c>
      <c r="I470" s="29">
        <v>0.55000000000000004</v>
      </c>
      <c r="J470" s="30">
        <v>1750</v>
      </c>
      <c r="K470" s="31">
        <f t="shared" si="2"/>
        <v>962.50000000000011</v>
      </c>
      <c r="L470" s="31">
        <f t="shared" si="3"/>
        <v>385</v>
      </c>
      <c r="M470" s="32">
        <v>0.39999999999999997</v>
      </c>
      <c r="O470" s="35"/>
      <c r="P470" s="33"/>
      <c r="Q470" s="36"/>
    </row>
    <row r="471" spans="1:17" ht="15.75" customHeight="1" x14ac:dyDescent="0.2">
      <c r="A471" s="22"/>
      <c r="B471" s="27" t="s">
        <v>21</v>
      </c>
      <c r="C471" s="27">
        <v>1185732</v>
      </c>
      <c r="D471" s="28">
        <v>44352</v>
      </c>
      <c r="E471" s="27" t="s">
        <v>22</v>
      </c>
      <c r="F471" s="27" t="s">
        <v>44</v>
      </c>
      <c r="G471" s="27" t="s">
        <v>45</v>
      </c>
      <c r="H471" s="27" t="s">
        <v>27</v>
      </c>
      <c r="I471" s="29">
        <v>0.55000000000000004</v>
      </c>
      <c r="J471" s="30">
        <v>1500</v>
      </c>
      <c r="K471" s="31">
        <f t="shared" si="2"/>
        <v>825.00000000000011</v>
      </c>
      <c r="L471" s="31">
        <f t="shared" si="3"/>
        <v>330</v>
      </c>
      <c r="M471" s="32">
        <v>0.39999999999999997</v>
      </c>
      <c r="O471" s="35"/>
      <c r="P471" s="33"/>
      <c r="Q471" s="36"/>
    </row>
    <row r="472" spans="1:17" ht="15.75" customHeight="1" x14ac:dyDescent="0.2">
      <c r="A472" s="22"/>
      <c r="B472" s="27" t="s">
        <v>21</v>
      </c>
      <c r="C472" s="27">
        <v>1185732</v>
      </c>
      <c r="D472" s="28">
        <v>44352</v>
      </c>
      <c r="E472" s="27" t="s">
        <v>22</v>
      </c>
      <c r="F472" s="27" t="s">
        <v>44</v>
      </c>
      <c r="G472" s="27" t="s">
        <v>45</v>
      </c>
      <c r="H472" s="27" t="s">
        <v>28</v>
      </c>
      <c r="I472" s="29">
        <v>0.65</v>
      </c>
      <c r="J472" s="30">
        <v>1500</v>
      </c>
      <c r="K472" s="31">
        <f t="shared" si="2"/>
        <v>975</v>
      </c>
      <c r="L472" s="31">
        <f t="shared" si="3"/>
        <v>341.25</v>
      </c>
      <c r="M472" s="32">
        <v>0.35</v>
      </c>
      <c r="O472" s="35"/>
      <c r="P472" s="33"/>
      <c r="Q472" s="36"/>
    </row>
    <row r="473" spans="1:17" ht="15.75" customHeight="1" x14ac:dyDescent="0.2">
      <c r="A473" s="22"/>
      <c r="B473" s="27" t="s">
        <v>21</v>
      </c>
      <c r="C473" s="27">
        <v>1185732</v>
      </c>
      <c r="D473" s="28">
        <v>44352</v>
      </c>
      <c r="E473" s="27" t="s">
        <v>22</v>
      </c>
      <c r="F473" s="27" t="s">
        <v>44</v>
      </c>
      <c r="G473" s="27" t="s">
        <v>45</v>
      </c>
      <c r="H473" s="27" t="s">
        <v>29</v>
      </c>
      <c r="I473" s="29">
        <v>0.70000000000000007</v>
      </c>
      <c r="J473" s="30">
        <v>3000</v>
      </c>
      <c r="K473" s="31">
        <f t="shared" si="2"/>
        <v>2100</v>
      </c>
      <c r="L473" s="31">
        <f t="shared" si="3"/>
        <v>630</v>
      </c>
      <c r="M473" s="32">
        <v>0.3</v>
      </c>
      <c r="O473" s="35"/>
      <c r="P473" s="33"/>
      <c r="Q473" s="36"/>
    </row>
    <row r="474" spans="1:17" ht="15.75" customHeight="1" x14ac:dyDescent="0.2">
      <c r="A474" s="22"/>
      <c r="B474" s="27" t="s">
        <v>21</v>
      </c>
      <c r="C474" s="27">
        <v>1185732</v>
      </c>
      <c r="D474" s="28">
        <v>44380</v>
      </c>
      <c r="E474" s="27" t="s">
        <v>22</v>
      </c>
      <c r="F474" s="27" t="s">
        <v>44</v>
      </c>
      <c r="G474" s="27" t="s">
        <v>45</v>
      </c>
      <c r="H474" s="27" t="s">
        <v>24</v>
      </c>
      <c r="I474" s="29">
        <v>0.65</v>
      </c>
      <c r="J474" s="30">
        <v>5000</v>
      </c>
      <c r="K474" s="31">
        <f t="shared" si="2"/>
        <v>3250</v>
      </c>
      <c r="L474" s="31">
        <f t="shared" si="3"/>
        <v>1787.5000000000002</v>
      </c>
      <c r="M474" s="32">
        <v>0.55000000000000004</v>
      </c>
      <c r="O474" s="35"/>
      <c r="P474" s="33"/>
      <c r="Q474" s="36"/>
    </row>
    <row r="475" spans="1:17" ht="15.75" customHeight="1" x14ac:dyDescent="0.2">
      <c r="A475" s="22"/>
      <c r="B475" s="27" t="s">
        <v>21</v>
      </c>
      <c r="C475" s="27">
        <v>1185732</v>
      </c>
      <c r="D475" s="28">
        <v>44380</v>
      </c>
      <c r="E475" s="27" t="s">
        <v>22</v>
      </c>
      <c r="F475" s="27" t="s">
        <v>44</v>
      </c>
      <c r="G475" s="27" t="s">
        <v>45</v>
      </c>
      <c r="H475" s="27" t="s">
        <v>25</v>
      </c>
      <c r="I475" s="29">
        <v>0.60000000000000009</v>
      </c>
      <c r="J475" s="30">
        <v>3000</v>
      </c>
      <c r="K475" s="31">
        <f t="shared" si="2"/>
        <v>1800.0000000000002</v>
      </c>
      <c r="L475" s="31">
        <f t="shared" si="3"/>
        <v>630</v>
      </c>
      <c r="M475" s="32">
        <v>0.35</v>
      </c>
      <c r="O475" s="35"/>
      <c r="P475" s="33"/>
      <c r="Q475" s="36"/>
    </row>
    <row r="476" spans="1:17" ht="15.75" customHeight="1" x14ac:dyDescent="0.2">
      <c r="A476" s="22"/>
      <c r="B476" s="27" t="s">
        <v>21</v>
      </c>
      <c r="C476" s="27">
        <v>1185732</v>
      </c>
      <c r="D476" s="28">
        <v>44380</v>
      </c>
      <c r="E476" s="27" t="s">
        <v>22</v>
      </c>
      <c r="F476" s="27" t="s">
        <v>44</v>
      </c>
      <c r="G476" s="27" t="s">
        <v>45</v>
      </c>
      <c r="H476" s="27" t="s">
        <v>26</v>
      </c>
      <c r="I476" s="29">
        <v>0.55000000000000004</v>
      </c>
      <c r="J476" s="30">
        <v>2250</v>
      </c>
      <c r="K476" s="31">
        <f t="shared" si="2"/>
        <v>1237.5</v>
      </c>
      <c r="L476" s="31">
        <f t="shared" si="3"/>
        <v>494.99999999999994</v>
      </c>
      <c r="M476" s="32">
        <v>0.39999999999999997</v>
      </c>
      <c r="O476" s="35"/>
      <c r="P476" s="33"/>
      <c r="Q476" s="36"/>
    </row>
    <row r="477" spans="1:17" ht="15.75" customHeight="1" x14ac:dyDescent="0.2">
      <c r="A477" s="22"/>
      <c r="B477" s="27" t="s">
        <v>21</v>
      </c>
      <c r="C477" s="27">
        <v>1185732</v>
      </c>
      <c r="D477" s="28">
        <v>44380</v>
      </c>
      <c r="E477" s="27" t="s">
        <v>22</v>
      </c>
      <c r="F477" s="27" t="s">
        <v>44</v>
      </c>
      <c r="G477" s="27" t="s">
        <v>45</v>
      </c>
      <c r="H477" s="27" t="s">
        <v>27</v>
      </c>
      <c r="I477" s="29">
        <v>0.55000000000000004</v>
      </c>
      <c r="J477" s="30">
        <v>1750</v>
      </c>
      <c r="K477" s="31">
        <f t="shared" si="2"/>
        <v>962.50000000000011</v>
      </c>
      <c r="L477" s="31">
        <f t="shared" si="3"/>
        <v>385</v>
      </c>
      <c r="M477" s="32">
        <v>0.39999999999999997</v>
      </c>
      <c r="O477" s="35"/>
      <c r="P477" s="33"/>
      <c r="Q477" s="36"/>
    </row>
    <row r="478" spans="1:17" ht="15.75" customHeight="1" x14ac:dyDescent="0.2">
      <c r="A478" s="22"/>
      <c r="B478" s="27" t="s">
        <v>21</v>
      </c>
      <c r="C478" s="27">
        <v>1185732</v>
      </c>
      <c r="D478" s="28">
        <v>44380</v>
      </c>
      <c r="E478" s="27" t="s">
        <v>22</v>
      </c>
      <c r="F478" s="27" t="s">
        <v>44</v>
      </c>
      <c r="G478" s="27" t="s">
        <v>45</v>
      </c>
      <c r="H478" s="27" t="s">
        <v>28</v>
      </c>
      <c r="I478" s="29">
        <v>0.65</v>
      </c>
      <c r="J478" s="30">
        <v>2000</v>
      </c>
      <c r="K478" s="31">
        <f t="shared" si="2"/>
        <v>1300</v>
      </c>
      <c r="L478" s="31">
        <f t="shared" si="3"/>
        <v>454.99999999999994</v>
      </c>
      <c r="M478" s="32">
        <v>0.35</v>
      </c>
      <c r="O478" s="35"/>
      <c r="P478" s="33"/>
      <c r="Q478" s="36"/>
    </row>
    <row r="479" spans="1:17" ht="15.75" customHeight="1" x14ac:dyDescent="0.2">
      <c r="A479" s="22"/>
      <c r="B479" s="27" t="s">
        <v>21</v>
      </c>
      <c r="C479" s="27">
        <v>1185732</v>
      </c>
      <c r="D479" s="28">
        <v>44380</v>
      </c>
      <c r="E479" s="27" t="s">
        <v>22</v>
      </c>
      <c r="F479" s="27" t="s">
        <v>44</v>
      </c>
      <c r="G479" s="27" t="s">
        <v>45</v>
      </c>
      <c r="H479" s="27" t="s">
        <v>29</v>
      </c>
      <c r="I479" s="29">
        <v>0.70000000000000007</v>
      </c>
      <c r="J479" s="30">
        <v>3750</v>
      </c>
      <c r="K479" s="31">
        <f t="shared" si="2"/>
        <v>2625.0000000000005</v>
      </c>
      <c r="L479" s="31">
        <f t="shared" si="3"/>
        <v>787.50000000000011</v>
      </c>
      <c r="M479" s="32">
        <v>0.3</v>
      </c>
      <c r="O479" s="35"/>
      <c r="P479" s="33"/>
      <c r="Q479" s="36"/>
    </row>
    <row r="480" spans="1:17" ht="15.75" customHeight="1" x14ac:dyDescent="0.2">
      <c r="A480" s="22"/>
      <c r="B480" s="27" t="s">
        <v>21</v>
      </c>
      <c r="C480" s="27">
        <v>1185732</v>
      </c>
      <c r="D480" s="28">
        <v>44412</v>
      </c>
      <c r="E480" s="27" t="s">
        <v>22</v>
      </c>
      <c r="F480" s="27" t="s">
        <v>44</v>
      </c>
      <c r="G480" s="27" t="s">
        <v>45</v>
      </c>
      <c r="H480" s="27" t="s">
        <v>24</v>
      </c>
      <c r="I480" s="29">
        <v>0.65</v>
      </c>
      <c r="J480" s="30">
        <v>5250</v>
      </c>
      <c r="K480" s="31">
        <f t="shared" si="2"/>
        <v>3412.5</v>
      </c>
      <c r="L480" s="31">
        <f t="shared" si="3"/>
        <v>1876.8750000000002</v>
      </c>
      <c r="M480" s="32">
        <v>0.55000000000000004</v>
      </c>
      <c r="O480" s="35"/>
      <c r="P480" s="33"/>
      <c r="Q480" s="36"/>
    </row>
    <row r="481" spans="1:17" ht="15.75" customHeight="1" x14ac:dyDescent="0.2">
      <c r="A481" s="22"/>
      <c r="B481" s="27" t="s">
        <v>21</v>
      </c>
      <c r="C481" s="27">
        <v>1185732</v>
      </c>
      <c r="D481" s="28">
        <v>44412</v>
      </c>
      <c r="E481" s="27" t="s">
        <v>22</v>
      </c>
      <c r="F481" s="27" t="s">
        <v>44</v>
      </c>
      <c r="G481" s="27" t="s">
        <v>45</v>
      </c>
      <c r="H481" s="27" t="s">
        <v>25</v>
      </c>
      <c r="I481" s="29">
        <v>0.60000000000000009</v>
      </c>
      <c r="J481" s="30">
        <v>3000</v>
      </c>
      <c r="K481" s="31">
        <f t="shared" si="2"/>
        <v>1800.0000000000002</v>
      </c>
      <c r="L481" s="31">
        <f t="shared" si="3"/>
        <v>630</v>
      </c>
      <c r="M481" s="32">
        <v>0.35</v>
      </c>
      <c r="O481" s="35"/>
      <c r="P481" s="33"/>
      <c r="Q481" s="36"/>
    </row>
    <row r="482" spans="1:17" ht="15.75" customHeight="1" x14ac:dyDescent="0.2">
      <c r="A482" s="22"/>
      <c r="B482" s="27" t="s">
        <v>21</v>
      </c>
      <c r="C482" s="27">
        <v>1185732</v>
      </c>
      <c r="D482" s="28">
        <v>44412</v>
      </c>
      <c r="E482" s="27" t="s">
        <v>22</v>
      </c>
      <c r="F482" s="27" t="s">
        <v>44</v>
      </c>
      <c r="G482" s="27" t="s">
        <v>45</v>
      </c>
      <c r="H482" s="27" t="s">
        <v>26</v>
      </c>
      <c r="I482" s="29">
        <v>0.55000000000000004</v>
      </c>
      <c r="J482" s="30">
        <v>2250</v>
      </c>
      <c r="K482" s="31">
        <f t="shared" si="2"/>
        <v>1237.5</v>
      </c>
      <c r="L482" s="31">
        <f t="shared" si="3"/>
        <v>494.99999999999994</v>
      </c>
      <c r="M482" s="32">
        <v>0.39999999999999997</v>
      </c>
      <c r="O482" s="35"/>
      <c r="P482" s="33"/>
      <c r="Q482" s="36"/>
    </row>
    <row r="483" spans="1:17" ht="15.75" customHeight="1" x14ac:dyDescent="0.2">
      <c r="A483" s="22"/>
      <c r="B483" s="27" t="s">
        <v>21</v>
      </c>
      <c r="C483" s="27">
        <v>1185732</v>
      </c>
      <c r="D483" s="28">
        <v>44412</v>
      </c>
      <c r="E483" s="27" t="s">
        <v>22</v>
      </c>
      <c r="F483" s="27" t="s">
        <v>44</v>
      </c>
      <c r="G483" s="27" t="s">
        <v>45</v>
      </c>
      <c r="H483" s="27" t="s">
        <v>27</v>
      </c>
      <c r="I483" s="29">
        <v>0.55000000000000004</v>
      </c>
      <c r="J483" s="30">
        <v>2000</v>
      </c>
      <c r="K483" s="31">
        <f t="shared" si="2"/>
        <v>1100</v>
      </c>
      <c r="L483" s="31">
        <f t="shared" si="3"/>
        <v>439.99999999999994</v>
      </c>
      <c r="M483" s="32">
        <v>0.39999999999999997</v>
      </c>
      <c r="O483" s="35"/>
      <c r="P483" s="33"/>
      <c r="Q483" s="36"/>
    </row>
    <row r="484" spans="1:17" ht="15.75" customHeight="1" x14ac:dyDescent="0.2">
      <c r="A484" s="22"/>
      <c r="B484" s="27" t="s">
        <v>21</v>
      </c>
      <c r="C484" s="27">
        <v>1185732</v>
      </c>
      <c r="D484" s="28">
        <v>44412</v>
      </c>
      <c r="E484" s="27" t="s">
        <v>22</v>
      </c>
      <c r="F484" s="27" t="s">
        <v>44</v>
      </c>
      <c r="G484" s="27" t="s">
        <v>45</v>
      </c>
      <c r="H484" s="27" t="s">
        <v>28</v>
      </c>
      <c r="I484" s="29">
        <v>0.65</v>
      </c>
      <c r="J484" s="30">
        <v>1750</v>
      </c>
      <c r="K484" s="31">
        <f t="shared" si="2"/>
        <v>1137.5</v>
      </c>
      <c r="L484" s="31">
        <f t="shared" si="3"/>
        <v>398.125</v>
      </c>
      <c r="M484" s="32">
        <v>0.35</v>
      </c>
      <c r="O484" s="35"/>
      <c r="P484" s="33"/>
      <c r="Q484" s="36"/>
    </row>
    <row r="485" spans="1:17" ht="15.75" customHeight="1" x14ac:dyDescent="0.2">
      <c r="A485" s="22"/>
      <c r="B485" s="27" t="s">
        <v>21</v>
      </c>
      <c r="C485" s="27">
        <v>1185732</v>
      </c>
      <c r="D485" s="28">
        <v>44412</v>
      </c>
      <c r="E485" s="27" t="s">
        <v>22</v>
      </c>
      <c r="F485" s="27" t="s">
        <v>44</v>
      </c>
      <c r="G485" s="27" t="s">
        <v>45</v>
      </c>
      <c r="H485" s="27" t="s">
        <v>29</v>
      </c>
      <c r="I485" s="29">
        <v>0.70000000000000007</v>
      </c>
      <c r="J485" s="30">
        <v>3500</v>
      </c>
      <c r="K485" s="31">
        <f t="shared" si="2"/>
        <v>2450.0000000000005</v>
      </c>
      <c r="L485" s="31">
        <f t="shared" si="3"/>
        <v>735.00000000000011</v>
      </c>
      <c r="M485" s="32">
        <v>0.3</v>
      </c>
      <c r="O485" s="35"/>
      <c r="P485" s="33"/>
      <c r="Q485" s="36"/>
    </row>
    <row r="486" spans="1:17" ht="15.75" customHeight="1" x14ac:dyDescent="0.2">
      <c r="A486" s="22"/>
      <c r="B486" s="27" t="s">
        <v>21</v>
      </c>
      <c r="C486" s="27">
        <v>1185732</v>
      </c>
      <c r="D486" s="28">
        <v>44442</v>
      </c>
      <c r="E486" s="27" t="s">
        <v>22</v>
      </c>
      <c r="F486" s="27" t="s">
        <v>44</v>
      </c>
      <c r="G486" s="27" t="s">
        <v>45</v>
      </c>
      <c r="H486" s="27" t="s">
        <v>24</v>
      </c>
      <c r="I486" s="29">
        <v>0.65</v>
      </c>
      <c r="J486" s="30">
        <v>4750</v>
      </c>
      <c r="K486" s="31">
        <f t="shared" si="2"/>
        <v>3087.5</v>
      </c>
      <c r="L486" s="31">
        <f t="shared" si="3"/>
        <v>1543.75</v>
      </c>
      <c r="M486" s="32">
        <v>0.5</v>
      </c>
      <c r="O486" s="35"/>
      <c r="P486" s="33"/>
      <c r="Q486" s="36"/>
    </row>
    <row r="487" spans="1:17" ht="15.75" customHeight="1" x14ac:dyDescent="0.2">
      <c r="A487" s="22"/>
      <c r="B487" s="27" t="s">
        <v>21</v>
      </c>
      <c r="C487" s="27">
        <v>1185732</v>
      </c>
      <c r="D487" s="28">
        <v>44442</v>
      </c>
      <c r="E487" s="27" t="s">
        <v>22</v>
      </c>
      <c r="F487" s="27" t="s">
        <v>44</v>
      </c>
      <c r="G487" s="27" t="s">
        <v>45</v>
      </c>
      <c r="H487" s="27" t="s">
        <v>25</v>
      </c>
      <c r="I487" s="29">
        <v>0.5</v>
      </c>
      <c r="J487" s="30">
        <v>2750</v>
      </c>
      <c r="K487" s="31">
        <f t="shared" si="2"/>
        <v>1375</v>
      </c>
      <c r="L487" s="31">
        <f t="shared" si="3"/>
        <v>412.5</v>
      </c>
      <c r="M487" s="32">
        <v>0.3</v>
      </c>
      <c r="O487" s="35"/>
      <c r="P487" s="33"/>
      <c r="Q487" s="36"/>
    </row>
    <row r="488" spans="1:17" ht="15.75" customHeight="1" x14ac:dyDescent="0.2">
      <c r="A488" s="22"/>
      <c r="B488" s="27" t="s">
        <v>21</v>
      </c>
      <c r="C488" s="27">
        <v>1185732</v>
      </c>
      <c r="D488" s="28">
        <v>44442</v>
      </c>
      <c r="E488" s="27" t="s">
        <v>22</v>
      </c>
      <c r="F488" s="27" t="s">
        <v>44</v>
      </c>
      <c r="G488" s="27" t="s">
        <v>45</v>
      </c>
      <c r="H488" s="27" t="s">
        <v>26</v>
      </c>
      <c r="I488" s="29">
        <v>0.45</v>
      </c>
      <c r="J488" s="30">
        <v>2000</v>
      </c>
      <c r="K488" s="31">
        <f t="shared" si="2"/>
        <v>900</v>
      </c>
      <c r="L488" s="31">
        <f t="shared" si="3"/>
        <v>315</v>
      </c>
      <c r="M488" s="32">
        <v>0.35</v>
      </c>
      <c r="O488" s="35"/>
      <c r="P488" s="33"/>
      <c r="Q488" s="36"/>
    </row>
    <row r="489" spans="1:17" ht="15.75" customHeight="1" x14ac:dyDescent="0.2">
      <c r="A489" s="22"/>
      <c r="B489" s="27" t="s">
        <v>21</v>
      </c>
      <c r="C489" s="27">
        <v>1185732</v>
      </c>
      <c r="D489" s="28">
        <v>44442</v>
      </c>
      <c r="E489" s="27" t="s">
        <v>22</v>
      </c>
      <c r="F489" s="27" t="s">
        <v>44</v>
      </c>
      <c r="G489" s="27" t="s">
        <v>45</v>
      </c>
      <c r="H489" s="27" t="s">
        <v>27</v>
      </c>
      <c r="I489" s="29">
        <v>0.45</v>
      </c>
      <c r="J489" s="30">
        <v>1750</v>
      </c>
      <c r="K489" s="31">
        <f t="shared" si="2"/>
        <v>787.5</v>
      </c>
      <c r="L489" s="31">
        <f t="shared" si="3"/>
        <v>275.625</v>
      </c>
      <c r="M489" s="32">
        <v>0.35</v>
      </c>
      <c r="O489" s="35"/>
      <c r="P489" s="33"/>
      <c r="Q489" s="36"/>
    </row>
    <row r="490" spans="1:17" ht="15.75" customHeight="1" x14ac:dyDescent="0.2">
      <c r="A490" s="22"/>
      <c r="B490" s="27" t="s">
        <v>21</v>
      </c>
      <c r="C490" s="27">
        <v>1185732</v>
      </c>
      <c r="D490" s="28">
        <v>44442</v>
      </c>
      <c r="E490" s="27" t="s">
        <v>22</v>
      </c>
      <c r="F490" s="27" t="s">
        <v>44</v>
      </c>
      <c r="G490" s="27" t="s">
        <v>45</v>
      </c>
      <c r="H490" s="27" t="s">
        <v>28</v>
      </c>
      <c r="I490" s="29">
        <v>0.54999999999999993</v>
      </c>
      <c r="J490" s="30">
        <v>1250</v>
      </c>
      <c r="K490" s="31">
        <f t="shared" si="2"/>
        <v>687.49999999999989</v>
      </c>
      <c r="L490" s="31">
        <f t="shared" si="3"/>
        <v>206.24999999999997</v>
      </c>
      <c r="M490" s="32">
        <v>0.3</v>
      </c>
      <c r="O490" s="35"/>
      <c r="P490" s="33"/>
      <c r="Q490" s="36"/>
    </row>
    <row r="491" spans="1:17" ht="15.75" customHeight="1" x14ac:dyDescent="0.2">
      <c r="A491" s="22"/>
      <c r="B491" s="27" t="s">
        <v>21</v>
      </c>
      <c r="C491" s="27">
        <v>1185732</v>
      </c>
      <c r="D491" s="28">
        <v>44442</v>
      </c>
      <c r="E491" s="27" t="s">
        <v>22</v>
      </c>
      <c r="F491" s="27" t="s">
        <v>44</v>
      </c>
      <c r="G491" s="27" t="s">
        <v>45</v>
      </c>
      <c r="H491" s="27" t="s">
        <v>29</v>
      </c>
      <c r="I491" s="29">
        <v>0.6</v>
      </c>
      <c r="J491" s="30">
        <v>2250</v>
      </c>
      <c r="K491" s="31">
        <f t="shared" si="2"/>
        <v>1350</v>
      </c>
      <c r="L491" s="31">
        <f t="shared" si="3"/>
        <v>337.5</v>
      </c>
      <c r="M491" s="32">
        <v>0.25</v>
      </c>
      <c r="O491" s="35"/>
      <c r="P491" s="33"/>
      <c r="Q491" s="36"/>
    </row>
    <row r="492" spans="1:17" ht="15.75" customHeight="1" x14ac:dyDescent="0.2">
      <c r="A492" s="22"/>
      <c r="B492" s="27" t="s">
        <v>21</v>
      </c>
      <c r="C492" s="27">
        <v>1185732</v>
      </c>
      <c r="D492" s="28">
        <v>44474</v>
      </c>
      <c r="E492" s="27" t="s">
        <v>22</v>
      </c>
      <c r="F492" s="27" t="s">
        <v>44</v>
      </c>
      <c r="G492" s="27" t="s">
        <v>45</v>
      </c>
      <c r="H492" s="27" t="s">
        <v>24</v>
      </c>
      <c r="I492" s="29">
        <v>0.6</v>
      </c>
      <c r="J492" s="30">
        <v>4000</v>
      </c>
      <c r="K492" s="31">
        <f t="shared" si="2"/>
        <v>2400</v>
      </c>
      <c r="L492" s="31">
        <f t="shared" si="3"/>
        <v>1200</v>
      </c>
      <c r="M492" s="32">
        <v>0.5</v>
      </c>
      <c r="O492" s="35"/>
      <c r="P492" s="33"/>
      <c r="Q492" s="36"/>
    </row>
    <row r="493" spans="1:17" ht="15.75" customHeight="1" x14ac:dyDescent="0.2">
      <c r="A493" s="22"/>
      <c r="B493" s="27" t="s">
        <v>21</v>
      </c>
      <c r="C493" s="27">
        <v>1185732</v>
      </c>
      <c r="D493" s="28">
        <v>44474</v>
      </c>
      <c r="E493" s="27" t="s">
        <v>22</v>
      </c>
      <c r="F493" s="27" t="s">
        <v>44</v>
      </c>
      <c r="G493" s="27" t="s">
        <v>45</v>
      </c>
      <c r="H493" s="27" t="s">
        <v>25</v>
      </c>
      <c r="I493" s="29">
        <v>0.5</v>
      </c>
      <c r="J493" s="30">
        <v>2250</v>
      </c>
      <c r="K493" s="31">
        <f t="shared" si="2"/>
        <v>1125</v>
      </c>
      <c r="L493" s="31">
        <f t="shared" si="3"/>
        <v>337.5</v>
      </c>
      <c r="M493" s="32">
        <v>0.3</v>
      </c>
      <c r="O493" s="35"/>
      <c r="P493" s="33"/>
      <c r="Q493" s="36"/>
    </row>
    <row r="494" spans="1:17" ht="15.75" customHeight="1" x14ac:dyDescent="0.2">
      <c r="A494" s="22"/>
      <c r="B494" s="27" t="s">
        <v>21</v>
      </c>
      <c r="C494" s="27">
        <v>1185732</v>
      </c>
      <c r="D494" s="28">
        <v>44474</v>
      </c>
      <c r="E494" s="27" t="s">
        <v>22</v>
      </c>
      <c r="F494" s="27" t="s">
        <v>44</v>
      </c>
      <c r="G494" s="27" t="s">
        <v>45</v>
      </c>
      <c r="H494" s="27" t="s">
        <v>26</v>
      </c>
      <c r="I494" s="29">
        <v>0.5</v>
      </c>
      <c r="J494" s="30">
        <v>1250</v>
      </c>
      <c r="K494" s="31">
        <f t="shared" si="2"/>
        <v>625</v>
      </c>
      <c r="L494" s="31">
        <f t="shared" si="3"/>
        <v>218.75</v>
      </c>
      <c r="M494" s="32">
        <v>0.35</v>
      </c>
      <c r="O494" s="35"/>
      <c r="P494" s="33"/>
      <c r="Q494" s="36"/>
    </row>
    <row r="495" spans="1:17" ht="15.75" customHeight="1" x14ac:dyDescent="0.2">
      <c r="A495" s="22"/>
      <c r="B495" s="27" t="s">
        <v>21</v>
      </c>
      <c r="C495" s="27">
        <v>1185732</v>
      </c>
      <c r="D495" s="28">
        <v>44474</v>
      </c>
      <c r="E495" s="27" t="s">
        <v>22</v>
      </c>
      <c r="F495" s="27" t="s">
        <v>44</v>
      </c>
      <c r="G495" s="27" t="s">
        <v>45</v>
      </c>
      <c r="H495" s="27" t="s">
        <v>27</v>
      </c>
      <c r="I495" s="29">
        <v>0.5</v>
      </c>
      <c r="J495" s="30">
        <v>1000</v>
      </c>
      <c r="K495" s="31">
        <f t="shared" si="2"/>
        <v>500</v>
      </c>
      <c r="L495" s="31">
        <f t="shared" si="3"/>
        <v>175</v>
      </c>
      <c r="M495" s="32">
        <v>0.35</v>
      </c>
      <c r="O495" s="35"/>
      <c r="P495" s="33"/>
      <c r="Q495" s="36"/>
    </row>
    <row r="496" spans="1:17" ht="15.75" customHeight="1" x14ac:dyDescent="0.2">
      <c r="A496" s="22"/>
      <c r="B496" s="27" t="s">
        <v>21</v>
      </c>
      <c r="C496" s="27">
        <v>1185732</v>
      </c>
      <c r="D496" s="28">
        <v>44474</v>
      </c>
      <c r="E496" s="27" t="s">
        <v>22</v>
      </c>
      <c r="F496" s="27" t="s">
        <v>44</v>
      </c>
      <c r="G496" s="27" t="s">
        <v>45</v>
      </c>
      <c r="H496" s="27" t="s">
        <v>28</v>
      </c>
      <c r="I496" s="29">
        <v>0.6</v>
      </c>
      <c r="J496" s="30">
        <v>1000</v>
      </c>
      <c r="K496" s="31">
        <f t="shared" si="2"/>
        <v>600</v>
      </c>
      <c r="L496" s="31">
        <f t="shared" si="3"/>
        <v>180</v>
      </c>
      <c r="M496" s="32">
        <v>0.3</v>
      </c>
      <c r="O496" s="35"/>
      <c r="P496" s="33"/>
      <c r="Q496" s="36"/>
    </row>
    <row r="497" spans="1:18" ht="15.75" customHeight="1" x14ac:dyDescent="0.2">
      <c r="A497" s="22"/>
      <c r="B497" s="27" t="s">
        <v>21</v>
      </c>
      <c r="C497" s="27">
        <v>1185732</v>
      </c>
      <c r="D497" s="28">
        <v>44474</v>
      </c>
      <c r="E497" s="27" t="s">
        <v>22</v>
      </c>
      <c r="F497" s="27" t="s">
        <v>44</v>
      </c>
      <c r="G497" s="27" t="s">
        <v>45</v>
      </c>
      <c r="H497" s="27" t="s">
        <v>29</v>
      </c>
      <c r="I497" s="29">
        <v>0.64999999999999991</v>
      </c>
      <c r="J497" s="30">
        <v>2250</v>
      </c>
      <c r="K497" s="31">
        <f t="shared" si="2"/>
        <v>1462.4999999999998</v>
      </c>
      <c r="L497" s="31">
        <f t="shared" si="3"/>
        <v>365.62499999999994</v>
      </c>
      <c r="M497" s="32">
        <v>0.25</v>
      </c>
      <c r="O497" s="35"/>
      <c r="P497" s="33"/>
      <c r="Q497" s="36"/>
    </row>
    <row r="498" spans="1:18" ht="15.75" customHeight="1" x14ac:dyDescent="0.2">
      <c r="A498" s="22"/>
      <c r="B498" s="27" t="s">
        <v>21</v>
      </c>
      <c r="C498" s="27">
        <v>1185732</v>
      </c>
      <c r="D498" s="28">
        <v>44504</v>
      </c>
      <c r="E498" s="27" t="s">
        <v>22</v>
      </c>
      <c r="F498" s="27" t="s">
        <v>44</v>
      </c>
      <c r="G498" s="27" t="s">
        <v>45</v>
      </c>
      <c r="H498" s="27" t="s">
        <v>24</v>
      </c>
      <c r="I498" s="29">
        <v>0.70000000000000007</v>
      </c>
      <c r="J498" s="30">
        <v>3750</v>
      </c>
      <c r="K498" s="31">
        <f t="shared" si="2"/>
        <v>2625.0000000000005</v>
      </c>
      <c r="L498" s="31">
        <f t="shared" si="3"/>
        <v>1443.7500000000005</v>
      </c>
      <c r="M498" s="32">
        <v>0.55000000000000004</v>
      </c>
      <c r="O498" s="35"/>
      <c r="P498" s="33"/>
      <c r="Q498" s="36"/>
    </row>
    <row r="499" spans="1:18" ht="15.75" customHeight="1" x14ac:dyDescent="0.2">
      <c r="A499" s="22"/>
      <c r="B499" s="27" t="s">
        <v>21</v>
      </c>
      <c r="C499" s="27">
        <v>1185732</v>
      </c>
      <c r="D499" s="28">
        <v>44504</v>
      </c>
      <c r="E499" s="27" t="s">
        <v>22</v>
      </c>
      <c r="F499" s="27" t="s">
        <v>44</v>
      </c>
      <c r="G499" s="27" t="s">
        <v>45</v>
      </c>
      <c r="H499" s="27" t="s">
        <v>25</v>
      </c>
      <c r="I499" s="29">
        <v>0.60000000000000009</v>
      </c>
      <c r="J499" s="30">
        <v>2000</v>
      </c>
      <c r="K499" s="31">
        <f t="shared" si="2"/>
        <v>1200.0000000000002</v>
      </c>
      <c r="L499" s="31">
        <f t="shared" si="3"/>
        <v>420.00000000000006</v>
      </c>
      <c r="M499" s="32">
        <v>0.35</v>
      </c>
      <c r="O499" s="35"/>
      <c r="P499" s="33"/>
      <c r="Q499" s="36"/>
    </row>
    <row r="500" spans="1:18" ht="15.75" customHeight="1" x14ac:dyDescent="0.2">
      <c r="A500" s="22"/>
      <c r="B500" s="27" t="s">
        <v>21</v>
      </c>
      <c r="C500" s="27">
        <v>1185732</v>
      </c>
      <c r="D500" s="28">
        <v>44504</v>
      </c>
      <c r="E500" s="27" t="s">
        <v>22</v>
      </c>
      <c r="F500" s="27" t="s">
        <v>44</v>
      </c>
      <c r="G500" s="27" t="s">
        <v>45</v>
      </c>
      <c r="H500" s="27" t="s">
        <v>26</v>
      </c>
      <c r="I500" s="29">
        <v>0.60000000000000009</v>
      </c>
      <c r="J500" s="30">
        <v>1950</v>
      </c>
      <c r="K500" s="31">
        <f t="shared" si="2"/>
        <v>1170.0000000000002</v>
      </c>
      <c r="L500" s="31">
        <f t="shared" si="3"/>
        <v>468.00000000000006</v>
      </c>
      <c r="M500" s="32">
        <v>0.39999999999999997</v>
      </c>
      <c r="O500" s="35"/>
      <c r="P500" s="33"/>
      <c r="Q500" s="36"/>
    </row>
    <row r="501" spans="1:18" ht="15.75" customHeight="1" x14ac:dyDescent="0.2">
      <c r="A501" s="22"/>
      <c r="B501" s="27" t="s">
        <v>21</v>
      </c>
      <c r="C501" s="27">
        <v>1185732</v>
      </c>
      <c r="D501" s="28">
        <v>44504</v>
      </c>
      <c r="E501" s="27" t="s">
        <v>22</v>
      </c>
      <c r="F501" s="27" t="s">
        <v>44</v>
      </c>
      <c r="G501" s="27" t="s">
        <v>45</v>
      </c>
      <c r="H501" s="27" t="s">
        <v>27</v>
      </c>
      <c r="I501" s="29">
        <v>0.60000000000000009</v>
      </c>
      <c r="J501" s="30">
        <v>1750</v>
      </c>
      <c r="K501" s="31">
        <f t="shared" si="2"/>
        <v>1050.0000000000002</v>
      </c>
      <c r="L501" s="31">
        <f t="shared" si="3"/>
        <v>420.00000000000006</v>
      </c>
      <c r="M501" s="32">
        <v>0.39999999999999997</v>
      </c>
      <c r="O501" s="35"/>
      <c r="P501" s="33"/>
      <c r="Q501" s="36"/>
    </row>
    <row r="502" spans="1:18" ht="15.75" customHeight="1" x14ac:dyDescent="0.2">
      <c r="A502" s="22"/>
      <c r="B502" s="27" t="s">
        <v>21</v>
      </c>
      <c r="C502" s="27">
        <v>1185732</v>
      </c>
      <c r="D502" s="28">
        <v>44504</v>
      </c>
      <c r="E502" s="27" t="s">
        <v>22</v>
      </c>
      <c r="F502" s="27" t="s">
        <v>44</v>
      </c>
      <c r="G502" s="27" t="s">
        <v>45</v>
      </c>
      <c r="H502" s="27" t="s">
        <v>28</v>
      </c>
      <c r="I502" s="29">
        <v>0.70000000000000007</v>
      </c>
      <c r="J502" s="30">
        <v>1500</v>
      </c>
      <c r="K502" s="31">
        <f t="shared" si="2"/>
        <v>1050</v>
      </c>
      <c r="L502" s="31">
        <f t="shared" si="3"/>
        <v>367.5</v>
      </c>
      <c r="M502" s="32">
        <v>0.35</v>
      </c>
      <c r="O502" s="35"/>
      <c r="P502" s="33"/>
      <c r="Q502" s="36"/>
    </row>
    <row r="503" spans="1:18" ht="15.75" customHeight="1" x14ac:dyDescent="0.2">
      <c r="A503" s="22"/>
      <c r="B503" s="27" t="s">
        <v>21</v>
      </c>
      <c r="C503" s="27">
        <v>1185732</v>
      </c>
      <c r="D503" s="28">
        <v>44504</v>
      </c>
      <c r="E503" s="27" t="s">
        <v>22</v>
      </c>
      <c r="F503" s="27" t="s">
        <v>44</v>
      </c>
      <c r="G503" s="27" t="s">
        <v>45</v>
      </c>
      <c r="H503" s="27" t="s">
        <v>29</v>
      </c>
      <c r="I503" s="29">
        <v>0.75</v>
      </c>
      <c r="J503" s="30">
        <v>2500</v>
      </c>
      <c r="K503" s="31">
        <f t="shared" si="2"/>
        <v>1875</v>
      </c>
      <c r="L503" s="31">
        <f t="shared" si="3"/>
        <v>562.5</v>
      </c>
      <c r="M503" s="32">
        <v>0.3</v>
      </c>
      <c r="O503" s="35"/>
      <c r="P503" s="33"/>
      <c r="Q503" s="36"/>
    </row>
    <row r="504" spans="1:18" ht="15.75" customHeight="1" x14ac:dyDescent="0.2">
      <c r="A504" s="22"/>
      <c r="B504" s="27" t="s">
        <v>21</v>
      </c>
      <c r="C504" s="27">
        <v>1185732</v>
      </c>
      <c r="D504" s="28">
        <v>44533</v>
      </c>
      <c r="E504" s="27" t="s">
        <v>22</v>
      </c>
      <c r="F504" s="27" t="s">
        <v>44</v>
      </c>
      <c r="G504" s="27" t="s">
        <v>45</v>
      </c>
      <c r="H504" s="27" t="s">
        <v>24</v>
      </c>
      <c r="I504" s="29">
        <v>0.70000000000000007</v>
      </c>
      <c r="J504" s="30">
        <v>4750</v>
      </c>
      <c r="K504" s="31">
        <f t="shared" si="2"/>
        <v>3325.0000000000005</v>
      </c>
      <c r="L504" s="31">
        <f t="shared" si="3"/>
        <v>1828.7500000000005</v>
      </c>
      <c r="M504" s="32">
        <v>0.55000000000000004</v>
      </c>
      <c r="O504" s="35"/>
      <c r="P504" s="33"/>
      <c r="Q504" s="36"/>
    </row>
    <row r="505" spans="1:18" ht="15.75" customHeight="1" x14ac:dyDescent="0.2">
      <c r="A505" s="22"/>
      <c r="B505" s="27" t="s">
        <v>21</v>
      </c>
      <c r="C505" s="27">
        <v>1185732</v>
      </c>
      <c r="D505" s="28">
        <v>44533</v>
      </c>
      <c r="E505" s="27" t="s">
        <v>22</v>
      </c>
      <c r="F505" s="27" t="s">
        <v>44</v>
      </c>
      <c r="G505" s="27" t="s">
        <v>45</v>
      </c>
      <c r="H505" s="27" t="s">
        <v>25</v>
      </c>
      <c r="I505" s="29">
        <v>0.60000000000000009</v>
      </c>
      <c r="J505" s="30">
        <v>2750</v>
      </c>
      <c r="K505" s="31">
        <f t="shared" si="2"/>
        <v>1650.0000000000002</v>
      </c>
      <c r="L505" s="31">
        <f t="shared" si="3"/>
        <v>577.5</v>
      </c>
      <c r="M505" s="32">
        <v>0.35</v>
      </c>
      <c r="O505" s="35"/>
      <c r="P505" s="33"/>
      <c r="Q505" s="36"/>
    </row>
    <row r="506" spans="1:18" ht="15.75" customHeight="1" x14ac:dyDescent="0.2">
      <c r="A506" s="22"/>
      <c r="B506" s="27" t="s">
        <v>21</v>
      </c>
      <c r="C506" s="27">
        <v>1185732</v>
      </c>
      <c r="D506" s="28">
        <v>44533</v>
      </c>
      <c r="E506" s="27" t="s">
        <v>22</v>
      </c>
      <c r="F506" s="27" t="s">
        <v>44</v>
      </c>
      <c r="G506" s="27" t="s">
        <v>45</v>
      </c>
      <c r="H506" s="27" t="s">
        <v>26</v>
      </c>
      <c r="I506" s="29">
        <v>0.60000000000000009</v>
      </c>
      <c r="J506" s="30">
        <v>2250</v>
      </c>
      <c r="K506" s="31">
        <f t="shared" si="2"/>
        <v>1350.0000000000002</v>
      </c>
      <c r="L506" s="31">
        <f t="shared" si="3"/>
        <v>540</v>
      </c>
      <c r="M506" s="32">
        <v>0.39999999999999997</v>
      </c>
      <c r="O506" s="35"/>
      <c r="P506" s="33"/>
      <c r="Q506" s="36"/>
    </row>
    <row r="507" spans="1:18" ht="15.75" customHeight="1" x14ac:dyDescent="0.2">
      <c r="A507" s="22"/>
      <c r="B507" s="27" t="s">
        <v>21</v>
      </c>
      <c r="C507" s="27">
        <v>1185732</v>
      </c>
      <c r="D507" s="28">
        <v>44533</v>
      </c>
      <c r="E507" s="27" t="s">
        <v>22</v>
      </c>
      <c r="F507" s="27" t="s">
        <v>44</v>
      </c>
      <c r="G507" s="27" t="s">
        <v>45</v>
      </c>
      <c r="H507" s="27" t="s">
        <v>27</v>
      </c>
      <c r="I507" s="29">
        <v>0.60000000000000009</v>
      </c>
      <c r="J507" s="30">
        <v>1750</v>
      </c>
      <c r="K507" s="31">
        <f t="shared" si="2"/>
        <v>1050.0000000000002</v>
      </c>
      <c r="L507" s="31">
        <f t="shared" si="3"/>
        <v>420.00000000000006</v>
      </c>
      <c r="M507" s="32">
        <v>0.39999999999999997</v>
      </c>
      <c r="O507" s="35"/>
      <c r="P507" s="33"/>
      <c r="Q507" s="36"/>
    </row>
    <row r="508" spans="1:18" ht="15.75" customHeight="1" x14ac:dyDescent="0.2">
      <c r="A508" s="22"/>
      <c r="B508" s="27" t="s">
        <v>21</v>
      </c>
      <c r="C508" s="27">
        <v>1185732</v>
      </c>
      <c r="D508" s="28">
        <v>44533</v>
      </c>
      <c r="E508" s="27" t="s">
        <v>22</v>
      </c>
      <c r="F508" s="27" t="s">
        <v>44</v>
      </c>
      <c r="G508" s="27" t="s">
        <v>45</v>
      </c>
      <c r="H508" s="27" t="s">
        <v>28</v>
      </c>
      <c r="I508" s="29">
        <v>0.70000000000000007</v>
      </c>
      <c r="J508" s="30">
        <v>1750</v>
      </c>
      <c r="K508" s="31">
        <f t="shared" si="2"/>
        <v>1225.0000000000002</v>
      </c>
      <c r="L508" s="31">
        <f t="shared" si="3"/>
        <v>428.75000000000006</v>
      </c>
      <c r="M508" s="32">
        <v>0.35</v>
      </c>
      <c r="O508" s="35"/>
      <c r="P508" s="33"/>
      <c r="Q508" s="36"/>
    </row>
    <row r="509" spans="1:18" ht="15.75" customHeight="1" x14ac:dyDescent="0.2">
      <c r="A509" s="22"/>
      <c r="B509" s="27" t="s">
        <v>21</v>
      </c>
      <c r="C509" s="27">
        <v>1185732</v>
      </c>
      <c r="D509" s="28">
        <v>44533</v>
      </c>
      <c r="E509" s="27" t="s">
        <v>22</v>
      </c>
      <c r="F509" s="27" t="s">
        <v>44</v>
      </c>
      <c r="G509" s="27" t="s">
        <v>45</v>
      </c>
      <c r="H509" s="27" t="s">
        <v>29</v>
      </c>
      <c r="I509" s="29">
        <v>0.75</v>
      </c>
      <c r="J509" s="30">
        <v>2750</v>
      </c>
      <c r="K509" s="31">
        <f t="shared" si="2"/>
        <v>2062.5</v>
      </c>
      <c r="L509" s="31">
        <f t="shared" si="3"/>
        <v>618.75</v>
      </c>
      <c r="M509" s="32">
        <v>0.3</v>
      </c>
      <c r="O509" s="35"/>
      <c r="P509" s="33"/>
      <c r="Q509" s="36"/>
    </row>
    <row r="510" spans="1:18" ht="15.75" customHeight="1" x14ac:dyDescent="0.2">
      <c r="A510" s="22" t="s">
        <v>46</v>
      </c>
      <c r="B510" s="27" t="s">
        <v>34</v>
      </c>
      <c r="C510" s="27">
        <v>1128299</v>
      </c>
      <c r="D510" s="28">
        <v>44211</v>
      </c>
      <c r="E510" s="27" t="s">
        <v>35</v>
      </c>
      <c r="F510" s="27" t="s">
        <v>47</v>
      </c>
      <c r="G510" s="27" t="s">
        <v>48</v>
      </c>
      <c r="H510" s="27" t="s">
        <v>24</v>
      </c>
      <c r="I510" s="29">
        <v>0.35</v>
      </c>
      <c r="J510" s="30">
        <v>4500</v>
      </c>
      <c r="K510" s="31">
        <f t="shared" si="2"/>
        <v>1575</v>
      </c>
      <c r="L510" s="31">
        <f t="shared" si="3"/>
        <v>630</v>
      </c>
      <c r="M510" s="32">
        <v>0.4</v>
      </c>
      <c r="O510" s="37"/>
      <c r="P510" s="35"/>
      <c r="Q510" s="33"/>
      <c r="R510" s="34"/>
    </row>
    <row r="511" spans="1:18" ht="15.75" customHeight="1" x14ac:dyDescent="0.2">
      <c r="A511" s="22"/>
      <c r="B511" s="27" t="s">
        <v>34</v>
      </c>
      <c r="C511" s="27">
        <v>1128299</v>
      </c>
      <c r="D511" s="28">
        <v>44211</v>
      </c>
      <c r="E511" s="27" t="s">
        <v>35</v>
      </c>
      <c r="F511" s="27" t="s">
        <v>47</v>
      </c>
      <c r="G511" s="27" t="s">
        <v>48</v>
      </c>
      <c r="H511" s="27" t="s">
        <v>25</v>
      </c>
      <c r="I511" s="29">
        <v>0.45</v>
      </c>
      <c r="J511" s="30">
        <v>4500</v>
      </c>
      <c r="K511" s="31">
        <f t="shared" si="2"/>
        <v>2025</v>
      </c>
      <c r="L511" s="31">
        <f t="shared" si="3"/>
        <v>506.25</v>
      </c>
      <c r="M511" s="32">
        <v>0.25</v>
      </c>
      <c r="O511" s="37"/>
      <c r="P511" s="35"/>
      <c r="Q511" s="33"/>
      <c r="R511" s="34"/>
    </row>
    <row r="512" spans="1:18" ht="15.75" customHeight="1" x14ac:dyDescent="0.2">
      <c r="A512" s="22"/>
      <c r="B512" s="27" t="s">
        <v>34</v>
      </c>
      <c r="C512" s="27">
        <v>1128299</v>
      </c>
      <c r="D512" s="28">
        <v>44211</v>
      </c>
      <c r="E512" s="27" t="s">
        <v>35</v>
      </c>
      <c r="F512" s="27" t="s">
        <v>47</v>
      </c>
      <c r="G512" s="27" t="s">
        <v>48</v>
      </c>
      <c r="H512" s="27" t="s">
        <v>26</v>
      </c>
      <c r="I512" s="29">
        <v>0.45</v>
      </c>
      <c r="J512" s="30">
        <v>4500</v>
      </c>
      <c r="K512" s="31">
        <f t="shared" si="2"/>
        <v>2025</v>
      </c>
      <c r="L512" s="31">
        <f t="shared" si="3"/>
        <v>810</v>
      </c>
      <c r="M512" s="32">
        <v>0.4</v>
      </c>
      <c r="O512" s="37"/>
      <c r="P512" s="35"/>
      <c r="Q512" s="33"/>
      <c r="R512" s="34"/>
    </row>
    <row r="513" spans="1:18" ht="15.75" customHeight="1" x14ac:dyDescent="0.2">
      <c r="A513" s="22"/>
      <c r="B513" s="27" t="s">
        <v>34</v>
      </c>
      <c r="C513" s="27">
        <v>1128299</v>
      </c>
      <c r="D513" s="28">
        <v>44211</v>
      </c>
      <c r="E513" s="27" t="s">
        <v>35</v>
      </c>
      <c r="F513" s="27" t="s">
        <v>47</v>
      </c>
      <c r="G513" s="27" t="s">
        <v>48</v>
      </c>
      <c r="H513" s="27" t="s">
        <v>27</v>
      </c>
      <c r="I513" s="29">
        <v>0.45</v>
      </c>
      <c r="J513" s="30">
        <v>3000</v>
      </c>
      <c r="K513" s="31">
        <f t="shared" si="2"/>
        <v>1350</v>
      </c>
      <c r="L513" s="31">
        <f t="shared" si="3"/>
        <v>472.49999999999994</v>
      </c>
      <c r="M513" s="32">
        <v>0.35</v>
      </c>
      <c r="O513" s="37"/>
      <c r="P513" s="35"/>
      <c r="Q513" s="33"/>
      <c r="R513" s="34"/>
    </row>
    <row r="514" spans="1:18" ht="15.75" customHeight="1" x14ac:dyDescent="0.2">
      <c r="A514" s="22"/>
      <c r="B514" s="27" t="s">
        <v>34</v>
      </c>
      <c r="C514" s="27">
        <v>1128299</v>
      </c>
      <c r="D514" s="28">
        <v>44211</v>
      </c>
      <c r="E514" s="27" t="s">
        <v>35</v>
      </c>
      <c r="F514" s="27" t="s">
        <v>47</v>
      </c>
      <c r="G514" s="27" t="s">
        <v>48</v>
      </c>
      <c r="H514" s="27" t="s">
        <v>28</v>
      </c>
      <c r="I514" s="29">
        <v>0.5</v>
      </c>
      <c r="J514" s="30">
        <v>2500</v>
      </c>
      <c r="K514" s="31">
        <f t="shared" si="2"/>
        <v>1250</v>
      </c>
      <c r="L514" s="31">
        <f t="shared" si="3"/>
        <v>687.5</v>
      </c>
      <c r="M514" s="32">
        <v>0.55000000000000004</v>
      </c>
      <c r="O514" s="37"/>
      <c r="P514" s="35"/>
      <c r="Q514" s="33"/>
      <c r="R514" s="34"/>
    </row>
    <row r="515" spans="1:18" ht="15.75" customHeight="1" x14ac:dyDescent="0.2">
      <c r="A515" s="22"/>
      <c r="B515" s="27" t="s">
        <v>34</v>
      </c>
      <c r="C515" s="27">
        <v>1128299</v>
      </c>
      <c r="D515" s="28">
        <v>44211</v>
      </c>
      <c r="E515" s="27" t="s">
        <v>35</v>
      </c>
      <c r="F515" s="27" t="s">
        <v>47</v>
      </c>
      <c r="G515" s="27" t="s">
        <v>48</v>
      </c>
      <c r="H515" s="27" t="s">
        <v>29</v>
      </c>
      <c r="I515" s="29">
        <v>0.45</v>
      </c>
      <c r="J515" s="30">
        <v>4750</v>
      </c>
      <c r="K515" s="31">
        <f t="shared" si="2"/>
        <v>2137.5</v>
      </c>
      <c r="L515" s="31">
        <f t="shared" si="3"/>
        <v>427.5</v>
      </c>
      <c r="M515" s="32">
        <v>0.2</v>
      </c>
      <c r="O515" s="37"/>
      <c r="P515" s="35"/>
      <c r="Q515" s="33"/>
      <c r="R515" s="34"/>
    </row>
    <row r="516" spans="1:18" ht="15.75" customHeight="1" x14ac:dyDescent="0.2">
      <c r="A516" s="22"/>
      <c r="B516" s="27" t="s">
        <v>34</v>
      </c>
      <c r="C516" s="27">
        <v>1128299</v>
      </c>
      <c r="D516" s="28">
        <v>44242</v>
      </c>
      <c r="E516" s="27" t="s">
        <v>35</v>
      </c>
      <c r="F516" s="27" t="s">
        <v>47</v>
      </c>
      <c r="G516" s="27" t="s">
        <v>48</v>
      </c>
      <c r="H516" s="27" t="s">
        <v>24</v>
      </c>
      <c r="I516" s="29">
        <v>0.35</v>
      </c>
      <c r="J516" s="30">
        <v>5250</v>
      </c>
      <c r="K516" s="31">
        <f t="shared" ref="K516:K770" si="4">I516*J516</f>
        <v>1837.4999999999998</v>
      </c>
      <c r="L516" s="31">
        <f t="shared" ref="L516:L770" si="5">K516*M516</f>
        <v>735</v>
      </c>
      <c r="M516" s="32">
        <v>0.4</v>
      </c>
      <c r="O516" s="37"/>
      <c r="P516" s="35"/>
      <c r="Q516" s="33"/>
      <c r="R516" s="34"/>
    </row>
    <row r="517" spans="1:18" ht="15.75" customHeight="1" x14ac:dyDescent="0.2">
      <c r="A517" s="22"/>
      <c r="B517" s="27" t="s">
        <v>34</v>
      </c>
      <c r="C517" s="27">
        <v>1128299</v>
      </c>
      <c r="D517" s="28">
        <v>44242</v>
      </c>
      <c r="E517" s="27" t="s">
        <v>35</v>
      </c>
      <c r="F517" s="27" t="s">
        <v>47</v>
      </c>
      <c r="G517" s="27" t="s">
        <v>48</v>
      </c>
      <c r="H517" s="27" t="s">
        <v>25</v>
      </c>
      <c r="I517" s="29">
        <v>0.45</v>
      </c>
      <c r="J517" s="30">
        <v>4250</v>
      </c>
      <c r="K517" s="31">
        <f t="shared" si="4"/>
        <v>1912.5</v>
      </c>
      <c r="L517" s="31">
        <f t="shared" si="5"/>
        <v>478.125</v>
      </c>
      <c r="M517" s="32">
        <v>0.25</v>
      </c>
      <c r="O517" s="37"/>
      <c r="P517" s="35"/>
      <c r="Q517" s="33"/>
      <c r="R517" s="34"/>
    </row>
    <row r="518" spans="1:18" ht="15.75" customHeight="1" x14ac:dyDescent="0.2">
      <c r="A518" s="22"/>
      <c r="B518" s="27" t="s">
        <v>34</v>
      </c>
      <c r="C518" s="27">
        <v>1128299</v>
      </c>
      <c r="D518" s="28">
        <v>44242</v>
      </c>
      <c r="E518" s="27" t="s">
        <v>35</v>
      </c>
      <c r="F518" s="27" t="s">
        <v>47</v>
      </c>
      <c r="G518" s="27" t="s">
        <v>48</v>
      </c>
      <c r="H518" s="27" t="s">
        <v>26</v>
      </c>
      <c r="I518" s="29">
        <v>0.45</v>
      </c>
      <c r="J518" s="30">
        <v>4250</v>
      </c>
      <c r="K518" s="31">
        <f t="shared" si="4"/>
        <v>1912.5</v>
      </c>
      <c r="L518" s="31">
        <f t="shared" si="5"/>
        <v>765</v>
      </c>
      <c r="M518" s="32">
        <v>0.4</v>
      </c>
      <c r="O518" s="37"/>
      <c r="P518" s="35"/>
      <c r="Q518" s="33"/>
      <c r="R518" s="34"/>
    </row>
    <row r="519" spans="1:18" ht="15.75" customHeight="1" x14ac:dyDescent="0.2">
      <c r="A519" s="22"/>
      <c r="B519" s="27" t="s">
        <v>34</v>
      </c>
      <c r="C519" s="27">
        <v>1128299</v>
      </c>
      <c r="D519" s="28">
        <v>44242</v>
      </c>
      <c r="E519" s="27" t="s">
        <v>35</v>
      </c>
      <c r="F519" s="27" t="s">
        <v>47</v>
      </c>
      <c r="G519" s="27" t="s">
        <v>48</v>
      </c>
      <c r="H519" s="27" t="s">
        <v>27</v>
      </c>
      <c r="I519" s="29">
        <v>0.45</v>
      </c>
      <c r="J519" s="30">
        <v>2750</v>
      </c>
      <c r="K519" s="31">
        <f t="shared" si="4"/>
        <v>1237.5</v>
      </c>
      <c r="L519" s="31">
        <f t="shared" si="5"/>
        <v>433.125</v>
      </c>
      <c r="M519" s="32">
        <v>0.35</v>
      </c>
      <c r="O519" s="37"/>
      <c r="P519" s="35"/>
      <c r="Q519" s="33"/>
      <c r="R519" s="34"/>
    </row>
    <row r="520" spans="1:18" ht="15.75" customHeight="1" x14ac:dyDescent="0.2">
      <c r="A520" s="22"/>
      <c r="B520" s="27" t="s">
        <v>34</v>
      </c>
      <c r="C520" s="27">
        <v>1128299</v>
      </c>
      <c r="D520" s="28">
        <v>44242</v>
      </c>
      <c r="E520" s="27" t="s">
        <v>35</v>
      </c>
      <c r="F520" s="27" t="s">
        <v>47</v>
      </c>
      <c r="G520" s="27" t="s">
        <v>48</v>
      </c>
      <c r="H520" s="27" t="s">
        <v>28</v>
      </c>
      <c r="I520" s="29">
        <v>0.5</v>
      </c>
      <c r="J520" s="30">
        <v>2000</v>
      </c>
      <c r="K520" s="31">
        <f t="shared" si="4"/>
        <v>1000</v>
      </c>
      <c r="L520" s="31">
        <f t="shared" si="5"/>
        <v>550</v>
      </c>
      <c r="M520" s="32">
        <v>0.55000000000000004</v>
      </c>
      <c r="O520" s="37"/>
      <c r="P520" s="35"/>
      <c r="Q520" s="33"/>
      <c r="R520" s="34"/>
    </row>
    <row r="521" spans="1:18" ht="15.75" customHeight="1" x14ac:dyDescent="0.2">
      <c r="A521" s="22"/>
      <c r="B521" s="27" t="s">
        <v>34</v>
      </c>
      <c r="C521" s="27">
        <v>1128299</v>
      </c>
      <c r="D521" s="28">
        <v>44242</v>
      </c>
      <c r="E521" s="27" t="s">
        <v>35</v>
      </c>
      <c r="F521" s="27" t="s">
        <v>47</v>
      </c>
      <c r="G521" s="27" t="s">
        <v>48</v>
      </c>
      <c r="H521" s="27" t="s">
        <v>29</v>
      </c>
      <c r="I521" s="29">
        <v>0.45</v>
      </c>
      <c r="J521" s="30">
        <v>4000</v>
      </c>
      <c r="K521" s="31">
        <f t="shared" si="4"/>
        <v>1800</v>
      </c>
      <c r="L521" s="31">
        <f t="shared" si="5"/>
        <v>360</v>
      </c>
      <c r="M521" s="32">
        <v>0.2</v>
      </c>
      <c r="O521" s="37"/>
      <c r="P521" s="35"/>
      <c r="Q521" s="33"/>
      <c r="R521" s="34"/>
    </row>
    <row r="522" spans="1:18" ht="15.75" customHeight="1" x14ac:dyDescent="0.2">
      <c r="A522" s="22"/>
      <c r="B522" s="27" t="s">
        <v>34</v>
      </c>
      <c r="C522" s="27">
        <v>1128299</v>
      </c>
      <c r="D522" s="28">
        <v>44269</v>
      </c>
      <c r="E522" s="27" t="s">
        <v>35</v>
      </c>
      <c r="F522" s="27" t="s">
        <v>47</v>
      </c>
      <c r="G522" s="27" t="s">
        <v>48</v>
      </c>
      <c r="H522" s="27" t="s">
        <v>24</v>
      </c>
      <c r="I522" s="29">
        <v>0.45</v>
      </c>
      <c r="J522" s="30">
        <v>5500</v>
      </c>
      <c r="K522" s="31">
        <f t="shared" si="4"/>
        <v>2475</v>
      </c>
      <c r="L522" s="31">
        <f t="shared" si="5"/>
        <v>990</v>
      </c>
      <c r="M522" s="32">
        <v>0.4</v>
      </c>
      <c r="O522" s="37"/>
      <c r="P522" s="35"/>
      <c r="Q522" s="33"/>
      <c r="R522" s="34"/>
    </row>
    <row r="523" spans="1:18" ht="15.75" customHeight="1" x14ac:dyDescent="0.2">
      <c r="A523" s="22"/>
      <c r="B523" s="27" t="s">
        <v>34</v>
      </c>
      <c r="C523" s="27">
        <v>1128299</v>
      </c>
      <c r="D523" s="28">
        <v>44269</v>
      </c>
      <c r="E523" s="27" t="s">
        <v>35</v>
      </c>
      <c r="F523" s="27" t="s">
        <v>47</v>
      </c>
      <c r="G523" s="27" t="s">
        <v>48</v>
      </c>
      <c r="H523" s="27" t="s">
        <v>25</v>
      </c>
      <c r="I523" s="29">
        <v>0.54999999999999993</v>
      </c>
      <c r="J523" s="30">
        <v>4000</v>
      </c>
      <c r="K523" s="31">
        <f t="shared" si="4"/>
        <v>2199.9999999999995</v>
      </c>
      <c r="L523" s="31">
        <f t="shared" si="5"/>
        <v>549.99999999999989</v>
      </c>
      <c r="M523" s="32">
        <v>0.25</v>
      </c>
      <c r="O523" s="37"/>
      <c r="P523" s="35"/>
      <c r="Q523" s="33"/>
      <c r="R523" s="34"/>
    </row>
    <row r="524" spans="1:18" ht="15.75" customHeight="1" x14ac:dyDescent="0.2">
      <c r="A524" s="22"/>
      <c r="B524" s="27" t="s">
        <v>34</v>
      </c>
      <c r="C524" s="27">
        <v>1128299</v>
      </c>
      <c r="D524" s="28">
        <v>44269</v>
      </c>
      <c r="E524" s="27" t="s">
        <v>35</v>
      </c>
      <c r="F524" s="27" t="s">
        <v>47</v>
      </c>
      <c r="G524" s="27" t="s">
        <v>48</v>
      </c>
      <c r="H524" s="27" t="s">
        <v>26</v>
      </c>
      <c r="I524" s="29">
        <v>0.54999999999999993</v>
      </c>
      <c r="J524" s="30">
        <v>4000</v>
      </c>
      <c r="K524" s="31">
        <f t="shared" si="4"/>
        <v>2199.9999999999995</v>
      </c>
      <c r="L524" s="31">
        <f t="shared" si="5"/>
        <v>879.99999999999989</v>
      </c>
      <c r="M524" s="32">
        <v>0.4</v>
      </c>
      <c r="O524" s="37"/>
      <c r="P524" s="35"/>
      <c r="Q524" s="33"/>
      <c r="R524" s="34"/>
    </row>
    <row r="525" spans="1:18" ht="15.75" customHeight="1" x14ac:dyDescent="0.2">
      <c r="A525" s="22"/>
      <c r="B525" s="27" t="s">
        <v>34</v>
      </c>
      <c r="C525" s="27">
        <v>1128299</v>
      </c>
      <c r="D525" s="28">
        <v>44269</v>
      </c>
      <c r="E525" s="27" t="s">
        <v>35</v>
      </c>
      <c r="F525" s="27" t="s">
        <v>47</v>
      </c>
      <c r="G525" s="27" t="s">
        <v>48</v>
      </c>
      <c r="H525" s="27" t="s">
        <v>27</v>
      </c>
      <c r="I525" s="29">
        <v>0.54999999999999993</v>
      </c>
      <c r="J525" s="30">
        <v>3000</v>
      </c>
      <c r="K525" s="31">
        <f t="shared" si="4"/>
        <v>1649.9999999999998</v>
      </c>
      <c r="L525" s="31">
        <f t="shared" si="5"/>
        <v>577.49999999999989</v>
      </c>
      <c r="M525" s="32">
        <v>0.35</v>
      </c>
      <c r="O525" s="37"/>
      <c r="P525" s="35"/>
      <c r="Q525" s="33"/>
      <c r="R525" s="34"/>
    </row>
    <row r="526" spans="1:18" ht="15.75" customHeight="1" x14ac:dyDescent="0.2">
      <c r="A526" s="22"/>
      <c r="B526" s="27" t="s">
        <v>34</v>
      </c>
      <c r="C526" s="27">
        <v>1128299</v>
      </c>
      <c r="D526" s="28">
        <v>44269</v>
      </c>
      <c r="E526" s="27" t="s">
        <v>35</v>
      </c>
      <c r="F526" s="27" t="s">
        <v>47</v>
      </c>
      <c r="G526" s="27" t="s">
        <v>48</v>
      </c>
      <c r="H526" s="27" t="s">
        <v>28</v>
      </c>
      <c r="I526" s="29">
        <v>0.6</v>
      </c>
      <c r="J526" s="30">
        <v>1750</v>
      </c>
      <c r="K526" s="31">
        <f t="shared" si="4"/>
        <v>1050</v>
      </c>
      <c r="L526" s="31">
        <f t="shared" si="5"/>
        <v>577.5</v>
      </c>
      <c r="M526" s="32">
        <v>0.55000000000000004</v>
      </c>
      <c r="O526" s="37"/>
      <c r="P526" s="35"/>
      <c r="Q526" s="33"/>
      <c r="R526" s="34"/>
    </row>
    <row r="527" spans="1:18" ht="15.75" customHeight="1" x14ac:dyDescent="0.2">
      <c r="A527" s="22"/>
      <c r="B527" s="27" t="s">
        <v>34</v>
      </c>
      <c r="C527" s="27">
        <v>1128299</v>
      </c>
      <c r="D527" s="28">
        <v>44269</v>
      </c>
      <c r="E527" s="27" t="s">
        <v>35</v>
      </c>
      <c r="F527" s="27" t="s">
        <v>47</v>
      </c>
      <c r="G527" s="27" t="s">
        <v>48</v>
      </c>
      <c r="H527" s="27" t="s">
        <v>29</v>
      </c>
      <c r="I527" s="29">
        <v>0.54999999999999993</v>
      </c>
      <c r="J527" s="30">
        <v>3750</v>
      </c>
      <c r="K527" s="31">
        <f t="shared" si="4"/>
        <v>2062.4999999999995</v>
      </c>
      <c r="L527" s="31">
        <f t="shared" si="5"/>
        <v>412.49999999999994</v>
      </c>
      <c r="M527" s="32">
        <v>0.2</v>
      </c>
      <c r="O527" s="37"/>
      <c r="P527" s="35"/>
      <c r="Q527" s="33"/>
      <c r="R527" s="34"/>
    </row>
    <row r="528" spans="1:18" ht="15.75" customHeight="1" x14ac:dyDescent="0.2">
      <c r="A528" s="22"/>
      <c r="B528" s="27" t="s">
        <v>34</v>
      </c>
      <c r="C528" s="27">
        <v>1128299</v>
      </c>
      <c r="D528" s="28">
        <v>44301</v>
      </c>
      <c r="E528" s="27" t="s">
        <v>35</v>
      </c>
      <c r="F528" s="27" t="s">
        <v>47</v>
      </c>
      <c r="G528" s="27" t="s">
        <v>48</v>
      </c>
      <c r="H528" s="27" t="s">
        <v>24</v>
      </c>
      <c r="I528" s="29">
        <v>0.6</v>
      </c>
      <c r="J528" s="30">
        <v>5500</v>
      </c>
      <c r="K528" s="31">
        <f t="shared" si="4"/>
        <v>3300</v>
      </c>
      <c r="L528" s="31">
        <f t="shared" si="5"/>
        <v>1320</v>
      </c>
      <c r="M528" s="32">
        <v>0.4</v>
      </c>
      <c r="O528" s="37"/>
      <c r="P528" s="35"/>
      <c r="Q528" s="33"/>
      <c r="R528" s="34"/>
    </row>
    <row r="529" spans="1:18" ht="15.75" customHeight="1" x14ac:dyDescent="0.2">
      <c r="A529" s="22"/>
      <c r="B529" s="27" t="s">
        <v>34</v>
      </c>
      <c r="C529" s="27">
        <v>1128299</v>
      </c>
      <c r="D529" s="28">
        <v>44301</v>
      </c>
      <c r="E529" s="27" t="s">
        <v>35</v>
      </c>
      <c r="F529" s="27" t="s">
        <v>47</v>
      </c>
      <c r="G529" s="27" t="s">
        <v>48</v>
      </c>
      <c r="H529" s="27" t="s">
        <v>25</v>
      </c>
      <c r="I529" s="29">
        <v>0.65</v>
      </c>
      <c r="J529" s="30">
        <v>3500</v>
      </c>
      <c r="K529" s="31">
        <f t="shared" si="4"/>
        <v>2275</v>
      </c>
      <c r="L529" s="31">
        <f t="shared" si="5"/>
        <v>568.75</v>
      </c>
      <c r="M529" s="32">
        <v>0.25</v>
      </c>
      <c r="O529" s="37"/>
      <c r="P529" s="35"/>
      <c r="Q529" s="33"/>
      <c r="R529" s="34"/>
    </row>
    <row r="530" spans="1:18" ht="15.75" customHeight="1" x14ac:dyDescent="0.2">
      <c r="A530" s="22"/>
      <c r="B530" s="27" t="s">
        <v>34</v>
      </c>
      <c r="C530" s="27">
        <v>1128299</v>
      </c>
      <c r="D530" s="28">
        <v>44301</v>
      </c>
      <c r="E530" s="27" t="s">
        <v>35</v>
      </c>
      <c r="F530" s="27" t="s">
        <v>47</v>
      </c>
      <c r="G530" s="27" t="s">
        <v>48</v>
      </c>
      <c r="H530" s="27" t="s">
        <v>26</v>
      </c>
      <c r="I530" s="29">
        <v>0.65</v>
      </c>
      <c r="J530" s="30">
        <v>4000</v>
      </c>
      <c r="K530" s="31">
        <f t="shared" si="4"/>
        <v>2600</v>
      </c>
      <c r="L530" s="31">
        <f t="shared" si="5"/>
        <v>1040</v>
      </c>
      <c r="M530" s="32">
        <v>0.4</v>
      </c>
      <c r="O530" s="37"/>
      <c r="P530" s="35"/>
      <c r="Q530" s="33"/>
      <c r="R530" s="34"/>
    </row>
    <row r="531" spans="1:18" ht="15.75" customHeight="1" x14ac:dyDescent="0.2">
      <c r="A531" s="22"/>
      <c r="B531" s="27" t="s">
        <v>34</v>
      </c>
      <c r="C531" s="27">
        <v>1128299</v>
      </c>
      <c r="D531" s="28">
        <v>44301</v>
      </c>
      <c r="E531" s="27" t="s">
        <v>35</v>
      </c>
      <c r="F531" s="27" t="s">
        <v>47</v>
      </c>
      <c r="G531" s="27" t="s">
        <v>48</v>
      </c>
      <c r="H531" s="27" t="s">
        <v>27</v>
      </c>
      <c r="I531" s="29">
        <v>0.6</v>
      </c>
      <c r="J531" s="30">
        <v>3000</v>
      </c>
      <c r="K531" s="31">
        <f t="shared" si="4"/>
        <v>1800</v>
      </c>
      <c r="L531" s="31">
        <f t="shared" si="5"/>
        <v>630</v>
      </c>
      <c r="M531" s="32">
        <v>0.35</v>
      </c>
      <c r="O531" s="37"/>
      <c r="P531" s="35"/>
      <c r="Q531" s="33"/>
      <c r="R531" s="34"/>
    </row>
    <row r="532" spans="1:18" ht="15.75" customHeight="1" x14ac:dyDescent="0.2">
      <c r="A532" s="22"/>
      <c r="B532" s="27" t="s">
        <v>34</v>
      </c>
      <c r="C532" s="27">
        <v>1128299</v>
      </c>
      <c r="D532" s="28">
        <v>44301</v>
      </c>
      <c r="E532" s="27" t="s">
        <v>35</v>
      </c>
      <c r="F532" s="27" t="s">
        <v>47</v>
      </c>
      <c r="G532" s="27" t="s">
        <v>48</v>
      </c>
      <c r="H532" s="27" t="s">
        <v>28</v>
      </c>
      <c r="I532" s="29">
        <v>0.65</v>
      </c>
      <c r="J532" s="30">
        <v>2000</v>
      </c>
      <c r="K532" s="31">
        <f t="shared" si="4"/>
        <v>1300</v>
      </c>
      <c r="L532" s="31">
        <f t="shared" si="5"/>
        <v>715.00000000000011</v>
      </c>
      <c r="M532" s="32">
        <v>0.55000000000000004</v>
      </c>
      <c r="O532" s="37"/>
      <c r="P532" s="35"/>
      <c r="Q532" s="33"/>
      <c r="R532" s="34"/>
    </row>
    <row r="533" spans="1:18" ht="15.75" customHeight="1" x14ac:dyDescent="0.2">
      <c r="A533" s="22"/>
      <c r="B533" s="27" t="s">
        <v>34</v>
      </c>
      <c r="C533" s="27">
        <v>1128299</v>
      </c>
      <c r="D533" s="28">
        <v>44301</v>
      </c>
      <c r="E533" s="27" t="s">
        <v>35</v>
      </c>
      <c r="F533" s="27" t="s">
        <v>47</v>
      </c>
      <c r="G533" s="27" t="s">
        <v>48</v>
      </c>
      <c r="H533" s="27" t="s">
        <v>29</v>
      </c>
      <c r="I533" s="29">
        <v>0.8</v>
      </c>
      <c r="J533" s="30">
        <v>3500</v>
      </c>
      <c r="K533" s="31">
        <f t="shared" si="4"/>
        <v>2800</v>
      </c>
      <c r="L533" s="31">
        <f t="shared" si="5"/>
        <v>560</v>
      </c>
      <c r="M533" s="32">
        <v>0.2</v>
      </c>
      <c r="O533" s="37"/>
      <c r="P533" s="35"/>
      <c r="Q533" s="33"/>
      <c r="R533" s="34"/>
    </row>
    <row r="534" spans="1:18" ht="15.75" customHeight="1" x14ac:dyDescent="0.2">
      <c r="A534" s="22"/>
      <c r="B534" s="27" t="s">
        <v>34</v>
      </c>
      <c r="C534" s="27">
        <v>1128299</v>
      </c>
      <c r="D534" s="28">
        <v>44332</v>
      </c>
      <c r="E534" s="27" t="s">
        <v>35</v>
      </c>
      <c r="F534" s="27" t="s">
        <v>47</v>
      </c>
      <c r="G534" s="27" t="s">
        <v>48</v>
      </c>
      <c r="H534" s="27" t="s">
        <v>24</v>
      </c>
      <c r="I534" s="29">
        <v>0.6</v>
      </c>
      <c r="J534" s="30">
        <v>5500</v>
      </c>
      <c r="K534" s="31">
        <f t="shared" si="4"/>
        <v>3300</v>
      </c>
      <c r="L534" s="31">
        <f t="shared" si="5"/>
        <v>1485</v>
      </c>
      <c r="M534" s="32">
        <v>0.45</v>
      </c>
      <c r="O534" s="37"/>
      <c r="P534" s="35"/>
      <c r="Q534" s="33"/>
      <c r="R534" s="34"/>
    </row>
    <row r="535" spans="1:18" ht="15.75" customHeight="1" x14ac:dyDescent="0.2">
      <c r="A535" s="22"/>
      <c r="B535" s="27" t="s">
        <v>34</v>
      </c>
      <c r="C535" s="27">
        <v>1128299</v>
      </c>
      <c r="D535" s="28">
        <v>44332</v>
      </c>
      <c r="E535" s="27" t="s">
        <v>35</v>
      </c>
      <c r="F535" s="27" t="s">
        <v>47</v>
      </c>
      <c r="G535" s="27" t="s">
        <v>48</v>
      </c>
      <c r="H535" s="27" t="s">
        <v>25</v>
      </c>
      <c r="I535" s="29">
        <v>0.65</v>
      </c>
      <c r="J535" s="30">
        <v>4000</v>
      </c>
      <c r="K535" s="31">
        <f t="shared" si="4"/>
        <v>2600</v>
      </c>
      <c r="L535" s="31">
        <f t="shared" si="5"/>
        <v>780</v>
      </c>
      <c r="M535" s="32">
        <v>0.3</v>
      </c>
      <c r="O535" s="37"/>
      <c r="P535" s="35"/>
      <c r="Q535" s="33"/>
      <c r="R535" s="34"/>
    </row>
    <row r="536" spans="1:18" ht="15.75" customHeight="1" x14ac:dyDescent="0.2">
      <c r="A536" s="22"/>
      <c r="B536" s="27" t="s">
        <v>34</v>
      </c>
      <c r="C536" s="27">
        <v>1128299</v>
      </c>
      <c r="D536" s="28">
        <v>44332</v>
      </c>
      <c r="E536" s="27" t="s">
        <v>35</v>
      </c>
      <c r="F536" s="27" t="s">
        <v>47</v>
      </c>
      <c r="G536" s="27" t="s">
        <v>48</v>
      </c>
      <c r="H536" s="27" t="s">
        <v>26</v>
      </c>
      <c r="I536" s="29">
        <v>0.65</v>
      </c>
      <c r="J536" s="30">
        <v>4000</v>
      </c>
      <c r="K536" s="31">
        <f t="shared" si="4"/>
        <v>2600</v>
      </c>
      <c r="L536" s="31">
        <f t="shared" si="5"/>
        <v>1170</v>
      </c>
      <c r="M536" s="32">
        <v>0.45</v>
      </c>
      <c r="O536" s="37"/>
      <c r="P536" s="35"/>
      <c r="Q536" s="33"/>
      <c r="R536" s="34"/>
    </row>
    <row r="537" spans="1:18" ht="15.75" customHeight="1" x14ac:dyDescent="0.2">
      <c r="A537" s="22"/>
      <c r="B537" s="27" t="s">
        <v>34</v>
      </c>
      <c r="C537" s="27">
        <v>1128299</v>
      </c>
      <c r="D537" s="28">
        <v>44332</v>
      </c>
      <c r="E537" s="27" t="s">
        <v>35</v>
      </c>
      <c r="F537" s="27" t="s">
        <v>47</v>
      </c>
      <c r="G537" s="27" t="s">
        <v>48</v>
      </c>
      <c r="H537" s="27" t="s">
        <v>27</v>
      </c>
      <c r="I537" s="29">
        <v>0.6</v>
      </c>
      <c r="J537" s="30">
        <v>3000</v>
      </c>
      <c r="K537" s="31">
        <f t="shared" si="4"/>
        <v>1800</v>
      </c>
      <c r="L537" s="31">
        <f t="shared" si="5"/>
        <v>719.99999999999989</v>
      </c>
      <c r="M537" s="32">
        <v>0.39999999999999997</v>
      </c>
      <c r="O537" s="37"/>
      <c r="P537" s="35"/>
      <c r="Q537" s="33"/>
      <c r="R537" s="34"/>
    </row>
    <row r="538" spans="1:18" ht="15.75" customHeight="1" x14ac:dyDescent="0.2">
      <c r="A538" s="22"/>
      <c r="B538" s="27" t="s">
        <v>34</v>
      </c>
      <c r="C538" s="27">
        <v>1128299</v>
      </c>
      <c r="D538" s="28">
        <v>44332</v>
      </c>
      <c r="E538" s="27" t="s">
        <v>35</v>
      </c>
      <c r="F538" s="27" t="s">
        <v>47</v>
      </c>
      <c r="G538" s="27" t="s">
        <v>48</v>
      </c>
      <c r="H538" s="27" t="s">
        <v>28</v>
      </c>
      <c r="I538" s="29">
        <v>0.65</v>
      </c>
      <c r="J538" s="30">
        <v>2000</v>
      </c>
      <c r="K538" s="31">
        <f t="shared" si="4"/>
        <v>1300</v>
      </c>
      <c r="L538" s="31">
        <f t="shared" si="5"/>
        <v>780.00000000000011</v>
      </c>
      <c r="M538" s="32">
        <v>0.60000000000000009</v>
      </c>
      <c r="O538" s="37"/>
      <c r="P538" s="35"/>
      <c r="Q538" s="33"/>
      <c r="R538" s="34"/>
    </row>
    <row r="539" spans="1:18" ht="15.75" customHeight="1" x14ac:dyDescent="0.2">
      <c r="A539" s="22"/>
      <c r="B539" s="27" t="s">
        <v>34</v>
      </c>
      <c r="C539" s="27">
        <v>1128299</v>
      </c>
      <c r="D539" s="28">
        <v>44332</v>
      </c>
      <c r="E539" s="27" t="s">
        <v>35</v>
      </c>
      <c r="F539" s="27" t="s">
        <v>47</v>
      </c>
      <c r="G539" s="27" t="s">
        <v>48</v>
      </c>
      <c r="H539" s="27" t="s">
        <v>29</v>
      </c>
      <c r="I539" s="29">
        <v>0.8</v>
      </c>
      <c r="J539" s="30">
        <v>4500</v>
      </c>
      <c r="K539" s="31">
        <f t="shared" si="4"/>
        <v>3600</v>
      </c>
      <c r="L539" s="31">
        <f t="shared" si="5"/>
        <v>900</v>
      </c>
      <c r="M539" s="32">
        <v>0.25</v>
      </c>
      <c r="O539" s="37"/>
      <c r="P539" s="35"/>
      <c r="Q539" s="33"/>
      <c r="R539" s="34"/>
    </row>
    <row r="540" spans="1:18" ht="15.75" customHeight="1" x14ac:dyDescent="0.2">
      <c r="A540" s="22"/>
      <c r="B540" s="27" t="s">
        <v>34</v>
      </c>
      <c r="C540" s="27">
        <v>1128299</v>
      </c>
      <c r="D540" s="28">
        <v>44362</v>
      </c>
      <c r="E540" s="27" t="s">
        <v>35</v>
      </c>
      <c r="F540" s="27" t="s">
        <v>47</v>
      </c>
      <c r="G540" s="27" t="s">
        <v>48</v>
      </c>
      <c r="H540" s="27" t="s">
        <v>24</v>
      </c>
      <c r="I540" s="29">
        <v>0.6</v>
      </c>
      <c r="J540" s="30">
        <v>7000</v>
      </c>
      <c r="K540" s="31">
        <f t="shared" si="4"/>
        <v>4200</v>
      </c>
      <c r="L540" s="31">
        <f t="shared" si="5"/>
        <v>1890</v>
      </c>
      <c r="M540" s="32">
        <v>0.45</v>
      </c>
      <c r="O540" s="37"/>
      <c r="P540" s="35"/>
      <c r="Q540" s="33"/>
      <c r="R540" s="34"/>
    </row>
    <row r="541" spans="1:18" ht="15.75" customHeight="1" x14ac:dyDescent="0.2">
      <c r="A541" s="22"/>
      <c r="B541" s="27" t="s">
        <v>34</v>
      </c>
      <c r="C541" s="27">
        <v>1128299</v>
      </c>
      <c r="D541" s="28">
        <v>44362</v>
      </c>
      <c r="E541" s="27" t="s">
        <v>35</v>
      </c>
      <c r="F541" s="27" t="s">
        <v>47</v>
      </c>
      <c r="G541" s="27" t="s">
        <v>48</v>
      </c>
      <c r="H541" s="27" t="s">
        <v>25</v>
      </c>
      <c r="I541" s="29">
        <v>0.65</v>
      </c>
      <c r="J541" s="30">
        <v>5500</v>
      </c>
      <c r="K541" s="31">
        <f t="shared" si="4"/>
        <v>3575</v>
      </c>
      <c r="L541" s="31">
        <f t="shared" si="5"/>
        <v>1072.5</v>
      </c>
      <c r="M541" s="32">
        <v>0.3</v>
      </c>
      <c r="O541" s="37"/>
      <c r="P541" s="35"/>
      <c r="Q541" s="33"/>
      <c r="R541" s="34"/>
    </row>
    <row r="542" spans="1:18" ht="15.75" customHeight="1" x14ac:dyDescent="0.2">
      <c r="A542" s="22"/>
      <c r="B542" s="27" t="s">
        <v>34</v>
      </c>
      <c r="C542" s="27">
        <v>1128299</v>
      </c>
      <c r="D542" s="28">
        <v>44362</v>
      </c>
      <c r="E542" s="27" t="s">
        <v>35</v>
      </c>
      <c r="F542" s="27" t="s">
        <v>47</v>
      </c>
      <c r="G542" s="27" t="s">
        <v>48</v>
      </c>
      <c r="H542" s="27" t="s">
        <v>26</v>
      </c>
      <c r="I542" s="29">
        <v>0.65</v>
      </c>
      <c r="J542" s="30">
        <v>5500</v>
      </c>
      <c r="K542" s="31">
        <f t="shared" si="4"/>
        <v>3575</v>
      </c>
      <c r="L542" s="31">
        <f t="shared" si="5"/>
        <v>1608.75</v>
      </c>
      <c r="M542" s="32">
        <v>0.45</v>
      </c>
      <c r="O542" s="37"/>
      <c r="P542" s="35"/>
      <c r="Q542" s="33"/>
      <c r="R542" s="34"/>
    </row>
    <row r="543" spans="1:18" ht="15.75" customHeight="1" x14ac:dyDescent="0.2">
      <c r="A543" s="22"/>
      <c r="B543" s="27" t="s">
        <v>34</v>
      </c>
      <c r="C543" s="27">
        <v>1128299</v>
      </c>
      <c r="D543" s="28">
        <v>44362</v>
      </c>
      <c r="E543" s="27" t="s">
        <v>35</v>
      </c>
      <c r="F543" s="27" t="s">
        <v>47</v>
      </c>
      <c r="G543" s="27" t="s">
        <v>48</v>
      </c>
      <c r="H543" s="27" t="s">
        <v>27</v>
      </c>
      <c r="I543" s="29">
        <v>0.6</v>
      </c>
      <c r="J543" s="30">
        <v>4250</v>
      </c>
      <c r="K543" s="31">
        <f t="shared" si="4"/>
        <v>2550</v>
      </c>
      <c r="L543" s="31">
        <f t="shared" si="5"/>
        <v>1019.9999999999999</v>
      </c>
      <c r="M543" s="32">
        <v>0.39999999999999997</v>
      </c>
      <c r="O543" s="37"/>
      <c r="P543" s="35"/>
      <c r="Q543" s="33"/>
      <c r="R543" s="34"/>
    </row>
    <row r="544" spans="1:18" ht="15.75" customHeight="1" x14ac:dyDescent="0.2">
      <c r="A544" s="22"/>
      <c r="B544" s="27" t="s">
        <v>34</v>
      </c>
      <c r="C544" s="27">
        <v>1128299</v>
      </c>
      <c r="D544" s="28">
        <v>44362</v>
      </c>
      <c r="E544" s="27" t="s">
        <v>35</v>
      </c>
      <c r="F544" s="27" t="s">
        <v>47</v>
      </c>
      <c r="G544" s="27" t="s">
        <v>48</v>
      </c>
      <c r="H544" s="27" t="s">
        <v>28</v>
      </c>
      <c r="I544" s="29">
        <v>0.65</v>
      </c>
      <c r="J544" s="30">
        <v>3000</v>
      </c>
      <c r="K544" s="31">
        <f t="shared" si="4"/>
        <v>1950</v>
      </c>
      <c r="L544" s="31">
        <f t="shared" si="5"/>
        <v>1170.0000000000002</v>
      </c>
      <c r="M544" s="32">
        <v>0.60000000000000009</v>
      </c>
      <c r="O544" s="37"/>
      <c r="P544" s="35"/>
      <c r="Q544" s="33"/>
      <c r="R544" s="34"/>
    </row>
    <row r="545" spans="1:18" ht="15.75" customHeight="1" x14ac:dyDescent="0.2">
      <c r="A545" s="22"/>
      <c r="B545" s="27" t="s">
        <v>34</v>
      </c>
      <c r="C545" s="27">
        <v>1128299</v>
      </c>
      <c r="D545" s="28">
        <v>44362</v>
      </c>
      <c r="E545" s="27" t="s">
        <v>35</v>
      </c>
      <c r="F545" s="27" t="s">
        <v>47</v>
      </c>
      <c r="G545" s="27" t="s">
        <v>48</v>
      </c>
      <c r="H545" s="27" t="s">
        <v>29</v>
      </c>
      <c r="I545" s="29">
        <v>0.8</v>
      </c>
      <c r="J545" s="30">
        <v>6000</v>
      </c>
      <c r="K545" s="31">
        <f t="shared" si="4"/>
        <v>4800</v>
      </c>
      <c r="L545" s="31">
        <f t="shared" si="5"/>
        <v>1200</v>
      </c>
      <c r="M545" s="32">
        <v>0.25</v>
      </c>
      <c r="O545" s="37"/>
      <c r="P545" s="35"/>
      <c r="Q545" s="33"/>
      <c r="R545" s="34"/>
    </row>
    <row r="546" spans="1:18" ht="15.75" customHeight="1" x14ac:dyDescent="0.2">
      <c r="A546" s="22"/>
      <c r="B546" s="27" t="s">
        <v>34</v>
      </c>
      <c r="C546" s="27">
        <v>1128299</v>
      </c>
      <c r="D546" s="28">
        <v>44391</v>
      </c>
      <c r="E546" s="27" t="s">
        <v>35</v>
      </c>
      <c r="F546" s="27" t="s">
        <v>47</v>
      </c>
      <c r="G546" s="27" t="s">
        <v>48</v>
      </c>
      <c r="H546" s="27" t="s">
        <v>24</v>
      </c>
      <c r="I546" s="29">
        <v>0.6</v>
      </c>
      <c r="J546" s="30">
        <v>7500</v>
      </c>
      <c r="K546" s="31">
        <f t="shared" si="4"/>
        <v>4500</v>
      </c>
      <c r="L546" s="31">
        <f t="shared" si="5"/>
        <v>1800</v>
      </c>
      <c r="M546" s="32">
        <v>0.4</v>
      </c>
      <c r="O546" s="37"/>
      <c r="P546" s="35"/>
      <c r="Q546" s="33"/>
      <c r="R546" s="34"/>
    </row>
    <row r="547" spans="1:18" ht="15.75" customHeight="1" x14ac:dyDescent="0.2">
      <c r="A547" s="22"/>
      <c r="B547" s="27" t="s">
        <v>34</v>
      </c>
      <c r="C547" s="27">
        <v>1128299</v>
      </c>
      <c r="D547" s="28">
        <v>44391</v>
      </c>
      <c r="E547" s="27" t="s">
        <v>35</v>
      </c>
      <c r="F547" s="27" t="s">
        <v>47</v>
      </c>
      <c r="G547" s="27" t="s">
        <v>48</v>
      </c>
      <c r="H547" s="27" t="s">
        <v>25</v>
      </c>
      <c r="I547" s="29">
        <v>0.65</v>
      </c>
      <c r="J547" s="30">
        <v>6000</v>
      </c>
      <c r="K547" s="31">
        <f t="shared" si="4"/>
        <v>3900</v>
      </c>
      <c r="L547" s="31">
        <f t="shared" si="5"/>
        <v>975</v>
      </c>
      <c r="M547" s="32">
        <v>0.25</v>
      </c>
      <c r="O547" s="37"/>
      <c r="P547" s="35"/>
      <c r="Q547" s="33"/>
      <c r="R547" s="34"/>
    </row>
    <row r="548" spans="1:18" ht="15.75" customHeight="1" x14ac:dyDescent="0.2">
      <c r="A548" s="22"/>
      <c r="B548" s="27" t="s">
        <v>34</v>
      </c>
      <c r="C548" s="27">
        <v>1128299</v>
      </c>
      <c r="D548" s="28">
        <v>44391</v>
      </c>
      <c r="E548" s="27" t="s">
        <v>35</v>
      </c>
      <c r="F548" s="27" t="s">
        <v>47</v>
      </c>
      <c r="G548" s="27" t="s">
        <v>48</v>
      </c>
      <c r="H548" s="27" t="s">
        <v>26</v>
      </c>
      <c r="I548" s="29">
        <v>0.65</v>
      </c>
      <c r="J548" s="30">
        <v>5500</v>
      </c>
      <c r="K548" s="31">
        <f t="shared" si="4"/>
        <v>3575</v>
      </c>
      <c r="L548" s="31">
        <f t="shared" si="5"/>
        <v>1430</v>
      </c>
      <c r="M548" s="32">
        <v>0.4</v>
      </c>
      <c r="O548" s="37"/>
      <c r="P548" s="35"/>
      <c r="Q548" s="33"/>
      <c r="R548" s="34"/>
    </row>
    <row r="549" spans="1:18" ht="15.75" customHeight="1" x14ac:dyDescent="0.2">
      <c r="A549" s="22"/>
      <c r="B549" s="27" t="s">
        <v>34</v>
      </c>
      <c r="C549" s="27">
        <v>1128299</v>
      </c>
      <c r="D549" s="28">
        <v>44391</v>
      </c>
      <c r="E549" s="27" t="s">
        <v>35</v>
      </c>
      <c r="F549" s="27" t="s">
        <v>47</v>
      </c>
      <c r="G549" s="27" t="s">
        <v>48</v>
      </c>
      <c r="H549" s="27" t="s">
        <v>27</v>
      </c>
      <c r="I549" s="29">
        <v>0.6</v>
      </c>
      <c r="J549" s="30">
        <v>4500</v>
      </c>
      <c r="K549" s="31">
        <f t="shared" si="4"/>
        <v>2700</v>
      </c>
      <c r="L549" s="31">
        <f t="shared" si="5"/>
        <v>944.99999999999989</v>
      </c>
      <c r="M549" s="32">
        <v>0.35</v>
      </c>
      <c r="O549" s="37"/>
      <c r="P549" s="35"/>
      <c r="Q549" s="33"/>
      <c r="R549" s="34"/>
    </row>
    <row r="550" spans="1:18" ht="15.75" customHeight="1" x14ac:dyDescent="0.2">
      <c r="A550" s="22"/>
      <c r="B550" s="27" t="s">
        <v>34</v>
      </c>
      <c r="C550" s="27">
        <v>1128299</v>
      </c>
      <c r="D550" s="28">
        <v>44391</v>
      </c>
      <c r="E550" s="27" t="s">
        <v>35</v>
      </c>
      <c r="F550" s="27" t="s">
        <v>47</v>
      </c>
      <c r="G550" s="27" t="s">
        <v>48</v>
      </c>
      <c r="H550" s="27" t="s">
        <v>28</v>
      </c>
      <c r="I550" s="29">
        <v>0.65</v>
      </c>
      <c r="J550" s="30">
        <v>5000</v>
      </c>
      <c r="K550" s="31">
        <f t="shared" si="4"/>
        <v>3250</v>
      </c>
      <c r="L550" s="31">
        <f t="shared" si="5"/>
        <v>1787.5000000000002</v>
      </c>
      <c r="M550" s="32">
        <v>0.55000000000000004</v>
      </c>
      <c r="O550" s="37"/>
      <c r="P550" s="35"/>
      <c r="Q550" s="33"/>
      <c r="R550" s="34"/>
    </row>
    <row r="551" spans="1:18" ht="15.75" customHeight="1" x14ac:dyDescent="0.2">
      <c r="A551" s="22"/>
      <c r="B551" s="27" t="s">
        <v>34</v>
      </c>
      <c r="C551" s="27">
        <v>1128299</v>
      </c>
      <c r="D551" s="28">
        <v>44391</v>
      </c>
      <c r="E551" s="27" t="s">
        <v>35</v>
      </c>
      <c r="F551" s="27" t="s">
        <v>47</v>
      </c>
      <c r="G551" s="27" t="s">
        <v>48</v>
      </c>
      <c r="H551" s="27" t="s">
        <v>29</v>
      </c>
      <c r="I551" s="29">
        <v>0.8</v>
      </c>
      <c r="J551" s="30">
        <v>5000</v>
      </c>
      <c r="K551" s="31">
        <f t="shared" si="4"/>
        <v>4000</v>
      </c>
      <c r="L551" s="31">
        <f t="shared" si="5"/>
        <v>800</v>
      </c>
      <c r="M551" s="32">
        <v>0.2</v>
      </c>
      <c r="O551" s="37"/>
      <c r="P551" s="35"/>
      <c r="Q551" s="33"/>
      <c r="R551" s="34"/>
    </row>
    <row r="552" spans="1:18" ht="15.75" customHeight="1" x14ac:dyDescent="0.2">
      <c r="A552" s="22"/>
      <c r="B552" s="27" t="s">
        <v>34</v>
      </c>
      <c r="C552" s="27">
        <v>1128299</v>
      </c>
      <c r="D552" s="28">
        <v>44423</v>
      </c>
      <c r="E552" s="27" t="s">
        <v>35</v>
      </c>
      <c r="F552" s="27" t="s">
        <v>47</v>
      </c>
      <c r="G552" s="27" t="s">
        <v>48</v>
      </c>
      <c r="H552" s="27" t="s">
        <v>24</v>
      </c>
      <c r="I552" s="29">
        <v>0.65</v>
      </c>
      <c r="J552" s="30">
        <v>7000</v>
      </c>
      <c r="K552" s="31">
        <f t="shared" si="4"/>
        <v>4550</v>
      </c>
      <c r="L552" s="31">
        <f t="shared" si="5"/>
        <v>1820</v>
      </c>
      <c r="M552" s="32">
        <v>0.4</v>
      </c>
      <c r="O552" s="37"/>
      <c r="P552" s="35"/>
      <c r="Q552" s="33"/>
      <c r="R552" s="34"/>
    </row>
    <row r="553" spans="1:18" ht="15.75" customHeight="1" x14ac:dyDescent="0.2">
      <c r="A553" s="22"/>
      <c r="B553" s="27" t="s">
        <v>34</v>
      </c>
      <c r="C553" s="27">
        <v>1128299</v>
      </c>
      <c r="D553" s="28">
        <v>44423</v>
      </c>
      <c r="E553" s="27" t="s">
        <v>35</v>
      </c>
      <c r="F553" s="27" t="s">
        <v>47</v>
      </c>
      <c r="G553" s="27" t="s">
        <v>48</v>
      </c>
      <c r="H553" s="27" t="s">
        <v>25</v>
      </c>
      <c r="I553" s="29">
        <v>0.70000000000000007</v>
      </c>
      <c r="J553" s="30">
        <v>6500</v>
      </c>
      <c r="K553" s="31">
        <f t="shared" si="4"/>
        <v>4550</v>
      </c>
      <c r="L553" s="31">
        <f t="shared" si="5"/>
        <v>1137.5</v>
      </c>
      <c r="M553" s="32">
        <v>0.25</v>
      </c>
      <c r="O553" s="37"/>
      <c r="P553" s="35"/>
      <c r="Q553" s="33"/>
      <c r="R553" s="34"/>
    </row>
    <row r="554" spans="1:18" ht="15.75" customHeight="1" x14ac:dyDescent="0.2">
      <c r="A554" s="22"/>
      <c r="B554" s="27" t="s">
        <v>34</v>
      </c>
      <c r="C554" s="27">
        <v>1128299</v>
      </c>
      <c r="D554" s="28">
        <v>44423</v>
      </c>
      <c r="E554" s="27" t="s">
        <v>35</v>
      </c>
      <c r="F554" s="27" t="s">
        <v>47</v>
      </c>
      <c r="G554" s="27" t="s">
        <v>48</v>
      </c>
      <c r="H554" s="27" t="s">
        <v>26</v>
      </c>
      <c r="I554" s="29">
        <v>0.65</v>
      </c>
      <c r="J554" s="30">
        <v>5250</v>
      </c>
      <c r="K554" s="31">
        <f t="shared" si="4"/>
        <v>3412.5</v>
      </c>
      <c r="L554" s="31">
        <f t="shared" si="5"/>
        <v>1365</v>
      </c>
      <c r="M554" s="32">
        <v>0.4</v>
      </c>
      <c r="O554" s="37"/>
      <c r="P554" s="35"/>
      <c r="Q554" s="33"/>
      <c r="R554" s="34"/>
    </row>
    <row r="555" spans="1:18" ht="15.75" customHeight="1" x14ac:dyDescent="0.2">
      <c r="A555" s="22"/>
      <c r="B555" s="27" t="s">
        <v>34</v>
      </c>
      <c r="C555" s="27">
        <v>1128299</v>
      </c>
      <c r="D555" s="28">
        <v>44423</v>
      </c>
      <c r="E555" s="27" t="s">
        <v>35</v>
      </c>
      <c r="F555" s="27" t="s">
        <v>47</v>
      </c>
      <c r="G555" s="27" t="s">
        <v>48</v>
      </c>
      <c r="H555" s="27" t="s">
        <v>27</v>
      </c>
      <c r="I555" s="29">
        <v>0.65</v>
      </c>
      <c r="J555" s="30">
        <v>4750</v>
      </c>
      <c r="K555" s="31">
        <f t="shared" si="4"/>
        <v>3087.5</v>
      </c>
      <c r="L555" s="31">
        <f t="shared" si="5"/>
        <v>1080.625</v>
      </c>
      <c r="M555" s="32">
        <v>0.35</v>
      </c>
      <c r="O555" s="37"/>
      <c r="P555" s="35"/>
      <c r="Q555" s="33"/>
      <c r="R555" s="34"/>
    </row>
    <row r="556" spans="1:18" ht="15.75" customHeight="1" x14ac:dyDescent="0.2">
      <c r="A556" s="22"/>
      <c r="B556" s="27" t="s">
        <v>34</v>
      </c>
      <c r="C556" s="27">
        <v>1128299</v>
      </c>
      <c r="D556" s="28">
        <v>44423</v>
      </c>
      <c r="E556" s="27" t="s">
        <v>35</v>
      </c>
      <c r="F556" s="27" t="s">
        <v>47</v>
      </c>
      <c r="G556" s="27" t="s">
        <v>48</v>
      </c>
      <c r="H556" s="27" t="s">
        <v>28</v>
      </c>
      <c r="I556" s="29">
        <v>0.75</v>
      </c>
      <c r="J556" s="30">
        <v>4750</v>
      </c>
      <c r="K556" s="31">
        <f t="shared" si="4"/>
        <v>3562.5</v>
      </c>
      <c r="L556" s="31">
        <f t="shared" si="5"/>
        <v>1959.3750000000002</v>
      </c>
      <c r="M556" s="32">
        <v>0.55000000000000004</v>
      </c>
      <c r="O556" s="37"/>
      <c r="P556" s="35"/>
      <c r="Q556" s="33"/>
      <c r="R556" s="34"/>
    </row>
    <row r="557" spans="1:18" ht="15.75" customHeight="1" x14ac:dyDescent="0.2">
      <c r="A557" s="22"/>
      <c r="B557" s="27" t="s">
        <v>34</v>
      </c>
      <c r="C557" s="27">
        <v>1128299</v>
      </c>
      <c r="D557" s="28">
        <v>44423</v>
      </c>
      <c r="E557" s="27" t="s">
        <v>35</v>
      </c>
      <c r="F557" s="27" t="s">
        <v>47</v>
      </c>
      <c r="G557" s="27" t="s">
        <v>48</v>
      </c>
      <c r="H557" s="27" t="s">
        <v>29</v>
      </c>
      <c r="I557" s="29">
        <v>0.8</v>
      </c>
      <c r="J557" s="30">
        <v>4000</v>
      </c>
      <c r="K557" s="31">
        <f t="shared" si="4"/>
        <v>3200</v>
      </c>
      <c r="L557" s="31">
        <f t="shared" si="5"/>
        <v>640</v>
      </c>
      <c r="M557" s="32">
        <v>0.2</v>
      </c>
      <c r="O557" s="37"/>
      <c r="P557" s="35"/>
      <c r="Q557" s="33"/>
      <c r="R557" s="34"/>
    </row>
    <row r="558" spans="1:18" ht="15.75" customHeight="1" x14ac:dyDescent="0.2">
      <c r="A558" s="22"/>
      <c r="B558" s="27" t="s">
        <v>34</v>
      </c>
      <c r="C558" s="27">
        <v>1128299</v>
      </c>
      <c r="D558" s="28">
        <v>44455</v>
      </c>
      <c r="E558" s="27" t="s">
        <v>35</v>
      </c>
      <c r="F558" s="27" t="s">
        <v>47</v>
      </c>
      <c r="G558" s="27" t="s">
        <v>48</v>
      </c>
      <c r="H558" s="27" t="s">
        <v>24</v>
      </c>
      <c r="I558" s="29">
        <v>0.60000000000000009</v>
      </c>
      <c r="J558" s="30">
        <v>6000</v>
      </c>
      <c r="K558" s="31">
        <f t="shared" si="4"/>
        <v>3600.0000000000005</v>
      </c>
      <c r="L558" s="31">
        <f t="shared" si="5"/>
        <v>1260.0000000000002</v>
      </c>
      <c r="M558" s="32">
        <v>0.35000000000000003</v>
      </c>
      <c r="O558" s="37"/>
      <c r="P558" s="35"/>
      <c r="Q558" s="33"/>
      <c r="R558" s="34"/>
    </row>
    <row r="559" spans="1:18" ht="15.75" customHeight="1" x14ac:dyDescent="0.2">
      <c r="A559" s="22"/>
      <c r="B559" s="27" t="s">
        <v>34</v>
      </c>
      <c r="C559" s="27">
        <v>1128299</v>
      </c>
      <c r="D559" s="28">
        <v>44455</v>
      </c>
      <c r="E559" s="27" t="s">
        <v>35</v>
      </c>
      <c r="F559" s="27" t="s">
        <v>47</v>
      </c>
      <c r="G559" s="27" t="s">
        <v>48</v>
      </c>
      <c r="H559" s="27" t="s">
        <v>25</v>
      </c>
      <c r="I559" s="29">
        <v>0.65000000000000013</v>
      </c>
      <c r="J559" s="30">
        <v>6000</v>
      </c>
      <c r="K559" s="31">
        <f t="shared" si="4"/>
        <v>3900.0000000000009</v>
      </c>
      <c r="L559" s="31">
        <f t="shared" si="5"/>
        <v>780.00000000000023</v>
      </c>
      <c r="M559" s="32">
        <v>0.2</v>
      </c>
      <c r="O559" s="37"/>
      <c r="P559" s="35"/>
      <c r="Q559" s="33"/>
      <c r="R559" s="34"/>
    </row>
    <row r="560" spans="1:18" ht="15.75" customHeight="1" x14ac:dyDescent="0.2">
      <c r="A560" s="22"/>
      <c r="B560" s="27" t="s">
        <v>34</v>
      </c>
      <c r="C560" s="27">
        <v>1128299</v>
      </c>
      <c r="D560" s="28">
        <v>44455</v>
      </c>
      <c r="E560" s="27" t="s">
        <v>35</v>
      </c>
      <c r="F560" s="27" t="s">
        <v>47</v>
      </c>
      <c r="G560" s="27" t="s">
        <v>48</v>
      </c>
      <c r="H560" s="27" t="s">
        <v>26</v>
      </c>
      <c r="I560" s="29">
        <v>0.60000000000000009</v>
      </c>
      <c r="J560" s="30">
        <v>4500</v>
      </c>
      <c r="K560" s="31">
        <f t="shared" si="4"/>
        <v>2700.0000000000005</v>
      </c>
      <c r="L560" s="31">
        <f t="shared" si="5"/>
        <v>945.00000000000023</v>
      </c>
      <c r="M560" s="32">
        <v>0.35000000000000003</v>
      </c>
      <c r="O560" s="37"/>
      <c r="P560" s="35"/>
      <c r="Q560" s="33"/>
      <c r="R560" s="34"/>
    </row>
    <row r="561" spans="1:18" ht="15.75" customHeight="1" x14ac:dyDescent="0.2">
      <c r="A561" s="22"/>
      <c r="B561" s="27" t="s">
        <v>34</v>
      </c>
      <c r="C561" s="27">
        <v>1128299</v>
      </c>
      <c r="D561" s="28">
        <v>44455</v>
      </c>
      <c r="E561" s="27" t="s">
        <v>35</v>
      </c>
      <c r="F561" s="27" t="s">
        <v>47</v>
      </c>
      <c r="G561" s="27" t="s">
        <v>48</v>
      </c>
      <c r="H561" s="27" t="s">
        <v>27</v>
      </c>
      <c r="I561" s="29">
        <v>0.60000000000000009</v>
      </c>
      <c r="J561" s="30">
        <v>4000</v>
      </c>
      <c r="K561" s="31">
        <f t="shared" si="4"/>
        <v>2400.0000000000005</v>
      </c>
      <c r="L561" s="31">
        <f t="shared" si="5"/>
        <v>720.00000000000011</v>
      </c>
      <c r="M561" s="32">
        <v>0.3</v>
      </c>
      <c r="O561" s="37"/>
      <c r="P561" s="35"/>
      <c r="Q561" s="33"/>
      <c r="R561" s="34"/>
    </row>
    <row r="562" spans="1:18" ht="15.75" customHeight="1" x14ac:dyDescent="0.2">
      <c r="A562" s="22"/>
      <c r="B562" s="27" t="s">
        <v>34</v>
      </c>
      <c r="C562" s="27">
        <v>1128299</v>
      </c>
      <c r="D562" s="28">
        <v>44455</v>
      </c>
      <c r="E562" s="27" t="s">
        <v>35</v>
      </c>
      <c r="F562" s="27" t="s">
        <v>47</v>
      </c>
      <c r="G562" s="27" t="s">
        <v>48</v>
      </c>
      <c r="H562" s="27" t="s">
        <v>28</v>
      </c>
      <c r="I562" s="29">
        <v>0.70000000000000007</v>
      </c>
      <c r="J562" s="30">
        <v>4000</v>
      </c>
      <c r="K562" s="31">
        <f t="shared" si="4"/>
        <v>2800.0000000000005</v>
      </c>
      <c r="L562" s="31">
        <f t="shared" si="5"/>
        <v>1400.0000000000005</v>
      </c>
      <c r="M562" s="32">
        <v>0.50000000000000011</v>
      </c>
      <c r="O562" s="37"/>
      <c r="P562" s="35"/>
      <c r="Q562" s="33"/>
      <c r="R562" s="34"/>
    </row>
    <row r="563" spans="1:18" ht="15.75" customHeight="1" x14ac:dyDescent="0.2">
      <c r="A563" s="22"/>
      <c r="B563" s="27" t="s">
        <v>34</v>
      </c>
      <c r="C563" s="27">
        <v>1128299</v>
      </c>
      <c r="D563" s="28">
        <v>44455</v>
      </c>
      <c r="E563" s="27" t="s">
        <v>35</v>
      </c>
      <c r="F563" s="27" t="s">
        <v>47</v>
      </c>
      <c r="G563" s="27" t="s">
        <v>48</v>
      </c>
      <c r="H563" s="27" t="s">
        <v>29</v>
      </c>
      <c r="I563" s="29">
        <v>0.75000000000000011</v>
      </c>
      <c r="J563" s="30">
        <v>4500</v>
      </c>
      <c r="K563" s="31">
        <f t="shared" si="4"/>
        <v>3375.0000000000005</v>
      </c>
      <c r="L563" s="31">
        <f t="shared" si="5"/>
        <v>506.25000000000017</v>
      </c>
      <c r="M563" s="32">
        <v>0.15000000000000002</v>
      </c>
      <c r="O563" s="37"/>
      <c r="P563" s="35"/>
      <c r="Q563" s="33"/>
      <c r="R563" s="34"/>
    </row>
    <row r="564" spans="1:18" ht="15.75" customHeight="1" x14ac:dyDescent="0.2">
      <c r="A564" s="22"/>
      <c r="B564" s="27" t="s">
        <v>34</v>
      </c>
      <c r="C564" s="27">
        <v>1128299</v>
      </c>
      <c r="D564" s="28">
        <v>44484</v>
      </c>
      <c r="E564" s="27" t="s">
        <v>35</v>
      </c>
      <c r="F564" s="27" t="s">
        <v>47</v>
      </c>
      <c r="G564" s="27" t="s">
        <v>48</v>
      </c>
      <c r="H564" s="27" t="s">
        <v>24</v>
      </c>
      <c r="I564" s="29">
        <v>0.60000000000000009</v>
      </c>
      <c r="J564" s="30">
        <v>5500</v>
      </c>
      <c r="K564" s="31">
        <f t="shared" si="4"/>
        <v>3300.0000000000005</v>
      </c>
      <c r="L564" s="31">
        <f t="shared" si="5"/>
        <v>1155.0000000000002</v>
      </c>
      <c r="M564" s="32">
        <v>0.35000000000000003</v>
      </c>
      <c r="O564" s="37"/>
      <c r="P564" s="35"/>
      <c r="Q564" s="33"/>
      <c r="R564" s="34"/>
    </row>
    <row r="565" spans="1:18" ht="15.75" customHeight="1" x14ac:dyDescent="0.2">
      <c r="A565" s="22"/>
      <c r="B565" s="27" t="s">
        <v>34</v>
      </c>
      <c r="C565" s="27">
        <v>1128299</v>
      </c>
      <c r="D565" s="28">
        <v>44484</v>
      </c>
      <c r="E565" s="27" t="s">
        <v>35</v>
      </c>
      <c r="F565" s="27" t="s">
        <v>47</v>
      </c>
      <c r="G565" s="27" t="s">
        <v>48</v>
      </c>
      <c r="H565" s="27" t="s">
        <v>25</v>
      </c>
      <c r="I565" s="29">
        <v>0.65000000000000013</v>
      </c>
      <c r="J565" s="30">
        <v>5500</v>
      </c>
      <c r="K565" s="31">
        <f t="shared" si="4"/>
        <v>3575.0000000000009</v>
      </c>
      <c r="L565" s="31">
        <f t="shared" si="5"/>
        <v>715.00000000000023</v>
      </c>
      <c r="M565" s="32">
        <v>0.2</v>
      </c>
      <c r="O565" s="37"/>
      <c r="P565" s="35"/>
      <c r="Q565" s="33"/>
      <c r="R565" s="34"/>
    </row>
    <row r="566" spans="1:18" ht="15.75" customHeight="1" x14ac:dyDescent="0.2">
      <c r="A566" s="22"/>
      <c r="B566" s="27" t="s">
        <v>34</v>
      </c>
      <c r="C566" s="27">
        <v>1128299</v>
      </c>
      <c r="D566" s="28">
        <v>44484</v>
      </c>
      <c r="E566" s="27" t="s">
        <v>35</v>
      </c>
      <c r="F566" s="27" t="s">
        <v>47</v>
      </c>
      <c r="G566" s="27" t="s">
        <v>48</v>
      </c>
      <c r="H566" s="27" t="s">
        <v>26</v>
      </c>
      <c r="I566" s="29">
        <v>0.60000000000000009</v>
      </c>
      <c r="J566" s="30">
        <v>3750</v>
      </c>
      <c r="K566" s="31">
        <f t="shared" si="4"/>
        <v>2250.0000000000005</v>
      </c>
      <c r="L566" s="31">
        <f t="shared" si="5"/>
        <v>787.50000000000023</v>
      </c>
      <c r="M566" s="32">
        <v>0.35000000000000003</v>
      </c>
      <c r="O566" s="37"/>
      <c r="P566" s="35"/>
      <c r="Q566" s="33"/>
      <c r="R566" s="34"/>
    </row>
    <row r="567" spans="1:18" ht="15.75" customHeight="1" x14ac:dyDescent="0.2">
      <c r="A567" s="22"/>
      <c r="B567" s="27" t="s">
        <v>34</v>
      </c>
      <c r="C567" s="27">
        <v>1128299</v>
      </c>
      <c r="D567" s="28">
        <v>44484</v>
      </c>
      <c r="E567" s="27" t="s">
        <v>35</v>
      </c>
      <c r="F567" s="27" t="s">
        <v>47</v>
      </c>
      <c r="G567" s="27" t="s">
        <v>48</v>
      </c>
      <c r="H567" s="27" t="s">
        <v>27</v>
      </c>
      <c r="I567" s="29">
        <v>0.60000000000000009</v>
      </c>
      <c r="J567" s="30">
        <v>3500</v>
      </c>
      <c r="K567" s="31">
        <f t="shared" si="4"/>
        <v>2100.0000000000005</v>
      </c>
      <c r="L567" s="31">
        <f t="shared" si="5"/>
        <v>630.00000000000011</v>
      </c>
      <c r="M567" s="32">
        <v>0.3</v>
      </c>
      <c r="O567" s="37"/>
      <c r="P567" s="35"/>
      <c r="Q567" s="33"/>
      <c r="R567" s="34"/>
    </row>
    <row r="568" spans="1:18" ht="15.75" customHeight="1" x14ac:dyDescent="0.2">
      <c r="A568" s="22"/>
      <c r="B568" s="27" t="s">
        <v>34</v>
      </c>
      <c r="C568" s="27">
        <v>1128299</v>
      </c>
      <c r="D568" s="28">
        <v>44484</v>
      </c>
      <c r="E568" s="27" t="s">
        <v>35</v>
      </c>
      <c r="F568" s="27" t="s">
        <v>47</v>
      </c>
      <c r="G568" s="27" t="s">
        <v>48</v>
      </c>
      <c r="H568" s="27" t="s">
        <v>28</v>
      </c>
      <c r="I568" s="29">
        <v>0.70000000000000007</v>
      </c>
      <c r="J568" s="30">
        <v>3250</v>
      </c>
      <c r="K568" s="31">
        <f t="shared" si="4"/>
        <v>2275</v>
      </c>
      <c r="L568" s="31">
        <f t="shared" si="5"/>
        <v>1137.5000000000002</v>
      </c>
      <c r="M568" s="32">
        <v>0.50000000000000011</v>
      </c>
      <c r="O568" s="37"/>
      <c r="P568" s="35"/>
      <c r="Q568" s="33"/>
      <c r="R568" s="34"/>
    </row>
    <row r="569" spans="1:18" ht="15.75" customHeight="1" x14ac:dyDescent="0.2">
      <c r="A569" s="22"/>
      <c r="B569" s="27" t="s">
        <v>34</v>
      </c>
      <c r="C569" s="27">
        <v>1128299</v>
      </c>
      <c r="D569" s="28">
        <v>44484</v>
      </c>
      <c r="E569" s="27" t="s">
        <v>35</v>
      </c>
      <c r="F569" s="27" t="s">
        <v>47</v>
      </c>
      <c r="G569" s="27" t="s">
        <v>48</v>
      </c>
      <c r="H569" s="27" t="s">
        <v>29</v>
      </c>
      <c r="I569" s="29">
        <v>0.75000000000000011</v>
      </c>
      <c r="J569" s="30">
        <v>3750</v>
      </c>
      <c r="K569" s="31">
        <f t="shared" si="4"/>
        <v>2812.5000000000005</v>
      </c>
      <c r="L569" s="31">
        <f t="shared" si="5"/>
        <v>421.87500000000011</v>
      </c>
      <c r="M569" s="32">
        <v>0.15000000000000002</v>
      </c>
      <c r="O569" s="37"/>
      <c r="P569" s="35"/>
      <c r="Q569" s="33"/>
      <c r="R569" s="34"/>
    </row>
    <row r="570" spans="1:18" ht="15.75" customHeight="1" x14ac:dyDescent="0.2">
      <c r="A570" s="22"/>
      <c r="B570" s="27" t="s">
        <v>34</v>
      </c>
      <c r="C570" s="27">
        <v>1128299</v>
      </c>
      <c r="D570" s="28">
        <v>44515</v>
      </c>
      <c r="E570" s="27" t="s">
        <v>35</v>
      </c>
      <c r="F570" s="27" t="s">
        <v>47</v>
      </c>
      <c r="G570" s="27" t="s">
        <v>48</v>
      </c>
      <c r="H570" s="27" t="s">
        <v>24</v>
      </c>
      <c r="I570" s="29">
        <v>0.60000000000000009</v>
      </c>
      <c r="J570" s="30">
        <v>5750</v>
      </c>
      <c r="K570" s="31">
        <f t="shared" si="4"/>
        <v>3450.0000000000005</v>
      </c>
      <c r="L570" s="31">
        <f t="shared" si="5"/>
        <v>1207.5000000000002</v>
      </c>
      <c r="M570" s="32">
        <v>0.35000000000000003</v>
      </c>
      <c r="O570" s="37"/>
      <c r="P570" s="35"/>
      <c r="Q570" s="33"/>
      <c r="R570" s="34"/>
    </row>
    <row r="571" spans="1:18" ht="15.75" customHeight="1" x14ac:dyDescent="0.2">
      <c r="A571" s="22"/>
      <c r="B571" s="27" t="s">
        <v>34</v>
      </c>
      <c r="C571" s="27">
        <v>1128299</v>
      </c>
      <c r="D571" s="28">
        <v>44515</v>
      </c>
      <c r="E571" s="27" t="s">
        <v>35</v>
      </c>
      <c r="F571" s="27" t="s">
        <v>47</v>
      </c>
      <c r="G571" s="27" t="s">
        <v>48</v>
      </c>
      <c r="H571" s="27" t="s">
        <v>25</v>
      </c>
      <c r="I571" s="29">
        <v>0.65000000000000013</v>
      </c>
      <c r="J571" s="30">
        <v>5750</v>
      </c>
      <c r="K571" s="31">
        <f t="shared" si="4"/>
        <v>3737.5000000000009</v>
      </c>
      <c r="L571" s="31">
        <f t="shared" si="5"/>
        <v>747.50000000000023</v>
      </c>
      <c r="M571" s="32">
        <v>0.2</v>
      </c>
      <c r="O571" s="37"/>
      <c r="P571" s="35"/>
      <c r="Q571" s="33"/>
      <c r="R571" s="34"/>
    </row>
    <row r="572" spans="1:18" ht="15.75" customHeight="1" x14ac:dyDescent="0.2">
      <c r="A572" s="22"/>
      <c r="B572" s="27" t="s">
        <v>34</v>
      </c>
      <c r="C572" s="27">
        <v>1128299</v>
      </c>
      <c r="D572" s="28">
        <v>44515</v>
      </c>
      <c r="E572" s="27" t="s">
        <v>35</v>
      </c>
      <c r="F572" s="27" t="s">
        <v>47</v>
      </c>
      <c r="G572" s="27" t="s">
        <v>48</v>
      </c>
      <c r="H572" s="27" t="s">
        <v>26</v>
      </c>
      <c r="I572" s="29">
        <v>0.60000000000000009</v>
      </c>
      <c r="J572" s="30">
        <v>4250</v>
      </c>
      <c r="K572" s="31">
        <f t="shared" si="4"/>
        <v>2550.0000000000005</v>
      </c>
      <c r="L572" s="31">
        <f t="shared" si="5"/>
        <v>892.50000000000023</v>
      </c>
      <c r="M572" s="32">
        <v>0.35000000000000003</v>
      </c>
      <c r="O572" s="37"/>
      <c r="P572" s="35"/>
      <c r="Q572" s="33"/>
      <c r="R572" s="34"/>
    </row>
    <row r="573" spans="1:18" ht="15.75" customHeight="1" x14ac:dyDescent="0.2">
      <c r="A573" s="22"/>
      <c r="B573" s="27" t="s">
        <v>34</v>
      </c>
      <c r="C573" s="27">
        <v>1128299</v>
      </c>
      <c r="D573" s="28">
        <v>44515</v>
      </c>
      <c r="E573" s="27" t="s">
        <v>35</v>
      </c>
      <c r="F573" s="27" t="s">
        <v>47</v>
      </c>
      <c r="G573" s="27" t="s">
        <v>48</v>
      </c>
      <c r="H573" s="27" t="s">
        <v>27</v>
      </c>
      <c r="I573" s="29">
        <v>0.60000000000000009</v>
      </c>
      <c r="J573" s="30">
        <v>4000</v>
      </c>
      <c r="K573" s="31">
        <f t="shared" si="4"/>
        <v>2400.0000000000005</v>
      </c>
      <c r="L573" s="31">
        <f t="shared" si="5"/>
        <v>720.00000000000011</v>
      </c>
      <c r="M573" s="32">
        <v>0.3</v>
      </c>
      <c r="O573" s="37"/>
      <c r="P573" s="35"/>
      <c r="Q573" s="33"/>
      <c r="R573" s="34"/>
    </row>
    <row r="574" spans="1:18" ht="15.75" customHeight="1" x14ac:dyDescent="0.2">
      <c r="A574" s="22"/>
      <c r="B574" s="27" t="s">
        <v>34</v>
      </c>
      <c r="C574" s="27">
        <v>1128299</v>
      </c>
      <c r="D574" s="28">
        <v>44515</v>
      </c>
      <c r="E574" s="27" t="s">
        <v>35</v>
      </c>
      <c r="F574" s="27" t="s">
        <v>47</v>
      </c>
      <c r="G574" s="27" t="s">
        <v>48</v>
      </c>
      <c r="H574" s="27" t="s">
        <v>28</v>
      </c>
      <c r="I574" s="29">
        <v>0.70000000000000007</v>
      </c>
      <c r="J574" s="30">
        <v>3500</v>
      </c>
      <c r="K574" s="31">
        <f t="shared" si="4"/>
        <v>2450.0000000000005</v>
      </c>
      <c r="L574" s="31">
        <f t="shared" si="5"/>
        <v>1225.0000000000005</v>
      </c>
      <c r="M574" s="32">
        <v>0.50000000000000011</v>
      </c>
      <c r="O574" s="37"/>
      <c r="P574" s="35"/>
      <c r="Q574" s="33"/>
      <c r="R574" s="34"/>
    </row>
    <row r="575" spans="1:18" ht="15.75" customHeight="1" x14ac:dyDescent="0.2">
      <c r="A575" s="22"/>
      <c r="B575" s="27" t="s">
        <v>34</v>
      </c>
      <c r="C575" s="27">
        <v>1128299</v>
      </c>
      <c r="D575" s="28">
        <v>44515</v>
      </c>
      <c r="E575" s="27" t="s">
        <v>35</v>
      </c>
      <c r="F575" s="27" t="s">
        <v>47</v>
      </c>
      <c r="G575" s="27" t="s">
        <v>48</v>
      </c>
      <c r="H575" s="27" t="s">
        <v>29</v>
      </c>
      <c r="I575" s="29">
        <v>0.75000000000000011</v>
      </c>
      <c r="J575" s="30">
        <v>4750</v>
      </c>
      <c r="K575" s="31">
        <f t="shared" si="4"/>
        <v>3562.5000000000005</v>
      </c>
      <c r="L575" s="31">
        <f t="shared" si="5"/>
        <v>534.37500000000011</v>
      </c>
      <c r="M575" s="32">
        <v>0.15000000000000002</v>
      </c>
      <c r="O575" s="37"/>
      <c r="P575" s="35"/>
      <c r="Q575" s="33"/>
      <c r="R575" s="34"/>
    </row>
    <row r="576" spans="1:18" ht="15.75" customHeight="1" x14ac:dyDescent="0.2">
      <c r="A576" s="22"/>
      <c r="B576" s="27" t="s">
        <v>34</v>
      </c>
      <c r="C576" s="27">
        <v>1128299</v>
      </c>
      <c r="D576" s="28">
        <v>44544</v>
      </c>
      <c r="E576" s="27" t="s">
        <v>35</v>
      </c>
      <c r="F576" s="27" t="s">
        <v>47</v>
      </c>
      <c r="G576" s="27" t="s">
        <v>48</v>
      </c>
      <c r="H576" s="27" t="s">
        <v>24</v>
      </c>
      <c r="I576" s="29">
        <v>0.60000000000000009</v>
      </c>
      <c r="J576" s="30">
        <v>6750</v>
      </c>
      <c r="K576" s="31">
        <f t="shared" si="4"/>
        <v>4050.0000000000005</v>
      </c>
      <c r="L576" s="31">
        <f t="shared" si="5"/>
        <v>1417.5000000000002</v>
      </c>
      <c r="M576" s="32">
        <v>0.35000000000000003</v>
      </c>
      <c r="O576" s="37"/>
      <c r="P576" s="35"/>
      <c r="Q576" s="33"/>
      <c r="R576" s="34"/>
    </row>
    <row r="577" spans="1:18" ht="15.75" customHeight="1" x14ac:dyDescent="0.2">
      <c r="A577" s="22"/>
      <c r="B577" s="27" t="s">
        <v>34</v>
      </c>
      <c r="C577" s="27">
        <v>1128299</v>
      </c>
      <c r="D577" s="28">
        <v>44544</v>
      </c>
      <c r="E577" s="27" t="s">
        <v>35</v>
      </c>
      <c r="F577" s="27" t="s">
        <v>47</v>
      </c>
      <c r="G577" s="27" t="s">
        <v>48</v>
      </c>
      <c r="H577" s="27" t="s">
        <v>25</v>
      </c>
      <c r="I577" s="29">
        <v>0.65000000000000013</v>
      </c>
      <c r="J577" s="30">
        <v>6750</v>
      </c>
      <c r="K577" s="31">
        <f t="shared" si="4"/>
        <v>4387.5000000000009</v>
      </c>
      <c r="L577" s="31">
        <f t="shared" si="5"/>
        <v>877.50000000000023</v>
      </c>
      <c r="M577" s="32">
        <v>0.2</v>
      </c>
      <c r="O577" s="37"/>
      <c r="P577" s="35"/>
      <c r="Q577" s="33"/>
      <c r="R577" s="34"/>
    </row>
    <row r="578" spans="1:18" ht="15.75" customHeight="1" x14ac:dyDescent="0.2">
      <c r="A578" s="22"/>
      <c r="B578" s="27" t="s">
        <v>34</v>
      </c>
      <c r="C578" s="27">
        <v>1128299</v>
      </c>
      <c r="D578" s="28">
        <v>44544</v>
      </c>
      <c r="E578" s="27" t="s">
        <v>35</v>
      </c>
      <c r="F578" s="27" t="s">
        <v>47</v>
      </c>
      <c r="G578" s="27" t="s">
        <v>48</v>
      </c>
      <c r="H578" s="27" t="s">
        <v>26</v>
      </c>
      <c r="I578" s="29">
        <v>0.60000000000000009</v>
      </c>
      <c r="J578" s="30">
        <v>4750</v>
      </c>
      <c r="K578" s="31">
        <f t="shared" si="4"/>
        <v>2850.0000000000005</v>
      </c>
      <c r="L578" s="31">
        <f t="shared" si="5"/>
        <v>997.50000000000023</v>
      </c>
      <c r="M578" s="32">
        <v>0.35000000000000003</v>
      </c>
      <c r="O578" s="37"/>
      <c r="P578" s="35"/>
      <c r="Q578" s="33"/>
      <c r="R578" s="34"/>
    </row>
    <row r="579" spans="1:18" ht="15.75" customHeight="1" x14ac:dyDescent="0.2">
      <c r="A579" s="22"/>
      <c r="B579" s="27" t="s">
        <v>34</v>
      </c>
      <c r="C579" s="27">
        <v>1128299</v>
      </c>
      <c r="D579" s="28">
        <v>44544</v>
      </c>
      <c r="E579" s="27" t="s">
        <v>35</v>
      </c>
      <c r="F579" s="27" t="s">
        <v>47</v>
      </c>
      <c r="G579" s="27" t="s">
        <v>48</v>
      </c>
      <c r="H579" s="27" t="s">
        <v>27</v>
      </c>
      <c r="I579" s="29">
        <v>0.60000000000000009</v>
      </c>
      <c r="J579" s="30">
        <v>4750</v>
      </c>
      <c r="K579" s="31">
        <f t="shared" si="4"/>
        <v>2850.0000000000005</v>
      </c>
      <c r="L579" s="31">
        <f t="shared" si="5"/>
        <v>855.00000000000011</v>
      </c>
      <c r="M579" s="32">
        <v>0.3</v>
      </c>
      <c r="O579" s="37"/>
      <c r="P579" s="35"/>
      <c r="Q579" s="33"/>
      <c r="R579" s="34"/>
    </row>
    <row r="580" spans="1:18" ht="15.75" customHeight="1" x14ac:dyDescent="0.2">
      <c r="A580" s="22"/>
      <c r="B580" s="27" t="s">
        <v>34</v>
      </c>
      <c r="C580" s="27">
        <v>1128299</v>
      </c>
      <c r="D580" s="28">
        <v>44544</v>
      </c>
      <c r="E580" s="27" t="s">
        <v>35</v>
      </c>
      <c r="F580" s="27" t="s">
        <v>47</v>
      </c>
      <c r="G580" s="27" t="s">
        <v>48</v>
      </c>
      <c r="H580" s="27" t="s">
        <v>28</v>
      </c>
      <c r="I580" s="29">
        <v>0.70000000000000007</v>
      </c>
      <c r="J580" s="30">
        <v>4000</v>
      </c>
      <c r="K580" s="31">
        <f t="shared" si="4"/>
        <v>2800.0000000000005</v>
      </c>
      <c r="L580" s="31">
        <f t="shared" si="5"/>
        <v>1400.0000000000005</v>
      </c>
      <c r="M580" s="32">
        <v>0.50000000000000011</v>
      </c>
      <c r="O580" s="37"/>
      <c r="P580" s="35"/>
      <c r="Q580" s="33"/>
      <c r="R580" s="34"/>
    </row>
    <row r="581" spans="1:18" ht="15.75" customHeight="1" x14ac:dyDescent="0.2">
      <c r="A581" s="22"/>
      <c r="B581" s="27" t="s">
        <v>34</v>
      </c>
      <c r="C581" s="27">
        <v>1128299</v>
      </c>
      <c r="D581" s="28">
        <v>44544</v>
      </c>
      <c r="E581" s="27" t="s">
        <v>35</v>
      </c>
      <c r="F581" s="27" t="s">
        <v>47</v>
      </c>
      <c r="G581" s="27" t="s">
        <v>48</v>
      </c>
      <c r="H581" s="27" t="s">
        <v>29</v>
      </c>
      <c r="I581" s="29">
        <v>0.75000000000000011</v>
      </c>
      <c r="J581" s="30">
        <v>5000</v>
      </c>
      <c r="K581" s="31">
        <f t="shared" si="4"/>
        <v>3750.0000000000005</v>
      </c>
      <c r="L581" s="31">
        <f t="shared" si="5"/>
        <v>562.50000000000011</v>
      </c>
      <c r="M581" s="32">
        <v>0.15000000000000002</v>
      </c>
      <c r="O581" s="37"/>
      <c r="P581" s="35"/>
      <c r="Q581" s="33"/>
      <c r="R581" s="34"/>
    </row>
    <row r="582" spans="1:18" ht="15.75" customHeight="1" x14ac:dyDescent="0.2">
      <c r="A582" s="22" t="s">
        <v>46</v>
      </c>
      <c r="B582" s="27" t="s">
        <v>34</v>
      </c>
      <c r="C582" s="27">
        <v>1128299</v>
      </c>
      <c r="D582" s="28">
        <v>44201</v>
      </c>
      <c r="E582" s="27" t="s">
        <v>35</v>
      </c>
      <c r="F582" s="27" t="s">
        <v>49</v>
      </c>
      <c r="G582" s="27" t="s">
        <v>50</v>
      </c>
      <c r="H582" s="27" t="s">
        <v>24</v>
      </c>
      <c r="I582" s="29">
        <v>0.3</v>
      </c>
      <c r="J582" s="30">
        <v>4250</v>
      </c>
      <c r="K582" s="31">
        <f t="shared" si="4"/>
        <v>1275</v>
      </c>
      <c r="L582" s="31">
        <f t="shared" si="5"/>
        <v>446.25000000000006</v>
      </c>
      <c r="M582" s="32">
        <v>0.35000000000000003</v>
      </c>
      <c r="O582" s="37"/>
      <c r="P582" s="35"/>
      <c r="Q582" s="33"/>
      <c r="R582" s="34"/>
    </row>
    <row r="583" spans="1:18" ht="15.75" customHeight="1" x14ac:dyDescent="0.2">
      <c r="A583" s="22"/>
      <c r="B583" s="27" t="s">
        <v>34</v>
      </c>
      <c r="C583" s="27">
        <v>1128299</v>
      </c>
      <c r="D583" s="28">
        <v>44201</v>
      </c>
      <c r="E583" s="27" t="s">
        <v>35</v>
      </c>
      <c r="F583" s="27" t="s">
        <v>49</v>
      </c>
      <c r="G583" s="27" t="s">
        <v>50</v>
      </c>
      <c r="H583" s="27" t="s">
        <v>25</v>
      </c>
      <c r="I583" s="29">
        <v>0.4</v>
      </c>
      <c r="J583" s="30">
        <v>4250</v>
      </c>
      <c r="K583" s="31">
        <f t="shared" si="4"/>
        <v>1700</v>
      </c>
      <c r="L583" s="31">
        <f t="shared" si="5"/>
        <v>340</v>
      </c>
      <c r="M583" s="32">
        <v>0.2</v>
      </c>
      <c r="O583" s="37"/>
      <c r="P583" s="35"/>
      <c r="Q583" s="33"/>
      <c r="R583" s="34"/>
    </row>
    <row r="584" spans="1:18" ht="15.75" customHeight="1" x14ac:dyDescent="0.2">
      <c r="A584" s="22"/>
      <c r="B584" s="27" t="s">
        <v>34</v>
      </c>
      <c r="C584" s="27">
        <v>1128299</v>
      </c>
      <c r="D584" s="28">
        <v>44201</v>
      </c>
      <c r="E584" s="27" t="s">
        <v>35</v>
      </c>
      <c r="F584" s="27" t="s">
        <v>49</v>
      </c>
      <c r="G584" s="27" t="s">
        <v>50</v>
      </c>
      <c r="H584" s="27" t="s">
        <v>26</v>
      </c>
      <c r="I584" s="29">
        <v>0.4</v>
      </c>
      <c r="J584" s="30">
        <v>4250</v>
      </c>
      <c r="K584" s="31">
        <f t="shared" si="4"/>
        <v>1700</v>
      </c>
      <c r="L584" s="31">
        <f t="shared" si="5"/>
        <v>595</v>
      </c>
      <c r="M584" s="32">
        <v>0.35000000000000003</v>
      </c>
      <c r="O584" s="37"/>
      <c r="P584" s="35"/>
      <c r="Q584" s="33"/>
      <c r="R584" s="34"/>
    </row>
    <row r="585" spans="1:18" ht="15.75" customHeight="1" x14ac:dyDescent="0.2">
      <c r="A585" s="22"/>
      <c r="B585" s="27" t="s">
        <v>34</v>
      </c>
      <c r="C585" s="27">
        <v>1128299</v>
      </c>
      <c r="D585" s="28">
        <v>44201</v>
      </c>
      <c r="E585" s="27" t="s">
        <v>35</v>
      </c>
      <c r="F585" s="27" t="s">
        <v>49</v>
      </c>
      <c r="G585" s="27" t="s">
        <v>50</v>
      </c>
      <c r="H585" s="27" t="s">
        <v>27</v>
      </c>
      <c r="I585" s="29">
        <v>0.4</v>
      </c>
      <c r="J585" s="30">
        <v>2750</v>
      </c>
      <c r="K585" s="31">
        <f t="shared" si="4"/>
        <v>1100</v>
      </c>
      <c r="L585" s="31">
        <f t="shared" si="5"/>
        <v>330</v>
      </c>
      <c r="M585" s="32">
        <v>0.3</v>
      </c>
      <c r="O585" s="37"/>
      <c r="P585" s="35"/>
      <c r="Q585" s="33"/>
      <c r="R585" s="34"/>
    </row>
    <row r="586" spans="1:18" ht="15.75" customHeight="1" x14ac:dyDescent="0.2">
      <c r="A586" s="22"/>
      <c r="B586" s="27" t="s">
        <v>34</v>
      </c>
      <c r="C586" s="27">
        <v>1128299</v>
      </c>
      <c r="D586" s="28">
        <v>44201</v>
      </c>
      <c r="E586" s="27" t="s">
        <v>35</v>
      </c>
      <c r="F586" s="27" t="s">
        <v>49</v>
      </c>
      <c r="G586" s="27" t="s">
        <v>50</v>
      </c>
      <c r="H586" s="27" t="s">
        <v>28</v>
      </c>
      <c r="I586" s="29">
        <v>0.45</v>
      </c>
      <c r="J586" s="30">
        <v>2250</v>
      </c>
      <c r="K586" s="31">
        <f t="shared" si="4"/>
        <v>1012.5</v>
      </c>
      <c r="L586" s="31">
        <f t="shared" si="5"/>
        <v>506.25</v>
      </c>
      <c r="M586" s="32">
        <v>0.5</v>
      </c>
      <c r="O586" s="37"/>
      <c r="P586" s="35"/>
      <c r="Q586" s="33"/>
      <c r="R586" s="34"/>
    </row>
    <row r="587" spans="1:18" ht="15.75" customHeight="1" x14ac:dyDescent="0.2">
      <c r="A587" s="22"/>
      <c r="B587" s="27" t="s">
        <v>34</v>
      </c>
      <c r="C587" s="27">
        <v>1128299</v>
      </c>
      <c r="D587" s="28">
        <v>44201</v>
      </c>
      <c r="E587" s="27" t="s">
        <v>35</v>
      </c>
      <c r="F587" s="27" t="s">
        <v>49</v>
      </c>
      <c r="G587" s="27" t="s">
        <v>50</v>
      </c>
      <c r="H587" s="27" t="s">
        <v>29</v>
      </c>
      <c r="I587" s="29">
        <v>0.4</v>
      </c>
      <c r="J587" s="30">
        <v>4750</v>
      </c>
      <c r="K587" s="31">
        <f t="shared" si="4"/>
        <v>1900</v>
      </c>
      <c r="L587" s="31">
        <f t="shared" si="5"/>
        <v>285.00000000000006</v>
      </c>
      <c r="M587" s="32">
        <v>0.15000000000000002</v>
      </c>
      <c r="O587" s="37"/>
      <c r="P587" s="35"/>
      <c r="Q587" s="33"/>
      <c r="R587" s="34"/>
    </row>
    <row r="588" spans="1:18" ht="15.75" customHeight="1" x14ac:dyDescent="0.2">
      <c r="A588" s="22"/>
      <c r="B588" s="27" t="s">
        <v>34</v>
      </c>
      <c r="C588" s="27">
        <v>1128299</v>
      </c>
      <c r="D588" s="28">
        <v>44232</v>
      </c>
      <c r="E588" s="27" t="s">
        <v>35</v>
      </c>
      <c r="F588" s="27" t="s">
        <v>49</v>
      </c>
      <c r="G588" s="27" t="s">
        <v>50</v>
      </c>
      <c r="H588" s="27" t="s">
        <v>24</v>
      </c>
      <c r="I588" s="29">
        <v>0.3</v>
      </c>
      <c r="J588" s="30">
        <v>5250</v>
      </c>
      <c r="K588" s="31">
        <f t="shared" si="4"/>
        <v>1575</v>
      </c>
      <c r="L588" s="31">
        <f t="shared" si="5"/>
        <v>551.25</v>
      </c>
      <c r="M588" s="32">
        <v>0.35000000000000003</v>
      </c>
      <c r="O588" s="37"/>
      <c r="P588" s="35"/>
      <c r="Q588" s="33"/>
      <c r="R588" s="34"/>
    </row>
    <row r="589" spans="1:18" ht="15.75" customHeight="1" x14ac:dyDescent="0.2">
      <c r="A589" s="22"/>
      <c r="B589" s="27" t="s">
        <v>34</v>
      </c>
      <c r="C589" s="27">
        <v>1128299</v>
      </c>
      <c r="D589" s="28">
        <v>44232</v>
      </c>
      <c r="E589" s="27" t="s">
        <v>35</v>
      </c>
      <c r="F589" s="27" t="s">
        <v>49</v>
      </c>
      <c r="G589" s="27" t="s">
        <v>50</v>
      </c>
      <c r="H589" s="27" t="s">
        <v>25</v>
      </c>
      <c r="I589" s="29">
        <v>0.4</v>
      </c>
      <c r="J589" s="30">
        <v>4250</v>
      </c>
      <c r="K589" s="31">
        <f t="shared" si="4"/>
        <v>1700</v>
      </c>
      <c r="L589" s="31">
        <f t="shared" si="5"/>
        <v>340</v>
      </c>
      <c r="M589" s="32">
        <v>0.2</v>
      </c>
      <c r="O589" s="37"/>
      <c r="P589" s="35"/>
      <c r="Q589" s="33"/>
      <c r="R589" s="34"/>
    </row>
    <row r="590" spans="1:18" ht="15.75" customHeight="1" x14ac:dyDescent="0.2">
      <c r="A590" s="22"/>
      <c r="B590" s="27" t="s">
        <v>34</v>
      </c>
      <c r="C590" s="27">
        <v>1128299</v>
      </c>
      <c r="D590" s="28">
        <v>44232</v>
      </c>
      <c r="E590" s="27" t="s">
        <v>35</v>
      </c>
      <c r="F590" s="27" t="s">
        <v>49</v>
      </c>
      <c r="G590" s="27" t="s">
        <v>50</v>
      </c>
      <c r="H590" s="27" t="s">
        <v>26</v>
      </c>
      <c r="I590" s="29">
        <v>0.4</v>
      </c>
      <c r="J590" s="30">
        <v>4250</v>
      </c>
      <c r="K590" s="31">
        <f t="shared" si="4"/>
        <v>1700</v>
      </c>
      <c r="L590" s="31">
        <f t="shared" si="5"/>
        <v>595</v>
      </c>
      <c r="M590" s="32">
        <v>0.35000000000000003</v>
      </c>
      <c r="O590" s="37"/>
      <c r="P590" s="35"/>
      <c r="Q590" s="33"/>
      <c r="R590" s="34"/>
    </row>
    <row r="591" spans="1:18" ht="15.75" customHeight="1" x14ac:dyDescent="0.2">
      <c r="A591" s="22"/>
      <c r="B591" s="27" t="s">
        <v>34</v>
      </c>
      <c r="C591" s="27">
        <v>1128299</v>
      </c>
      <c r="D591" s="28">
        <v>44232</v>
      </c>
      <c r="E591" s="27" t="s">
        <v>35</v>
      </c>
      <c r="F591" s="27" t="s">
        <v>49</v>
      </c>
      <c r="G591" s="27" t="s">
        <v>50</v>
      </c>
      <c r="H591" s="27" t="s">
        <v>27</v>
      </c>
      <c r="I591" s="29">
        <v>0.4</v>
      </c>
      <c r="J591" s="30">
        <v>2750</v>
      </c>
      <c r="K591" s="31">
        <f t="shared" si="4"/>
        <v>1100</v>
      </c>
      <c r="L591" s="31">
        <f t="shared" si="5"/>
        <v>330</v>
      </c>
      <c r="M591" s="32">
        <v>0.3</v>
      </c>
      <c r="O591" s="37"/>
      <c r="P591" s="35"/>
      <c r="Q591" s="33"/>
      <c r="R591" s="34"/>
    </row>
    <row r="592" spans="1:18" ht="15.75" customHeight="1" x14ac:dyDescent="0.2">
      <c r="A592" s="22"/>
      <c r="B592" s="27" t="s">
        <v>34</v>
      </c>
      <c r="C592" s="27">
        <v>1128299</v>
      </c>
      <c r="D592" s="28">
        <v>44232</v>
      </c>
      <c r="E592" s="27" t="s">
        <v>35</v>
      </c>
      <c r="F592" s="27" t="s">
        <v>49</v>
      </c>
      <c r="G592" s="27" t="s">
        <v>50</v>
      </c>
      <c r="H592" s="27" t="s">
        <v>28</v>
      </c>
      <c r="I592" s="29">
        <v>0.45</v>
      </c>
      <c r="J592" s="30">
        <v>2000</v>
      </c>
      <c r="K592" s="31">
        <f t="shared" si="4"/>
        <v>900</v>
      </c>
      <c r="L592" s="31">
        <f t="shared" si="5"/>
        <v>450</v>
      </c>
      <c r="M592" s="32">
        <v>0.5</v>
      </c>
      <c r="O592" s="37"/>
      <c r="P592" s="35"/>
      <c r="Q592" s="33"/>
      <c r="R592" s="34"/>
    </row>
    <row r="593" spans="1:18" ht="15.75" customHeight="1" x14ac:dyDescent="0.2">
      <c r="A593" s="22"/>
      <c r="B593" s="27" t="s">
        <v>34</v>
      </c>
      <c r="C593" s="27">
        <v>1128299</v>
      </c>
      <c r="D593" s="28">
        <v>44232</v>
      </c>
      <c r="E593" s="27" t="s">
        <v>35</v>
      </c>
      <c r="F593" s="27" t="s">
        <v>49</v>
      </c>
      <c r="G593" s="27" t="s">
        <v>50</v>
      </c>
      <c r="H593" s="27" t="s">
        <v>29</v>
      </c>
      <c r="I593" s="29">
        <v>0.4</v>
      </c>
      <c r="J593" s="30">
        <v>4000</v>
      </c>
      <c r="K593" s="31">
        <f t="shared" si="4"/>
        <v>1600</v>
      </c>
      <c r="L593" s="31">
        <f t="shared" si="5"/>
        <v>240.00000000000003</v>
      </c>
      <c r="M593" s="32">
        <v>0.15000000000000002</v>
      </c>
      <c r="O593" s="37"/>
      <c r="P593" s="35"/>
      <c r="Q593" s="33"/>
      <c r="R593" s="34"/>
    </row>
    <row r="594" spans="1:18" ht="15.75" customHeight="1" x14ac:dyDescent="0.2">
      <c r="A594" s="22"/>
      <c r="B594" s="27" t="s">
        <v>34</v>
      </c>
      <c r="C594" s="27">
        <v>1128299</v>
      </c>
      <c r="D594" s="28">
        <v>44259</v>
      </c>
      <c r="E594" s="27" t="s">
        <v>35</v>
      </c>
      <c r="F594" s="27" t="s">
        <v>49</v>
      </c>
      <c r="G594" s="27" t="s">
        <v>50</v>
      </c>
      <c r="H594" s="27" t="s">
        <v>24</v>
      </c>
      <c r="I594" s="29">
        <v>0.4</v>
      </c>
      <c r="J594" s="30">
        <v>5500</v>
      </c>
      <c r="K594" s="31">
        <f t="shared" si="4"/>
        <v>2200</v>
      </c>
      <c r="L594" s="31">
        <f t="shared" si="5"/>
        <v>770.00000000000011</v>
      </c>
      <c r="M594" s="32">
        <v>0.35000000000000003</v>
      </c>
      <c r="O594" s="37"/>
      <c r="P594" s="35"/>
      <c r="Q594" s="33"/>
      <c r="R594" s="34"/>
    </row>
    <row r="595" spans="1:18" ht="15.75" customHeight="1" x14ac:dyDescent="0.2">
      <c r="A595" s="22"/>
      <c r="B595" s="27" t="s">
        <v>34</v>
      </c>
      <c r="C595" s="27">
        <v>1128299</v>
      </c>
      <c r="D595" s="28">
        <v>44259</v>
      </c>
      <c r="E595" s="27" t="s">
        <v>35</v>
      </c>
      <c r="F595" s="27" t="s">
        <v>49</v>
      </c>
      <c r="G595" s="27" t="s">
        <v>50</v>
      </c>
      <c r="H595" s="27" t="s">
        <v>25</v>
      </c>
      <c r="I595" s="29">
        <v>0.49999999999999994</v>
      </c>
      <c r="J595" s="30">
        <v>4000</v>
      </c>
      <c r="K595" s="31">
        <f t="shared" si="4"/>
        <v>1999.9999999999998</v>
      </c>
      <c r="L595" s="31">
        <f t="shared" si="5"/>
        <v>400</v>
      </c>
      <c r="M595" s="32">
        <v>0.2</v>
      </c>
      <c r="O595" s="37"/>
      <c r="P595" s="35"/>
      <c r="Q595" s="33"/>
      <c r="R595" s="34"/>
    </row>
    <row r="596" spans="1:18" ht="15.75" customHeight="1" x14ac:dyDescent="0.2">
      <c r="A596" s="22"/>
      <c r="B596" s="27" t="s">
        <v>34</v>
      </c>
      <c r="C596" s="27">
        <v>1128299</v>
      </c>
      <c r="D596" s="28">
        <v>44259</v>
      </c>
      <c r="E596" s="27" t="s">
        <v>35</v>
      </c>
      <c r="F596" s="27" t="s">
        <v>49</v>
      </c>
      <c r="G596" s="27" t="s">
        <v>50</v>
      </c>
      <c r="H596" s="27" t="s">
        <v>26</v>
      </c>
      <c r="I596" s="29">
        <v>0.54999999999999993</v>
      </c>
      <c r="J596" s="30">
        <v>4000</v>
      </c>
      <c r="K596" s="31">
        <f t="shared" si="4"/>
        <v>2199.9999999999995</v>
      </c>
      <c r="L596" s="31">
        <f t="shared" si="5"/>
        <v>769.99999999999989</v>
      </c>
      <c r="M596" s="32">
        <v>0.35000000000000003</v>
      </c>
      <c r="O596" s="37"/>
      <c r="P596" s="35"/>
      <c r="Q596" s="33"/>
      <c r="R596" s="34"/>
    </row>
    <row r="597" spans="1:18" ht="15.75" customHeight="1" x14ac:dyDescent="0.2">
      <c r="A597" s="22"/>
      <c r="B597" s="27" t="s">
        <v>34</v>
      </c>
      <c r="C597" s="27">
        <v>1128299</v>
      </c>
      <c r="D597" s="28">
        <v>44259</v>
      </c>
      <c r="E597" s="27" t="s">
        <v>35</v>
      </c>
      <c r="F597" s="27" t="s">
        <v>49</v>
      </c>
      <c r="G597" s="27" t="s">
        <v>50</v>
      </c>
      <c r="H597" s="27" t="s">
        <v>27</v>
      </c>
      <c r="I597" s="29">
        <v>0.54999999999999993</v>
      </c>
      <c r="J597" s="30">
        <v>3000</v>
      </c>
      <c r="K597" s="31">
        <f t="shared" si="4"/>
        <v>1649.9999999999998</v>
      </c>
      <c r="L597" s="31">
        <f t="shared" si="5"/>
        <v>494.99999999999989</v>
      </c>
      <c r="M597" s="32">
        <v>0.3</v>
      </c>
      <c r="O597" s="37"/>
      <c r="P597" s="35"/>
      <c r="Q597" s="33"/>
      <c r="R597" s="34"/>
    </row>
    <row r="598" spans="1:18" ht="15.75" customHeight="1" x14ac:dyDescent="0.2">
      <c r="A598" s="22"/>
      <c r="B598" s="27" t="s">
        <v>34</v>
      </c>
      <c r="C598" s="27">
        <v>1128299</v>
      </c>
      <c r="D598" s="28">
        <v>44259</v>
      </c>
      <c r="E598" s="27" t="s">
        <v>35</v>
      </c>
      <c r="F598" s="27" t="s">
        <v>49</v>
      </c>
      <c r="G598" s="27" t="s">
        <v>50</v>
      </c>
      <c r="H598" s="27" t="s">
        <v>28</v>
      </c>
      <c r="I598" s="29">
        <v>0.6</v>
      </c>
      <c r="J598" s="30">
        <v>1500</v>
      </c>
      <c r="K598" s="31">
        <f t="shared" si="4"/>
        <v>900</v>
      </c>
      <c r="L598" s="31">
        <f t="shared" si="5"/>
        <v>450</v>
      </c>
      <c r="M598" s="32">
        <v>0.5</v>
      </c>
      <c r="O598" s="37"/>
      <c r="P598" s="35"/>
      <c r="Q598" s="33"/>
      <c r="R598" s="34"/>
    </row>
    <row r="599" spans="1:18" ht="15.75" customHeight="1" x14ac:dyDescent="0.2">
      <c r="A599" s="22"/>
      <c r="B599" s="27" t="s">
        <v>34</v>
      </c>
      <c r="C599" s="27">
        <v>1128299</v>
      </c>
      <c r="D599" s="28">
        <v>44259</v>
      </c>
      <c r="E599" s="27" t="s">
        <v>35</v>
      </c>
      <c r="F599" s="27" t="s">
        <v>49</v>
      </c>
      <c r="G599" s="27" t="s">
        <v>50</v>
      </c>
      <c r="H599" s="27" t="s">
        <v>29</v>
      </c>
      <c r="I599" s="29">
        <v>0.54999999999999993</v>
      </c>
      <c r="J599" s="30">
        <v>3500</v>
      </c>
      <c r="K599" s="31">
        <f t="shared" si="4"/>
        <v>1924.9999999999998</v>
      </c>
      <c r="L599" s="31">
        <f t="shared" si="5"/>
        <v>288.75</v>
      </c>
      <c r="M599" s="32">
        <v>0.15000000000000002</v>
      </c>
      <c r="O599" s="37"/>
      <c r="P599" s="35"/>
      <c r="Q599" s="33"/>
      <c r="R599" s="34"/>
    </row>
    <row r="600" spans="1:18" ht="15.75" customHeight="1" x14ac:dyDescent="0.2">
      <c r="A600" s="22"/>
      <c r="B600" s="27" t="s">
        <v>34</v>
      </c>
      <c r="C600" s="27">
        <v>1128299</v>
      </c>
      <c r="D600" s="28">
        <v>44291</v>
      </c>
      <c r="E600" s="27" t="s">
        <v>35</v>
      </c>
      <c r="F600" s="27" t="s">
        <v>49</v>
      </c>
      <c r="G600" s="27" t="s">
        <v>50</v>
      </c>
      <c r="H600" s="27" t="s">
        <v>24</v>
      </c>
      <c r="I600" s="29">
        <v>0.6</v>
      </c>
      <c r="J600" s="30">
        <v>5250</v>
      </c>
      <c r="K600" s="31">
        <f t="shared" si="4"/>
        <v>3150</v>
      </c>
      <c r="L600" s="31">
        <f t="shared" si="5"/>
        <v>1102.5</v>
      </c>
      <c r="M600" s="32">
        <v>0.35000000000000003</v>
      </c>
      <c r="O600" s="37"/>
      <c r="P600" s="35"/>
      <c r="Q600" s="33"/>
      <c r="R600" s="34"/>
    </row>
    <row r="601" spans="1:18" ht="15.75" customHeight="1" x14ac:dyDescent="0.2">
      <c r="A601" s="22"/>
      <c r="B601" s="27" t="s">
        <v>34</v>
      </c>
      <c r="C601" s="27">
        <v>1128299</v>
      </c>
      <c r="D601" s="28">
        <v>44291</v>
      </c>
      <c r="E601" s="27" t="s">
        <v>35</v>
      </c>
      <c r="F601" s="27" t="s">
        <v>49</v>
      </c>
      <c r="G601" s="27" t="s">
        <v>50</v>
      </c>
      <c r="H601" s="27" t="s">
        <v>25</v>
      </c>
      <c r="I601" s="29">
        <v>0.65</v>
      </c>
      <c r="J601" s="30">
        <v>3250</v>
      </c>
      <c r="K601" s="31">
        <f t="shared" si="4"/>
        <v>2112.5</v>
      </c>
      <c r="L601" s="31">
        <f t="shared" si="5"/>
        <v>422.5</v>
      </c>
      <c r="M601" s="32">
        <v>0.2</v>
      </c>
      <c r="O601" s="37"/>
      <c r="P601" s="35"/>
      <c r="Q601" s="33"/>
      <c r="R601" s="34"/>
    </row>
    <row r="602" spans="1:18" ht="15.75" customHeight="1" x14ac:dyDescent="0.2">
      <c r="A602" s="22"/>
      <c r="B602" s="27" t="s">
        <v>34</v>
      </c>
      <c r="C602" s="27">
        <v>1128299</v>
      </c>
      <c r="D602" s="28">
        <v>44291</v>
      </c>
      <c r="E602" s="27" t="s">
        <v>35</v>
      </c>
      <c r="F602" s="27" t="s">
        <v>49</v>
      </c>
      <c r="G602" s="27" t="s">
        <v>50</v>
      </c>
      <c r="H602" s="27" t="s">
        <v>26</v>
      </c>
      <c r="I602" s="29">
        <v>0.65</v>
      </c>
      <c r="J602" s="30">
        <v>3750</v>
      </c>
      <c r="K602" s="31">
        <f t="shared" si="4"/>
        <v>2437.5</v>
      </c>
      <c r="L602" s="31">
        <f t="shared" si="5"/>
        <v>853.12500000000011</v>
      </c>
      <c r="M602" s="32">
        <v>0.35000000000000003</v>
      </c>
      <c r="O602" s="37"/>
      <c r="P602" s="35"/>
      <c r="Q602" s="33"/>
      <c r="R602" s="34"/>
    </row>
    <row r="603" spans="1:18" ht="15.75" customHeight="1" x14ac:dyDescent="0.2">
      <c r="A603" s="22"/>
      <c r="B603" s="27" t="s">
        <v>34</v>
      </c>
      <c r="C603" s="27">
        <v>1128299</v>
      </c>
      <c r="D603" s="28">
        <v>44291</v>
      </c>
      <c r="E603" s="27" t="s">
        <v>35</v>
      </c>
      <c r="F603" s="27" t="s">
        <v>49</v>
      </c>
      <c r="G603" s="27" t="s">
        <v>50</v>
      </c>
      <c r="H603" s="27" t="s">
        <v>27</v>
      </c>
      <c r="I603" s="29">
        <v>0.6</v>
      </c>
      <c r="J603" s="30">
        <v>2750</v>
      </c>
      <c r="K603" s="31">
        <f t="shared" si="4"/>
        <v>1650</v>
      </c>
      <c r="L603" s="31">
        <f t="shared" si="5"/>
        <v>495</v>
      </c>
      <c r="M603" s="32">
        <v>0.3</v>
      </c>
      <c r="O603" s="37"/>
      <c r="P603" s="35"/>
      <c r="Q603" s="33"/>
      <c r="R603" s="34"/>
    </row>
    <row r="604" spans="1:18" ht="15.75" customHeight="1" x14ac:dyDescent="0.2">
      <c r="A604" s="22"/>
      <c r="B604" s="27" t="s">
        <v>34</v>
      </c>
      <c r="C604" s="27">
        <v>1128299</v>
      </c>
      <c r="D604" s="28">
        <v>44291</v>
      </c>
      <c r="E604" s="27" t="s">
        <v>35</v>
      </c>
      <c r="F604" s="27" t="s">
        <v>49</v>
      </c>
      <c r="G604" s="27" t="s">
        <v>50</v>
      </c>
      <c r="H604" s="27" t="s">
        <v>28</v>
      </c>
      <c r="I604" s="29">
        <v>0.65</v>
      </c>
      <c r="J604" s="30">
        <v>1750</v>
      </c>
      <c r="K604" s="31">
        <f t="shared" si="4"/>
        <v>1137.5</v>
      </c>
      <c r="L604" s="31">
        <f t="shared" si="5"/>
        <v>568.75</v>
      </c>
      <c r="M604" s="32">
        <v>0.5</v>
      </c>
      <c r="O604" s="37"/>
      <c r="P604" s="35"/>
      <c r="Q604" s="33"/>
      <c r="R604" s="34"/>
    </row>
    <row r="605" spans="1:18" ht="15.75" customHeight="1" x14ac:dyDescent="0.2">
      <c r="A605" s="22"/>
      <c r="B605" s="27" t="s">
        <v>34</v>
      </c>
      <c r="C605" s="27">
        <v>1128299</v>
      </c>
      <c r="D605" s="28">
        <v>44291</v>
      </c>
      <c r="E605" s="27" t="s">
        <v>35</v>
      </c>
      <c r="F605" s="27" t="s">
        <v>49</v>
      </c>
      <c r="G605" s="27" t="s">
        <v>50</v>
      </c>
      <c r="H605" s="27" t="s">
        <v>29</v>
      </c>
      <c r="I605" s="29">
        <v>0.8</v>
      </c>
      <c r="J605" s="30">
        <v>3250</v>
      </c>
      <c r="K605" s="31">
        <f t="shared" si="4"/>
        <v>2600</v>
      </c>
      <c r="L605" s="31">
        <f t="shared" si="5"/>
        <v>390.00000000000006</v>
      </c>
      <c r="M605" s="32">
        <v>0.15000000000000002</v>
      </c>
      <c r="O605" s="37"/>
      <c r="P605" s="35"/>
      <c r="Q605" s="33"/>
      <c r="R605" s="34"/>
    </row>
    <row r="606" spans="1:18" ht="15.75" customHeight="1" x14ac:dyDescent="0.2">
      <c r="A606" s="22"/>
      <c r="B606" s="27" t="s">
        <v>34</v>
      </c>
      <c r="C606" s="27">
        <v>1128299</v>
      </c>
      <c r="D606" s="28">
        <v>44322</v>
      </c>
      <c r="E606" s="27" t="s">
        <v>35</v>
      </c>
      <c r="F606" s="27" t="s">
        <v>49</v>
      </c>
      <c r="G606" s="27" t="s">
        <v>50</v>
      </c>
      <c r="H606" s="27" t="s">
        <v>24</v>
      </c>
      <c r="I606" s="29">
        <v>0.6</v>
      </c>
      <c r="J606" s="30">
        <v>5250</v>
      </c>
      <c r="K606" s="31">
        <f t="shared" si="4"/>
        <v>3150</v>
      </c>
      <c r="L606" s="31">
        <f t="shared" si="5"/>
        <v>1575</v>
      </c>
      <c r="M606" s="32">
        <v>0.5</v>
      </c>
      <c r="O606" s="37"/>
      <c r="P606" s="35"/>
      <c r="Q606" s="33"/>
      <c r="R606" s="34"/>
    </row>
    <row r="607" spans="1:18" ht="15.75" customHeight="1" x14ac:dyDescent="0.2">
      <c r="A607" s="22"/>
      <c r="B607" s="27" t="s">
        <v>34</v>
      </c>
      <c r="C607" s="27">
        <v>1128299</v>
      </c>
      <c r="D607" s="28">
        <v>44322</v>
      </c>
      <c r="E607" s="27" t="s">
        <v>35</v>
      </c>
      <c r="F607" s="27" t="s">
        <v>49</v>
      </c>
      <c r="G607" s="27" t="s">
        <v>50</v>
      </c>
      <c r="H607" s="27" t="s">
        <v>25</v>
      </c>
      <c r="I607" s="29">
        <v>0.65</v>
      </c>
      <c r="J607" s="30">
        <v>3750</v>
      </c>
      <c r="K607" s="31">
        <f t="shared" si="4"/>
        <v>2437.5</v>
      </c>
      <c r="L607" s="31">
        <f t="shared" si="5"/>
        <v>853.125</v>
      </c>
      <c r="M607" s="32">
        <v>0.35</v>
      </c>
      <c r="O607" s="37"/>
      <c r="P607" s="35"/>
      <c r="Q607" s="33"/>
      <c r="R607" s="34"/>
    </row>
    <row r="608" spans="1:18" ht="15.75" customHeight="1" x14ac:dyDescent="0.2">
      <c r="A608" s="22"/>
      <c r="B608" s="27" t="s">
        <v>34</v>
      </c>
      <c r="C608" s="27">
        <v>1128299</v>
      </c>
      <c r="D608" s="28">
        <v>44322</v>
      </c>
      <c r="E608" s="27" t="s">
        <v>35</v>
      </c>
      <c r="F608" s="27" t="s">
        <v>49</v>
      </c>
      <c r="G608" s="27" t="s">
        <v>50</v>
      </c>
      <c r="H608" s="27" t="s">
        <v>26</v>
      </c>
      <c r="I608" s="29">
        <v>0.65</v>
      </c>
      <c r="J608" s="30">
        <v>3750</v>
      </c>
      <c r="K608" s="31">
        <f t="shared" si="4"/>
        <v>2437.5</v>
      </c>
      <c r="L608" s="31">
        <f t="shared" si="5"/>
        <v>1218.75</v>
      </c>
      <c r="M608" s="32">
        <v>0.5</v>
      </c>
      <c r="O608" s="37"/>
      <c r="P608" s="35"/>
      <c r="Q608" s="33"/>
      <c r="R608" s="34"/>
    </row>
    <row r="609" spans="1:18" ht="15.75" customHeight="1" x14ac:dyDescent="0.2">
      <c r="A609" s="22"/>
      <c r="B609" s="27" t="s">
        <v>34</v>
      </c>
      <c r="C609" s="27">
        <v>1128299</v>
      </c>
      <c r="D609" s="28">
        <v>44322</v>
      </c>
      <c r="E609" s="27" t="s">
        <v>35</v>
      </c>
      <c r="F609" s="27" t="s">
        <v>49</v>
      </c>
      <c r="G609" s="27" t="s">
        <v>50</v>
      </c>
      <c r="H609" s="27" t="s">
        <v>27</v>
      </c>
      <c r="I609" s="29">
        <v>0.6</v>
      </c>
      <c r="J609" s="30">
        <v>2750</v>
      </c>
      <c r="K609" s="31">
        <f t="shared" si="4"/>
        <v>1650</v>
      </c>
      <c r="L609" s="31">
        <f t="shared" si="5"/>
        <v>742.49999999999989</v>
      </c>
      <c r="M609" s="32">
        <v>0.44999999999999996</v>
      </c>
      <c r="O609" s="37"/>
      <c r="P609" s="35"/>
      <c r="Q609" s="33"/>
      <c r="R609" s="34"/>
    </row>
    <row r="610" spans="1:18" ht="15.75" customHeight="1" x14ac:dyDescent="0.2">
      <c r="A610" s="22"/>
      <c r="B610" s="27" t="s">
        <v>34</v>
      </c>
      <c r="C610" s="27">
        <v>1128299</v>
      </c>
      <c r="D610" s="28">
        <v>44322</v>
      </c>
      <c r="E610" s="27" t="s">
        <v>35</v>
      </c>
      <c r="F610" s="27" t="s">
        <v>49</v>
      </c>
      <c r="G610" s="27" t="s">
        <v>50</v>
      </c>
      <c r="H610" s="27" t="s">
        <v>28</v>
      </c>
      <c r="I610" s="29">
        <v>0.65</v>
      </c>
      <c r="J610" s="30">
        <v>1750</v>
      </c>
      <c r="K610" s="31">
        <f t="shared" si="4"/>
        <v>1137.5</v>
      </c>
      <c r="L610" s="31">
        <f t="shared" si="5"/>
        <v>739.37500000000011</v>
      </c>
      <c r="M610" s="32">
        <v>0.65000000000000013</v>
      </c>
      <c r="O610" s="37"/>
      <c r="P610" s="35"/>
      <c r="Q610" s="33"/>
      <c r="R610" s="34"/>
    </row>
    <row r="611" spans="1:18" ht="15.75" customHeight="1" x14ac:dyDescent="0.2">
      <c r="A611" s="22"/>
      <c r="B611" s="27" t="s">
        <v>34</v>
      </c>
      <c r="C611" s="27">
        <v>1128299</v>
      </c>
      <c r="D611" s="28">
        <v>44322</v>
      </c>
      <c r="E611" s="27" t="s">
        <v>35</v>
      </c>
      <c r="F611" s="27" t="s">
        <v>49</v>
      </c>
      <c r="G611" s="27" t="s">
        <v>50</v>
      </c>
      <c r="H611" s="27" t="s">
        <v>29</v>
      </c>
      <c r="I611" s="29">
        <v>0.8</v>
      </c>
      <c r="J611" s="30">
        <v>4750</v>
      </c>
      <c r="K611" s="31">
        <f t="shared" si="4"/>
        <v>3800</v>
      </c>
      <c r="L611" s="31">
        <f t="shared" si="5"/>
        <v>1140</v>
      </c>
      <c r="M611" s="32">
        <v>0.3</v>
      </c>
      <c r="O611" s="37"/>
      <c r="P611" s="35"/>
      <c r="Q611" s="33"/>
      <c r="R611" s="34"/>
    </row>
    <row r="612" spans="1:18" ht="15.75" customHeight="1" x14ac:dyDescent="0.2">
      <c r="A612" s="22"/>
      <c r="B612" s="27" t="s">
        <v>34</v>
      </c>
      <c r="C612" s="27">
        <v>1128299</v>
      </c>
      <c r="D612" s="28">
        <v>44352</v>
      </c>
      <c r="E612" s="27" t="s">
        <v>35</v>
      </c>
      <c r="F612" s="27" t="s">
        <v>49</v>
      </c>
      <c r="G612" s="27" t="s">
        <v>50</v>
      </c>
      <c r="H612" s="27" t="s">
        <v>24</v>
      </c>
      <c r="I612" s="29">
        <v>0.6</v>
      </c>
      <c r="J612" s="30">
        <v>7250</v>
      </c>
      <c r="K612" s="31">
        <f t="shared" si="4"/>
        <v>4350</v>
      </c>
      <c r="L612" s="31">
        <f t="shared" si="5"/>
        <v>2175</v>
      </c>
      <c r="M612" s="32">
        <v>0.5</v>
      </c>
      <c r="O612" s="37"/>
      <c r="P612" s="35"/>
      <c r="Q612" s="33"/>
      <c r="R612" s="34"/>
    </row>
    <row r="613" spans="1:18" ht="15.75" customHeight="1" x14ac:dyDescent="0.2">
      <c r="A613" s="22"/>
      <c r="B613" s="27" t="s">
        <v>34</v>
      </c>
      <c r="C613" s="27">
        <v>1128299</v>
      </c>
      <c r="D613" s="28">
        <v>44352</v>
      </c>
      <c r="E613" s="27" t="s">
        <v>35</v>
      </c>
      <c r="F613" s="27" t="s">
        <v>49</v>
      </c>
      <c r="G613" s="27" t="s">
        <v>50</v>
      </c>
      <c r="H613" s="27" t="s">
        <v>25</v>
      </c>
      <c r="I613" s="29">
        <v>0.65</v>
      </c>
      <c r="J613" s="30">
        <v>5750</v>
      </c>
      <c r="K613" s="31">
        <f t="shared" si="4"/>
        <v>3737.5</v>
      </c>
      <c r="L613" s="31">
        <f t="shared" si="5"/>
        <v>1308.125</v>
      </c>
      <c r="M613" s="32">
        <v>0.35</v>
      </c>
      <c r="O613" s="37"/>
      <c r="P613" s="35"/>
      <c r="Q613" s="33"/>
      <c r="R613" s="34"/>
    </row>
    <row r="614" spans="1:18" ht="15.75" customHeight="1" x14ac:dyDescent="0.2">
      <c r="A614" s="22"/>
      <c r="B614" s="27" t="s">
        <v>34</v>
      </c>
      <c r="C614" s="27">
        <v>1128299</v>
      </c>
      <c r="D614" s="28">
        <v>44352</v>
      </c>
      <c r="E614" s="27" t="s">
        <v>35</v>
      </c>
      <c r="F614" s="27" t="s">
        <v>49</v>
      </c>
      <c r="G614" s="27" t="s">
        <v>50</v>
      </c>
      <c r="H614" s="27" t="s">
        <v>26</v>
      </c>
      <c r="I614" s="29">
        <v>0.65</v>
      </c>
      <c r="J614" s="30">
        <v>5750</v>
      </c>
      <c r="K614" s="31">
        <f t="shared" si="4"/>
        <v>3737.5</v>
      </c>
      <c r="L614" s="31">
        <f t="shared" si="5"/>
        <v>1868.75</v>
      </c>
      <c r="M614" s="32">
        <v>0.5</v>
      </c>
      <c r="O614" s="37"/>
      <c r="P614" s="35"/>
      <c r="Q614" s="33"/>
      <c r="R614" s="34"/>
    </row>
    <row r="615" spans="1:18" ht="15.75" customHeight="1" x14ac:dyDescent="0.2">
      <c r="A615" s="22"/>
      <c r="B615" s="27" t="s">
        <v>34</v>
      </c>
      <c r="C615" s="27">
        <v>1128299</v>
      </c>
      <c r="D615" s="28">
        <v>44352</v>
      </c>
      <c r="E615" s="27" t="s">
        <v>35</v>
      </c>
      <c r="F615" s="27" t="s">
        <v>49</v>
      </c>
      <c r="G615" s="27" t="s">
        <v>50</v>
      </c>
      <c r="H615" s="27" t="s">
        <v>27</v>
      </c>
      <c r="I615" s="29">
        <v>0.65</v>
      </c>
      <c r="J615" s="30">
        <v>4500</v>
      </c>
      <c r="K615" s="31">
        <f t="shared" si="4"/>
        <v>2925</v>
      </c>
      <c r="L615" s="31">
        <f t="shared" si="5"/>
        <v>1316.2499999999998</v>
      </c>
      <c r="M615" s="32">
        <v>0.44999999999999996</v>
      </c>
      <c r="O615" s="37"/>
      <c r="P615" s="35"/>
      <c r="Q615" s="33"/>
      <c r="R615" s="34"/>
    </row>
    <row r="616" spans="1:18" ht="15.75" customHeight="1" x14ac:dyDescent="0.2">
      <c r="A616" s="22"/>
      <c r="B616" s="27" t="s">
        <v>34</v>
      </c>
      <c r="C616" s="27">
        <v>1128299</v>
      </c>
      <c r="D616" s="28">
        <v>44352</v>
      </c>
      <c r="E616" s="27" t="s">
        <v>35</v>
      </c>
      <c r="F616" s="27" t="s">
        <v>49</v>
      </c>
      <c r="G616" s="27" t="s">
        <v>50</v>
      </c>
      <c r="H616" s="27" t="s">
        <v>28</v>
      </c>
      <c r="I616" s="29">
        <v>0.70000000000000007</v>
      </c>
      <c r="J616" s="30">
        <v>3250</v>
      </c>
      <c r="K616" s="31">
        <f t="shared" si="4"/>
        <v>2275</v>
      </c>
      <c r="L616" s="31">
        <f t="shared" si="5"/>
        <v>1478.7500000000002</v>
      </c>
      <c r="M616" s="32">
        <v>0.65000000000000013</v>
      </c>
      <c r="O616" s="37"/>
      <c r="P616" s="35"/>
      <c r="Q616" s="33"/>
      <c r="R616" s="34"/>
    </row>
    <row r="617" spans="1:18" ht="15.75" customHeight="1" x14ac:dyDescent="0.2">
      <c r="A617" s="22"/>
      <c r="B617" s="27" t="s">
        <v>34</v>
      </c>
      <c r="C617" s="27">
        <v>1128299</v>
      </c>
      <c r="D617" s="28">
        <v>44352</v>
      </c>
      <c r="E617" s="27" t="s">
        <v>35</v>
      </c>
      <c r="F617" s="27" t="s">
        <v>49</v>
      </c>
      <c r="G617" s="27" t="s">
        <v>50</v>
      </c>
      <c r="H617" s="27" t="s">
        <v>29</v>
      </c>
      <c r="I617" s="29">
        <v>0.85000000000000009</v>
      </c>
      <c r="J617" s="30">
        <v>6250</v>
      </c>
      <c r="K617" s="31">
        <f t="shared" si="4"/>
        <v>5312.5000000000009</v>
      </c>
      <c r="L617" s="31">
        <f t="shared" si="5"/>
        <v>1593.7500000000002</v>
      </c>
      <c r="M617" s="32">
        <v>0.3</v>
      </c>
      <c r="O617" s="37"/>
      <c r="P617" s="35"/>
      <c r="Q617" s="33"/>
      <c r="R617" s="34"/>
    </row>
    <row r="618" spans="1:18" ht="15.75" customHeight="1" x14ac:dyDescent="0.2">
      <c r="A618" s="22"/>
      <c r="B618" s="27" t="s">
        <v>34</v>
      </c>
      <c r="C618" s="27">
        <v>1128299</v>
      </c>
      <c r="D618" s="28">
        <v>44381</v>
      </c>
      <c r="E618" s="27" t="s">
        <v>35</v>
      </c>
      <c r="F618" s="27" t="s">
        <v>49</v>
      </c>
      <c r="G618" s="27" t="s">
        <v>50</v>
      </c>
      <c r="H618" s="27" t="s">
        <v>24</v>
      </c>
      <c r="I618" s="29">
        <v>0.65</v>
      </c>
      <c r="J618" s="30">
        <v>7750</v>
      </c>
      <c r="K618" s="31">
        <f t="shared" si="4"/>
        <v>5037.5</v>
      </c>
      <c r="L618" s="31">
        <f t="shared" si="5"/>
        <v>2266.875</v>
      </c>
      <c r="M618" s="32">
        <v>0.45</v>
      </c>
      <c r="O618" s="37"/>
      <c r="P618" s="35"/>
      <c r="Q618" s="33"/>
      <c r="R618" s="34"/>
    </row>
    <row r="619" spans="1:18" ht="15.75" customHeight="1" x14ac:dyDescent="0.2">
      <c r="A619" s="22"/>
      <c r="B619" s="27" t="s">
        <v>34</v>
      </c>
      <c r="C619" s="27">
        <v>1128299</v>
      </c>
      <c r="D619" s="28">
        <v>44381</v>
      </c>
      <c r="E619" s="27" t="s">
        <v>35</v>
      </c>
      <c r="F619" s="27" t="s">
        <v>49</v>
      </c>
      <c r="G619" s="27" t="s">
        <v>50</v>
      </c>
      <c r="H619" s="27" t="s">
        <v>25</v>
      </c>
      <c r="I619" s="29">
        <v>0.70000000000000007</v>
      </c>
      <c r="J619" s="30">
        <v>6250</v>
      </c>
      <c r="K619" s="31">
        <f t="shared" si="4"/>
        <v>4375</v>
      </c>
      <c r="L619" s="31">
        <f t="shared" si="5"/>
        <v>1312.5</v>
      </c>
      <c r="M619" s="32">
        <v>0.3</v>
      </c>
      <c r="O619" s="37"/>
      <c r="P619" s="35"/>
      <c r="Q619" s="33"/>
      <c r="R619" s="34"/>
    </row>
    <row r="620" spans="1:18" ht="15.75" customHeight="1" x14ac:dyDescent="0.2">
      <c r="A620" s="22"/>
      <c r="B620" s="27" t="s">
        <v>34</v>
      </c>
      <c r="C620" s="27">
        <v>1128299</v>
      </c>
      <c r="D620" s="28">
        <v>44381</v>
      </c>
      <c r="E620" s="27" t="s">
        <v>35</v>
      </c>
      <c r="F620" s="27" t="s">
        <v>49</v>
      </c>
      <c r="G620" s="27" t="s">
        <v>50</v>
      </c>
      <c r="H620" s="27" t="s">
        <v>26</v>
      </c>
      <c r="I620" s="29">
        <v>0.70000000000000007</v>
      </c>
      <c r="J620" s="30">
        <v>5750</v>
      </c>
      <c r="K620" s="31">
        <f t="shared" si="4"/>
        <v>4025.0000000000005</v>
      </c>
      <c r="L620" s="31">
        <f t="shared" si="5"/>
        <v>1811.2500000000002</v>
      </c>
      <c r="M620" s="32">
        <v>0.45</v>
      </c>
      <c r="O620" s="37"/>
      <c r="P620" s="35"/>
      <c r="Q620" s="33"/>
      <c r="R620" s="34"/>
    </row>
    <row r="621" spans="1:18" ht="15.75" customHeight="1" x14ac:dyDescent="0.2">
      <c r="A621" s="22"/>
      <c r="B621" s="27" t="s">
        <v>34</v>
      </c>
      <c r="C621" s="27">
        <v>1128299</v>
      </c>
      <c r="D621" s="28">
        <v>44381</v>
      </c>
      <c r="E621" s="27" t="s">
        <v>35</v>
      </c>
      <c r="F621" s="27" t="s">
        <v>49</v>
      </c>
      <c r="G621" s="27" t="s">
        <v>50</v>
      </c>
      <c r="H621" s="27" t="s">
        <v>27</v>
      </c>
      <c r="I621" s="29">
        <v>0.65</v>
      </c>
      <c r="J621" s="30">
        <v>4750</v>
      </c>
      <c r="K621" s="31">
        <f t="shared" si="4"/>
        <v>3087.5</v>
      </c>
      <c r="L621" s="31">
        <f t="shared" si="5"/>
        <v>1235</v>
      </c>
      <c r="M621" s="32">
        <v>0.39999999999999997</v>
      </c>
      <c r="O621" s="37"/>
      <c r="P621" s="35"/>
      <c r="Q621" s="33"/>
      <c r="R621" s="34"/>
    </row>
    <row r="622" spans="1:18" ht="15.75" customHeight="1" x14ac:dyDescent="0.2">
      <c r="A622" s="22"/>
      <c r="B622" s="27" t="s">
        <v>34</v>
      </c>
      <c r="C622" s="27">
        <v>1128299</v>
      </c>
      <c r="D622" s="28">
        <v>44381</v>
      </c>
      <c r="E622" s="27" t="s">
        <v>35</v>
      </c>
      <c r="F622" s="27" t="s">
        <v>49</v>
      </c>
      <c r="G622" s="27" t="s">
        <v>50</v>
      </c>
      <c r="H622" s="27" t="s">
        <v>28</v>
      </c>
      <c r="I622" s="29">
        <v>0.70000000000000007</v>
      </c>
      <c r="J622" s="30">
        <v>5250</v>
      </c>
      <c r="K622" s="31">
        <f t="shared" si="4"/>
        <v>3675.0000000000005</v>
      </c>
      <c r="L622" s="31">
        <f t="shared" si="5"/>
        <v>2205.0000000000005</v>
      </c>
      <c r="M622" s="32">
        <v>0.60000000000000009</v>
      </c>
      <c r="O622" s="37"/>
      <c r="P622" s="35"/>
      <c r="Q622" s="33"/>
      <c r="R622" s="34"/>
    </row>
    <row r="623" spans="1:18" ht="15.75" customHeight="1" x14ac:dyDescent="0.2">
      <c r="A623" s="22"/>
      <c r="B623" s="27" t="s">
        <v>34</v>
      </c>
      <c r="C623" s="27">
        <v>1128299</v>
      </c>
      <c r="D623" s="28">
        <v>44381</v>
      </c>
      <c r="E623" s="27" t="s">
        <v>35</v>
      </c>
      <c r="F623" s="27" t="s">
        <v>49</v>
      </c>
      <c r="G623" s="27" t="s">
        <v>50</v>
      </c>
      <c r="H623" s="27" t="s">
        <v>29</v>
      </c>
      <c r="I623" s="29">
        <v>0.85000000000000009</v>
      </c>
      <c r="J623" s="30">
        <v>5250</v>
      </c>
      <c r="K623" s="31">
        <f t="shared" si="4"/>
        <v>4462.5000000000009</v>
      </c>
      <c r="L623" s="31">
        <f t="shared" si="5"/>
        <v>1115.6250000000002</v>
      </c>
      <c r="M623" s="32">
        <v>0.25</v>
      </c>
      <c r="O623" s="37"/>
      <c r="P623" s="35"/>
      <c r="Q623" s="33"/>
      <c r="R623" s="34"/>
    </row>
    <row r="624" spans="1:18" ht="15.75" customHeight="1" x14ac:dyDescent="0.2">
      <c r="A624" s="22"/>
      <c r="B624" s="27" t="s">
        <v>34</v>
      </c>
      <c r="C624" s="27">
        <v>1128299</v>
      </c>
      <c r="D624" s="28">
        <v>44413</v>
      </c>
      <c r="E624" s="27" t="s">
        <v>35</v>
      </c>
      <c r="F624" s="27" t="s">
        <v>49</v>
      </c>
      <c r="G624" s="27" t="s">
        <v>50</v>
      </c>
      <c r="H624" s="27" t="s">
        <v>24</v>
      </c>
      <c r="I624" s="29">
        <v>0.70000000000000007</v>
      </c>
      <c r="J624" s="30">
        <v>7250</v>
      </c>
      <c r="K624" s="31">
        <f t="shared" si="4"/>
        <v>5075.0000000000009</v>
      </c>
      <c r="L624" s="31">
        <f t="shared" si="5"/>
        <v>2283.7500000000005</v>
      </c>
      <c r="M624" s="32">
        <v>0.45</v>
      </c>
      <c r="O624" s="37"/>
      <c r="P624" s="35"/>
      <c r="Q624" s="33"/>
      <c r="R624" s="34"/>
    </row>
    <row r="625" spans="1:18" ht="15.75" customHeight="1" x14ac:dyDescent="0.2">
      <c r="A625" s="22"/>
      <c r="B625" s="27" t="s">
        <v>34</v>
      </c>
      <c r="C625" s="27">
        <v>1128299</v>
      </c>
      <c r="D625" s="28">
        <v>44413</v>
      </c>
      <c r="E625" s="27" t="s">
        <v>35</v>
      </c>
      <c r="F625" s="27" t="s">
        <v>49</v>
      </c>
      <c r="G625" s="27" t="s">
        <v>50</v>
      </c>
      <c r="H625" s="27" t="s">
        <v>25</v>
      </c>
      <c r="I625" s="29">
        <v>0.75000000000000011</v>
      </c>
      <c r="J625" s="30">
        <v>6750</v>
      </c>
      <c r="K625" s="31">
        <f t="shared" si="4"/>
        <v>5062.5000000000009</v>
      </c>
      <c r="L625" s="31">
        <f t="shared" si="5"/>
        <v>1518.7500000000002</v>
      </c>
      <c r="M625" s="32">
        <v>0.3</v>
      </c>
      <c r="O625" s="37"/>
      <c r="P625" s="35"/>
      <c r="Q625" s="33"/>
      <c r="R625" s="34"/>
    </row>
    <row r="626" spans="1:18" ht="15.75" customHeight="1" x14ac:dyDescent="0.2">
      <c r="A626" s="22"/>
      <c r="B626" s="27" t="s">
        <v>34</v>
      </c>
      <c r="C626" s="27">
        <v>1128299</v>
      </c>
      <c r="D626" s="28">
        <v>44413</v>
      </c>
      <c r="E626" s="27" t="s">
        <v>35</v>
      </c>
      <c r="F626" s="27" t="s">
        <v>49</v>
      </c>
      <c r="G626" s="27" t="s">
        <v>50</v>
      </c>
      <c r="H626" s="27" t="s">
        <v>26</v>
      </c>
      <c r="I626" s="29">
        <v>0.70000000000000007</v>
      </c>
      <c r="J626" s="30">
        <v>5500</v>
      </c>
      <c r="K626" s="31">
        <f t="shared" si="4"/>
        <v>3850.0000000000005</v>
      </c>
      <c r="L626" s="31">
        <f t="shared" si="5"/>
        <v>1732.5000000000002</v>
      </c>
      <c r="M626" s="32">
        <v>0.45</v>
      </c>
      <c r="O626" s="37"/>
      <c r="P626" s="35"/>
      <c r="Q626" s="33"/>
      <c r="R626" s="34"/>
    </row>
    <row r="627" spans="1:18" ht="15.75" customHeight="1" x14ac:dyDescent="0.2">
      <c r="A627" s="22"/>
      <c r="B627" s="27" t="s">
        <v>34</v>
      </c>
      <c r="C627" s="27">
        <v>1128299</v>
      </c>
      <c r="D627" s="28">
        <v>44413</v>
      </c>
      <c r="E627" s="27" t="s">
        <v>35</v>
      </c>
      <c r="F627" s="27" t="s">
        <v>49</v>
      </c>
      <c r="G627" s="27" t="s">
        <v>50</v>
      </c>
      <c r="H627" s="27" t="s">
        <v>27</v>
      </c>
      <c r="I627" s="29">
        <v>0.70000000000000007</v>
      </c>
      <c r="J627" s="30">
        <v>5000</v>
      </c>
      <c r="K627" s="31">
        <f t="shared" si="4"/>
        <v>3500.0000000000005</v>
      </c>
      <c r="L627" s="31">
        <f t="shared" si="5"/>
        <v>1400</v>
      </c>
      <c r="M627" s="32">
        <v>0.39999999999999997</v>
      </c>
      <c r="O627" s="37"/>
      <c r="P627" s="35"/>
      <c r="Q627" s="33"/>
      <c r="R627" s="34"/>
    </row>
    <row r="628" spans="1:18" ht="15.75" customHeight="1" x14ac:dyDescent="0.2">
      <c r="A628" s="22"/>
      <c r="B628" s="27" t="s">
        <v>34</v>
      </c>
      <c r="C628" s="27">
        <v>1128299</v>
      </c>
      <c r="D628" s="28">
        <v>44413</v>
      </c>
      <c r="E628" s="27" t="s">
        <v>35</v>
      </c>
      <c r="F628" s="27" t="s">
        <v>49</v>
      </c>
      <c r="G628" s="27" t="s">
        <v>50</v>
      </c>
      <c r="H628" s="27" t="s">
        <v>28</v>
      </c>
      <c r="I628" s="29">
        <v>0.75</v>
      </c>
      <c r="J628" s="30">
        <v>5000</v>
      </c>
      <c r="K628" s="31">
        <f t="shared" si="4"/>
        <v>3750</v>
      </c>
      <c r="L628" s="31">
        <f t="shared" si="5"/>
        <v>2250.0000000000005</v>
      </c>
      <c r="M628" s="32">
        <v>0.60000000000000009</v>
      </c>
      <c r="O628" s="37"/>
      <c r="P628" s="35"/>
      <c r="Q628" s="33"/>
      <c r="R628" s="34"/>
    </row>
    <row r="629" spans="1:18" ht="15.75" customHeight="1" x14ac:dyDescent="0.2">
      <c r="A629" s="22"/>
      <c r="B629" s="27" t="s">
        <v>34</v>
      </c>
      <c r="C629" s="27">
        <v>1128299</v>
      </c>
      <c r="D629" s="28">
        <v>44413</v>
      </c>
      <c r="E629" s="27" t="s">
        <v>35</v>
      </c>
      <c r="F629" s="27" t="s">
        <v>49</v>
      </c>
      <c r="G629" s="27" t="s">
        <v>50</v>
      </c>
      <c r="H629" s="27" t="s">
        <v>29</v>
      </c>
      <c r="I629" s="29">
        <v>0.8</v>
      </c>
      <c r="J629" s="30">
        <v>4000</v>
      </c>
      <c r="K629" s="31">
        <f t="shared" si="4"/>
        <v>3200</v>
      </c>
      <c r="L629" s="31">
        <f t="shared" si="5"/>
        <v>800</v>
      </c>
      <c r="M629" s="32">
        <v>0.25</v>
      </c>
      <c r="O629" s="37"/>
      <c r="P629" s="35"/>
      <c r="Q629" s="33"/>
      <c r="R629" s="34"/>
    </row>
    <row r="630" spans="1:18" ht="15.75" customHeight="1" x14ac:dyDescent="0.2">
      <c r="A630" s="22"/>
      <c r="B630" s="27" t="s">
        <v>34</v>
      </c>
      <c r="C630" s="27">
        <v>1128299</v>
      </c>
      <c r="D630" s="28">
        <v>44445</v>
      </c>
      <c r="E630" s="27" t="s">
        <v>35</v>
      </c>
      <c r="F630" s="27" t="s">
        <v>49</v>
      </c>
      <c r="G630" s="27" t="s">
        <v>50</v>
      </c>
      <c r="H630" s="27" t="s">
        <v>24</v>
      </c>
      <c r="I630" s="29">
        <v>0.65000000000000013</v>
      </c>
      <c r="J630" s="30">
        <v>6000</v>
      </c>
      <c r="K630" s="31">
        <f t="shared" si="4"/>
        <v>3900.0000000000009</v>
      </c>
      <c r="L630" s="31">
        <f t="shared" si="5"/>
        <v>1560.0000000000005</v>
      </c>
      <c r="M630" s="32">
        <v>0.4</v>
      </c>
      <c r="O630" s="37"/>
      <c r="P630" s="35"/>
      <c r="Q630" s="33"/>
      <c r="R630" s="34"/>
    </row>
    <row r="631" spans="1:18" ht="15.75" customHeight="1" x14ac:dyDescent="0.2">
      <c r="A631" s="22"/>
      <c r="B631" s="27" t="s">
        <v>34</v>
      </c>
      <c r="C631" s="27">
        <v>1128299</v>
      </c>
      <c r="D631" s="28">
        <v>44445</v>
      </c>
      <c r="E631" s="27" t="s">
        <v>35</v>
      </c>
      <c r="F631" s="27" t="s">
        <v>49</v>
      </c>
      <c r="G631" s="27" t="s">
        <v>50</v>
      </c>
      <c r="H631" s="27" t="s">
        <v>25</v>
      </c>
      <c r="I631" s="29">
        <v>0.70000000000000018</v>
      </c>
      <c r="J631" s="30">
        <v>6000</v>
      </c>
      <c r="K631" s="31">
        <f t="shared" si="4"/>
        <v>4200.0000000000009</v>
      </c>
      <c r="L631" s="31">
        <f t="shared" si="5"/>
        <v>1050.0000000000002</v>
      </c>
      <c r="M631" s="32">
        <v>0.25</v>
      </c>
      <c r="O631" s="37"/>
      <c r="P631" s="35"/>
      <c r="Q631" s="33"/>
      <c r="R631" s="34"/>
    </row>
    <row r="632" spans="1:18" ht="15.75" customHeight="1" x14ac:dyDescent="0.2">
      <c r="A632" s="22"/>
      <c r="B632" s="27" t="s">
        <v>34</v>
      </c>
      <c r="C632" s="27">
        <v>1128299</v>
      </c>
      <c r="D632" s="28">
        <v>44445</v>
      </c>
      <c r="E632" s="27" t="s">
        <v>35</v>
      </c>
      <c r="F632" s="27" t="s">
        <v>49</v>
      </c>
      <c r="G632" s="27" t="s">
        <v>50</v>
      </c>
      <c r="H632" s="27" t="s">
        <v>26</v>
      </c>
      <c r="I632" s="29">
        <v>0.65000000000000013</v>
      </c>
      <c r="J632" s="30">
        <v>4500</v>
      </c>
      <c r="K632" s="31">
        <f t="shared" si="4"/>
        <v>2925.0000000000005</v>
      </c>
      <c r="L632" s="31">
        <f t="shared" si="5"/>
        <v>1170.0000000000002</v>
      </c>
      <c r="M632" s="32">
        <v>0.4</v>
      </c>
      <c r="O632" s="37"/>
      <c r="P632" s="35"/>
      <c r="Q632" s="33"/>
      <c r="R632" s="34"/>
    </row>
    <row r="633" spans="1:18" ht="15.75" customHeight="1" x14ac:dyDescent="0.2">
      <c r="A633" s="22"/>
      <c r="B633" s="27" t="s">
        <v>34</v>
      </c>
      <c r="C633" s="27">
        <v>1128299</v>
      </c>
      <c r="D633" s="28">
        <v>44445</v>
      </c>
      <c r="E633" s="27" t="s">
        <v>35</v>
      </c>
      <c r="F633" s="27" t="s">
        <v>49</v>
      </c>
      <c r="G633" s="27" t="s">
        <v>50</v>
      </c>
      <c r="H633" s="27" t="s">
        <v>27</v>
      </c>
      <c r="I633" s="29">
        <v>0.65000000000000013</v>
      </c>
      <c r="J633" s="30">
        <v>4000</v>
      </c>
      <c r="K633" s="31">
        <f t="shared" si="4"/>
        <v>2600.0000000000005</v>
      </c>
      <c r="L633" s="31">
        <f t="shared" si="5"/>
        <v>910.00000000000011</v>
      </c>
      <c r="M633" s="32">
        <v>0.35</v>
      </c>
      <c r="O633" s="37"/>
      <c r="P633" s="35"/>
      <c r="Q633" s="33"/>
      <c r="R633" s="34"/>
    </row>
    <row r="634" spans="1:18" ht="15.75" customHeight="1" x14ac:dyDescent="0.2">
      <c r="A634" s="22"/>
      <c r="B634" s="27" t="s">
        <v>34</v>
      </c>
      <c r="C634" s="27">
        <v>1128299</v>
      </c>
      <c r="D634" s="28">
        <v>44445</v>
      </c>
      <c r="E634" s="27" t="s">
        <v>35</v>
      </c>
      <c r="F634" s="27" t="s">
        <v>49</v>
      </c>
      <c r="G634" s="27" t="s">
        <v>50</v>
      </c>
      <c r="H634" s="27" t="s">
        <v>28</v>
      </c>
      <c r="I634" s="29">
        <v>0.75000000000000011</v>
      </c>
      <c r="J634" s="30">
        <v>4000</v>
      </c>
      <c r="K634" s="31">
        <f t="shared" si="4"/>
        <v>3000.0000000000005</v>
      </c>
      <c r="L634" s="31">
        <f t="shared" si="5"/>
        <v>1650.0000000000007</v>
      </c>
      <c r="M634" s="32">
        <v>0.55000000000000016</v>
      </c>
      <c r="O634" s="37"/>
      <c r="P634" s="35"/>
      <c r="Q634" s="33"/>
      <c r="R634" s="34"/>
    </row>
    <row r="635" spans="1:18" ht="15.75" customHeight="1" x14ac:dyDescent="0.2">
      <c r="A635" s="22"/>
      <c r="B635" s="27" t="s">
        <v>34</v>
      </c>
      <c r="C635" s="27">
        <v>1128299</v>
      </c>
      <c r="D635" s="28">
        <v>44445</v>
      </c>
      <c r="E635" s="27" t="s">
        <v>35</v>
      </c>
      <c r="F635" s="27" t="s">
        <v>49</v>
      </c>
      <c r="G635" s="27" t="s">
        <v>50</v>
      </c>
      <c r="H635" s="27" t="s">
        <v>29</v>
      </c>
      <c r="I635" s="29">
        <v>0.70000000000000007</v>
      </c>
      <c r="J635" s="30">
        <v>4250</v>
      </c>
      <c r="K635" s="31">
        <f t="shared" si="4"/>
        <v>2975.0000000000005</v>
      </c>
      <c r="L635" s="31">
        <f t="shared" si="5"/>
        <v>595.00000000000011</v>
      </c>
      <c r="M635" s="32">
        <v>0.2</v>
      </c>
      <c r="O635" s="37"/>
      <c r="P635" s="35"/>
      <c r="Q635" s="33"/>
      <c r="R635" s="34"/>
    </row>
    <row r="636" spans="1:18" ht="15.75" customHeight="1" x14ac:dyDescent="0.2">
      <c r="A636" s="22"/>
      <c r="B636" s="27" t="s">
        <v>34</v>
      </c>
      <c r="C636" s="27">
        <v>1128299</v>
      </c>
      <c r="D636" s="28">
        <v>44474</v>
      </c>
      <c r="E636" s="27" t="s">
        <v>35</v>
      </c>
      <c r="F636" s="27" t="s">
        <v>49</v>
      </c>
      <c r="G636" s="27" t="s">
        <v>50</v>
      </c>
      <c r="H636" s="27" t="s">
        <v>24</v>
      </c>
      <c r="I636" s="29">
        <v>0.55000000000000004</v>
      </c>
      <c r="J636" s="30">
        <v>5250</v>
      </c>
      <c r="K636" s="31">
        <f t="shared" si="4"/>
        <v>2887.5000000000005</v>
      </c>
      <c r="L636" s="31">
        <f t="shared" si="5"/>
        <v>1155.0000000000002</v>
      </c>
      <c r="M636" s="32">
        <v>0.4</v>
      </c>
      <c r="O636" s="37"/>
      <c r="P636" s="35"/>
      <c r="Q636" s="33"/>
      <c r="R636" s="34"/>
    </row>
    <row r="637" spans="1:18" ht="15.75" customHeight="1" x14ac:dyDescent="0.2">
      <c r="A637" s="22"/>
      <c r="B637" s="27" t="s">
        <v>34</v>
      </c>
      <c r="C637" s="27">
        <v>1128299</v>
      </c>
      <c r="D637" s="28">
        <v>44474</v>
      </c>
      <c r="E637" s="27" t="s">
        <v>35</v>
      </c>
      <c r="F637" s="27" t="s">
        <v>49</v>
      </c>
      <c r="G637" s="27" t="s">
        <v>50</v>
      </c>
      <c r="H637" s="27" t="s">
        <v>25</v>
      </c>
      <c r="I637" s="29">
        <v>0.60000000000000009</v>
      </c>
      <c r="J637" s="30">
        <v>5250</v>
      </c>
      <c r="K637" s="31">
        <f t="shared" si="4"/>
        <v>3150.0000000000005</v>
      </c>
      <c r="L637" s="31">
        <f t="shared" si="5"/>
        <v>787.50000000000011</v>
      </c>
      <c r="M637" s="32">
        <v>0.25</v>
      </c>
      <c r="O637" s="37"/>
      <c r="P637" s="35"/>
      <c r="Q637" s="33"/>
      <c r="R637" s="34"/>
    </row>
    <row r="638" spans="1:18" ht="15.75" customHeight="1" x14ac:dyDescent="0.2">
      <c r="A638" s="22"/>
      <c r="B638" s="27" t="s">
        <v>34</v>
      </c>
      <c r="C638" s="27">
        <v>1128299</v>
      </c>
      <c r="D638" s="28">
        <v>44474</v>
      </c>
      <c r="E638" s="27" t="s">
        <v>35</v>
      </c>
      <c r="F638" s="27" t="s">
        <v>49</v>
      </c>
      <c r="G638" s="27" t="s">
        <v>50</v>
      </c>
      <c r="H638" s="27" t="s">
        <v>26</v>
      </c>
      <c r="I638" s="29">
        <v>0.55000000000000004</v>
      </c>
      <c r="J638" s="30">
        <v>3500</v>
      </c>
      <c r="K638" s="31">
        <f t="shared" si="4"/>
        <v>1925.0000000000002</v>
      </c>
      <c r="L638" s="31">
        <f t="shared" si="5"/>
        <v>770.00000000000011</v>
      </c>
      <c r="M638" s="32">
        <v>0.4</v>
      </c>
      <c r="O638" s="37"/>
      <c r="P638" s="35"/>
      <c r="Q638" s="33"/>
      <c r="R638" s="34"/>
    </row>
    <row r="639" spans="1:18" ht="15.75" customHeight="1" x14ac:dyDescent="0.2">
      <c r="A639" s="22"/>
      <c r="B639" s="27" t="s">
        <v>34</v>
      </c>
      <c r="C639" s="27">
        <v>1128299</v>
      </c>
      <c r="D639" s="28">
        <v>44474</v>
      </c>
      <c r="E639" s="27" t="s">
        <v>35</v>
      </c>
      <c r="F639" s="27" t="s">
        <v>49</v>
      </c>
      <c r="G639" s="27" t="s">
        <v>50</v>
      </c>
      <c r="H639" s="27" t="s">
        <v>27</v>
      </c>
      <c r="I639" s="29">
        <v>0.55000000000000004</v>
      </c>
      <c r="J639" s="30">
        <v>3250</v>
      </c>
      <c r="K639" s="31">
        <f t="shared" si="4"/>
        <v>1787.5000000000002</v>
      </c>
      <c r="L639" s="31">
        <f t="shared" si="5"/>
        <v>625.625</v>
      </c>
      <c r="M639" s="32">
        <v>0.35</v>
      </c>
      <c r="O639" s="37"/>
      <c r="P639" s="35"/>
      <c r="Q639" s="33"/>
      <c r="R639" s="34"/>
    </row>
    <row r="640" spans="1:18" ht="15.75" customHeight="1" x14ac:dyDescent="0.2">
      <c r="A640" s="22"/>
      <c r="B640" s="27" t="s">
        <v>34</v>
      </c>
      <c r="C640" s="27">
        <v>1128299</v>
      </c>
      <c r="D640" s="28">
        <v>44474</v>
      </c>
      <c r="E640" s="27" t="s">
        <v>35</v>
      </c>
      <c r="F640" s="27" t="s">
        <v>49</v>
      </c>
      <c r="G640" s="27" t="s">
        <v>50</v>
      </c>
      <c r="H640" s="27" t="s">
        <v>28</v>
      </c>
      <c r="I640" s="29">
        <v>0.65</v>
      </c>
      <c r="J640" s="30">
        <v>3000</v>
      </c>
      <c r="K640" s="31">
        <f t="shared" si="4"/>
        <v>1950</v>
      </c>
      <c r="L640" s="31">
        <f t="shared" si="5"/>
        <v>1072.5000000000002</v>
      </c>
      <c r="M640" s="32">
        <v>0.55000000000000016</v>
      </c>
      <c r="O640" s="37"/>
      <c r="P640" s="35"/>
      <c r="Q640" s="33"/>
      <c r="R640" s="34"/>
    </row>
    <row r="641" spans="1:18" ht="15.75" customHeight="1" x14ac:dyDescent="0.2">
      <c r="A641" s="22"/>
      <c r="B641" s="27" t="s">
        <v>34</v>
      </c>
      <c r="C641" s="27">
        <v>1128299</v>
      </c>
      <c r="D641" s="28">
        <v>44474</v>
      </c>
      <c r="E641" s="27" t="s">
        <v>35</v>
      </c>
      <c r="F641" s="27" t="s">
        <v>49</v>
      </c>
      <c r="G641" s="27" t="s">
        <v>50</v>
      </c>
      <c r="H641" s="27" t="s">
        <v>29</v>
      </c>
      <c r="I641" s="29">
        <v>0.70000000000000007</v>
      </c>
      <c r="J641" s="30">
        <v>3500</v>
      </c>
      <c r="K641" s="31">
        <f t="shared" si="4"/>
        <v>2450.0000000000005</v>
      </c>
      <c r="L641" s="31">
        <f t="shared" si="5"/>
        <v>490.00000000000011</v>
      </c>
      <c r="M641" s="32">
        <v>0.2</v>
      </c>
      <c r="O641" s="37"/>
      <c r="P641" s="35"/>
      <c r="Q641" s="33"/>
      <c r="R641" s="34"/>
    </row>
    <row r="642" spans="1:18" ht="15.75" customHeight="1" x14ac:dyDescent="0.2">
      <c r="A642" s="22"/>
      <c r="B642" s="27" t="s">
        <v>34</v>
      </c>
      <c r="C642" s="27">
        <v>1128299</v>
      </c>
      <c r="D642" s="28">
        <v>44505</v>
      </c>
      <c r="E642" s="27" t="s">
        <v>35</v>
      </c>
      <c r="F642" s="27" t="s">
        <v>49</v>
      </c>
      <c r="G642" s="27" t="s">
        <v>50</v>
      </c>
      <c r="H642" s="27" t="s">
        <v>24</v>
      </c>
      <c r="I642" s="29">
        <v>0.55000000000000004</v>
      </c>
      <c r="J642" s="30">
        <v>5750</v>
      </c>
      <c r="K642" s="31">
        <f t="shared" si="4"/>
        <v>3162.5000000000005</v>
      </c>
      <c r="L642" s="31">
        <f t="shared" si="5"/>
        <v>1265.0000000000002</v>
      </c>
      <c r="M642" s="32">
        <v>0.4</v>
      </c>
      <c r="O642" s="37"/>
      <c r="P642" s="35"/>
      <c r="Q642" s="33"/>
      <c r="R642" s="34"/>
    </row>
    <row r="643" spans="1:18" ht="15.75" customHeight="1" x14ac:dyDescent="0.2">
      <c r="A643" s="22"/>
      <c r="B643" s="27" t="s">
        <v>34</v>
      </c>
      <c r="C643" s="27">
        <v>1128299</v>
      </c>
      <c r="D643" s="28">
        <v>44505</v>
      </c>
      <c r="E643" s="27" t="s">
        <v>35</v>
      </c>
      <c r="F643" s="27" t="s">
        <v>49</v>
      </c>
      <c r="G643" s="27" t="s">
        <v>50</v>
      </c>
      <c r="H643" s="27" t="s">
        <v>25</v>
      </c>
      <c r="I643" s="29">
        <v>0.60000000000000009</v>
      </c>
      <c r="J643" s="30">
        <v>5750</v>
      </c>
      <c r="K643" s="31">
        <f t="shared" si="4"/>
        <v>3450.0000000000005</v>
      </c>
      <c r="L643" s="31">
        <f t="shared" si="5"/>
        <v>862.50000000000011</v>
      </c>
      <c r="M643" s="32">
        <v>0.25</v>
      </c>
      <c r="O643" s="37"/>
      <c r="P643" s="35"/>
      <c r="Q643" s="33"/>
      <c r="R643" s="34"/>
    </row>
    <row r="644" spans="1:18" ht="15.75" customHeight="1" x14ac:dyDescent="0.2">
      <c r="A644" s="22"/>
      <c r="B644" s="27" t="s">
        <v>34</v>
      </c>
      <c r="C644" s="27">
        <v>1128299</v>
      </c>
      <c r="D644" s="28">
        <v>44505</v>
      </c>
      <c r="E644" s="27" t="s">
        <v>35</v>
      </c>
      <c r="F644" s="27" t="s">
        <v>49</v>
      </c>
      <c r="G644" s="27" t="s">
        <v>50</v>
      </c>
      <c r="H644" s="27" t="s">
        <v>26</v>
      </c>
      <c r="I644" s="29">
        <v>0.55000000000000004</v>
      </c>
      <c r="J644" s="30">
        <v>4250</v>
      </c>
      <c r="K644" s="31">
        <f t="shared" si="4"/>
        <v>2337.5</v>
      </c>
      <c r="L644" s="31">
        <f t="shared" si="5"/>
        <v>935</v>
      </c>
      <c r="M644" s="32">
        <v>0.4</v>
      </c>
      <c r="O644" s="37"/>
      <c r="P644" s="35"/>
      <c r="Q644" s="33"/>
      <c r="R644" s="34"/>
    </row>
    <row r="645" spans="1:18" ht="15.75" customHeight="1" x14ac:dyDescent="0.2">
      <c r="A645" s="22"/>
      <c r="B645" s="27" t="s">
        <v>34</v>
      </c>
      <c r="C645" s="27">
        <v>1128299</v>
      </c>
      <c r="D645" s="28">
        <v>44505</v>
      </c>
      <c r="E645" s="27" t="s">
        <v>35</v>
      </c>
      <c r="F645" s="27" t="s">
        <v>49</v>
      </c>
      <c r="G645" s="27" t="s">
        <v>50</v>
      </c>
      <c r="H645" s="27" t="s">
        <v>27</v>
      </c>
      <c r="I645" s="29">
        <v>0.65000000000000013</v>
      </c>
      <c r="J645" s="30">
        <v>4000</v>
      </c>
      <c r="K645" s="31">
        <f t="shared" si="4"/>
        <v>2600.0000000000005</v>
      </c>
      <c r="L645" s="31">
        <f t="shared" si="5"/>
        <v>910.00000000000011</v>
      </c>
      <c r="M645" s="32">
        <v>0.35</v>
      </c>
      <c r="O645" s="37"/>
      <c r="P645" s="35"/>
      <c r="Q645" s="33"/>
      <c r="R645" s="34"/>
    </row>
    <row r="646" spans="1:18" ht="15.75" customHeight="1" x14ac:dyDescent="0.2">
      <c r="A646" s="22"/>
      <c r="B646" s="27" t="s">
        <v>34</v>
      </c>
      <c r="C646" s="27">
        <v>1128299</v>
      </c>
      <c r="D646" s="28">
        <v>44505</v>
      </c>
      <c r="E646" s="27" t="s">
        <v>35</v>
      </c>
      <c r="F646" s="27" t="s">
        <v>49</v>
      </c>
      <c r="G646" s="27" t="s">
        <v>50</v>
      </c>
      <c r="H646" s="27" t="s">
        <v>28</v>
      </c>
      <c r="I646" s="29">
        <v>0.75000000000000011</v>
      </c>
      <c r="J646" s="30">
        <v>3750</v>
      </c>
      <c r="K646" s="31">
        <f t="shared" si="4"/>
        <v>2812.5000000000005</v>
      </c>
      <c r="L646" s="31">
        <f t="shared" si="5"/>
        <v>1546.8750000000007</v>
      </c>
      <c r="M646" s="32">
        <v>0.55000000000000016</v>
      </c>
      <c r="O646" s="37"/>
      <c r="P646" s="35"/>
      <c r="Q646" s="33"/>
      <c r="R646" s="34"/>
    </row>
    <row r="647" spans="1:18" ht="15.75" customHeight="1" x14ac:dyDescent="0.2">
      <c r="A647" s="22"/>
      <c r="B647" s="27" t="s">
        <v>34</v>
      </c>
      <c r="C647" s="27">
        <v>1128299</v>
      </c>
      <c r="D647" s="28">
        <v>44505</v>
      </c>
      <c r="E647" s="27" t="s">
        <v>35</v>
      </c>
      <c r="F647" s="27" t="s">
        <v>49</v>
      </c>
      <c r="G647" s="27" t="s">
        <v>50</v>
      </c>
      <c r="H647" s="27" t="s">
        <v>29</v>
      </c>
      <c r="I647" s="29">
        <v>0.80000000000000016</v>
      </c>
      <c r="J647" s="30">
        <v>5000</v>
      </c>
      <c r="K647" s="31">
        <f t="shared" si="4"/>
        <v>4000.0000000000009</v>
      </c>
      <c r="L647" s="31">
        <f t="shared" si="5"/>
        <v>800.00000000000023</v>
      </c>
      <c r="M647" s="32">
        <v>0.2</v>
      </c>
      <c r="O647" s="37"/>
      <c r="P647" s="35"/>
      <c r="Q647" s="33"/>
      <c r="R647" s="34"/>
    </row>
    <row r="648" spans="1:18" ht="15.75" customHeight="1" x14ac:dyDescent="0.2">
      <c r="A648" s="22"/>
      <c r="B648" s="27" t="s">
        <v>34</v>
      </c>
      <c r="C648" s="27">
        <v>1128299</v>
      </c>
      <c r="D648" s="28">
        <v>44534</v>
      </c>
      <c r="E648" s="27" t="s">
        <v>35</v>
      </c>
      <c r="F648" s="27" t="s">
        <v>49</v>
      </c>
      <c r="G648" s="27" t="s">
        <v>50</v>
      </c>
      <c r="H648" s="27" t="s">
        <v>24</v>
      </c>
      <c r="I648" s="29">
        <v>0.65000000000000013</v>
      </c>
      <c r="J648" s="30">
        <v>7000</v>
      </c>
      <c r="K648" s="31">
        <f t="shared" si="4"/>
        <v>4550.0000000000009</v>
      </c>
      <c r="L648" s="31">
        <f t="shared" si="5"/>
        <v>1820.0000000000005</v>
      </c>
      <c r="M648" s="32">
        <v>0.4</v>
      </c>
      <c r="O648" s="37"/>
      <c r="P648" s="35"/>
      <c r="Q648" s="33"/>
      <c r="R648" s="34"/>
    </row>
    <row r="649" spans="1:18" ht="15.75" customHeight="1" x14ac:dyDescent="0.2">
      <c r="A649" s="22"/>
      <c r="B649" s="27" t="s">
        <v>34</v>
      </c>
      <c r="C649" s="27">
        <v>1128299</v>
      </c>
      <c r="D649" s="28">
        <v>44534</v>
      </c>
      <c r="E649" s="27" t="s">
        <v>35</v>
      </c>
      <c r="F649" s="27" t="s">
        <v>49</v>
      </c>
      <c r="G649" s="27" t="s">
        <v>50</v>
      </c>
      <c r="H649" s="27" t="s">
        <v>25</v>
      </c>
      <c r="I649" s="29">
        <v>0.70000000000000018</v>
      </c>
      <c r="J649" s="30">
        <v>7000</v>
      </c>
      <c r="K649" s="31">
        <f t="shared" si="4"/>
        <v>4900.0000000000009</v>
      </c>
      <c r="L649" s="31">
        <f t="shared" si="5"/>
        <v>1225.0000000000002</v>
      </c>
      <c r="M649" s="32">
        <v>0.25</v>
      </c>
      <c r="O649" s="37"/>
      <c r="P649" s="35"/>
      <c r="Q649" s="33"/>
      <c r="R649" s="34"/>
    </row>
    <row r="650" spans="1:18" ht="15.75" customHeight="1" x14ac:dyDescent="0.2">
      <c r="A650" s="22"/>
      <c r="B650" s="27" t="s">
        <v>34</v>
      </c>
      <c r="C650" s="27">
        <v>1128299</v>
      </c>
      <c r="D650" s="28">
        <v>44534</v>
      </c>
      <c r="E650" s="27" t="s">
        <v>35</v>
      </c>
      <c r="F650" s="27" t="s">
        <v>49</v>
      </c>
      <c r="G650" s="27" t="s">
        <v>50</v>
      </c>
      <c r="H650" s="27" t="s">
        <v>26</v>
      </c>
      <c r="I650" s="29">
        <v>0.65000000000000013</v>
      </c>
      <c r="J650" s="30">
        <v>5000</v>
      </c>
      <c r="K650" s="31">
        <f t="shared" si="4"/>
        <v>3250.0000000000005</v>
      </c>
      <c r="L650" s="31">
        <f t="shared" si="5"/>
        <v>1300.0000000000002</v>
      </c>
      <c r="M650" s="32">
        <v>0.4</v>
      </c>
      <c r="O650" s="37"/>
      <c r="P650" s="35"/>
      <c r="Q650" s="33"/>
      <c r="R650" s="34"/>
    </row>
    <row r="651" spans="1:18" ht="15.75" customHeight="1" x14ac:dyDescent="0.2">
      <c r="A651" s="22"/>
      <c r="B651" s="27" t="s">
        <v>34</v>
      </c>
      <c r="C651" s="27">
        <v>1128299</v>
      </c>
      <c r="D651" s="28">
        <v>44534</v>
      </c>
      <c r="E651" s="27" t="s">
        <v>35</v>
      </c>
      <c r="F651" s="27" t="s">
        <v>49</v>
      </c>
      <c r="G651" s="27" t="s">
        <v>50</v>
      </c>
      <c r="H651" s="27" t="s">
        <v>27</v>
      </c>
      <c r="I651" s="29">
        <v>0.65000000000000013</v>
      </c>
      <c r="J651" s="30">
        <v>5000</v>
      </c>
      <c r="K651" s="31">
        <f t="shared" si="4"/>
        <v>3250.0000000000005</v>
      </c>
      <c r="L651" s="31">
        <f t="shared" si="5"/>
        <v>1137.5</v>
      </c>
      <c r="M651" s="32">
        <v>0.35</v>
      </c>
      <c r="O651" s="37"/>
      <c r="P651" s="35"/>
      <c r="Q651" s="33"/>
      <c r="R651" s="34"/>
    </row>
    <row r="652" spans="1:18" ht="15.75" customHeight="1" x14ac:dyDescent="0.2">
      <c r="A652" s="22"/>
      <c r="B652" s="27" t="s">
        <v>34</v>
      </c>
      <c r="C652" s="27">
        <v>1128299</v>
      </c>
      <c r="D652" s="28">
        <v>44534</v>
      </c>
      <c r="E652" s="27" t="s">
        <v>35</v>
      </c>
      <c r="F652" s="27" t="s">
        <v>49</v>
      </c>
      <c r="G652" s="27" t="s">
        <v>50</v>
      </c>
      <c r="H652" s="27" t="s">
        <v>28</v>
      </c>
      <c r="I652" s="29">
        <v>0.75000000000000011</v>
      </c>
      <c r="J652" s="30">
        <v>4250</v>
      </c>
      <c r="K652" s="31">
        <f t="shared" si="4"/>
        <v>3187.5000000000005</v>
      </c>
      <c r="L652" s="31">
        <f t="shared" si="5"/>
        <v>1753.1250000000007</v>
      </c>
      <c r="M652" s="32">
        <v>0.55000000000000016</v>
      </c>
      <c r="O652" s="37"/>
      <c r="P652" s="35"/>
      <c r="Q652" s="33"/>
      <c r="R652" s="34"/>
    </row>
    <row r="653" spans="1:18" ht="15.75" customHeight="1" x14ac:dyDescent="0.2">
      <c r="A653" s="22"/>
      <c r="B653" s="27" t="s">
        <v>34</v>
      </c>
      <c r="C653" s="27">
        <v>1128299</v>
      </c>
      <c r="D653" s="28">
        <v>44534</v>
      </c>
      <c r="E653" s="27" t="s">
        <v>35</v>
      </c>
      <c r="F653" s="27" t="s">
        <v>49</v>
      </c>
      <c r="G653" s="27" t="s">
        <v>50</v>
      </c>
      <c r="H653" s="27" t="s">
        <v>29</v>
      </c>
      <c r="I653" s="29">
        <v>0.80000000000000016</v>
      </c>
      <c r="J653" s="30">
        <v>5250</v>
      </c>
      <c r="K653" s="31">
        <f t="shared" si="4"/>
        <v>4200.0000000000009</v>
      </c>
      <c r="L653" s="31">
        <f t="shared" si="5"/>
        <v>840.00000000000023</v>
      </c>
      <c r="M653" s="32">
        <v>0.2</v>
      </c>
      <c r="O653" s="37"/>
      <c r="P653" s="35"/>
      <c r="Q653" s="33"/>
      <c r="R653" s="34"/>
    </row>
    <row r="654" spans="1:18" ht="15.75" customHeight="1" x14ac:dyDescent="0.2">
      <c r="A654" s="22" t="s">
        <v>46</v>
      </c>
      <c r="B654" s="27" t="s">
        <v>34</v>
      </c>
      <c r="C654" s="27">
        <v>1128299</v>
      </c>
      <c r="D654" s="28">
        <v>44199</v>
      </c>
      <c r="E654" s="27" t="s">
        <v>35</v>
      </c>
      <c r="F654" s="27" t="s">
        <v>51</v>
      </c>
      <c r="G654" s="27" t="s">
        <v>52</v>
      </c>
      <c r="H654" s="27" t="s">
        <v>24</v>
      </c>
      <c r="I654" s="29">
        <v>0.4</v>
      </c>
      <c r="J654" s="30">
        <v>4500</v>
      </c>
      <c r="K654" s="31">
        <f t="shared" si="4"/>
        <v>1800</v>
      </c>
      <c r="L654" s="31">
        <f t="shared" si="5"/>
        <v>540</v>
      </c>
      <c r="M654" s="32">
        <v>0.3</v>
      </c>
      <c r="O654" s="37"/>
      <c r="P654" s="35"/>
      <c r="Q654" s="33"/>
      <c r="R654" s="34"/>
    </row>
    <row r="655" spans="1:18" ht="15.75" customHeight="1" x14ac:dyDescent="0.2">
      <c r="A655" s="22"/>
      <c r="B655" s="27" t="s">
        <v>34</v>
      </c>
      <c r="C655" s="27">
        <v>1128299</v>
      </c>
      <c r="D655" s="28">
        <v>44199</v>
      </c>
      <c r="E655" s="27" t="s">
        <v>35</v>
      </c>
      <c r="F655" s="27" t="s">
        <v>51</v>
      </c>
      <c r="G655" s="27" t="s">
        <v>52</v>
      </c>
      <c r="H655" s="27" t="s">
        <v>25</v>
      </c>
      <c r="I655" s="29">
        <v>0.5</v>
      </c>
      <c r="J655" s="30">
        <v>4500</v>
      </c>
      <c r="K655" s="31">
        <f t="shared" si="4"/>
        <v>2250</v>
      </c>
      <c r="L655" s="31">
        <f t="shared" si="5"/>
        <v>562.5</v>
      </c>
      <c r="M655" s="32">
        <v>0.25</v>
      </c>
      <c r="O655" s="37"/>
      <c r="P655" s="35"/>
      <c r="Q655" s="33"/>
      <c r="R655" s="34"/>
    </row>
    <row r="656" spans="1:18" ht="15.75" customHeight="1" x14ac:dyDescent="0.2">
      <c r="A656" s="22"/>
      <c r="B656" s="27" t="s">
        <v>34</v>
      </c>
      <c r="C656" s="27">
        <v>1128299</v>
      </c>
      <c r="D656" s="28">
        <v>44199</v>
      </c>
      <c r="E656" s="27" t="s">
        <v>35</v>
      </c>
      <c r="F656" s="27" t="s">
        <v>51</v>
      </c>
      <c r="G656" s="27" t="s">
        <v>52</v>
      </c>
      <c r="H656" s="27" t="s">
        <v>26</v>
      </c>
      <c r="I656" s="29">
        <v>0.5</v>
      </c>
      <c r="J656" s="30">
        <v>4500</v>
      </c>
      <c r="K656" s="31">
        <f t="shared" si="4"/>
        <v>2250</v>
      </c>
      <c r="L656" s="31">
        <f t="shared" si="5"/>
        <v>562.5</v>
      </c>
      <c r="M656" s="32">
        <v>0.25</v>
      </c>
      <c r="O656" s="37"/>
      <c r="P656" s="35"/>
      <c r="Q656" s="33"/>
      <c r="R656" s="34"/>
    </row>
    <row r="657" spans="1:18" ht="15.75" customHeight="1" x14ac:dyDescent="0.2">
      <c r="A657" s="22"/>
      <c r="B657" s="27" t="s">
        <v>34</v>
      </c>
      <c r="C657" s="27">
        <v>1128299</v>
      </c>
      <c r="D657" s="28">
        <v>44199</v>
      </c>
      <c r="E657" s="27" t="s">
        <v>35</v>
      </c>
      <c r="F657" s="27" t="s">
        <v>51</v>
      </c>
      <c r="G657" s="27" t="s">
        <v>52</v>
      </c>
      <c r="H657" s="27" t="s">
        <v>27</v>
      </c>
      <c r="I657" s="29">
        <v>0.5</v>
      </c>
      <c r="J657" s="30">
        <v>3000</v>
      </c>
      <c r="K657" s="31">
        <f t="shared" si="4"/>
        <v>1500</v>
      </c>
      <c r="L657" s="31">
        <f t="shared" si="5"/>
        <v>450</v>
      </c>
      <c r="M657" s="32">
        <v>0.3</v>
      </c>
      <c r="O657" s="37"/>
      <c r="P657" s="35"/>
      <c r="Q657" s="33"/>
      <c r="R657" s="34"/>
    </row>
    <row r="658" spans="1:18" ht="15.75" customHeight="1" x14ac:dyDescent="0.2">
      <c r="A658" s="22"/>
      <c r="B658" s="27" t="s">
        <v>34</v>
      </c>
      <c r="C658" s="27">
        <v>1128299</v>
      </c>
      <c r="D658" s="28">
        <v>44199</v>
      </c>
      <c r="E658" s="27" t="s">
        <v>35</v>
      </c>
      <c r="F658" s="27" t="s">
        <v>51</v>
      </c>
      <c r="G658" s="27" t="s">
        <v>52</v>
      </c>
      <c r="H658" s="27" t="s">
        <v>28</v>
      </c>
      <c r="I658" s="29">
        <v>0.55000000000000004</v>
      </c>
      <c r="J658" s="30">
        <v>2500</v>
      </c>
      <c r="K658" s="31">
        <f t="shared" si="4"/>
        <v>1375</v>
      </c>
      <c r="L658" s="31">
        <f t="shared" si="5"/>
        <v>343.75</v>
      </c>
      <c r="M658" s="32">
        <v>0.25</v>
      </c>
      <c r="O658" s="37"/>
      <c r="P658" s="35"/>
      <c r="Q658" s="33"/>
      <c r="R658" s="34"/>
    </row>
    <row r="659" spans="1:18" ht="15.75" customHeight="1" x14ac:dyDescent="0.2">
      <c r="A659" s="22"/>
      <c r="B659" s="27" t="s">
        <v>34</v>
      </c>
      <c r="C659" s="27">
        <v>1128299</v>
      </c>
      <c r="D659" s="28">
        <v>44199</v>
      </c>
      <c r="E659" s="27" t="s">
        <v>35</v>
      </c>
      <c r="F659" s="27" t="s">
        <v>51</v>
      </c>
      <c r="G659" s="27" t="s">
        <v>52</v>
      </c>
      <c r="H659" s="27" t="s">
        <v>29</v>
      </c>
      <c r="I659" s="29">
        <v>0.5</v>
      </c>
      <c r="J659" s="30">
        <v>5000</v>
      </c>
      <c r="K659" s="31">
        <f t="shared" si="4"/>
        <v>2500</v>
      </c>
      <c r="L659" s="31">
        <f t="shared" si="5"/>
        <v>500</v>
      </c>
      <c r="M659" s="32">
        <v>0.2</v>
      </c>
      <c r="O659" s="37"/>
      <c r="P659" s="35"/>
      <c r="Q659" s="33"/>
      <c r="R659" s="34"/>
    </row>
    <row r="660" spans="1:18" ht="15.75" customHeight="1" x14ac:dyDescent="0.2">
      <c r="A660" s="22"/>
      <c r="B660" s="27" t="s">
        <v>34</v>
      </c>
      <c r="C660" s="27">
        <v>1128299</v>
      </c>
      <c r="D660" s="28">
        <v>44230</v>
      </c>
      <c r="E660" s="27" t="s">
        <v>35</v>
      </c>
      <c r="F660" s="27" t="s">
        <v>51</v>
      </c>
      <c r="G660" s="27" t="s">
        <v>52</v>
      </c>
      <c r="H660" s="27" t="s">
        <v>24</v>
      </c>
      <c r="I660" s="29">
        <v>0.4</v>
      </c>
      <c r="J660" s="30">
        <v>5500</v>
      </c>
      <c r="K660" s="31">
        <f t="shared" si="4"/>
        <v>2200</v>
      </c>
      <c r="L660" s="31">
        <f t="shared" si="5"/>
        <v>660</v>
      </c>
      <c r="M660" s="32">
        <v>0.3</v>
      </c>
      <c r="O660" s="37"/>
      <c r="P660" s="35"/>
      <c r="Q660" s="33"/>
      <c r="R660" s="34"/>
    </row>
    <row r="661" spans="1:18" ht="15.75" customHeight="1" x14ac:dyDescent="0.2">
      <c r="A661" s="22"/>
      <c r="B661" s="27" t="s">
        <v>34</v>
      </c>
      <c r="C661" s="27">
        <v>1128299</v>
      </c>
      <c r="D661" s="28">
        <v>44230</v>
      </c>
      <c r="E661" s="27" t="s">
        <v>35</v>
      </c>
      <c r="F661" s="27" t="s">
        <v>51</v>
      </c>
      <c r="G661" s="27" t="s">
        <v>52</v>
      </c>
      <c r="H661" s="27" t="s">
        <v>25</v>
      </c>
      <c r="I661" s="29">
        <v>0.5</v>
      </c>
      <c r="J661" s="30">
        <v>4500</v>
      </c>
      <c r="K661" s="31">
        <f t="shared" si="4"/>
        <v>2250</v>
      </c>
      <c r="L661" s="31">
        <f t="shared" si="5"/>
        <v>562.5</v>
      </c>
      <c r="M661" s="32">
        <v>0.25</v>
      </c>
      <c r="O661" s="37"/>
      <c r="P661" s="35"/>
      <c r="Q661" s="33"/>
      <c r="R661" s="34"/>
    </row>
    <row r="662" spans="1:18" ht="15.75" customHeight="1" x14ac:dyDescent="0.2">
      <c r="A662" s="22"/>
      <c r="B662" s="27" t="s">
        <v>34</v>
      </c>
      <c r="C662" s="27">
        <v>1128299</v>
      </c>
      <c r="D662" s="28">
        <v>44230</v>
      </c>
      <c r="E662" s="27" t="s">
        <v>35</v>
      </c>
      <c r="F662" s="27" t="s">
        <v>51</v>
      </c>
      <c r="G662" s="27" t="s">
        <v>52</v>
      </c>
      <c r="H662" s="27" t="s">
        <v>26</v>
      </c>
      <c r="I662" s="29">
        <v>0.5</v>
      </c>
      <c r="J662" s="30">
        <v>4500</v>
      </c>
      <c r="K662" s="31">
        <f t="shared" si="4"/>
        <v>2250</v>
      </c>
      <c r="L662" s="31">
        <f t="shared" si="5"/>
        <v>562.5</v>
      </c>
      <c r="M662" s="32">
        <v>0.25</v>
      </c>
      <c r="O662" s="37"/>
      <c r="P662" s="35"/>
      <c r="Q662" s="33"/>
      <c r="R662" s="34"/>
    </row>
    <row r="663" spans="1:18" ht="15.75" customHeight="1" x14ac:dyDescent="0.2">
      <c r="A663" s="22"/>
      <c r="B663" s="27" t="s">
        <v>34</v>
      </c>
      <c r="C663" s="27">
        <v>1128299</v>
      </c>
      <c r="D663" s="28">
        <v>44230</v>
      </c>
      <c r="E663" s="27" t="s">
        <v>35</v>
      </c>
      <c r="F663" s="27" t="s">
        <v>51</v>
      </c>
      <c r="G663" s="27" t="s">
        <v>52</v>
      </c>
      <c r="H663" s="27" t="s">
        <v>27</v>
      </c>
      <c r="I663" s="29">
        <v>0.5</v>
      </c>
      <c r="J663" s="30">
        <v>3000</v>
      </c>
      <c r="K663" s="31">
        <f t="shared" si="4"/>
        <v>1500</v>
      </c>
      <c r="L663" s="31">
        <f t="shared" si="5"/>
        <v>450</v>
      </c>
      <c r="M663" s="32">
        <v>0.3</v>
      </c>
      <c r="O663" s="37"/>
      <c r="P663" s="35"/>
      <c r="Q663" s="33"/>
      <c r="R663" s="34"/>
    </row>
    <row r="664" spans="1:18" ht="15.75" customHeight="1" x14ac:dyDescent="0.2">
      <c r="A664" s="22"/>
      <c r="B664" s="27" t="s">
        <v>34</v>
      </c>
      <c r="C664" s="27">
        <v>1128299</v>
      </c>
      <c r="D664" s="28">
        <v>44230</v>
      </c>
      <c r="E664" s="27" t="s">
        <v>35</v>
      </c>
      <c r="F664" s="27" t="s">
        <v>51</v>
      </c>
      <c r="G664" s="27" t="s">
        <v>52</v>
      </c>
      <c r="H664" s="27" t="s">
        <v>28</v>
      </c>
      <c r="I664" s="29">
        <v>0.55000000000000004</v>
      </c>
      <c r="J664" s="30">
        <v>2250</v>
      </c>
      <c r="K664" s="31">
        <f t="shared" si="4"/>
        <v>1237.5</v>
      </c>
      <c r="L664" s="31">
        <f t="shared" si="5"/>
        <v>309.375</v>
      </c>
      <c r="M664" s="32">
        <v>0.25</v>
      </c>
      <c r="O664" s="37"/>
      <c r="P664" s="35"/>
      <c r="Q664" s="33"/>
      <c r="R664" s="34"/>
    </row>
    <row r="665" spans="1:18" ht="15.75" customHeight="1" x14ac:dyDescent="0.2">
      <c r="A665" s="22"/>
      <c r="B665" s="27" t="s">
        <v>34</v>
      </c>
      <c r="C665" s="27">
        <v>1128299</v>
      </c>
      <c r="D665" s="28">
        <v>44230</v>
      </c>
      <c r="E665" s="27" t="s">
        <v>35</v>
      </c>
      <c r="F665" s="27" t="s">
        <v>51</v>
      </c>
      <c r="G665" s="27" t="s">
        <v>52</v>
      </c>
      <c r="H665" s="27" t="s">
        <v>29</v>
      </c>
      <c r="I665" s="29">
        <v>0.5</v>
      </c>
      <c r="J665" s="30">
        <v>4250</v>
      </c>
      <c r="K665" s="31">
        <f t="shared" si="4"/>
        <v>2125</v>
      </c>
      <c r="L665" s="31">
        <f t="shared" si="5"/>
        <v>425</v>
      </c>
      <c r="M665" s="32">
        <v>0.2</v>
      </c>
      <c r="O665" s="37"/>
      <c r="P665" s="35"/>
      <c r="Q665" s="33"/>
      <c r="R665" s="34"/>
    </row>
    <row r="666" spans="1:18" ht="15.75" customHeight="1" x14ac:dyDescent="0.2">
      <c r="A666" s="22"/>
      <c r="B666" s="27" t="s">
        <v>34</v>
      </c>
      <c r="C666" s="27">
        <v>1128299</v>
      </c>
      <c r="D666" s="28">
        <v>44257</v>
      </c>
      <c r="E666" s="27" t="s">
        <v>35</v>
      </c>
      <c r="F666" s="27" t="s">
        <v>51</v>
      </c>
      <c r="G666" s="27" t="s">
        <v>52</v>
      </c>
      <c r="H666" s="27" t="s">
        <v>24</v>
      </c>
      <c r="I666" s="29">
        <v>0.5</v>
      </c>
      <c r="J666" s="30">
        <v>5750</v>
      </c>
      <c r="K666" s="31">
        <f t="shared" si="4"/>
        <v>2875</v>
      </c>
      <c r="L666" s="31">
        <f t="shared" si="5"/>
        <v>862.5</v>
      </c>
      <c r="M666" s="32">
        <v>0.3</v>
      </c>
      <c r="O666" s="37"/>
      <c r="P666" s="35"/>
      <c r="Q666" s="33"/>
      <c r="R666" s="34"/>
    </row>
    <row r="667" spans="1:18" ht="15.75" customHeight="1" x14ac:dyDescent="0.2">
      <c r="A667" s="22"/>
      <c r="B667" s="27" t="s">
        <v>34</v>
      </c>
      <c r="C667" s="27">
        <v>1128299</v>
      </c>
      <c r="D667" s="28">
        <v>44257</v>
      </c>
      <c r="E667" s="27" t="s">
        <v>35</v>
      </c>
      <c r="F667" s="27" t="s">
        <v>51</v>
      </c>
      <c r="G667" s="27" t="s">
        <v>52</v>
      </c>
      <c r="H667" s="27" t="s">
        <v>25</v>
      </c>
      <c r="I667" s="29">
        <v>0.6</v>
      </c>
      <c r="J667" s="30">
        <v>4250</v>
      </c>
      <c r="K667" s="31">
        <f t="shared" si="4"/>
        <v>2550</v>
      </c>
      <c r="L667" s="31">
        <f t="shared" si="5"/>
        <v>637.5</v>
      </c>
      <c r="M667" s="32">
        <v>0.25</v>
      </c>
      <c r="O667" s="37"/>
      <c r="P667" s="35"/>
      <c r="Q667" s="33"/>
      <c r="R667" s="34"/>
    </row>
    <row r="668" spans="1:18" ht="15.75" customHeight="1" x14ac:dyDescent="0.2">
      <c r="A668" s="22"/>
      <c r="B668" s="27" t="s">
        <v>34</v>
      </c>
      <c r="C668" s="27">
        <v>1128299</v>
      </c>
      <c r="D668" s="28">
        <v>44257</v>
      </c>
      <c r="E668" s="27" t="s">
        <v>35</v>
      </c>
      <c r="F668" s="27" t="s">
        <v>51</v>
      </c>
      <c r="G668" s="27" t="s">
        <v>52</v>
      </c>
      <c r="H668" s="27" t="s">
        <v>26</v>
      </c>
      <c r="I668" s="29">
        <v>0.64999999999999991</v>
      </c>
      <c r="J668" s="30">
        <v>4250</v>
      </c>
      <c r="K668" s="31">
        <f t="shared" si="4"/>
        <v>2762.4999999999995</v>
      </c>
      <c r="L668" s="31">
        <f t="shared" si="5"/>
        <v>690.62499999999989</v>
      </c>
      <c r="M668" s="32">
        <v>0.25</v>
      </c>
      <c r="O668" s="37"/>
      <c r="P668" s="35"/>
      <c r="Q668" s="33"/>
      <c r="R668" s="34"/>
    </row>
    <row r="669" spans="1:18" ht="15.75" customHeight="1" x14ac:dyDescent="0.2">
      <c r="A669" s="22"/>
      <c r="B669" s="27" t="s">
        <v>34</v>
      </c>
      <c r="C669" s="27">
        <v>1128299</v>
      </c>
      <c r="D669" s="28">
        <v>44257</v>
      </c>
      <c r="E669" s="27" t="s">
        <v>35</v>
      </c>
      <c r="F669" s="27" t="s">
        <v>51</v>
      </c>
      <c r="G669" s="27" t="s">
        <v>52</v>
      </c>
      <c r="H669" s="27" t="s">
        <v>27</v>
      </c>
      <c r="I669" s="29">
        <v>0.64999999999999991</v>
      </c>
      <c r="J669" s="30">
        <v>3250</v>
      </c>
      <c r="K669" s="31">
        <f t="shared" si="4"/>
        <v>2112.4999999999995</v>
      </c>
      <c r="L669" s="31">
        <f t="shared" si="5"/>
        <v>633.74999999999989</v>
      </c>
      <c r="M669" s="32">
        <v>0.3</v>
      </c>
      <c r="O669" s="37"/>
      <c r="P669" s="35"/>
      <c r="Q669" s="33"/>
      <c r="R669" s="34"/>
    </row>
    <row r="670" spans="1:18" ht="15.75" customHeight="1" x14ac:dyDescent="0.2">
      <c r="A670" s="22"/>
      <c r="B670" s="27" t="s">
        <v>34</v>
      </c>
      <c r="C670" s="27">
        <v>1128299</v>
      </c>
      <c r="D670" s="28">
        <v>44257</v>
      </c>
      <c r="E670" s="27" t="s">
        <v>35</v>
      </c>
      <c r="F670" s="27" t="s">
        <v>51</v>
      </c>
      <c r="G670" s="27" t="s">
        <v>52</v>
      </c>
      <c r="H670" s="27" t="s">
        <v>28</v>
      </c>
      <c r="I670" s="29">
        <v>0.7</v>
      </c>
      <c r="J670" s="30">
        <v>1750</v>
      </c>
      <c r="K670" s="31">
        <f t="shared" si="4"/>
        <v>1225</v>
      </c>
      <c r="L670" s="31">
        <f t="shared" si="5"/>
        <v>306.25</v>
      </c>
      <c r="M670" s="32">
        <v>0.25</v>
      </c>
      <c r="O670" s="37"/>
      <c r="P670" s="35"/>
      <c r="Q670" s="33"/>
      <c r="R670" s="34"/>
    </row>
    <row r="671" spans="1:18" ht="15.75" customHeight="1" x14ac:dyDescent="0.2">
      <c r="A671" s="22"/>
      <c r="B671" s="27" t="s">
        <v>34</v>
      </c>
      <c r="C671" s="27">
        <v>1128299</v>
      </c>
      <c r="D671" s="28">
        <v>44257</v>
      </c>
      <c r="E671" s="27" t="s">
        <v>35</v>
      </c>
      <c r="F671" s="27" t="s">
        <v>51</v>
      </c>
      <c r="G671" s="27" t="s">
        <v>52</v>
      </c>
      <c r="H671" s="27" t="s">
        <v>29</v>
      </c>
      <c r="I671" s="29">
        <v>0.64999999999999991</v>
      </c>
      <c r="J671" s="30">
        <v>3750</v>
      </c>
      <c r="K671" s="31">
        <f t="shared" si="4"/>
        <v>2437.4999999999995</v>
      </c>
      <c r="L671" s="31">
        <f t="shared" si="5"/>
        <v>487.49999999999994</v>
      </c>
      <c r="M671" s="32">
        <v>0.2</v>
      </c>
      <c r="O671" s="37"/>
      <c r="P671" s="35"/>
      <c r="Q671" s="33"/>
      <c r="R671" s="34"/>
    </row>
    <row r="672" spans="1:18" ht="15.75" customHeight="1" x14ac:dyDescent="0.2">
      <c r="A672" s="22"/>
      <c r="B672" s="27" t="s">
        <v>34</v>
      </c>
      <c r="C672" s="27">
        <v>1128299</v>
      </c>
      <c r="D672" s="28">
        <v>44289</v>
      </c>
      <c r="E672" s="27" t="s">
        <v>35</v>
      </c>
      <c r="F672" s="27" t="s">
        <v>51</v>
      </c>
      <c r="G672" s="27" t="s">
        <v>52</v>
      </c>
      <c r="H672" s="27" t="s">
        <v>24</v>
      </c>
      <c r="I672" s="29">
        <v>0.7</v>
      </c>
      <c r="J672" s="30">
        <v>5500</v>
      </c>
      <c r="K672" s="31">
        <f t="shared" si="4"/>
        <v>3849.9999999999995</v>
      </c>
      <c r="L672" s="31">
        <f t="shared" si="5"/>
        <v>1154.9999999999998</v>
      </c>
      <c r="M672" s="32">
        <v>0.3</v>
      </c>
      <c r="O672" s="37"/>
      <c r="P672" s="35"/>
      <c r="Q672" s="33"/>
      <c r="R672" s="34"/>
    </row>
    <row r="673" spans="1:18" ht="15.75" customHeight="1" x14ac:dyDescent="0.2">
      <c r="A673" s="22"/>
      <c r="B673" s="27" t="s">
        <v>34</v>
      </c>
      <c r="C673" s="27">
        <v>1128299</v>
      </c>
      <c r="D673" s="28">
        <v>44289</v>
      </c>
      <c r="E673" s="27" t="s">
        <v>35</v>
      </c>
      <c r="F673" s="27" t="s">
        <v>51</v>
      </c>
      <c r="G673" s="27" t="s">
        <v>52</v>
      </c>
      <c r="H673" s="27" t="s">
        <v>25</v>
      </c>
      <c r="I673" s="29">
        <v>0.75</v>
      </c>
      <c r="J673" s="30">
        <v>3500</v>
      </c>
      <c r="K673" s="31">
        <f t="shared" si="4"/>
        <v>2625</v>
      </c>
      <c r="L673" s="31">
        <f t="shared" si="5"/>
        <v>656.25</v>
      </c>
      <c r="M673" s="32">
        <v>0.25</v>
      </c>
      <c r="O673" s="37"/>
      <c r="P673" s="35"/>
      <c r="Q673" s="33"/>
      <c r="R673" s="34"/>
    </row>
    <row r="674" spans="1:18" ht="15.75" customHeight="1" x14ac:dyDescent="0.2">
      <c r="A674" s="22"/>
      <c r="B674" s="27" t="s">
        <v>34</v>
      </c>
      <c r="C674" s="27">
        <v>1128299</v>
      </c>
      <c r="D674" s="28">
        <v>44289</v>
      </c>
      <c r="E674" s="27" t="s">
        <v>35</v>
      </c>
      <c r="F674" s="27" t="s">
        <v>51</v>
      </c>
      <c r="G674" s="27" t="s">
        <v>52</v>
      </c>
      <c r="H674" s="27" t="s">
        <v>26</v>
      </c>
      <c r="I674" s="29">
        <v>0.75</v>
      </c>
      <c r="J674" s="30">
        <v>4000</v>
      </c>
      <c r="K674" s="31">
        <f t="shared" si="4"/>
        <v>3000</v>
      </c>
      <c r="L674" s="31">
        <f t="shared" si="5"/>
        <v>750</v>
      </c>
      <c r="M674" s="32">
        <v>0.25</v>
      </c>
      <c r="O674" s="37"/>
      <c r="P674" s="35"/>
      <c r="Q674" s="33"/>
      <c r="R674" s="34"/>
    </row>
    <row r="675" spans="1:18" ht="15.75" customHeight="1" x14ac:dyDescent="0.2">
      <c r="A675" s="22"/>
      <c r="B675" s="27" t="s">
        <v>34</v>
      </c>
      <c r="C675" s="27">
        <v>1128299</v>
      </c>
      <c r="D675" s="28">
        <v>44289</v>
      </c>
      <c r="E675" s="27" t="s">
        <v>35</v>
      </c>
      <c r="F675" s="27" t="s">
        <v>51</v>
      </c>
      <c r="G675" s="27" t="s">
        <v>52</v>
      </c>
      <c r="H675" s="27" t="s">
        <v>27</v>
      </c>
      <c r="I675" s="29">
        <v>0.6</v>
      </c>
      <c r="J675" s="30">
        <v>3000</v>
      </c>
      <c r="K675" s="31">
        <f t="shared" si="4"/>
        <v>1800</v>
      </c>
      <c r="L675" s="31">
        <f t="shared" si="5"/>
        <v>540</v>
      </c>
      <c r="M675" s="32">
        <v>0.3</v>
      </c>
      <c r="O675" s="37"/>
      <c r="P675" s="35"/>
      <c r="Q675" s="33"/>
      <c r="R675" s="34"/>
    </row>
    <row r="676" spans="1:18" ht="15.75" customHeight="1" x14ac:dyDescent="0.2">
      <c r="A676" s="22"/>
      <c r="B676" s="27" t="s">
        <v>34</v>
      </c>
      <c r="C676" s="27">
        <v>1128299</v>
      </c>
      <c r="D676" s="28">
        <v>44289</v>
      </c>
      <c r="E676" s="27" t="s">
        <v>35</v>
      </c>
      <c r="F676" s="27" t="s">
        <v>51</v>
      </c>
      <c r="G676" s="27" t="s">
        <v>52</v>
      </c>
      <c r="H676" s="27" t="s">
        <v>28</v>
      </c>
      <c r="I676" s="29">
        <v>0.65</v>
      </c>
      <c r="J676" s="30">
        <v>2000</v>
      </c>
      <c r="K676" s="31">
        <f t="shared" si="4"/>
        <v>1300</v>
      </c>
      <c r="L676" s="31">
        <f t="shared" si="5"/>
        <v>325</v>
      </c>
      <c r="M676" s="32">
        <v>0.25</v>
      </c>
      <c r="O676" s="37"/>
      <c r="P676" s="35"/>
      <c r="Q676" s="33"/>
      <c r="R676" s="34"/>
    </row>
    <row r="677" spans="1:18" ht="15.75" customHeight="1" x14ac:dyDescent="0.2">
      <c r="A677" s="22"/>
      <c r="B677" s="27" t="s">
        <v>34</v>
      </c>
      <c r="C677" s="27">
        <v>1128299</v>
      </c>
      <c r="D677" s="28">
        <v>44289</v>
      </c>
      <c r="E677" s="27" t="s">
        <v>35</v>
      </c>
      <c r="F677" s="27" t="s">
        <v>51</v>
      </c>
      <c r="G677" s="27" t="s">
        <v>52</v>
      </c>
      <c r="H677" s="27" t="s">
        <v>29</v>
      </c>
      <c r="I677" s="29">
        <v>0.8</v>
      </c>
      <c r="J677" s="30">
        <v>3500</v>
      </c>
      <c r="K677" s="31">
        <f t="shared" si="4"/>
        <v>2800</v>
      </c>
      <c r="L677" s="31">
        <f t="shared" si="5"/>
        <v>560</v>
      </c>
      <c r="M677" s="32">
        <v>0.2</v>
      </c>
      <c r="O677" s="37"/>
      <c r="P677" s="35"/>
      <c r="Q677" s="33"/>
      <c r="R677" s="34"/>
    </row>
    <row r="678" spans="1:18" ht="15.75" customHeight="1" x14ac:dyDescent="0.2">
      <c r="A678" s="22"/>
      <c r="B678" s="27" t="s">
        <v>34</v>
      </c>
      <c r="C678" s="27">
        <v>1128299</v>
      </c>
      <c r="D678" s="28">
        <v>44320</v>
      </c>
      <c r="E678" s="27" t="s">
        <v>35</v>
      </c>
      <c r="F678" s="27" t="s">
        <v>51</v>
      </c>
      <c r="G678" s="27" t="s">
        <v>52</v>
      </c>
      <c r="H678" s="27" t="s">
        <v>24</v>
      </c>
      <c r="I678" s="29">
        <v>0.6</v>
      </c>
      <c r="J678" s="30">
        <v>5500</v>
      </c>
      <c r="K678" s="31">
        <f t="shared" si="4"/>
        <v>3300</v>
      </c>
      <c r="L678" s="31">
        <f t="shared" si="5"/>
        <v>990</v>
      </c>
      <c r="M678" s="32">
        <v>0.3</v>
      </c>
      <c r="O678" s="37"/>
      <c r="P678" s="35"/>
      <c r="Q678" s="33"/>
      <c r="R678" s="34"/>
    </row>
    <row r="679" spans="1:18" ht="15.75" customHeight="1" x14ac:dyDescent="0.2">
      <c r="A679" s="22"/>
      <c r="B679" s="27" t="s">
        <v>34</v>
      </c>
      <c r="C679" s="27">
        <v>1128299</v>
      </c>
      <c r="D679" s="28">
        <v>44320</v>
      </c>
      <c r="E679" s="27" t="s">
        <v>35</v>
      </c>
      <c r="F679" s="27" t="s">
        <v>51</v>
      </c>
      <c r="G679" s="27" t="s">
        <v>52</v>
      </c>
      <c r="H679" s="27" t="s">
        <v>25</v>
      </c>
      <c r="I679" s="29">
        <v>0.65</v>
      </c>
      <c r="J679" s="30">
        <v>4000</v>
      </c>
      <c r="K679" s="31">
        <f t="shared" si="4"/>
        <v>2600</v>
      </c>
      <c r="L679" s="31">
        <f t="shared" si="5"/>
        <v>650</v>
      </c>
      <c r="M679" s="32">
        <v>0.25</v>
      </c>
      <c r="O679" s="37"/>
      <c r="P679" s="35"/>
      <c r="Q679" s="33"/>
      <c r="R679" s="34"/>
    </row>
    <row r="680" spans="1:18" ht="15.75" customHeight="1" x14ac:dyDescent="0.2">
      <c r="A680" s="22"/>
      <c r="B680" s="27" t="s">
        <v>34</v>
      </c>
      <c r="C680" s="27">
        <v>1128299</v>
      </c>
      <c r="D680" s="28">
        <v>44320</v>
      </c>
      <c r="E680" s="27" t="s">
        <v>35</v>
      </c>
      <c r="F680" s="27" t="s">
        <v>51</v>
      </c>
      <c r="G680" s="27" t="s">
        <v>52</v>
      </c>
      <c r="H680" s="27" t="s">
        <v>26</v>
      </c>
      <c r="I680" s="29">
        <v>0.65</v>
      </c>
      <c r="J680" s="30">
        <v>4000</v>
      </c>
      <c r="K680" s="31">
        <f t="shared" si="4"/>
        <v>2600</v>
      </c>
      <c r="L680" s="31">
        <f t="shared" si="5"/>
        <v>650</v>
      </c>
      <c r="M680" s="32">
        <v>0.25</v>
      </c>
      <c r="O680" s="37"/>
      <c r="P680" s="35"/>
      <c r="Q680" s="33"/>
      <c r="R680" s="34"/>
    </row>
    <row r="681" spans="1:18" ht="15.75" customHeight="1" x14ac:dyDescent="0.2">
      <c r="A681" s="22"/>
      <c r="B681" s="27" t="s">
        <v>34</v>
      </c>
      <c r="C681" s="27">
        <v>1128299</v>
      </c>
      <c r="D681" s="28">
        <v>44320</v>
      </c>
      <c r="E681" s="27" t="s">
        <v>35</v>
      </c>
      <c r="F681" s="27" t="s">
        <v>51</v>
      </c>
      <c r="G681" s="27" t="s">
        <v>52</v>
      </c>
      <c r="H681" s="27" t="s">
        <v>27</v>
      </c>
      <c r="I681" s="29">
        <v>0.6</v>
      </c>
      <c r="J681" s="30">
        <v>3000</v>
      </c>
      <c r="K681" s="31">
        <f t="shared" si="4"/>
        <v>1800</v>
      </c>
      <c r="L681" s="31">
        <f t="shared" si="5"/>
        <v>540</v>
      </c>
      <c r="M681" s="32">
        <v>0.3</v>
      </c>
      <c r="O681" s="37"/>
      <c r="P681" s="35"/>
      <c r="Q681" s="33"/>
      <c r="R681" s="34"/>
    </row>
    <row r="682" spans="1:18" ht="15.75" customHeight="1" x14ac:dyDescent="0.2">
      <c r="A682" s="22"/>
      <c r="B682" s="27" t="s">
        <v>34</v>
      </c>
      <c r="C682" s="27">
        <v>1128299</v>
      </c>
      <c r="D682" s="28">
        <v>44320</v>
      </c>
      <c r="E682" s="27" t="s">
        <v>35</v>
      </c>
      <c r="F682" s="27" t="s">
        <v>51</v>
      </c>
      <c r="G682" s="27" t="s">
        <v>52</v>
      </c>
      <c r="H682" s="27" t="s">
        <v>28</v>
      </c>
      <c r="I682" s="29">
        <v>0.65</v>
      </c>
      <c r="J682" s="30">
        <v>2000</v>
      </c>
      <c r="K682" s="31">
        <f t="shared" si="4"/>
        <v>1300</v>
      </c>
      <c r="L682" s="31">
        <f t="shared" si="5"/>
        <v>325</v>
      </c>
      <c r="M682" s="32">
        <v>0.25</v>
      </c>
      <c r="O682" s="37"/>
      <c r="P682" s="35"/>
      <c r="Q682" s="33"/>
      <c r="R682" s="34"/>
    </row>
    <row r="683" spans="1:18" ht="15.75" customHeight="1" x14ac:dyDescent="0.2">
      <c r="A683" s="22"/>
      <c r="B683" s="27" t="s">
        <v>34</v>
      </c>
      <c r="C683" s="27">
        <v>1128299</v>
      </c>
      <c r="D683" s="28">
        <v>44320</v>
      </c>
      <c r="E683" s="27" t="s">
        <v>35</v>
      </c>
      <c r="F683" s="27" t="s">
        <v>51</v>
      </c>
      <c r="G683" s="27" t="s">
        <v>52</v>
      </c>
      <c r="H683" s="27" t="s">
        <v>29</v>
      </c>
      <c r="I683" s="29">
        <v>0.8</v>
      </c>
      <c r="J683" s="30">
        <v>5000</v>
      </c>
      <c r="K683" s="31">
        <f t="shared" si="4"/>
        <v>4000</v>
      </c>
      <c r="L683" s="31">
        <f t="shared" si="5"/>
        <v>800</v>
      </c>
      <c r="M683" s="32">
        <v>0.2</v>
      </c>
      <c r="O683" s="37"/>
      <c r="P683" s="35"/>
      <c r="Q683" s="33"/>
      <c r="R683" s="34"/>
    </row>
    <row r="684" spans="1:18" ht="15.75" customHeight="1" x14ac:dyDescent="0.2">
      <c r="A684" s="22"/>
      <c r="B684" s="27" t="s">
        <v>34</v>
      </c>
      <c r="C684" s="27">
        <v>1128299</v>
      </c>
      <c r="D684" s="28">
        <v>44350</v>
      </c>
      <c r="E684" s="27" t="s">
        <v>35</v>
      </c>
      <c r="F684" s="27" t="s">
        <v>51</v>
      </c>
      <c r="G684" s="27" t="s">
        <v>52</v>
      </c>
      <c r="H684" s="27" t="s">
        <v>24</v>
      </c>
      <c r="I684" s="29">
        <v>0.75</v>
      </c>
      <c r="J684" s="30">
        <v>7500</v>
      </c>
      <c r="K684" s="31">
        <f t="shared" si="4"/>
        <v>5625</v>
      </c>
      <c r="L684" s="31">
        <f t="shared" si="5"/>
        <v>1687.5</v>
      </c>
      <c r="M684" s="32">
        <v>0.3</v>
      </c>
      <c r="O684" s="37"/>
      <c r="P684" s="35"/>
      <c r="Q684" s="33"/>
      <c r="R684" s="34"/>
    </row>
    <row r="685" spans="1:18" ht="15.75" customHeight="1" x14ac:dyDescent="0.2">
      <c r="A685" s="22"/>
      <c r="B685" s="27" t="s">
        <v>34</v>
      </c>
      <c r="C685" s="27">
        <v>1128299</v>
      </c>
      <c r="D685" s="28">
        <v>44350</v>
      </c>
      <c r="E685" s="27" t="s">
        <v>35</v>
      </c>
      <c r="F685" s="27" t="s">
        <v>51</v>
      </c>
      <c r="G685" s="27" t="s">
        <v>52</v>
      </c>
      <c r="H685" s="27" t="s">
        <v>25</v>
      </c>
      <c r="I685" s="29">
        <v>0.8</v>
      </c>
      <c r="J685" s="30">
        <v>6250</v>
      </c>
      <c r="K685" s="31">
        <f t="shared" si="4"/>
        <v>5000</v>
      </c>
      <c r="L685" s="31">
        <f t="shared" si="5"/>
        <v>1250</v>
      </c>
      <c r="M685" s="32">
        <v>0.25</v>
      </c>
      <c r="O685" s="37"/>
      <c r="P685" s="35"/>
      <c r="Q685" s="33"/>
      <c r="R685" s="34"/>
    </row>
    <row r="686" spans="1:18" ht="15.75" customHeight="1" x14ac:dyDescent="0.2">
      <c r="A686" s="22"/>
      <c r="B686" s="27" t="s">
        <v>34</v>
      </c>
      <c r="C686" s="27">
        <v>1128299</v>
      </c>
      <c r="D686" s="28">
        <v>44350</v>
      </c>
      <c r="E686" s="27" t="s">
        <v>35</v>
      </c>
      <c r="F686" s="27" t="s">
        <v>51</v>
      </c>
      <c r="G686" s="27" t="s">
        <v>52</v>
      </c>
      <c r="H686" s="27" t="s">
        <v>26</v>
      </c>
      <c r="I686" s="29">
        <v>0.8</v>
      </c>
      <c r="J686" s="30">
        <v>6250</v>
      </c>
      <c r="K686" s="31">
        <f t="shared" si="4"/>
        <v>5000</v>
      </c>
      <c r="L686" s="31">
        <f t="shared" si="5"/>
        <v>1250</v>
      </c>
      <c r="M686" s="32">
        <v>0.25</v>
      </c>
      <c r="O686" s="37"/>
      <c r="P686" s="35"/>
      <c r="Q686" s="33"/>
      <c r="R686" s="34"/>
    </row>
    <row r="687" spans="1:18" ht="15.75" customHeight="1" x14ac:dyDescent="0.2">
      <c r="A687" s="22"/>
      <c r="B687" s="27" t="s">
        <v>34</v>
      </c>
      <c r="C687" s="27">
        <v>1128299</v>
      </c>
      <c r="D687" s="28">
        <v>44350</v>
      </c>
      <c r="E687" s="27" t="s">
        <v>35</v>
      </c>
      <c r="F687" s="27" t="s">
        <v>51</v>
      </c>
      <c r="G687" s="27" t="s">
        <v>52</v>
      </c>
      <c r="H687" s="27" t="s">
        <v>27</v>
      </c>
      <c r="I687" s="29">
        <v>0.8</v>
      </c>
      <c r="J687" s="30">
        <v>5000</v>
      </c>
      <c r="K687" s="31">
        <f t="shared" si="4"/>
        <v>4000</v>
      </c>
      <c r="L687" s="31">
        <f t="shared" si="5"/>
        <v>1200</v>
      </c>
      <c r="M687" s="32">
        <v>0.3</v>
      </c>
      <c r="O687" s="37"/>
      <c r="P687" s="35"/>
      <c r="Q687" s="33"/>
      <c r="R687" s="34"/>
    </row>
    <row r="688" spans="1:18" ht="15.75" customHeight="1" x14ac:dyDescent="0.2">
      <c r="A688" s="22"/>
      <c r="B688" s="27" t="s">
        <v>34</v>
      </c>
      <c r="C688" s="27">
        <v>1128299</v>
      </c>
      <c r="D688" s="28">
        <v>44350</v>
      </c>
      <c r="E688" s="27" t="s">
        <v>35</v>
      </c>
      <c r="F688" s="27" t="s">
        <v>51</v>
      </c>
      <c r="G688" s="27" t="s">
        <v>52</v>
      </c>
      <c r="H688" s="27" t="s">
        <v>28</v>
      </c>
      <c r="I688" s="29">
        <v>0.85000000000000009</v>
      </c>
      <c r="J688" s="30">
        <v>3750</v>
      </c>
      <c r="K688" s="31">
        <f t="shared" si="4"/>
        <v>3187.5000000000005</v>
      </c>
      <c r="L688" s="31">
        <f t="shared" si="5"/>
        <v>796.87500000000011</v>
      </c>
      <c r="M688" s="32">
        <v>0.25</v>
      </c>
      <c r="O688" s="37"/>
      <c r="P688" s="35"/>
      <c r="Q688" s="33"/>
      <c r="R688" s="34"/>
    </row>
    <row r="689" spans="1:18" ht="15.75" customHeight="1" x14ac:dyDescent="0.2">
      <c r="A689" s="22"/>
      <c r="B689" s="27" t="s">
        <v>34</v>
      </c>
      <c r="C689" s="27">
        <v>1128299</v>
      </c>
      <c r="D689" s="28">
        <v>44350</v>
      </c>
      <c r="E689" s="27" t="s">
        <v>35</v>
      </c>
      <c r="F689" s="27" t="s">
        <v>51</v>
      </c>
      <c r="G689" s="27" t="s">
        <v>52</v>
      </c>
      <c r="H689" s="27" t="s">
        <v>29</v>
      </c>
      <c r="I689" s="29">
        <v>1</v>
      </c>
      <c r="J689" s="30">
        <v>6750</v>
      </c>
      <c r="K689" s="31">
        <f t="shared" si="4"/>
        <v>6750</v>
      </c>
      <c r="L689" s="31">
        <f t="shared" si="5"/>
        <v>1350</v>
      </c>
      <c r="M689" s="32">
        <v>0.2</v>
      </c>
      <c r="O689" s="37"/>
      <c r="P689" s="35"/>
      <c r="Q689" s="33"/>
      <c r="R689" s="34"/>
    </row>
    <row r="690" spans="1:18" ht="15.75" customHeight="1" x14ac:dyDescent="0.2">
      <c r="A690" s="22"/>
      <c r="B690" s="27" t="s">
        <v>34</v>
      </c>
      <c r="C690" s="27">
        <v>1128299</v>
      </c>
      <c r="D690" s="28">
        <v>44379</v>
      </c>
      <c r="E690" s="27" t="s">
        <v>35</v>
      </c>
      <c r="F690" s="27" t="s">
        <v>51</v>
      </c>
      <c r="G690" s="27" t="s">
        <v>52</v>
      </c>
      <c r="H690" s="27" t="s">
        <v>24</v>
      </c>
      <c r="I690" s="29">
        <v>0.8</v>
      </c>
      <c r="J690" s="30">
        <v>8250</v>
      </c>
      <c r="K690" s="31">
        <f t="shared" si="4"/>
        <v>6600</v>
      </c>
      <c r="L690" s="31">
        <f t="shared" si="5"/>
        <v>1980</v>
      </c>
      <c r="M690" s="32">
        <v>0.3</v>
      </c>
      <c r="O690" s="37"/>
      <c r="P690" s="35"/>
      <c r="Q690" s="33"/>
      <c r="R690" s="34"/>
    </row>
    <row r="691" spans="1:18" ht="15.75" customHeight="1" x14ac:dyDescent="0.2">
      <c r="A691" s="22"/>
      <c r="B691" s="27" t="s">
        <v>34</v>
      </c>
      <c r="C691" s="27">
        <v>1128299</v>
      </c>
      <c r="D691" s="28">
        <v>44379</v>
      </c>
      <c r="E691" s="27" t="s">
        <v>35</v>
      </c>
      <c r="F691" s="27" t="s">
        <v>51</v>
      </c>
      <c r="G691" s="27" t="s">
        <v>52</v>
      </c>
      <c r="H691" s="27" t="s">
        <v>25</v>
      </c>
      <c r="I691" s="29">
        <v>0.85000000000000009</v>
      </c>
      <c r="J691" s="30">
        <v>6750</v>
      </c>
      <c r="K691" s="31">
        <f t="shared" si="4"/>
        <v>5737.5000000000009</v>
      </c>
      <c r="L691" s="31">
        <f t="shared" si="5"/>
        <v>1434.3750000000002</v>
      </c>
      <c r="M691" s="32">
        <v>0.25</v>
      </c>
      <c r="O691" s="37"/>
      <c r="P691" s="35"/>
      <c r="Q691" s="33"/>
      <c r="R691" s="34"/>
    </row>
    <row r="692" spans="1:18" ht="15.75" customHeight="1" x14ac:dyDescent="0.2">
      <c r="A692" s="22"/>
      <c r="B692" s="27" t="s">
        <v>34</v>
      </c>
      <c r="C692" s="27">
        <v>1128299</v>
      </c>
      <c r="D692" s="28">
        <v>44379</v>
      </c>
      <c r="E692" s="27" t="s">
        <v>35</v>
      </c>
      <c r="F692" s="27" t="s">
        <v>51</v>
      </c>
      <c r="G692" s="27" t="s">
        <v>52</v>
      </c>
      <c r="H692" s="27" t="s">
        <v>26</v>
      </c>
      <c r="I692" s="29">
        <v>0.85000000000000009</v>
      </c>
      <c r="J692" s="30">
        <v>6250</v>
      </c>
      <c r="K692" s="31">
        <f t="shared" si="4"/>
        <v>5312.5000000000009</v>
      </c>
      <c r="L692" s="31">
        <f t="shared" si="5"/>
        <v>1328.1250000000002</v>
      </c>
      <c r="M692" s="32">
        <v>0.25</v>
      </c>
      <c r="O692" s="37"/>
      <c r="P692" s="35"/>
      <c r="Q692" s="33"/>
      <c r="R692" s="34"/>
    </row>
    <row r="693" spans="1:18" ht="15.75" customHeight="1" x14ac:dyDescent="0.2">
      <c r="A693" s="22"/>
      <c r="B693" s="27" t="s">
        <v>34</v>
      </c>
      <c r="C693" s="27">
        <v>1128299</v>
      </c>
      <c r="D693" s="28">
        <v>44379</v>
      </c>
      <c r="E693" s="27" t="s">
        <v>35</v>
      </c>
      <c r="F693" s="27" t="s">
        <v>51</v>
      </c>
      <c r="G693" s="27" t="s">
        <v>52</v>
      </c>
      <c r="H693" s="27" t="s">
        <v>27</v>
      </c>
      <c r="I693" s="29">
        <v>0.8</v>
      </c>
      <c r="J693" s="30">
        <v>5250</v>
      </c>
      <c r="K693" s="31">
        <f t="shared" si="4"/>
        <v>4200</v>
      </c>
      <c r="L693" s="31">
        <f t="shared" si="5"/>
        <v>1260</v>
      </c>
      <c r="M693" s="32">
        <v>0.3</v>
      </c>
      <c r="O693" s="37"/>
      <c r="P693" s="35"/>
      <c r="Q693" s="33"/>
      <c r="R693" s="34"/>
    </row>
    <row r="694" spans="1:18" ht="15.75" customHeight="1" x14ac:dyDescent="0.2">
      <c r="A694" s="22"/>
      <c r="B694" s="27" t="s">
        <v>34</v>
      </c>
      <c r="C694" s="27">
        <v>1128299</v>
      </c>
      <c r="D694" s="28">
        <v>44379</v>
      </c>
      <c r="E694" s="27" t="s">
        <v>35</v>
      </c>
      <c r="F694" s="27" t="s">
        <v>51</v>
      </c>
      <c r="G694" s="27" t="s">
        <v>52</v>
      </c>
      <c r="H694" s="27" t="s">
        <v>28</v>
      </c>
      <c r="I694" s="29">
        <v>0.85000000000000009</v>
      </c>
      <c r="J694" s="30">
        <v>5750</v>
      </c>
      <c r="K694" s="31">
        <f t="shared" si="4"/>
        <v>4887.5000000000009</v>
      </c>
      <c r="L694" s="31">
        <f t="shared" si="5"/>
        <v>1221.8750000000002</v>
      </c>
      <c r="M694" s="32">
        <v>0.25</v>
      </c>
      <c r="O694" s="37"/>
      <c r="P694" s="35"/>
      <c r="Q694" s="33"/>
      <c r="R694" s="34"/>
    </row>
    <row r="695" spans="1:18" ht="15.75" customHeight="1" x14ac:dyDescent="0.2">
      <c r="A695" s="22"/>
      <c r="B695" s="27" t="s">
        <v>34</v>
      </c>
      <c r="C695" s="27">
        <v>1128299</v>
      </c>
      <c r="D695" s="28">
        <v>44379</v>
      </c>
      <c r="E695" s="27" t="s">
        <v>35</v>
      </c>
      <c r="F695" s="27" t="s">
        <v>51</v>
      </c>
      <c r="G695" s="27" t="s">
        <v>52</v>
      </c>
      <c r="H695" s="27" t="s">
        <v>29</v>
      </c>
      <c r="I695" s="29">
        <v>1</v>
      </c>
      <c r="J695" s="30">
        <v>5750</v>
      </c>
      <c r="K695" s="31">
        <f t="shared" si="4"/>
        <v>5750</v>
      </c>
      <c r="L695" s="31">
        <f t="shared" si="5"/>
        <v>1150</v>
      </c>
      <c r="M695" s="32">
        <v>0.2</v>
      </c>
      <c r="O695" s="37"/>
      <c r="P695" s="35"/>
      <c r="Q695" s="33"/>
      <c r="R695" s="34"/>
    </row>
    <row r="696" spans="1:18" ht="15.75" customHeight="1" x14ac:dyDescent="0.2">
      <c r="A696" s="22"/>
      <c r="B696" s="27" t="s">
        <v>34</v>
      </c>
      <c r="C696" s="27">
        <v>1128299</v>
      </c>
      <c r="D696" s="28">
        <v>44411</v>
      </c>
      <c r="E696" s="27" t="s">
        <v>35</v>
      </c>
      <c r="F696" s="27" t="s">
        <v>51</v>
      </c>
      <c r="G696" s="27" t="s">
        <v>52</v>
      </c>
      <c r="H696" s="27" t="s">
        <v>24</v>
      </c>
      <c r="I696" s="29">
        <v>0.85000000000000009</v>
      </c>
      <c r="J696" s="30">
        <v>7750</v>
      </c>
      <c r="K696" s="31">
        <f t="shared" si="4"/>
        <v>6587.5000000000009</v>
      </c>
      <c r="L696" s="31">
        <f t="shared" si="5"/>
        <v>1976.2500000000002</v>
      </c>
      <c r="M696" s="32">
        <v>0.3</v>
      </c>
      <c r="O696" s="37"/>
      <c r="P696" s="35"/>
      <c r="Q696" s="33"/>
      <c r="R696" s="34"/>
    </row>
    <row r="697" spans="1:18" ht="15.75" customHeight="1" x14ac:dyDescent="0.2">
      <c r="A697" s="22"/>
      <c r="B697" s="27" t="s">
        <v>34</v>
      </c>
      <c r="C697" s="27">
        <v>1128299</v>
      </c>
      <c r="D697" s="28">
        <v>44411</v>
      </c>
      <c r="E697" s="27" t="s">
        <v>35</v>
      </c>
      <c r="F697" s="27" t="s">
        <v>51</v>
      </c>
      <c r="G697" s="27" t="s">
        <v>52</v>
      </c>
      <c r="H697" s="27" t="s">
        <v>25</v>
      </c>
      <c r="I697" s="29">
        <v>0.80000000000000016</v>
      </c>
      <c r="J697" s="30">
        <v>7500</v>
      </c>
      <c r="K697" s="31">
        <f t="shared" si="4"/>
        <v>6000.0000000000009</v>
      </c>
      <c r="L697" s="31">
        <f t="shared" si="5"/>
        <v>1500.0000000000002</v>
      </c>
      <c r="M697" s="32">
        <v>0.25</v>
      </c>
      <c r="O697" s="37"/>
      <c r="P697" s="35"/>
      <c r="Q697" s="33"/>
      <c r="R697" s="34"/>
    </row>
    <row r="698" spans="1:18" ht="15.75" customHeight="1" x14ac:dyDescent="0.2">
      <c r="A698" s="22"/>
      <c r="B698" s="27" t="s">
        <v>34</v>
      </c>
      <c r="C698" s="27">
        <v>1128299</v>
      </c>
      <c r="D698" s="28">
        <v>44411</v>
      </c>
      <c r="E698" s="27" t="s">
        <v>35</v>
      </c>
      <c r="F698" s="27" t="s">
        <v>51</v>
      </c>
      <c r="G698" s="27" t="s">
        <v>52</v>
      </c>
      <c r="H698" s="27" t="s">
        <v>26</v>
      </c>
      <c r="I698" s="29">
        <v>0.75000000000000011</v>
      </c>
      <c r="J698" s="30">
        <v>6250</v>
      </c>
      <c r="K698" s="31">
        <f t="shared" si="4"/>
        <v>4687.5000000000009</v>
      </c>
      <c r="L698" s="31">
        <f t="shared" si="5"/>
        <v>1171.8750000000002</v>
      </c>
      <c r="M698" s="32">
        <v>0.25</v>
      </c>
      <c r="O698" s="37"/>
      <c r="P698" s="35"/>
      <c r="Q698" s="33"/>
      <c r="R698" s="34"/>
    </row>
    <row r="699" spans="1:18" ht="15.75" customHeight="1" x14ac:dyDescent="0.2">
      <c r="A699" s="22"/>
      <c r="B699" s="27" t="s">
        <v>34</v>
      </c>
      <c r="C699" s="27">
        <v>1128299</v>
      </c>
      <c r="D699" s="28">
        <v>44411</v>
      </c>
      <c r="E699" s="27" t="s">
        <v>35</v>
      </c>
      <c r="F699" s="27" t="s">
        <v>51</v>
      </c>
      <c r="G699" s="27" t="s">
        <v>52</v>
      </c>
      <c r="H699" s="27" t="s">
        <v>27</v>
      </c>
      <c r="I699" s="29">
        <v>0.75000000000000011</v>
      </c>
      <c r="J699" s="30">
        <v>5750</v>
      </c>
      <c r="K699" s="31">
        <f t="shared" si="4"/>
        <v>4312.5000000000009</v>
      </c>
      <c r="L699" s="31">
        <f t="shared" si="5"/>
        <v>1293.7500000000002</v>
      </c>
      <c r="M699" s="32">
        <v>0.3</v>
      </c>
      <c r="O699" s="37"/>
      <c r="P699" s="35"/>
      <c r="Q699" s="33"/>
      <c r="R699" s="34"/>
    </row>
    <row r="700" spans="1:18" ht="15.75" customHeight="1" x14ac:dyDescent="0.2">
      <c r="A700" s="22"/>
      <c r="B700" s="27" t="s">
        <v>34</v>
      </c>
      <c r="C700" s="27">
        <v>1128299</v>
      </c>
      <c r="D700" s="28">
        <v>44411</v>
      </c>
      <c r="E700" s="27" t="s">
        <v>35</v>
      </c>
      <c r="F700" s="27" t="s">
        <v>51</v>
      </c>
      <c r="G700" s="27" t="s">
        <v>52</v>
      </c>
      <c r="H700" s="27" t="s">
        <v>28</v>
      </c>
      <c r="I700" s="29">
        <v>0.75</v>
      </c>
      <c r="J700" s="30">
        <v>5750</v>
      </c>
      <c r="K700" s="31">
        <f t="shared" si="4"/>
        <v>4312.5</v>
      </c>
      <c r="L700" s="31">
        <f t="shared" si="5"/>
        <v>1078.125</v>
      </c>
      <c r="M700" s="32">
        <v>0.25</v>
      </c>
      <c r="O700" s="37"/>
      <c r="P700" s="35"/>
      <c r="Q700" s="33"/>
      <c r="R700" s="34"/>
    </row>
    <row r="701" spans="1:18" ht="15.75" customHeight="1" x14ac:dyDescent="0.2">
      <c r="A701" s="22"/>
      <c r="B701" s="27" t="s">
        <v>34</v>
      </c>
      <c r="C701" s="27">
        <v>1128299</v>
      </c>
      <c r="D701" s="28">
        <v>44411</v>
      </c>
      <c r="E701" s="27" t="s">
        <v>35</v>
      </c>
      <c r="F701" s="27" t="s">
        <v>51</v>
      </c>
      <c r="G701" s="27" t="s">
        <v>52</v>
      </c>
      <c r="H701" s="27" t="s">
        <v>29</v>
      </c>
      <c r="I701" s="29">
        <v>0.8</v>
      </c>
      <c r="J701" s="30">
        <v>4000</v>
      </c>
      <c r="K701" s="31">
        <f t="shared" si="4"/>
        <v>3200</v>
      </c>
      <c r="L701" s="31">
        <f t="shared" si="5"/>
        <v>640</v>
      </c>
      <c r="M701" s="32">
        <v>0.2</v>
      </c>
      <c r="O701" s="37"/>
      <c r="P701" s="35"/>
      <c r="Q701" s="33"/>
      <c r="R701" s="34"/>
    </row>
    <row r="702" spans="1:18" ht="15.75" customHeight="1" x14ac:dyDescent="0.2">
      <c r="A702" s="22"/>
      <c r="B702" s="27" t="s">
        <v>34</v>
      </c>
      <c r="C702" s="27">
        <v>1128299</v>
      </c>
      <c r="D702" s="28">
        <v>44443</v>
      </c>
      <c r="E702" s="27" t="s">
        <v>35</v>
      </c>
      <c r="F702" s="27" t="s">
        <v>51</v>
      </c>
      <c r="G702" s="27" t="s">
        <v>52</v>
      </c>
      <c r="H702" s="27" t="s">
        <v>24</v>
      </c>
      <c r="I702" s="29">
        <v>0.70000000000000018</v>
      </c>
      <c r="J702" s="30">
        <v>6000</v>
      </c>
      <c r="K702" s="31">
        <f t="shared" si="4"/>
        <v>4200.0000000000009</v>
      </c>
      <c r="L702" s="31">
        <f t="shared" si="5"/>
        <v>1260.0000000000002</v>
      </c>
      <c r="M702" s="32">
        <v>0.3</v>
      </c>
      <c r="O702" s="37"/>
      <c r="P702" s="35"/>
      <c r="Q702" s="33"/>
      <c r="R702" s="34"/>
    </row>
    <row r="703" spans="1:18" ht="15.75" customHeight="1" x14ac:dyDescent="0.2">
      <c r="A703" s="22"/>
      <c r="B703" s="27" t="s">
        <v>34</v>
      </c>
      <c r="C703" s="27">
        <v>1128299</v>
      </c>
      <c r="D703" s="28">
        <v>44443</v>
      </c>
      <c r="E703" s="27" t="s">
        <v>35</v>
      </c>
      <c r="F703" s="27" t="s">
        <v>51</v>
      </c>
      <c r="G703" s="27" t="s">
        <v>52</v>
      </c>
      <c r="H703" s="27" t="s">
        <v>25</v>
      </c>
      <c r="I703" s="29">
        <v>0.75000000000000022</v>
      </c>
      <c r="J703" s="30">
        <v>6000</v>
      </c>
      <c r="K703" s="31">
        <f t="shared" si="4"/>
        <v>4500.0000000000009</v>
      </c>
      <c r="L703" s="31">
        <f t="shared" si="5"/>
        <v>1125.0000000000002</v>
      </c>
      <c r="M703" s="32">
        <v>0.25</v>
      </c>
      <c r="O703" s="37"/>
      <c r="P703" s="35"/>
      <c r="Q703" s="33"/>
      <c r="R703" s="34"/>
    </row>
    <row r="704" spans="1:18" ht="15.75" customHeight="1" x14ac:dyDescent="0.2">
      <c r="A704" s="22"/>
      <c r="B704" s="27" t="s">
        <v>34</v>
      </c>
      <c r="C704" s="27">
        <v>1128299</v>
      </c>
      <c r="D704" s="28">
        <v>44443</v>
      </c>
      <c r="E704" s="27" t="s">
        <v>35</v>
      </c>
      <c r="F704" s="27" t="s">
        <v>51</v>
      </c>
      <c r="G704" s="27" t="s">
        <v>52</v>
      </c>
      <c r="H704" s="27" t="s">
        <v>26</v>
      </c>
      <c r="I704" s="29">
        <v>0.70000000000000018</v>
      </c>
      <c r="J704" s="30">
        <v>4500</v>
      </c>
      <c r="K704" s="31">
        <f t="shared" si="4"/>
        <v>3150.0000000000009</v>
      </c>
      <c r="L704" s="31">
        <f t="shared" si="5"/>
        <v>787.50000000000023</v>
      </c>
      <c r="M704" s="32">
        <v>0.25</v>
      </c>
      <c r="O704" s="37"/>
      <c r="P704" s="35"/>
      <c r="Q704" s="33"/>
      <c r="R704" s="34"/>
    </row>
    <row r="705" spans="1:18" ht="15.75" customHeight="1" x14ac:dyDescent="0.2">
      <c r="A705" s="22"/>
      <c r="B705" s="27" t="s">
        <v>34</v>
      </c>
      <c r="C705" s="27">
        <v>1128299</v>
      </c>
      <c r="D705" s="28">
        <v>44443</v>
      </c>
      <c r="E705" s="27" t="s">
        <v>35</v>
      </c>
      <c r="F705" s="27" t="s">
        <v>51</v>
      </c>
      <c r="G705" s="27" t="s">
        <v>52</v>
      </c>
      <c r="H705" s="27" t="s">
        <v>27</v>
      </c>
      <c r="I705" s="29">
        <v>0.70000000000000018</v>
      </c>
      <c r="J705" s="30">
        <v>4000</v>
      </c>
      <c r="K705" s="31">
        <f t="shared" si="4"/>
        <v>2800.0000000000009</v>
      </c>
      <c r="L705" s="31">
        <f t="shared" si="5"/>
        <v>840.00000000000023</v>
      </c>
      <c r="M705" s="32">
        <v>0.3</v>
      </c>
      <c r="O705" s="37"/>
      <c r="P705" s="35"/>
      <c r="Q705" s="33"/>
      <c r="R705" s="34"/>
    </row>
    <row r="706" spans="1:18" ht="15.75" customHeight="1" x14ac:dyDescent="0.2">
      <c r="A706" s="22"/>
      <c r="B706" s="27" t="s">
        <v>34</v>
      </c>
      <c r="C706" s="27">
        <v>1128299</v>
      </c>
      <c r="D706" s="28">
        <v>44443</v>
      </c>
      <c r="E706" s="27" t="s">
        <v>35</v>
      </c>
      <c r="F706" s="27" t="s">
        <v>51</v>
      </c>
      <c r="G706" s="27" t="s">
        <v>52</v>
      </c>
      <c r="H706" s="27" t="s">
        <v>28</v>
      </c>
      <c r="I706" s="29">
        <v>0.80000000000000016</v>
      </c>
      <c r="J706" s="30">
        <v>4250</v>
      </c>
      <c r="K706" s="31">
        <f t="shared" si="4"/>
        <v>3400.0000000000005</v>
      </c>
      <c r="L706" s="31">
        <f t="shared" si="5"/>
        <v>850.00000000000011</v>
      </c>
      <c r="M706" s="32">
        <v>0.25</v>
      </c>
      <c r="O706" s="37"/>
      <c r="P706" s="35"/>
      <c r="Q706" s="33"/>
      <c r="R706" s="34"/>
    </row>
    <row r="707" spans="1:18" ht="15.75" customHeight="1" x14ac:dyDescent="0.2">
      <c r="A707" s="22"/>
      <c r="B707" s="27" t="s">
        <v>34</v>
      </c>
      <c r="C707" s="27">
        <v>1128299</v>
      </c>
      <c r="D707" s="28">
        <v>44443</v>
      </c>
      <c r="E707" s="27" t="s">
        <v>35</v>
      </c>
      <c r="F707" s="27" t="s">
        <v>51</v>
      </c>
      <c r="G707" s="27" t="s">
        <v>52</v>
      </c>
      <c r="H707" s="27" t="s">
        <v>29</v>
      </c>
      <c r="I707" s="29">
        <v>0.65</v>
      </c>
      <c r="J707" s="30">
        <v>4500</v>
      </c>
      <c r="K707" s="31">
        <f t="shared" si="4"/>
        <v>2925</v>
      </c>
      <c r="L707" s="31">
        <f t="shared" si="5"/>
        <v>585</v>
      </c>
      <c r="M707" s="32">
        <v>0.2</v>
      </c>
      <c r="O707" s="37"/>
      <c r="P707" s="35"/>
      <c r="Q707" s="33"/>
      <c r="R707" s="34"/>
    </row>
    <row r="708" spans="1:18" ht="15.75" customHeight="1" x14ac:dyDescent="0.2">
      <c r="A708" s="22"/>
      <c r="B708" s="27" t="s">
        <v>34</v>
      </c>
      <c r="C708" s="27">
        <v>1128299</v>
      </c>
      <c r="D708" s="28">
        <v>44472</v>
      </c>
      <c r="E708" s="27" t="s">
        <v>35</v>
      </c>
      <c r="F708" s="27" t="s">
        <v>51</v>
      </c>
      <c r="G708" s="27" t="s">
        <v>52</v>
      </c>
      <c r="H708" s="27" t="s">
        <v>24</v>
      </c>
      <c r="I708" s="29">
        <v>0.60000000000000009</v>
      </c>
      <c r="J708" s="30">
        <v>5500</v>
      </c>
      <c r="K708" s="31">
        <f t="shared" si="4"/>
        <v>3300.0000000000005</v>
      </c>
      <c r="L708" s="31">
        <f t="shared" si="5"/>
        <v>990.00000000000011</v>
      </c>
      <c r="M708" s="32">
        <v>0.3</v>
      </c>
      <c r="O708" s="37"/>
      <c r="P708" s="35"/>
      <c r="Q708" s="33"/>
      <c r="R708" s="34"/>
    </row>
    <row r="709" spans="1:18" ht="15.75" customHeight="1" x14ac:dyDescent="0.2">
      <c r="A709" s="22"/>
      <c r="B709" s="27" t="s">
        <v>34</v>
      </c>
      <c r="C709" s="27">
        <v>1128299</v>
      </c>
      <c r="D709" s="28">
        <v>44472</v>
      </c>
      <c r="E709" s="27" t="s">
        <v>35</v>
      </c>
      <c r="F709" s="27" t="s">
        <v>51</v>
      </c>
      <c r="G709" s="27" t="s">
        <v>52</v>
      </c>
      <c r="H709" s="27" t="s">
        <v>25</v>
      </c>
      <c r="I709" s="29">
        <v>0.65000000000000013</v>
      </c>
      <c r="J709" s="30">
        <v>5500</v>
      </c>
      <c r="K709" s="31">
        <f t="shared" si="4"/>
        <v>3575.0000000000009</v>
      </c>
      <c r="L709" s="31">
        <f t="shared" si="5"/>
        <v>893.75000000000023</v>
      </c>
      <c r="M709" s="32">
        <v>0.25</v>
      </c>
      <c r="O709" s="37"/>
      <c r="P709" s="35"/>
      <c r="Q709" s="33"/>
      <c r="R709" s="34"/>
    </row>
    <row r="710" spans="1:18" ht="15.75" customHeight="1" x14ac:dyDescent="0.2">
      <c r="A710" s="22"/>
      <c r="B710" s="27" t="s">
        <v>34</v>
      </c>
      <c r="C710" s="27">
        <v>1128299</v>
      </c>
      <c r="D710" s="28">
        <v>44472</v>
      </c>
      <c r="E710" s="27" t="s">
        <v>35</v>
      </c>
      <c r="F710" s="27" t="s">
        <v>51</v>
      </c>
      <c r="G710" s="27" t="s">
        <v>52</v>
      </c>
      <c r="H710" s="27" t="s">
        <v>26</v>
      </c>
      <c r="I710" s="29">
        <v>0.60000000000000009</v>
      </c>
      <c r="J710" s="30">
        <v>3750</v>
      </c>
      <c r="K710" s="31">
        <f t="shared" si="4"/>
        <v>2250.0000000000005</v>
      </c>
      <c r="L710" s="31">
        <f t="shared" si="5"/>
        <v>562.50000000000011</v>
      </c>
      <c r="M710" s="32">
        <v>0.25</v>
      </c>
      <c r="O710" s="37"/>
      <c r="P710" s="35"/>
      <c r="Q710" s="33"/>
      <c r="R710" s="34"/>
    </row>
    <row r="711" spans="1:18" ht="15.75" customHeight="1" x14ac:dyDescent="0.2">
      <c r="A711" s="22"/>
      <c r="B711" s="27" t="s">
        <v>34</v>
      </c>
      <c r="C711" s="27">
        <v>1128299</v>
      </c>
      <c r="D711" s="28">
        <v>44472</v>
      </c>
      <c r="E711" s="27" t="s">
        <v>35</v>
      </c>
      <c r="F711" s="27" t="s">
        <v>51</v>
      </c>
      <c r="G711" s="27" t="s">
        <v>52</v>
      </c>
      <c r="H711" s="27" t="s">
        <v>27</v>
      </c>
      <c r="I711" s="29">
        <v>0.60000000000000009</v>
      </c>
      <c r="J711" s="30">
        <v>3500</v>
      </c>
      <c r="K711" s="31">
        <f t="shared" si="4"/>
        <v>2100.0000000000005</v>
      </c>
      <c r="L711" s="31">
        <f t="shared" si="5"/>
        <v>630.00000000000011</v>
      </c>
      <c r="M711" s="32">
        <v>0.3</v>
      </c>
      <c r="O711" s="37"/>
      <c r="P711" s="35"/>
      <c r="Q711" s="33"/>
      <c r="R711" s="34"/>
    </row>
    <row r="712" spans="1:18" ht="15.75" customHeight="1" x14ac:dyDescent="0.2">
      <c r="A712" s="22"/>
      <c r="B712" s="27" t="s">
        <v>34</v>
      </c>
      <c r="C712" s="27">
        <v>1128299</v>
      </c>
      <c r="D712" s="28">
        <v>44472</v>
      </c>
      <c r="E712" s="27" t="s">
        <v>35</v>
      </c>
      <c r="F712" s="27" t="s">
        <v>51</v>
      </c>
      <c r="G712" s="27" t="s">
        <v>52</v>
      </c>
      <c r="H712" s="27" t="s">
        <v>28</v>
      </c>
      <c r="I712" s="29">
        <v>0.70000000000000007</v>
      </c>
      <c r="J712" s="30">
        <v>3250</v>
      </c>
      <c r="K712" s="31">
        <f t="shared" si="4"/>
        <v>2275</v>
      </c>
      <c r="L712" s="31">
        <f t="shared" si="5"/>
        <v>568.75</v>
      </c>
      <c r="M712" s="32">
        <v>0.25</v>
      </c>
      <c r="O712" s="37"/>
      <c r="P712" s="35"/>
      <c r="Q712" s="33"/>
      <c r="R712" s="34"/>
    </row>
    <row r="713" spans="1:18" ht="15.75" customHeight="1" x14ac:dyDescent="0.2">
      <c r="A713" s="22"/>
      <c r="B713" s="27" t="s">
        <v>34</v>
      </c>
      <c r="C713" s="27">
        <v>1128299</v>
      </c>
      <c r="D713" s="28">
        <v>44472</v>
      </c>
      <c r="E713" s="27" t="s">
        <v>35</v>
      </c>
      <c r="F713" s="27" t="s">
        <v>51</v>
      </c>
      <c r="G713" s="27" t="s">
        <v>52</v>
      </c>
      <c r="H713" s="27" t="s">
        <v>29</v>
      </c>
      <c r="I713" s="29">
        <v>0.75000000000000011</v>
      </c>
      <c r="J713" s="30">
        <v>3750</v>
      </c>
      <c r="K713" s="31">
        <f t="shared" si="4"/>
        <v>2812.5000000000005</v>
      </c>
      <c r="L713" s="31">
        <f t="shared" si="5"/>
        <v>562.50000000000011</v>
      </c>
      <c r="M713" s="32">
        <v>0.2</v>
      </c>
      <c r="O713" s="37"/>
      <c r="P713" s="35"/>
      <c r="Q713" s="33"/>
      <c r="R713" s="34"/>
    </row>
    <row r="714" spans="1:18" ht="15.75" customHeight="1" x14ac:dyDescent="0.2">
      <c r="A714" s="22"/>
      <c r="B714" s="27" t="s">
        <v>34</v>
      </c>
      <c r="C714" s="27">
        <v>1128299</v>
      </c>
      <c r="D714" s="28">
        <v>44503</v>
      </c>
      <c r="E714" s="27" t="s">
        <v>35</v>
      </c>
      <c r="F714" s="27" t="s">
        <v>51</v>
      </c>
      <c r="G714" s="27" t="s">
        <v>52</v>
      </c>
      <c r="H714" s="27" t="s">
        <v>24</v>
      </c>
      <c r="I714" s="29">
        <v>0.60000000000000009</v>
      </c>
      <c r="J714" s="30">
        <v>6000</v>
      </c>
      <c r="K714" s="31">
        <f t="shared" si="4"/>
        <v>3600.0000000000005</v>
      </c>
      <c r="L714" s="31">
        <f t="shared" si="5"/>
        <v>1080</v>
      </c>
      <c r="M714" s="32">
        <v>0.3</v>
      </c>
      <c r="O714" s="37"/>
      <c r="P714" s="35"/>
      <c r="Q714" s="33"/>
      <c r="R714" s="34"/>
    </row>
    <row r="715" spans="1:18" ht="15.75" customHeight="1" x14ac:dyDescent="0.2">
      <c r="A715" s="22"/>
      <c r="B715" s="27" t="s">
        <v>34</v>
      </c>
      <c r="C715" s="27">
        <v>1128299</v>
      </c>
      <c r="D715" s="28">
        <v>44503</v>
      </c>
      <c r="E715" s="27" t="s">
        <v>35</v>
      </c>
      <c r="F715" s="27" t="s">
        <v>51</v>
      </c>
      <c r="G715" s="27" t="s">
        <v>52</v>
      </c>
      <c r="H715" s="27" t="s">
        <v>25</v>
      </c>
      <c r="I715" s="29">
        <v>0.65000000000000013</v>
      </c>
      <c r="J715" s="30">
        <v>6250</v>
      </c>
      <c r="K715" s="31">
        <f t="shared" si="4"/>
        <v>4062.5000000000009</v>
      </c>
      <c r="L715" s="31">
        <f t="shared" si="5"/>
        <v>1015.6250000000002</v>
      </c>
      <c r="M715" s="32">
        <v>0.25</v>
      </c>
      <c r="O715" s="37"/>
      <c r="P715" s="35"/>
      <c r="Q715" s="33"/>
      <c r="R715" s="34"/>
    </row>
    <row r="716" spans="1:18" ht="15.75" customHeight="1" x14ac:dyDescent="0.2">
      <c r="A716" s="22"/>
      <c r="B716" s="27" t="s">
        <v>34</v>
      </c>
      <c r="C716" s="27">
        <v>1128299</v>
      </c>
      <c r="D716" s="28">
        <v>44503</v>
      </c>
      <c r="E716" s="27" t="s">
        <v>35</v>
      </c>
      <c r="F716" s="27" t="s">
        <v>51</v>
      </c>
      <c r="G716" s="27" t="s">
        <v>52</v>
      </c>
      <c r="H716" s="27" t="s">
        <v>26</v>
      </c>
      <c r="I716" s="29">
        <v>0.60000000000000009</v>
      </c>
      <c r="J716" s="30">
        <v>4750</v>
      </c>
      <c r="K716" s="31">
        <f t="shared" si="4"/>
        <v>2850.0000000000005</v>
      </c>
      <c r="L716" s="31">
        <f t="shared" si="5"/>
        <v>712.50000000000011</v>
      </c>
      <c r="M716" s="32">
        <v>0.25</v>
      </c>
      <c r="O716" s="37"/>
      <c r="P716" s="35"/>
      <c r="Q716" s="33"/>
      <c r="R716" s="34"/>
    </row>
    <row r="717" spans="1:18" ht="15.75" customHeight="1" x14ac:dyDescent="0.2">
      <c r="A717" s="22"/>
      <c r="B717" s="27" t="s">
        <v>34</v>
      </c>
      <c r="C717" s="27">
        <v>1128299</v>
      </c>
      <c r="D717" s="28">
        <v>44503</v>
      </c>
      <c r="E717" s="27" t="s">
        <v>35</v>
      </c>
      <c r="F717" s="27" t="s">
        <v>51</v>
      </c>
      <c r="G717" s="27" t="s">
        <v>52</v>
      </c>
      <c r="H717" s="27" t="s">
        <v>27</v>
      </c>
      <c r="I717" s="29">
        <v>0.70000000000000018</v>
      </c>
      <c r="J717" s="30">
        <v>4500</v>
      </c>
      <c r="K717" s="31">
        <f t="shared" si="4"/>
        <v>3150.0000000000009</v>
      </c>
      <c r="L717" s="31">
        <f t="shared" si="5"/>
        <v>945.00000000000023</v>
      </c>
      <c r="M717" s="32">
        <v>0.3</v>
      </c>
      <c r="O717" s="37"/>
      <c r="P717" s="35"/>
      <c r="Q717" s="33"/>
      <c r="R717" s="34"/>
    </row>
    <row r="718" spans="1:18" ht="15.75" customHeight="1" x14ac:dyDescent="0.2">
      <c r="A718" s="22"/>
      <c r="B718" s="27" t="s">
        <v>34</v>
      </c>
      <c r="C718" s="27">
        <v>1128299</v>
      </c>
      <c r="D718" s="28">
        <v>44503</v>
      </c>
      <c r="E718" s="27" t="s">
        <v>35</v>
      </c>
      <c r="F718" s="27" t="s">
        <v>51</v>
      </c>
      <c r="G718" s="27" t="s">
        <v>52</v>
      </c>
      <c r="H718" s="27" t="s">
        <v>28</v>
      </c>
      <c r="I718" s="29">
        <v>0.90000000000000013</v>
      </c>
      <c r="J718" s="30">
        <v>4250</v>
      </c>
      <c r="K718" s="31">
        <f t="shared" si="4"/>
        <v>3825.0000000000005</v>
      </c>
      <c r="L718" s="31">
        <f t="shared" si="5"/>
        <v>956.25000000000011</v>
      </c>
      <c r="M718" s="32">
        <v>0.25</v>
      </c>
      <c r="O718" s="37"/>
      <c r="P718" s="35"/>
      <c r="Q718" s="33"/>
      <c r="R718" s="34"/>
    </row>
    <row r="719" spans="1:18" ht="15.75" customHeight="1" x14ac:dyDescent="0.2">
      <c r="A719" s="22"/>
      <c r="B719" s="27" t="s">
        <v>34</v>
      </c>
      <c r="C719" s="27">
        <v>1128299</v>
      </c>
      <c r="D719" s="28">
        <v>44503</v>
      </c>
      <c r="E719" s="27" t="s">
        <v>35</v>
      </c>
      <c r="F719" s="27" t="s">
        <v>51</v>
      </c>
      <c r="G719" s="27" t="s">
        <v>52</v>
      </c>
      <c r="H719" s="27" t="s">
        <v>29</v>
      </c>
      <c r="I719" s="29">
        <v>0.95000000000000018</v>
      </c>
      <c r="J719" s="30">
        <v>5500</v>
      </c>
      <c r="K719" s="31">
        <f t="shared" si="4"/>
        <v>5225.0000000000009</v>
      </c>
      <c r="L719" s="31">
        <f t="shared" si="5"/>
        <v>1045.0000000000002</v>
      </c>
      <c r="M719" s="32">
        <v>0.2</v>
      </c>
      <c r="O719" s="37"/>
      <c r="P719" s="35"/>
      <c r="Q719" s="33"/>
      <c r="R719" s="34"/>
    </row>
    <row r="720" spans="1:18" ht="15.75" customHeight="1" x14ac:dyDescent="0.2">
      <c r="A720" s="22"/>
      <c r="B720" s="27" t="s">
        <v>34</v>
      </c>
      <c r="C720" s="27">
        <v>1128299</v>
      </c>
      <c r="D720" s="28">
        <v>44532</v>
      </c>
      <c r="E720" s="27" t="s">
        <v>35</v>
      </c>
      <c r="F720" s="27" t="s">
        <v>51</v>
      </c>
      <c r="G720" s="27" t="s">
        <v>52</v>
      </c>
      <c r="H720" s="27" t="s">
        <v>24</v>
      </c>
      <c r="I720" s="29">
        <v>0.80000000000000016</v>
      </c>
      <c r="J720" s="30">
        <v>7500</v>
      </c>
      <c r="K720" s="31">
        <f t="shared" si="4"/>
        <v>6000.0000000000009</v>
      </c>
      <c r="L720" s="31">
        <f t="shared" si="5"/>
        <v>1800.0000000000002</v>
      </c>
      <c r="M720" s="32">
        <v>0.3</v>
      </c>
      <c r="O720" s="37"/>
      <c r="P720" s="35"/>
      <c r="Q720" s="33"/>
      <c r="R720" s="34"/>
    </row>
    <row r="721" spans="1:18" ht="15.75" customHeight="1" x14ac:dyDescent="0.2">
      <c r="A721" s="22"/>
      <c r="B721" s="27" t="s">
        <v>34</v>
      </c>
      <c r="C721" s="27">
        <v>1128299</v>
      </c>
      <c r="D721" s="28">
        <v>44532</v>
      </c>
      <c r="E721" s="27" t="s">
        <v>35</v>
      </c>
      <c r="F721" s="27" t="s">
        <v>51</v>
      </c>
      <c r="G721" s="27" t="s">
        <v>52</v>
      </c>
      <c r="H721" s="27" t="s">
        <v>25</v>
      </c>
      <c r="I721" s="29">
        <v>0.8500000000000002</v>
      </c>
      <c r="J721" s="30">
        <v>7500</v>
      </c>
      <c r="K721" s="31">
        <f t="shared" si="4"/>
        <v>6375.0000000000018</v>
      </c>
      <c r="L721" s="31">
        <f t="shared" si="5"/>
        <v>1593.7500000000005</v>
      </c>
      <c r="M721" s="32">
        <v>0.25</v>
      </c>
      <c r="O721" s="37"/>
      <c r="P721" s="35"/>
      <c r="Q721" s="33"/>
      <c r="R721" s="34"/>
    </row>
    <row r="722" spans="1:18" ht="15.75" customHeight="1" x14ac:dyDescent="0.2">
      <c r="A722" s="22"/>
      <c r="B722" s="27" t="s">
        <v>34</v>
      </c>
      <c r="C722" s="27">
        <v>1128299</v>
      </c>
      <c r="D722" s="28">
        <v>44532</v>
      </c>
      <c r="E722" s="27" t="s">
        <v>35</v>
      </c>
      <c r="F722" s="27" t="s">
        <v>51</v>
      </c>
      <c r="G722" s="27" t="s">
        <v>52</v>
      </c>
      <c r="H722" s="27" t="s">
        <v>26</v>
      </c>
      <c r="I722" s="29">
        <v>0.80000000000000016</v>
      </c>
      <c r="J722" s="30">
        <v>5500</v>
      </c>
      <c r="K722" s="31">
        <f t="shared" si="4"/>
        <v>4400.0000000000009</v>
      </c>
      <c r="L722" s="31">
        <f t="shared" si="5"/>
        <v>1100.0000000000002</v>
      </c>
      <c r="M722" s="32">
        <v>0.25</v>
      </c>
      <c r="O722" s="37"/>
      <c r="P722" s="35"/>
      <c r="Q722" s="33"/>
      <c r="R722" s="34"/>
    </row>
    <row r="723" spans="1:18" ht="15.75" customHeight="1" x14ac:dyDescent="0.2">
      <c r="A723" s="22"/>
      <c r="B723" s="27" t="s">
        <v>34</v>
      </c>
      <c r="C723" s="27">
        <v>1128299</v>
      </c>
      <c r="D723" s="28">
        <v>44532</v>
      </c>
      <c r="E723" s="27" t="s">
        <v>35</v>
      </c>
      <c r="F723" s="27" t="s">
        <v>51</v>
      </c>
      <c r="G723" s="27" t="s">
        <v>52</v>
      </c>
      <c r="H723" s="27" t="s">
        <v>27</v>
      </c>
      <c r="I723" s="29">
        <v>0.80000000000000016</v>
      </c>
      <c r="J723" s="30">
        <v>5500</v>
      </c>
      <c r="K723" s="31">
        <f t="shared" si="4"/>
        <v>4400.0000000000009</v>
      </c>
      <c r="L723" s="31">
        <f t="shared" si="5"/>
        <v>1320.0000000000002</v>
      </c>
      <c r="M723" s="32">
        <v>0.3</v>
      </c>
      <c r="O723" s="37"/>
      <c r="P723" s="35"/>
      <c r="Q723" s="33"/>
      <c r="R723" s="34"/>
    </row>
    <row r="724" spans="1:18" ht="15.75" customHeight="1" x14ac:dyDescent="0.2">
      <c r="A724" s="22"/>
      <c r="B724" s="27" t="s">
        <v>34</v>
      </c>
      <c r="C724" s="27">
        <v>1128299</v>
      </c>
      <c r="D724" s="28">
        <v>44532</v>
      </c>
      <c r="E724" s="27" t="s">
        <v>35</v>
      </c>
      <c r="F724" s="27" t="s">
        <v>51</v>
      </c>
      <c r="G724" s="27" t="s">
        <v>52</v>
      </c>
      <c r="H724" s="27" t="s">
        <v>28</v>
      </c>
      <c r="I724" s="29">
        <v>0.90000000000000013</v>
      </c>
      <c r="J724" s="30">
        <v>4750</v>
      </c>
      <c r="K724" s="31">
        <f t="shared" si="4"/>
        <v>4275.0000000000009</v>
      </c>
      <c r="L724" s="31">
        <f t="shared" si="5"/>
        <v>1068.7500000000002</v>
      </c>
      <c r="M724" s="32">
        <v>0.25</v>
      </c>
      <c r="O724" s="37"/>
      <c r="P724" s="35"/>
      <c r="Q724" s="33"/>
      <c r="R724" s="34"/>
    </row>
    <row r="725" spans="1:18" ht="15.75" customHeight="1" x14ac:dyDescent="0.2">
      <c r="A725" s="22"/>
      <c r="B725" s="27" t="s">
        <v>34</v>
      </c>
      <c r="C725" s="27">
        <v>1128299</v>
      </c>
      <c r="D725" s="28">
        <v>44532</v>
      </c>
      <c r="E725" s="27" t="s">
        <v>35</v>
      </c>
      <c r="F725" s="27" t="s">
        <v>51</v>
      </c>
      <c r="G725" s="27" t="s">
        <v>52</v>
      </c>
      <c r="H725" s="27" t="s">
        <v>29</v>
      </c>
      <c r="I725" s="29">
        <v>0.95000000000000018</v>
      </c>
      <c r="J725" s="30">
        <v>5750</v>
      </c>
      <c r="K725" s="31">
        <f t="shared" si="4"/>
        <v>5462.5000000000009</v>
      </c>
      <c r="L725" s="31">
        <f t="shared" si="5"/>
        <v>1092.5000000000002</v>
      </c>
      <c r="M725" s="32">
        <v>0.2</v>
      </c>
      <c r="O725" s="37"/>
      <c r="P725" s="35"/>
      <c r="Q725" s="33"/>
      <c r="R725" s="34"/>
    </row>
    <row r="726" spans="1:18" ht="15.75" customHeight="1" x14ac:dyDescent="0.2">
      <c r="A726" s="22" t="s">
        <v>46</v>
      </c>
      <c r="B726" s="27" t="s">
        <v>21</v>
      </c>
      <c r="C726" s="27">
        <v>1185732</v>
      </c>
      <c r="D726" s="28">
        <v>44208</v>
      </c>
      <c r="E726" s="27" t="s">
        <v>53</v>
      </c>
      <c r="F726" s="27" t="s">
        <v>54</v>
      </c>
      <c r="G726" s="27" t="s">
        <v>55</v>
      </c>
      <c r="H726" s="27" t="s">
        <v>24</v>
      </c>
      <c r="I726" s="29">
        <v>0.45</v>
      </c>
      <c r="J726" s="30">
        <v>10500</v>
      </c>
      <c r="K726" s="31">
        <f t="shared" si="4"/>
        <v>4725</v>
      </c>
      <c r="L726" s="31">
        <f t="shared" si="5"/>
        <v>2126.25</v>
      </c>
      <c r="M726" s="32">
        <v>0.45</v>
      </c>
      <c r="O726" s="33"/>
      <c r="P726" s="38">
        <f>Data!$I726+0.05</f>
        <v>0.5</v>
      </c>
      <c r="Q726" s="33"/>
      <c r="R726" s="34"/>
    </row>
    <row r="727" spans="1:18" ht="15.75" customHeight="1" x14ac:dyDescent="0.2">
      <c r="A727" s="22"/>
      <c r="B727" s="27" t="s">
        <v>21</v>
      </c>
      <c r="C727" s="27">
        <v>1185732</v>
      </c>
      <c r="D727" s="28">
        <v>44208</v>
      </c>
      <c r="E727" s="27" t="s">
        <v>53</v>
      </c>
      <c r="F727" s="27" t="s">
        <v>54</v>
      </c>
      <c r="G727" s="27" t="s">
        <v>55</v>
      </c>
      <c r="H727" s="27" t="s">
        <v>25</v>
      </c>
      <c r="I727" s="29">
        <v>0.45</v>
      </c>
      <c r="J727" s="30">
        <v>8500</v>
      </c>
      <c r="K727" s="31">
        <f t="shared" si="4"/>
        <v>3825</v>
      </c>
      <c r="L727" s="31">
        <f t="shared" si="5"/>
        <v>1338.75</v>
      </c>
      <c r="M727" s="32">
        <v>0.35</v>
      </c>
      <c r="O727" s="33"/>
      <c r="P727" s="38">
        <f>Data!$I727+0.05</f>
        <v>0.5</v>
      </c>
      <c r="Q727" s="33"/>
      <c r="R727" s="34"/>
    </row>
    <row r="728" spans="1:18" ht="15.75" customHeight="1" x14ac:dyDescent="0.2">
      <c r="A728" s="22"/>
      <c r="B728" s="27" t="s">
        <v>21</v>
      </c>
      <c r="C728" s="27">
        <v>1185732</v>
      </c>
      <c r="D728" s="28">
        <v>44208</v>
      </c>
      <c r="E728" s="27" t="s">
        <v>53</v>
      </c>
      <c r="F728" s="27" t="s">
        <v>54</v>
      </c>
      <c r="G728" s="27" t="s">
        <v>55</v>
      </c>
      <c r="H728" s="27" t="s">
        <v>26</v>
      </c>
      <c r="I728" s="29">
        <v>0.35000000000000003</v>
      </c>
      <c r="J728" s="30">
        <v>8500</v>
      </c>
      <c r="K728" s="31">
        <f t="shared" si="4"/>
        <v>2975.0000000000005</v>
      </c>
      <c r="L728" s="31">
        <f t="shared" si="5"/>
        <v>743.75000000000011</v>
      </c>
      <c r="M728" s="32">
        <v>0.25</v>
      </c>
      <c r="O728" s="33"/>
      <c r="P728" s="38">
        <f>Data!$I728+0.05</f>
        <v>0.4</v>
      </c>
      <c r="Q728" s="33"/>
      <c r="R728" s="34"/>
    </row>
    <row r="729" spans="1:18" ht="15.75" customHeight="1" x14ac:dyDescent="0.2">
      <c r="A729" s="22"/>
      <c r="B729" s="27" t="s">
        <v>21</v>
      </c>
      <c r="C729" s="27">
        <v>1185732</v>
      </c>
      <c r="D729" s="28">
        <v>44208</v>
      </c>
      <c r="E729" s="27" t="s">
        <v>53</v>
      </c>
      <c r="F729" s="27" t="s">
        <v>54</v>
      </c>
      <c r="G729" s="27" t="s">
        <v>55</v>
      </c>
      <c r="H729" s="27" t="s">
        <v>27</v>
      </c>
      <c r="I729" s="29">
        <v>0.39999999999999997</v>
      </c>
      <c r="J729" s="30">
        <v>7000</v>
      </c>
      <c r="K729" s="31">
        <f t="shared" si="4"/>
        <v>2799.9999999999995</v>
      </c>
      <c r="L729" s="31">
        <f t="shared" si="5"/>
        <v>839.99999999999989</v>
      </c>
      <c r="M729" s="32">
        <v>0.3</v>
      </c>
      <c r="O729" s="33"/>
      <c r="P729" s="38">
        <f>Data!$I729+0.05</f>
        <v>0.44999999999999996</v>
      </c>
      <c r="Q729" s="33"/>
      <c r="R729" s="34"/>
    </row>
    <row r="730" spans="1:18" ht="15.75" customHeight="1" x14ac:dyDescent="0.2">
      <c r="A730" s="22"/>
      <c r="B730" s="27" t="s">
        <v>21</v>
      </c>
      <c r="C730" s="27">
        <v>1185732</v>
      </c>
      <c r="D730" s="28">
        <v>44208</v>
      </c>
      <c r="E730" s="27" t="s">
        <v>53</v>
      </c>
      <c r="F730" s="27" t="s">
        <v>54</v>
      </c>
      <c r="G730" s="27" t="s">
        <v>55</v>
      </c>
      <c r="H730" s="27" t="s">
        <v>28</v>
      </c>
      <c r="I730" s="29">
        <v>0.55000000000000004</v>
      </c>
      <c r="J730" s="30">
        <v>7500</v>
      </c>
      <c r="K730" s="31">
        <f t="shared" si="4"/>
        <v>4125</v>
      </c>
      <c r="L730" s="31">
        <f t="shared" si="5"/>
        <v>1443.75</v>
      </c>
      <c r="M730" s="32">
        <v>0.35</v>
      </c>
      <c r="O730" s="33"/>
      <c r="P730" s="38">
        <f>Data!$I730+0.05</f>
        <v>0.60000000000000009</v>
      </c>
      <c r="Q730" s="33"/>
      <c r="R730" s="34"/>
    </row>
    <row r="731" spans="1:18" ht="15.75" customHeight="1" x14ac:dyDescent="0.2">
      <c r="A731" s="22"/>
      <c r="B731" s="27" t="s">
        <v>21</v>
      </c>
      <c r="C731" s="27">
        <v>1185732</v>
      </c>
      <c r="D731" s="28">
        <v>44208</v>
      </c>
      <c r="E731" s="27" t="s">
        <v>53</v>
      </c>
      <c r="F731" s="27" t="s">
        <v>54</v>
      </c>
      <c r="G731" s="27" t="s">
        <v>55</v>
      </c>
      <c r="H731" s="27" t="s">
        <v>29</v>
      </c>
      <c r="I731" s="29">
        <v>0.45</v>
      </c>
      <c r="J731" s="30">
        <v>8500</v>
      </c>
      <c r="K731" s="31">
        <f t="shared" si="4"/>
        <v>3825</v>
      </c>
      <c r="L731" s="31">
        <f t="shared" si="5"/>
        <v>1912.5</v>
      </c>
      <c r="M731" s="32">
        <v>0.5</v>
      </c>
      <c r="O731" s="33"/>
      <c r="P731" s="38">
        <f>Data!$I731+0.05</f>
        <v>0.5</v>
      </c>
      <c r="Q731" s="33"/>
      <c r="R731" s="34"/>
    </row>
    <row r="732" spans="1:18" ht="15.75" customHeight="1" x14ac:dyDescent="0.2">
      <c r="A732" s="22"/>
      <c r="B732" s="27" t="s">
        <v>21</v>
      </c>
      <c r="C732" s="27">
        <v>1185732</v>
      </c>
      <c r="D732" s="28">
        <v>44237</v>
      </c>
      <c r="E732" s="27" t="s">
        <v>53</v>
      </c>
      <c r="F732" s="27" t="s">
        <v>54</v>
      </c>
      <c r="G732" s="27" t="s">
        <v>55</v>
      </c>
      <c r="H732" s="27" t="s">
        <v>24</v>
      </c>
      <c r="I732" s="29">
        <v>0.45</v>
      </c>
      <c r="J732" s="30">
        <v>11000</v>
      </c>
      <c r="K732" s="31">
        <f t="shared" si="4"/>
        <v>4950</v>
      </c>
      <c r="L732" s="31">
        <f t="shared" si="5"/>
        <v>2227.5</v>
      </c>
      <c r="M732" s="32">
        <v>0.45</v>
      </c>
      <c r="O732" s="33"/>
      <c r="P732" s="38">
        <f>Data!$I732+0.05</f>
        <v>0.5</v>
      </c>
      <c r="Q732" s="33"/>
      <c r="R732" s="34"/>
    </row>
    <row r="733" spans="1:18" ht="15.75" customHeight="1" x14ac:dyDescent="0.2">
      <c r="A733" s="22"/>
      <c r="B733" s="27" t="s">
        <v>21</v>
      </c>
      <c r="C733" s="27">
        <v>1185732</v>
      </c>
      <c r="D733" s="28">
        <v>44237</v>
      </c>
      <c r="E733" s="27" t="s">
        <v>53</v>
      </c>
      <c r="F733" s="27" t="s">
        <v>54</v>
      </c>
      <c r="G733" s="27" t="s">
        <v>55</v>
      </c>
      <c r="H733" s="27" t="s">
        <v>25</v>
      </c>
      <c r="I733" s="29">
        <v>0.45</v>
      </c>
      <c r="J733" s="30">
        <v>7500</v>
      </c>
      <c r="K733" s="31">
        <f t="shared" si="4"/>
        <v>3375</v>
      </c>
      <c r="L733" s="31">
        <f t="shared" si="5"/>
        <v>1181.25</v>
      </c>
      <c r="M733" s="32">
        <v>0.35</v>
      </c>
      <c r="O733" s="33"/>
      <c r="P733" s="38">
        <f>Data!$I733+0.05</f>
        <v>0.5</v>
      </c>
      <c r="Q733" s="33"/>
      <c r="R733" s="34"/>
    </row>
    <row r="734" spans="1:18" ht="15.75" customHeight="1" x14ac:dyDescent="0.2">
      <c r="A734" s="22"/>
      <c r="B734" s="27" t="s">
        <v>21</v>
      </c>
      <c r="C734" s="27">
        <v>1185732</v>
      </c>
      <c r="D734" s="28">
        <v>44237</v>
      </c>
      <c r="E734" s="27" t="s">
        <v>53</v>
      </c>
      <c r="F734" s="27" t="s">
        <v>54</v>
      </c>
      <c r="G734" s="27" t="s">
        <v>55</v>
      </c>
      <c r="H734" s="27" t="s">
        <v>26</v>
      </c>
      <c r="I734" s="29">
        <v>0.35000000000000003</v>
      </c>
      <c r="J734" s="30">
        <v>8000</v>
      </c>
      <c r="K734" s="31">
        <f t="shared" si="4"/>
        <v>2800.0000000000005</v>
      </c>
      <c r="L734" s="31">
        <f t="shared" si="5"/>
        <v>700.00000000000011</v>
      </c>
      <c r="M734" s="32">
        <v>0.25</v>
      </c>
      <c r="O734" s="33"/>
      <c r="P734" s="38">
        <f>Data!$I734+0.05</f>
        <v>0.4</v>
      </c>
      <c r="Q734" s="33"/>
      <c r="R734" s="34"/>
    </row>
    <row r="735" spans="1:18" ht="15.75" customHeight="1" x14ac:dyDescent="0.2">
      <c r="A735" s="22"/>
      <c r="B735" s="27" t="s">
        <v>21</v>
      </c>
      <c r="C735" s="27">
        <v>1185732</v>
      </c>
      <c r="D735" s="28">
        <v>44237</v>
      </c>
      <c r="E735" s="27" t="s">
        <v>53</v>
      </c>
      <c r="F735" s="27" t="s">
        <v>54</v>
      </c>
      <c r="G735" s="27" t="s">
        <v>55</v>
      </c>
      <c r="H735" s="27" t="s">
        <v>27</v>
      </c>
      <c r="I735" s="29">
        <v>0.39999999999999997</v>
      </c>
      <c r="J735" s="30">
        <v>6750</v>
      </c>
      <c r="K735" s="31">
        <f t="shared" si="4"/>
        <v>2700</v>
      </c>
      <c r="L735" s="31">
        <f t="shared" si="5"/>
        <v>810</v>
      </c>
      <c r="M735" s="32">
        <v>0.3</v>
      </c>
      <c r="O735" s="33"/>
      <c r="P735" s="38">
        <f>Data!$I735+0.05</f>
        <v>0.44999999999999996</v>
      </c>
      <c r="Q735" s="33"/>
      <c r="R735" s="34"/>
    </row>
    <row r="736" spans="1:18" ht="15.75" customHeight="1" x14ac:dyDescent="0.2">
      <c r="A736" s="22"/>
      <c r="B736" s="27" t="s">
        <v>21</v>
      </c>
      <c r="C736" s="27">
        <v>1185732</v>
      </c>
      <c r="D736" s="28">
        <v>44237</v>
      </c>
      <c r="E736" s="27" t="s">
        <v>53</v>
      </c>
      <c r="F736" s="27" t="s">
        <v>54</v>
      </c>
      <c r="G736" s="27" t="s">
        <v>55</v>
      </c>
      <c r="H736" s="27" t="s">
        <v>28</v>
      </c>
      <c r="I736" s="29">
        <v>0.55000000000000004</v>
      </c>
      <c r="J736" s="30">
        <v>7500</v>
      </c>
      <c r="K736" s="31">
        <f t="shared" si="4"/>
        <v>4125</v>
      </c>
      <c r="L736" s="31">
        <f t="shared" si="5"/>
        <v>1443.75</v>
      </c>
      <c r="M736" s="32">
        <v>0.35</v>
      </c>
      <c r="O736" s="33"/>
      <c r="P736" s="38">
        <f>Data!$I736+0.05</f>
        <v>0.60000000000000009</v>
      </c>
      <c r="Q736" s="33"/>
      <c r="R736" s="34"/>
    </row>
    <row r="737" spans="1:18" ht="15.75" customHeight="1" x14ac:dyDescent="0.2">
      <c r="A737" s="22"/>
      <c r="B737" s="27" t="s">
        <v>21</v>
      </c>
      <c r="C737" s="27">
        <v>1185732</v>
      </c>
      <c r="D737" s="28">
        <v>44237</v>
      </c>
      <c r="E737" s="27" t="s">
        <v>53</v>
      </c>
      <c r="F737" s="27" t="s">
        <v>54</v>
      </c>
      <c r="G737" s="27" t="s">
        <v>55</v>
      </c>
      <c r="H737" s="27" t="s">
        <v>29</v>
      </c>
      <c r="I737" s="29">
        <v>0.45</v>
      </c>
      <c r="J737" s="30">
        <v>8500</v>
      </c>
      <c r="K737" s="31">
        <f t="shared" si="4"/>
        <v>3825</v>
      </c>
      <c r="L737" s="31">
        <f t="shared" si="5"/>
        <v>1912.5</v>
      </c>
      <c r="M737" s="32">
        <v>0.5</v>
      </c>
      <c r="O737" s="33"/>
      <c r="P737" s="38">
        <f>Data!$I737+0.05</f>
        <v>0.5</v>
      </c>
      <c r="Q737" s="33"/>
      <c r="R737" s="34"/>
    </row>
    <row r="738" spans="1:18" ht="15.75" customHeight="1" x14ac:dyDescent="0.2">
      <c r="A738" s="22"/>
      <c r="B738" s="27" t="s">
        <v>21</v>
      </c>
      <c r="C738" s="27">
        <v>1185732</v>
      </c>
      <c r="D738" s="28">
        <v>44263</v>
      </c>
      <c r="E738" s="27" t="s">
        <v>53</v>
      </c>
      <c r="F738" s="27" t="s">
        <v>54</v>
      </c>
      <c r="G738" s="27" t="s">
        <v>55</v>
      </c>
      <c r="H738" s="27" t="s">
        <v>24</v>
      </c>
      <c r="I738" s="29">
        <v>0.45</v>
      </c>
      <c r="J738" s="30">
        <v>10700</v>
      </c>
      <c r="K738" s="31">
        <f t="shared" si="4"/>
        <v>4815</v>
      </c>
      <c r="L738" s="31">
        <f t="shared" si="5"/>
        <v>2166.75</v>
      </c>
      <c r="M738" s="32">
        <v>0.45</v>
      </c>
      <c r="O738" s="33"/>
      <c r="P738" s="38">
        <f>Data!$I738+0.05</f>
        <v>0.5</v>
      </c>
      <c r="Q738" s="33"/>
      <c r="R738" s="34"/>
    </row>
    <row r="739" spans="1:18" ht="15.75" customHeight="1" x14ac:dyDescent="0.2">
      <c r="A739" s="22"/>
      <c r="B739" s="27" t="s">
        <v>21</v>
      </c>
      <c r="C739" s="27">
        <v>1185732</v>
      </c>
      <c r="D739" s="28">
        <v>44263</v>
      </c>
      <c r="E739" s="27" t="s">
        <v>53</v>
      </c>
      <c r="F739" s="27" t="s">
        <v>54</v>
      </c>
      <c r="G739" s="27" t="s">
        <v>55</v>
      </c>
      <c r="H739" s="27" t="s">
        <v>25</v>
      </c>
      <c r="I739" s="29">
        <v>0.45</v>
      </c>
      <c r="J739" s="30">
        <v>7500</v>
      </c>
      <c r="K739" s="31">
        <f t="shared" si="4"/>
        <v>3375</v>
      </c>
      <c r="L739" s="31">
        <f t="shared" si="5"/>
        <v>1181.25</v>
      </c>
      <c r="M739" s="32">
        <v>0.35</v>
      </c>
      <c r="O739" s="33"/>
      <c r="P739" s="38">
        <f>Data!$I739+0.05</f>
        <v>0.5</v>
      </c>
      <c r="Q739" s="33"/>
      <c r="R739" s="34"/>
    </row>
    <row r="740" spans="1:18" ht="15.75" customHeight="1" x14ac:dyDescent="0.2">
      <c r="A740" s="22"/>
      <c r="B740" s="27" t="s">
        <v>21</v>
      </c>
      <c r="C740" s="27">
        <v>1185732</v>
      </c>
      <c r="D740" s="28">
        <v>44263</v>
      </c>
      <c r="E740" s="27" t="s">
        <v>53</v>
      </c>
      <c r="F740" s="27" t="s">
        <v>54</v>
      </c>
      <c r="G740" s="27" t="s">
        <v>55</v>
      </c>
      <c r="H740" s="27" t="s">
        <v>26</v>
      </c>
      <c r="I740" s="29">
        <v>0.35000000000000003</v>
      </c>
      <c r="J740" s="30">
        <v>7750</v>
      </c>
      <c r="K740" s="31">
        <f t="shared" si="4"/>
        <v>2712.5000000000005</v>
      </c>
      <c r="L740" s="31">
        <f t="shared" si="5"/>
        <v>678.12500000000011</v>
      </c>
      <c r="M740" s="32">
        <v>0.25</v>
      </c>
      <c r="O740" s="33"/>
      <c r="P740" s="38">
        <f>Data!$I740+0.05</f>
        <v>0.4</v>
      </c>
      <c r="Q740" s="33"/>
      <c r="R740" s="34"/>
    </row>
    <row r="741" spans="1:18" ht="15.75" customHeight="1" x14ac:dyDescent="0.2">
      <c r="A741" s="22"/>
      <c r="B741" s="27" t="s">
        <v>21</v>
      </c>
      <c r="C741" s="27">
        <v>1185732</v>
      </c>
      <c r="D741" s="28">
        <v>44263</v>
      </c>
      <c r="E741" s="27" t="s">
        <v>53</v>
      </c>
      <c r="F741" s="27" t="s">
        <v>54</v>
      </c>
      <c r="G741" s="27" t="s">
        <v>55</v>
      </c>
      <c r="H741" s="27" t="s">
        <v>27</v>
      </c>
      <c r="I741" s="29">
        <v>0.39999999999999997</v>
      </c>
      <c r="J741" s="30">
        <v>6250</v>
      </c>
      <c r="K741" s="31">
        <f t="shared" si="4"/>
        <v>2500</v>
      </c>
      <c r="L741" s="31">
        <f t="shared" si="5"/>
        <v>750</v>
      </c>
      <c r="M741" s="32">
        <v>0.3</v>
      </c>
      <c r="O741" s="33"/>
      <c r="P741" s="38">
        <f>Data!$I741+0.05</f>
        <v>0.44999999999999996</v>
      </c>
      <c r="Q741" s="33"/>
      <c r="R741" s="34"/>
    </row>
    <row r="742" spans="1:18" ht="15.75" customHeight="1" x14ac:dyDescent="0.2">
      <c r="A742" s="22"/>
      <c r="B742" s="27" t="s">
        <v>21</v>
      </c>
      <c r="C742" s="27">
        <v>1185732</v>
      </c>
      <c r="D742" s="28">
        <v>44263</v>
      </c>
      <c r="E742" s="27" t="s">
        <v>53</v>
      </c>
      <c r="F742" s="27" t="s">
        <v>54</v>
      </c>
      <c r="G742" s="27" t="s">
        <v>55</v>
      </c>
      <c r="H742" s="27" t="s">
        <v>28</v>
      </c>
      <c r="I742" s="29">
        <v>0.55000000000000004</v>
      </c>
      <c r="J742" s="30">
        <v>6750</v>
      </c>
      <c r="K742" s="31">
        <f t="shared" si="4"/>
        <v>3712.5000000000005</v>
      </c>
      <c r="L742" s="31">
        <f t="shared" si="5"/>
        <v>1299.375</v>
      </c>
      <c r="M742" s="32">
        <v>0.35</v>
      </c>
      <c r="O742" s="33"/>
      <c r="P742" s="38">
        <f>Data!$I742+0.05</f>
        <v>0.60000000000000009</v>
      </c>
      <c r="Q742" s="33"/>
      <c r="R742" s="34"/>
    </row>
    <row r="743" spans="1:18" ht="15.75" customHeight="1" x14ac:dyDescent="0.2">
      <c r="A743" s="22"/>
      <c r="B743" s="27" t="s">
        <v>21</v>
      </c>
      <c r="C743" s="27">
        <v>1185732</v>
      </c>
      <c r="D743" s="28">
        <v>44263</v>
      </c>
      <c r="E743" s="27" t="s">
        <v>53</v>
      </c>
      <c r="F743" s="27" t="s">
        <v>54</v>
      </c>
      <c r="G743" s="27" t="s">
        <v>55</v>
      </c>
      <c r="H743" s="27" t="s">
        <v>29</v>
      </c>
      <c r="I743" s="29">
        <v>0.45</v>
      </c>
      <c r="J743" s="30">
        <v>7750</v>
      </c>
      <c r="K743" s="31">
        <f t="shared" si="4"/>
        <v>3487.5</v>
      </c>
      <c r="L743" s="31">
        <f t="shared" si="5"/>
        <v>1743.75</v>
      </c>
      <c r="M743" s="32">
        <v>0.5</v>
      </c>
      <c r="O743" s="33"/>
      <c r="P743" s="38">
        <f>Data!$I743+0.05</f>
        <v>0.5</v>
      </c>
      <c r="Q743" s="33"/>
      <c r="R743" s="34"/>
    </row>
    <row r="744" spans="1:18" ht="15.75" customHeight="1" x14ac:dyDescent="0.2">
      <c r="A744" s="22"/>
      <c r="B744" s="27" t="s">
        <v>21</v>
      </c>
      <c r="C744" s="27">
        <v>1185732</v>
      </c>
      <c r="D744" s="28">
        <v>44295</v>
      </c>
      <c r="E744" s="27" t="s">
        <v>53</v>
      </c>
      <c r="F744" s="27" t="s">
        <v>54</v>
      </c>
      <c r="G744" s="27" t="s">
        <v>55</v>
      </c>
      <c r="H744" s="27" t="s">
        <v>24</v>
      </c>
      <c r="I744" s="29">
        <v>0.45</v>
      </c>
      <c r="J744" s="30">
        <v>10250</v>
      </c>
      <c r="K744" s="31">
        <f t="shared" si="4"/>
        <v>4612.5</v>
      </c>
      <c r="L744" s="31">
        <f t="shared" si="5"/>
        <v>2075.625</v>
      </c>
      <c r="M744" s="32">
        <v>0.45</v>
      </c>
      <c r="O744" s="33"/>
      <c r="P744" s="38">
        <f>Data!$I744+0.05</f>
        <v>0.5</v>
      </c>
      <c r="Q744" s="33"/>
      <c r="R744" s="34"/>
    </row>
    <row r="745" spans="1:18" ht="15.75" customHeight="1" x14ac:dyDescent="0.2">
      <c r="A745" s="22"/>
      <c r="B745" s="27" t="s">
        <v>21</v>
      </c>
      <c r="C745" s="27">
        <v>1185732</v>
      </c>
      <c r="D745" s="28">
        <v>44295</v>
      </c>
      <c r="E745" s="27" t="s">
        <v>53</v>
      </c>
      <c r="F745" s="27" t="s">
        <v>54</v>
      </c>
      <c r="G745" s="27" t="s">
        <v>55</v>
      </c>
      <c r="H745" s="27" t="s">
        <v>25</v>
      </c>
      <c r="I745" s="29">
        <v>0.45</v>
      </c>
      <c r="J745" s="30">
        <v>7250</v>
      </c>
      <c r="K745" s="31">
        <f t="shared" si="4"/>
        <v>3262.5</v>
      </c>
      <c r="L745" s="31">
        <f t="shared" si="5"/>
        <v>1141.875</v>
      </c>
      <c r="M745" s="32">
        <v>0.35</v>
      </c>
      <c r="O745" s="33"/>
      <c r="P745" s="38">
        <f>Data!$I745+0.05</f>
        <v>0.5</v>
      </c>
      <c r="Q745" s="33"/>
      <c r="R745" s="34"/>
    </row>
    <row r="746" spans="1:18" ht="15.75" customHeight="1" x14ac:dyDescent="0.2">
      <c r="A746" s="22"/>
      <c r="B746" s="27" t="s">
        <v>21</v>
      </c>
      <c r="C746" s="27">
        <v>1185732</v>
      </c>
      <c r="D746" s="28">
        <v>44295</v>
      </c>
      <c r="E746" s="27" t="s">
        <v>53</v>
      </c>
      <c r="F746" s="27" t="s">
        <v>54</v>
      </c>
      <c r="G746" s="27" t="s">
        <v>55</v>
      </c>
      <c r="H746" s="27" t="s">
        <v>26</v>
      </c>
      <c r="I746" s="29">
        <v>0.35000000000000003</v>
      </c>
      <c r="J746" s="30">
        <v>7250</v>
      </c>
      <c r="K746" s="31">
        <f t="shared" si="4"/>
        <v>2537.5000000000005</v>
      </c>
      <c r="L746" s="31">
        <f t="shared" si="5"/>
        <v>634.37500000000011</v>
      </c>
      <c r="M746" s="32">
        <v>0.25</v>
      </c>
      <c r="O746" s="33"/>
      <c r="P746" s="38">
        <f>Data!$I746+0.05</f>
        <v>0.4</v>
      </c>
      <c r="Q746" s="33"/>
      <c r="R746" s="34"/>
    </row>
    <row r="747" spans="1:18" ht="15.75" customHeight="1" x14ac:dyDescent="0.2">
      <c r="A747" s="22"/>
      <c r="B747" s="27" t="s">
        <v>21</v>
      </c>
      <c r="C747" s="27">
        <v>1185732</v>
      </c>
      <c r="D747" s="28">
        <v>44295</v>
      </c>
      <c r="E747" s="27" t="s">
        <v>53</v>
      </c>
      <c r="F747" s="27" t="s">
        <v>54</v>
      </c>
      <c r="G747" s="27" t="s">
        <v>55</v>
      </c>
      <c r="H747" s="27" t="s">
        <v>27</v>
      </c>
      <c r="I747" s="29">
        <v>0.39999999999999997</v>
      </c>
      <c r="J747" s="30">
        <v>6500</v>
      </c>
      <c r="K747" s="31">
        <f t="shared" si="4"/>
        <v>2600</v>
      </c>
      <c r="L747" s="31">
        <f t="shared" si="5"/>
        <v>780</v>
      </c>
      <c r="M747" s="32">
        <v>0.3</v>
      </c>
      <c r="O747" s="33"/>
      <c r="P747" s="38">
        <f>Data!$I747+0.05</f>
        <v>0.44999999999999996</v>
      </c>
      <c r="Q747" s="33"/>
      <c r="R747" s="34"/>
    </row>
    <row r="748" spans="1:18" ht="15.75" customHeight="1" x14ac:dyDescent="0.2">
      <c r="A748" s="22"/>
      <c r="B748" s="27" t="s">
        <v>21</v>
      </c>
      <c r="C748" s="27">
        <v>1185732</v>
      </c>
      <c r="D748" s="28">
        <v>44295</v>
      </c>
      <c r="E748" s="27" t="s">
        <v>53</v>
      </c>
      <c r="F748" s="27" t="s">
        <v>54</v>
      </c>
      <c r="G748" s="27" t="s">
        <v>55</v>
      </c>
      <c r="H748" s="27" t="s">
        <v>28</v>
      </c>
      <c r="I748" s="29">
        <v>0.55000000000000004</v>
      </c>
      <c r="J748" s="30">
        <v>6750</v>
      </c>
      <c r="K748" s="31">
        <f t="shared" si="4"/>
        <v>3712.5000000000005</v>
      </c>
      <c r="L748" s="31">
        <f t="shared" si="5"/>
        <v>1299.375</v>
      </c>
      <c r="M748" s="32">
        <v>0.35</v>
      </c>
      <c r="O748" s="33"/>
      <c r="P748" s="38">
        <f>Data!$I748+0.05</f>
        <v>0.60000000000000009</v>
      </c>
      <c r="Q748" s="33"/>
      <c r="R748" s="34"/>
    </row>
    <row r="749" spans="1:18" ht="15.75" customHeight="1" x14ac:dyDescent="0.2">
      <c r="A749" s="22"/>
      <c r="B749" s="27" t="s">
        <v>21</v>
      </c>
      <c r="C749" s="27">
        <v>1185732</v>
      </c>
      <c r="D749" s="28">
        <v>44295</v>
      </c>
      <c r="E749" s="27" t="s">
        <v>53</v>
      </c>
      <c r="F749" s="27" t="s">
        <v>54</v>
      </c>
      <c r="G749" s="27" t="s">
        <v>55</v>
      </c>
      <c r="H749" s="27" t="s">
        <v>29</v>
      </c>
      <c r="I749" s="29">
        <v>0.45</v>
      </c>
      <c r="J749" s="30">
        <v>8000</v>
      </c>
      <c r="K749" s="31">
        <f t="shared" si="4"/>
        <v>3600</v>
      </c>
      <c r="L749" s="31">
        <f t="shared" si="5"/>
        <v>1800</v>
      </c>
      <c r="M749" s="32">
        <v>0.5</v>
      </c>
      <c r="O749" s="33"/>
      <c r="P749" s="38">
        <f>Data!$I749+0.05</f>
        <v>0.5</v>
      </c>
      <c r="Q749" s="33"/>
      <c r="R749" s="34"/>
    </row>
    <row r="750" spans="1:18" ht="15.75" customHeight="1" x14ac:dyDescent="0.2">
      <c r="A750" s="22"/>
      <c r="B750" s="27" t="s">
        <v>21</v>
      </c>
      <c r="C750" s="27">
        <v>1185732</v>
      </c>
      <c r="D750" s="28">
        <v>44324</v>
      </c>
      <c r="E750" s="27" t="s">
        <v>53</v>
      </c>
      <c r="F750" s="27" t="s">
        <v>54</v>
      </c>
      <c r="G750" s="27" t="s">
        <v>55</v>
      </c>
      <c r="H750" s="27" t="s">
        <v>24</v>
      </c>
      <c r="I750" s="29">
        <v>0.55000000000000004</v>
      </c>
      <c r="J750" s="30">
        <v>10700</v>
      </c>
      <c r="K750" s="31">
        <f t="shared" si="4"/>
        <v>5885.0000000000009</v>
      </c>
      <c r="L750" s="31">
        <f t="shared" si="5"/>
        <v>2648.2500000000005</v>
      </c>
      <c r="M750" s="32">
        <v>0.45</v>
      </c>
      <c r="O750" s="33"/>
      <c r="P750" s="38">
        <f>Data!$I750+0.05</f>
        <v>0.60000000000000009</v>
      </c>
      <c r="Q750" s="33"/>
      <c r="R750" s="34"/>
    </row>
    <row r="751" spans="1:18" ht="15.75" customHeight="1" x14ac:dyDescent="0.2">
      <c r="A751" s="22"/>
      <c r="B751" s="27" t="s">
        <v>21</v>
      </c>
      <c r="C751" s="27">
        <v>1185732</v>
      </c>
      <c r="D751" s="28">
        <v>44324</v>
      </c>
      <c r="E751" s="27" t="s">
        <v>53</v>
      </c>
      <c r="F751" s="27" t="s">
        <v>54</v>
      </c>
      <c r="G751" s="27" t="s">
        <v>55</v>
      </c>
      <c r="H751" s="27" t="s">
        <v>25</v>
      </c>
      <c r="I751" s="29">
        <v>0.55000000000000004</v>
      </c>
      <c r="J751" s="30">
        <v>7750</v>
      </c>
      <c r="K751" s="31">
        <f t="shared" si="4"/>
        <v>4262.5</v>
      </c>
      <c r="L751" s="31">
        <f t="shared" si="5"/>
        <v>1491.875</v>
      </c>
      <c r="M751" s="32">
        <v>0.35</v>
      </c>
      <c r="O751" s="33"/>
      <c r="P751" s="38">
        <f>Data!$I751+0.05</f>
        <v>0.60000000000000009</v>
      </c>
      <c r="Q751" s="33"/>
      <c r="R751" s="34"/>
    </row>
    <row r="752" spans="1:18" ht="15.75" customHeight="1" x14ac:dyDescent="0.2">
      <c r="A752" s="22"/>
      <c r="B752" s="27" t="s">
        <v>21</v>
      </c>
      <c r="C752" s="27">
        <v>1185732</v>
      </c>
      <c r="D752" s="28">
        <v>44324</v>
      </c>
      <c r="E752" s="27" t="s">
        <v>53</v>
      </c>
      <c r="F752" s="27" t="s">
        <v>54</v>
      </c>
      <c r="G752" s="27" t="s">
        <v>55</v>
      </c>
      <c r="H752" s="27" t="s">
        <v>26</v>
      </c>
      <c r="I752" s="29">
        <v>0.5</v>
      </c>
      <c r="J752" s="30">
        <v>7500</v>
      </c>
      <c r="K752" s="31">
        <f t="shared" si="4"/>
        <v>3750</v>
      </c>
      <c r="L752" s="31">
        <f t="shared" si="5"/>
        <v>937.5</v>
      </c>
      <c r="M752" s="32">
        <v>0.25</v>
      </c>
      <c r="O752" s="33"/>
      <c r="P752" s="38">
        <f>Data!$I752+0.05</f>
        <v>0.55000000000000004</v>
      </c>
      <c r="Q752" s="33"/>
      <c r="R752" s="34"/>
    </row>
    <row r="753" spans="1:18" ht="15.75" customHeight="1" x14ac:dyDescent="0.2">
      <c r="A753" s="22"/>
      <c r="B753" s="27" t="s">
        <v>21</v>
      </c>
      <c r="C753" s="27">
        <v>1185732</v>
      </c>
      <c r="D753" s="28">
        <v>44324</v>
      </c>
      <c r="E753" s="27" t="s">
        <v>53</v>
      </c>
      <c r="F753" s="27" t="s">
        <v>54</v>
      </c>
      <c r="G753" s="27" t="s">
        <v>55</v>
      </c>
      <c r="H753" s="27" t="s">
        <v>27</v>
      </c>
      <c r="I753" s="29">
        <v>0.5</v>
      </c>
      <c r="J753" s="30">
        <v>7000</v>
      </c>
      <c r="K753" s="31">
        <f t="shared" si="4"/>
        <v>3500</v>
      </c>
      <c r="L753" s="31">
        <f t="shared" si="5"/>
        <v>1050</v>
      </c>
      <c r="M753" s="32">
        <v>0.3</v>
      </c>
      <c r="O753" s="33"/>
      <c r="P753" s="38">
        <f>Data!$I753+0.05</f>
        <v>0.55000000000000004</v>
      </c>
      <c r="Q753" s="33"/>
      <c r="R753" s="34"/>
    </row>
    <row r="754" spans="1:18" ht="15.75" customHeight="1" x14ac:dyDescent="0.2">
      <c r="A754" s="22"/>
      <c r="B754" s="27" t="s">
        <v>21</v>
      </c>
      <c r="C754" s="27">
        <v>1185732</v>
      </c>
      <c r="D754" s="28">
        <v>44324</v>
      </c>
      <c r="E754" s="27" t="s">
        <v>53</v>
      </c>
      <c r="F754" s="27" t="s">
        <v>54</v>
      </c>
      <c r="G754" s="27" t="s">
        <v>55</v>
      </c>
      <c r="H754" s="27" t="s">
        <v>28</v>
      </c>
      <c r="I754" s="29">
        <v>0.6</v>
      </c>
      <c r="J754" s="30">
        <v>7250</v>
      </c>
      <c r="K754" s="31">
        <f t="shared" si="4"/>
        <v>4350</v>
      </c>
      <c r="L754" s="31">
        <f t="shared" si="5"/>
        <v>1522.5</v>
      </c>
      <c r="M754" s="32">
        <v>0.35</v>
      </c>
      <c r="O754" s="33"/>
      <c r="P754" s="38">
        <f>Data!$I754+0.05</f>
        <v>0.65</v>
      </c>
      <c r="Q754" s="33"/>
      <c r="R754" s="34"/>
    </row>
    <row r="755" spans="1:18" ht="15.75" customHeight="1" x14ac:dyDescent="0.2">
      <c r="A755" s="22"/>
      <c r="B755" s="27" t="s">
        <v>21</v>
      </c>
      <c r="C755" s="27">
        <v>1185732</v>
      </c>
      <c r="D755" s="28">
        <v>44324</v>
      </c>
      <c r="E755" s="27" t="s">
        <v>53</v>
      </c>
      <c r="F755" s="27" t="s">
        <v>54</v>
      </c>
      <c r="G755" s="27" t="s">
        <v>55</v>
      </c>
      <c r="H755" s="27" t="s">
        <v>29</v>
      </c>
      <c r="I755" s="29">
        <v>0.65</v>
      </c>
      <c r="J755" s="30">
        <v>8250</v>
      </c>
      <c r="K755" s="31">
        <f t="shared" si="4"/>
        <v>5362.5</v>
      </c>
      <c r="L755" s="31">
        <f t="shared" si="5"/>
        <v>2681.25</v>
      </c>
      <c r="M755" s="32">
        <v>0.5</v>
      </c>
      <c r="O755" s="33"/>
      <c r="P755" s="38">
        <f>Data!$I755+0.05</f>
        <v>0.70000000000000007</v>
      </c>
      <c r="Q755" s="33"/>
      <c r="R755" s="34"/>
    </row>
    <row r="756" spans="1:18" ht="15.75" customHeight="1" x14ac:dyDescent="0.2">
      <c r="A756" s="22"/>
      <c r="B756" s="27" t="s">
        <v>21</v>
      </c>
      <c r="C756" s="27">
        <v>1185732</v>
      </c>
      <c r="D756" s="28">
        <v>44357</v>
      </c>
      <c r="E756" s="27" t="s">
        <v>53</v>
      </c>
      <c r="F756" s="27" t="s">
        <v>54</v>
      </c>
      <c r="G756" s="27" t="s">
        <v>55</v>
      </c>
      <c r="H756" s="27" t="s">
        <v>24</v>
      </c>
      <c r="I756" s="29">
        <v>0.6</v>
      </c>
      <c r="J756" s="30">
        <v>10750</v>
      </c>
      <c r="K756" s="31">
        <f t="shared" si="4"/>
        <v>6450</v>
      </c>
      <c r="L756" s="31">
        <f t="shared" si="5"/>
        <v>2902.5</v>
      </c>
      <c r="M756" s="32">
        <v>0.45</v>
      </c>
      <c r="O756" s="33"/>
      <c r="P756" s="38">
        <f>Data!$I756+0.05</f>
        <v>0.65</v>
      </c>
      <c r="Q756" s="33"/>
      <c r="R756" s="34"/>
    </row>
    <row r="757" spans="1:18" ht="15.75" customHeight="1" x14ac:dyDescent="0.2">
      <c r="A757" s="22"/>
      <c r="B757" s="27" t="s">
        <v>21</v>
      </c>
      <c r="C757" s="27">
        <v>1185732</v>
      </c>
      <c r="D757" s="28">
        <v>44357</v>
      </c>
      <c r="E757" s="27" t="s">
        <v>53</v>
      </c>
      <c r="F757" s="27" t="s">
        <v>54</v>
      </c>
      <c r="G757" s="27" t="s">
        <v>55</v>
      </c>
      <c r="H757" s="27" t="s">
        <v>25</v>
      </c>
      <c r="I757" s="29">
        <v>0.55000000000000004</v>
      </c>
      <c r="J757" s="30">
        <v>8250</v>
      </c>
      <c r="K757" s="31">
        <f t="shared" si="4"/>
        <v>4537.5</v>
      </c>
      <c r="L757" s="31">
        <f t="shared" si="5"/>
        <v>1588.125</v>
      </c>
      <c r="M757" s="32">
        <v>0.35</v>
      </c>
      <c r="O757" s="33"/>
      <c r="P757" s="38">
        <f>Data!$I757+0.05</f>
        <v>0.60000000000000009</v>
      </c>
      <c r="Q757" s="33"/>
      <c r="R757" s="34"/>
    </row>
    <row r="758" spans="1:18" ht="15.75" customHeight="1" x14ac:dyDescent="0.2">
      <c r="A758" s="22"/>
      <c r="B758" s="27" t="s">
        <v>21</v>
      </c>
      <c r="C758" s="27">
        <v>1185732</v>
      </c>
      <c r="D758" s="28">
        <v>44357</v>
      </c>
      <c r="E758" s="27" t="s">
        <v>53</v>
      </c>
      <c r="F758" s="27" t="s">
        <v>54</v>
      </c>
      <c r="G758" s="27" t="s">
        <v>55</v>
      </c>
      <c r="H758" s="27" t="s">
        <v>26</v>
      </c>
      <c r="I758" s="29">
        <v>0.5</v>
      </c>
      <c r="J758" s="30">
        <v>8000</v>
      </c>
      <c r="K758" s="31">
        <f t="shared" si="4"/>
        <v>4000</v>
      </c>
      <c r="L758" s="31">
        <f t="shared" si="5"/>
        <v>1000</v>
      </c>
      <c r="M758" s="32">
        <v>0.25</v>
      </c>
      <c r="O758" s="33"/>
      <c r="P758" s="38">
        <f>Data!$I758+0.05</f>
        <v>0.55000000000000004</v>
      </c>
      <c r="Q758" s="33"/>
      <c r="R758" s="34"/>
    </row>
    <row r="759" spans="1:18" ht="15.75" customHeight="1" x14ac:dyDescent="0.2">
      <c r="A759" s="22"/>
      <c r="B759" s="27" t="s">
        <v>21</v>
      </c>
      <c r="C759" s="27">
        <v>1185732</v>
      </c>
      <c r="D759" s="28">
        <v>44357</v>
      </c>
      <c r="E759" s="27" t="s">
        <v>53</v>
      </c>
      <c r="F759" s="27" t="s">
        <v>54</v>
      </c>
      <c r="G759" s="27" t="s">
        <v>55</v>
      </c>
      <c r="H759" s="27" t="s">
        <v>27</v>
      </c>
      <c r="I759" s="29">
        <v>0.5</v>
      </c>
      <c r="J759" s="30">
        <v>7750</v>
      </c>
      <c r="K759" s="31">
        <f t="shared" si="4"/>
        <v>3875</v>
      </c>
      <c r="L759" s="31">
        <f t="shared" si="5"/>
        <v>1162.5</v>
      </c>
      <c r="M759" s="32">
        <v>0.3</v>
      </c>
      <c r="O759" s="33"/>
      <c r="P759" s="38">
        <f>Data!$I759+0.05</f>
        <v>0.55000000000000004</v>
      </c>
      <c r="Q759" s="33"/>
      <c r="R759" s="34"/>
    </row>
    <row r="760" spans="1:18" ht="15.75" customHeight="1" x14ac:dyDescent="0.2">
      <c r="A760" s="22"/>
      <c r="B760" s="27" t="s">
        <v>21</v>
      </c>
      <c r="C760" s="27">
        <v>1185732</v>
      </c>
      <c r="D760" s="28">
        <v>44357</v>
      </c>
      <c r="E760" s="27" t="s">
        <v>53</v>
      </c>
      <c r="F760" s="27" t="s">
        <v>54</v>
      </c>
      <c r="G760" s="27" t="s">
        <v>55</v>
      </c>
      <c r="H760" s="27" t="s">
        <v>28</v>
      </c>
      <c r="I760" s="29">
        <v>0.65</v>
      </c>
      <c r="J760" s="30">
        <v>7750</v>
      </c>
      <c r="K760" s="31">
        <f t="shared" si="4"/>
        <v>5037.5</v>
      </c>
      <c r="L760" s="31">
        <f t="shared" si="5"/>
        <v>1763.125</v>
      </c>
      <c r="M760" s="32">
        <v>0.35</v>
      </c>
      <c r="O760" s="33"/>
      <c r="P760" s="38">
        <f>Data!$I760+0.05</f>
        <v>0.70000000000000007</v>
      </c>
      <c r="Q760" s="33"/>
      <c r="R760" s="34"/>
    </row>
    <row r="761" spans="1:18" ht="15.75" customHeight="1" x14ac:dyDescent="0.2">
      <c r="A761" s="22"/>
      <c r="B761" s="27" t="s">
        <v>21</v>
      </c>
      <c r="C761" s="27">
        <v>1185732</v>
      </c>
      <c r="D761" s="28">
        <v>44357</v>
      </c>
      <c r="E761" s="27" t="s">
        <v>53</v>
      </c>
      <c r="F761" s="27" t="s">
        <v>54</v>
      </c>
      <c r="G761" s="27" t="s">
        <v>55</v>
      </c>
      <c r="H761" s="27" t="s">
        <v>29</v>
      </c>
      <c r="I761" s="29">
        <v>0.70000000000000007</v>
      </c>
      <c r="J761" s="30">
        <v>9250</v>
      </c>
      <c r="K761" s="31">
        <f t="shared" si="4"/>
        <v>6475.0000000000009</v>
      </c>
      <c r="L761" s="31">
        <f t="shared" si="5"/>
        <v>3237.5000000000005</v>
      </c>
      <c r="M761" s="32">
        <v>0.5</v>
      </c>
      <c r="O761" s="33"/>
      <c r="P761" s="38">
        <f>Data!$I761+0.05</f>
        <v>0.75000000000000011</v>
      </c>
      <c r="Q761" s="33"/>
      <c r="R761" s="34"/>
    </row>
    <row r="762" spans="1:18" ht="15.75" customHeight="1" x14ac:dyDescent="0.2">
      <c r="A762" s="22"/>
      <c r="B762" s="27" t="s">
        <v>21</v>
      </c>
      <c r="C762" s="27">
        <v>1185732</v>
      </c>
      <c r="D762" s="28">
        <v>44385</v>
      </c>
      <c r="E762" s="27" t="s">
        <v>53</v>
      </c>
      <c r="F762" s="27" t="s">
        <v>54</v>
      </c>
      <c r="G762" s="27" t="s">
        <v>55</v>
      </c>
      <c r="H762" s="27" t="s">
        <v>24</v>
      </c>
      <c r="I762" s="29">
        <v>0.65</v>
      </c>
      <c r="J762" s="30">
        <v>11500</v>
      </c>
      <c r="K762" s="31">
        <f t="shared" si="4"/>
        <v>7475</v>
      </c>
      <c r="L762" s="31">
        <f t="shared" si="5"/>
        <v>3363.75</v>
      </c>
      <c r="M762" s="32">
        <v>0.45</v>
      </c>
      <c r="O762" s="33"/>
      <c r="P762" s="38">
        <f>Data!$I762+0.05</f>
        <v>0.70000000000000007</v>
      </c>
      <c r="Q762" s="33"/>
      <c r="R762" s="34"/>
    </row>
    <row r="763" spans="1:18" ht="15.75" customHeight="1" x14ac:dyDescent="0.2">
      <c r="A763" s="22"/>
      <c r="B763" s="27" t="s">
        <v>21</v>
      </c>
      <c r="C763" s="27">
        <v>1185732</v>
      </c>
      <c r="D763" s="28">
        <v>44385</v>
      </c>
      <c r="E763" s="27" t="s">
        <v>53</v>
      </c>
      <c r="F763" s="27" t="s">
        <v>54</v>
      </c>
      <c r="G763" s="27" t="s">
        <v>55</v>
      </c>
      <c r="H763" s="27" t="s">
        <v>25</v>
      </c>
      <c r="I763" s="29">
        <v>0.60000000000000009</v>
      </c>
      <c r="J763" s="30">
        <v>9000</v>
      </c>
      <c r="K763" s="31">
        <f t="shared" si="4"/>
        <v>5400.0000000000009</v>
      </c>
      <c r="L763" s="31">
        <f t="shared" si="5"/>
        <v>1890.0000000000002</v>
      </c>
      <c r="M763" s="32">
        <v>0.35</v>
      </c>
      <c r="O763" s="33"/>
      <c r="P763" s="38">
        <f>Data!$I763+0.05</f>
        <v>0.65000000000000013</v>
      </c>
      <c r="Q763" s="33"/>
      <c r="R763" s="34"/>
    </row>
    <row r="764" spans="1:18" ht="15.75" customHeight="1" x14ac:dyDescent="0.2">
      <c r="A764" s="22"/>
      <c r="B764" s="27" t="s">
        <v>21</v>
      </c>
      <c r="C764" s="27">
        <v>1185732</v>
      </c>
      <c r="D764" s="28">
        <v>44385</v>
      </c>
      <c r="E764" s="27" t="s">
        <v>53</v>
      </c>
      <c r="F764" s="27" t="s">
        <v>54</v>
      </c>
      <c r="G764" s="27" t="s">
        <v>55</v>
      </c>
      <c r="H764" s="27" t="s">
        <v>26</v>
      </c>
      <c r="I764" s="29">
        <v>0.55000000000000004</v>
      </c>
      <c r="J764" s="30">
        <v>8250</v>
      </c>
      <c r="K764" s="31">
        <f t="shared" si="4"/>
        <v>4537.5</v>
      </c>
      <c r="L764" s="31">
        <f t="shared" si="5"/>
        <v>1134.375</v>
      </c>
      <c r="M764" s="32">
        <v>0.25</v>
      </c>
      <c r="O764" s="33"/>
      <c r="P764" s="38">
        <f>Data!$I764+0.05</f>
        <v>0.60000000000000009</v>
      </c>
      <c r="Q764" s="33"/>
      <c r="R764" s="34"/>
    </row>
    <row r="765" spans="1:18" ht="15.75" customHeight="1" x14ac:dyDescent="0.2">
      <c r="A765" s="22"/>
      <c r="B765" s="27" t="s">
        <v>21</v>
      </c>
      <c r="C765" s="27">
        <v>1185732</v>
      </c>
      <c r="D765" s="28">
        <v>44385</v>
      </c>
      <c r="E765" s="27" t="s">
        <v>53</v>
      </c>
      <c r="F765" s="27" t="s">
        <v>54</v>
      </c>
      <c r="G765" s="27" t="s">
        <v>55</v>
      </c>
      <c r="H765" s="27" t="s">
        <v>27</v>
      </c>
      <c r="I765" s="29">
        <v>0.55000000000000004</v>
      </c>
      <c r="J765" s="30">
        <v>7750</v>
      </c>
      <c r="K765" s="31">
        <f t="shared" si="4"/>
        <v>4262.5</v>
      </c>
      <c r="L765" s="31">
        <f t="shared" si="5"/>
        <v>1278.75</v>
      </c>
      <c r="M765" s="32">
        <v>0.3</v>
      </c>
      <c r="O765" s="33"/>
      <c r="P765" s="38">
        <f>Data!$I765+0.05</f>
        <v>0.60000000000000009</v>
      </c>
      <c r="Q765" s="33"/>
      <c r="R765" s="34"/>
    </row>
    <row r="766" spans="1:18" ht="15.75" customHeight="1" x14ac:dyDescent="0.2">
      <c r="A766" s="22"/>
      <c r="B766" s="27" t="s">
        <v>21</v>
      </c>
      <c r="C766" s="27">
        <v>1185732</v>
      </c>
      <c r="D766" s="28">
        <v>44385</v>
      </c>
      <c r="E766" s="27" t="s">
        <v>53</v>
      </c>
      <c r="F766" s="27" t="s">
        <v>54</v>
      </c>
      <c r="G766" s="27" t="s">
        <v>55</v>
      </c>
      <c r="H766" s="27" t="s">
        <v>28</v>
      </c>
      <c r="I766" s="29">
        <v>0.65</v>
      </c>
      <c r="J766" s="30">
        <v>8000</v>
      </c>
      <c r="K766" s="31">
        <f t="shared" si="4"/>
        <v>5200</v>
      </c>
      <c r="L766" s="31">
        <f t="shared" si="5"/>
        <v>1819.9999999999998</v>
      </c>
      <c r="M766" s="32">
        <v>0.35</v>
      </c>
      <c r="O766" s="33"/>
      <c r="P766" s="38">
        <f>Data!$I766+0.05</f>
        <v>0.70000000000000007</v>
      </c>
      <c r="Q766" s="33"/>
      <c r="R766" s="34"/>
    </row>
    <row r="767" spans="1:18" ht="15.75" customHeight="1" x14ac:dyDescent="0.2">
      <c r="A767" s="22"/>
      <c r="B767" s="27" t="s">
        <v>21</v>
      </c>
      <c r="C767" s="27">
        <v>1185732</v>
      </c>
      <c r="D767" s="28">
        <v>44385</v>
      </c>
      <c r="E767" s="27" t="s">
        <v>53</v>
      </c>
      <c r="F767" s="27" t="s">
        <v>54</v>
      </c>
      <c r="G767" s="27" t="s">
        <v>55</v>
      </c>
      <c r="H767" s="27" t="s">
        <v>29</v>
      </c>
      <c r="I767" s="29">
        <v>0.70000000000000007</v>
      </c>
      <c r="J767" s="30">
        <v>9750</v>
      </c>
      <c r="K767" s="31">
        <f t="shared" si="4"/>
        <v>6825.0000000000009</v>
      </c>
      <c r="L767" s="31">
        <f t="shared" si="5"/>
        <v>3412.5000000000005</v>
      </c>
      <c r="M767" s="32">
        <v>0.5</v>
      </c>
      <c r="O767" s="33"/>
      <c r="P767" s="38">
        <f>Data!$I767+0.05</f>
        <v>0.75000000000000011</v>
      </c>
      <c r="Q767" s="33"/>
      <c r="R767" s="34"/>
    </row>
    <row r="768" spans="1:18" ht="15.75" customHeight="1" x14ac:dyDescent="0.2">
      <c r="A768" s="22"/>
      <c r="B768" s="27" t="s">
        <v>21</v>
      </c>
      <c r="C768" s="27">
        <v>1185732</v>
      </c>
      <c r="D768" s="28">
        <v>44417</v>
      </c>
      <c r="E768" s="27" t="s">
        <v>53</v>
      </c>
      <c r="F768" s="27" t="s">
        <v>54</v>
      </c>
      <c r="G768" s="27" t="s">
        <v>55</v>
      </c>
      <c r="H768" s="27" t="s">
        <v>24</v>
      </c>
      <c r="I768" s="29">
        <v>0.65</v>
      </c>
      <c r="J768" s="30">
        <v>11250</v>
      </c>
      <c r="K768" s="31">
        <f t="shared" si="4"/>
        <v>7312.5</v>
      </c>
      <c r="L768" s="31">
        <f t="shared" si="5"/>
        <v>3290.625</v>
      </c>
      <c r="M768" s="32">
        <v>0.45</v>
      </c>
      <c r="O768" s="33"/>
      <c r="P768" s="38">
        <f>Data!$I768+0.05</f>
        <v>0.70000000000000007</v>
      </c>
      <c r="Q768" s="33"/>
      <c r="R768" s="34"/>
    </row>
    <row r="769" spans="1:18" ht="15.75" customHeight="1" x14ac:dyDescent="0.2">
      <c r="A769" s="22"/>
      <c r="B769" s="27" t="s">
        <v>21</v>
      </c>
      <c r="C769" s="27">
        <v>1185732</v>
      </c>
      <c r="D769" s="28">
        <v>44417</v>
      </c>
      <c r="E769" s="27" t="s">
        <v>53</v>
      </c>
      <c r="F769" s="27" t="s">
        <v>54</v>
      </c>
      <c r="G769" s="27" t="s">
        <v>55</v>
      </c>
      <c r="H769" s="27" t="s">
        <v>25</v>
      </c>
      <c r="I769" s="29">
        <v>0.60000000000000009</v>
      </c>
      <c r="J769" s="30">
        <v>9000</v>
      </c>
      <c r="K769" s="31">
        <f t="shared" si="4"/>
        <v>5400.0000000000009</v>
      </c>
      <c r="L769" s="31">
        <f t="shared" si="5"/>
        <v>1890.0000000000002</v>
      </c>
      <c r="M769" s="32">
        <v>0.35</v>
      </c>
      <c r="O769" s="33"/>
      <c r="P769" s="38">
        <f>Data!$I769+0.05</f>
        <v>0.65000000000000013</v>
      </c>
      <c r="Q769" s="33"/>
      <c r="R769" s="34"/>
    </row>
    <row r="770" spans="1:18" ht="15.75" customHeight="1" x14ac:dyDescent="0.2">
      <c r="A770" s="22"/>
      <c r="B770" s="27" t="s">
        <v>21</v>
      </c>
      <c r="C770" s="27">
        <v>1185732</v>
      </c>
      <c r="D770" s="28">
        <v>44417</v>
      </c>
      <c r="E770" s="27" t="s">
        <v>53</v>
      </c>
      <c r="F770" s="27" t="s">
        <v>54</v>
      </c>
      <c r="G770" s="27" t="s">
        <v>55</v>
      </c>
      <c r="H770" s="27" t="s">
        <v>26</v>
      </c>
      <c r="I770" s="29">
        <v>0.55000000000000004</v>
      </c>
      <c r="J770" s="30">
        <v>8250</v>
      </c>
      <c r="K770" s="31">
        <f t="shared" si="4"/>
        <v>4537.5</v>
      </c>
      <c r="L770" s="31">
        <f t="shared" si="5"/>
        <v>1134.375</v>
      </c>
      <c r="M770" s="32">
        <v>0.25</v>
      </c>
      <c r="O770" s="33"/>
      <c r="P770" s="38">
        <f>Data!$I770+0.05</f>
        <v>0.60000000000000009</v>
      </c>
      <c r="Q770" s="33"/>
      <c r="R770" s="34"/>
    </row>
    <row r="771" spans="1:18" ht="15.75" customHeight="1" x14ac:dyDescent="0.2">
      <c r="A771" s="22"/>
      <c r="B771" s="27" t="s">
        <v>21</v>
      </c>
      <c r="C771" s="27">
        <v>1185732</v>
      </c>
      <c r="D771" s="28">
        <v>44417</v>
      </c>
      <c r="E771" s="27" t="s">
        <v>53</v>
      </c>
      <c r="F771" s="27" t="s">
        <v>54</v>
      </c>
      <c r="G771" s="27" t="s">
        <v>55</v>
      </c>
      <c r="H771" s="27" t="s">
        <v>27</v>
      </c>
      <c r="I771" s="29">
        <v>0.45</v>
      </c>
      <c r="J771" s="30">
        <v>7750</v>
      </c>
      <c r="K771" s="31">
        <f t="shared" ref="K771:K1025" si="6">I771*J771</f>
        <v>3487.5</v>
      </c>
      <c r="L771" s="31">
        <f t="shared" ref="L771:L1025" si="7">K771*M771</f>
        <v>1046.25</v>
      </c>
      <c r="M771" s="32">
        <v>0.3</v>
      </c>
      <c r="O771" s="33"/>
      <c r="P771" s="38">
        <f>Data!$I771+0.05</f>
        <v>0.5</v>
      </c>
      <c r="Q771" s="33"/>
      <c r="R771" s="34"/>
    </row>
    <row r="772" spans="1:18" ht="15.75" customHeight="1" x14ac:dyDescent="0.2">
      <c r="A772" s="22"/>
      <c r="B772" s="27" t="s">
        <v>21</v>
      </c>
      <c r="C772" s="27">
        <v>1185732</v>
      </c>
      <c r="D772" s="28">
        <v>44417</v>
      </c>
      <c r="E772" s="27" t="s">
        <v>53</v>
      </c>
      <c r="F772" s="27" t="s">
        <v>54</v>
      </c>
      <c r="G772" s="27" t="s">
        <v>55</v>
      </c>
      <c r="H772" s="27" t="s">
        <v>28</v>
      </c>
      <c r="I772" s="29">
        <v>0.55000000000000004</v>
      </c>
      <c r="J772" s="30">
        <v>7500</v>
      </c>
      <c r="K772" s="31">
        <f t="shared" si="6"/>
        <v>4125</v>
      </c>
      <c r="L772" s="31">
        <f t="shared" si="7"/>
        <v>1443.75</v>
      </c>
      <c r="M772" s="32">
        <v>0.35</v>
      </c>
      <c r="O772" s="33"/>
      <c r="P772" s="38">
        <f>Data!$I772+0.05</f>
        <v>0.60000000000000009</v>
      </c>
      <c r="Q772" s="33"/>
      <c r="R772" s="34"/>
    </row>
    <row r="773" spans="1:18" ht="15.75" customHeight="1" x14ac:dyDescent="0.2">
      <c r="A773" s="22"/>
      <c r="B773" s="27" t="s">
        <v>21</v>
      </c>
      <c r="C773" s="27">
        <v>1185732</v>
      </c>
      <c r="D773" s="28">
        <v>44417</v>
      </c>
      <c r="E773" s="27" t="s">
        <v>53</v>
      </c>
      <c r="F773" s="27" t="s">
        <v>54</v>
      </c>
      <c r="G773" s="27" t="s">
        <v>55</v>
      </c>
      <c r="H773" s="27" t="s">
        <v>29</v>
      </c>
      <c r="I773" s="29">
        <v>0.60000000000000009</v>
      </c>
      <c r="J773" s="30">
        <v>9250</v>
      </c>
      <c r="K773" s="31">
        <f t="shared" si="6"/>
        <v>5550.0000000000009</v>
      </c>
      <c r="L773" s="31">
        <f t="shared" si="7"/>
        <v>2775.0000000000005</v>
      </c>
      <c r="M773" s="32">
        <v>0.5</v>
      </c>
      <c r="O773" s="33"/>
      <c r="P773" s="38">
        <f>Data!$I773+0.05</f>
        <v>0.65000000000000013</v>
      </c>
      <c r="Q773" s="33"/>
      <c r="R773" s="34"/>
    </row>
    <row r="774" spans="1:18" ht="15.75" customHeight="1" x14ac:dyDescent="0.2">
      <c r="A774" s="22"/>
      <c r="B774" s="27" t="s">
        <v>21</v>
      </c>
      <c r="C774" s="27">
        <v>1185732</v>
      </c>
      <c r="D774" s="28">
        <v>44447</v>
      </c>
      <c r="E774" s="27" t="s">
        <v>53</v>
      </c>
      <c r="F774" s="27" t="s">
        <v>54</v>
      </c>
      <c r="G774" s="27" t="s">
        <v>55</v>
      </c>
      <c r="H774" s="27" t="s">
        <v>24</v>
      </c>
      <c r="I774" s="29">
        <v>0.55000000000000004</v>
      </c>
      <c r="J774" s="30">
        <v>10500</v>
      </c>
      <c r="K774" s="31">
        <f t="shared" si="6"/>
        <v>5775.0000000000009</v>
      </c>
      <c r="L774" s="31">
        <f t="shared" si="7"/>
        <v>2598.7500000000005</v>
      </c>
      <c r="M774" s="32">
        <v>0.45</v>
      </c>
      <c r="O774" s="33"/>
      <c r="P774" s="38">
        <f>Data!$I774+0.05</f>
        <v>0.60000000000000009</v>
      </c>
      <c r="Q774" s="33"/>
      <c r="R774" s="34"/>
    </row>
    <row r="775" spans="1:18" ht="15.75" customHeight="1" x14ac:dyDescent="0.2">
      <c r="A775" s="22"/>
      <c r="B775" s="27" t="s">
        <v>21</v>
      </c>
      <c r="C775" s="27">
        <v>1185732</v>
      </c>
      <c r="D775" s="28">
        <v>44447</v>
      </c>
      <c r="E775" s="27" t="s">
        <v>53</v>
      </c>
      <c r="F775" s="27" t="s">
        <v>54</v>
      </c>
      <c r="G775" s="27" t="s">
        <v>55</v>
      </c>
      <c r="H775" s="27" t="s">
        <v>25</v>
      </c>
      <c r="I775" s="29">
        <v>0.50000000000000011</v>
      </c>
      <c r="J775" s="30">
        <v>8500</v>
      </c>
      <c r="K775" s="31">
        <f t="shared" si="6"/>
        <v>4250.0000000000009</v>
      </c>
      <c r="L775" s="31">
        <f t="shared" si="7"/>
        <v>1487.5000000000002</v>
      </c>
      <c r="M775" s="32">
        <v>0.35</v>
      </c>
      <c r="O775" s="33"/>
      <c r="P775" s="38">
        <f>Data!$I775+0.05</f>
        <v>0.55000000000000016</v>
      </c>
      <c r="Q775" s="33"/>
      <c r="R775" s="34"/>
    </row>
    <row r="776" spans="1:18" ht="15.75" customHeight="1" x14ac:dyDescent="0.2">
      <c r="A776" s="22"/>
      <c r="B776" s="27" t="s">
        <v>21</v>
      </c>
      <c r="C776" s="27">
        <v>1185732</v>
      </c>
      <c r="D776" s="28">
        <v>44447</v>
      </c>
      <c r="E776" s="27" t="s">
        <v>53</v>
      </c>
      <c r="F776" s="27" t="s">
        <v>54</v>
      </c>
      <c r="G776" s="27" t="s">
        <v>55</v>
      </c>
      <c r="H776" s="27" t="s">
        <v>26</v>
      </c>
      <c r="I776" s="29">
        <v>0.45</v>
      </c>
      <c r="J776" s="30">
        <v>7500</v>
      </c>
      <c r="K776" s="31">
        <f t="shared" si="6"/>
        <v>3375</v>
      </c>
      <c r="L776" s="31">
        <f t="shared" si="7"/>
        <v>843.75</v>
      </c>
      <c r="M776" s="32">
        <v>0.25</v>
      </c>
      <c r="O776" s="33"/>
      <c r="P776" s="38">
        <f>Data!$I776+0.05</f>
        <v>0.5</v>
      </c>
      <c r="Q776" s="33"/>
      <c r="R776" s="34"/>
    </row>
    <row r="777" spans="1:18" ht="15.75" customHeight="1" x14ac:dyDescent="0.2">
      <c r="A777" s="22"/>
      <c r="B777" s="27" t="s">
        <v>21</v>
      </c>
      <c r="C777" s="27">
        <v>1185732</v>
      </c>
      <c r="D777" s="28">
        <v>44447</v>
      </c>
      <c r="E777" s="27" t="s">
        <v>53</v>
      </c>
      <c r="F777" s="27" t="s">
        <v>54</v>
      </c>
      <c r="G777" s="27" t="s">
        <v>55</v>
      </c>
      <c r="H777" s="27" t="s">
        <v>27</v>
      </c>
      <c r="I777" s="29">
        <v>0.45</v>
      </c>
      <c r="J777" s="30">
        <v>7250</v>
      </c>
      <c r="K777" s="31">
        <f t="shared" si="6"/>
        <v>3262.5</v>
      </c>
      <c r="L777" s="31">
        <f t="shared" si="7"/>
        <v>978.75</v>
      </c>
      <c r="M777" s="32">
        <v>0.3</v>
      </c>
      <c r="O777" s="33"/>
      <c r="P777" s="38">
        <f>Data!$I777+0.05</f>
        <v>0.5</v>
      </c>
      <c r="Q777" s="33"/>
      <c r="R777" s="34"/>
    </row>
    <row r="778" spans="1:18" ht="15.75" customHeight="1" x14ac:dyDescent="0.2">
      <c r="A778" s="22"/>
      <c r="B778" s="27" t="s">
        <v>21</v>
      </c>
      <c r="C778" s="27">
        <v>1185732</v>
      </c>
      <c r="D778" s="28">
        <v>44447</v>
      </c>
      <c r="E778" s="27" t="s">
        <v>53</v>
      </c>
      <c r="F778" s="27" t="s">
        <v>54</v>
      </c>
      <c r="G778" s="27" t="s">
        <v>55</v>
      </c>
      <c r="H778" s="27" t="s">
        <v>28</v>
      </c>
      <c r="I778" s="29">
        <v>0.55000000000000004</v>
      </c>
      <c r="J778" s="30">
        <v>7250</v>
      </c>
      <c r="K778" s="31">
        <f t="shared" si="6"/>
        <v>3987.5000000000005</v>
      </c>
      <c r="L778" s="31">
        <f t="shared" si="7"/>
        <v>1395.625</v>
      </c>
      <c r="M778" s="32">
        <v>0.35</v>
      </c>
      <c r="O778" s="33"/>
      <c r="P778" s="38">
        <f>Data!$I778+0.05</f>
        <v>0.60000000000000009</v>
      </c>
      <c r="Q778" s="33"/>
      <c r="R778" s="34"/>
    </row>
    <row r="779" spans="1:18" ht="15.75" customHeight="1" x14ac:dyDescent="0.2">
      <c r="A779" s="22"/>
      <c r="B779" s="27" t="s">
        <v>21</v>
      </c>
      <c r="C779" s="27">
        <v>1185732</v>
      </c>
      <c r="D779" s="28">
        <v>44447</v>
      </c>
      <c r="E779" s="27" t="s">
        <v>53</v>
      </c>
      <c r="F779" s="27" t="s">
        <v>54</v>
      </c>
      <c r="G779" s="27" t="s">
        <v>55</v>
      </c>
      <c r="H779" s="27" t="s">
        <v>29</v>
      </c>
      <c r="I779" s="29">
        <v>0.60000000000000009</v>
      </c>
      <c r="J779" s="30">
        <v>8250</v>
      </c>
      <c r="K779" s="31">
        <f t="shared" si="6"/>
        <v>4950.0000000000009</v>
      </c>
      <c r="L779" s="31">
        <f t="shared" si="7"/>
        <v>2475.0000000000005</v>
      </c>
      <c r="M779" s="32">
        <v>0.5</v>
      </c>
      <c r="O779" s="33"/>
      <c r="P779" s="38">
        <f>Data!$I779+0.05</f>
        <v>0.65000000000000013</v>
      </c>
      <c r="Q779" s="33"/>
      <c r="R779" s="34"/>
    </row>
    <row r="780" spans="1:18" ht="15.75" customHeight="1" x14ac:dyDescent="0.2">
      <c r="A780" s="22"/>
      <c r="B780" s="27" t="s">
        <v>21</v>
      </c>
      <c r="C780" s="27">
        <v>1185732</v>
      </c>
      <c r="D780" s="28">
        <v>44479</v>
      </c>
      <c r="E780" s="27" t="s">
        <v>53</v>
      </c>
      <c r="F780" s="27" t="s">
        <v>54</v>
      </c>
      <c r="G780" s="27" t="s">
        <v>55</v>
      </c>
      <c r="H780" s="27" t="s">
        <v>24</v>
      </c>
      <c r="I780" s="29">
        <v>0.60000000000000009</v>
      </c>
      <c r="J780" s="30">
        <v>10000</v>
      </c>
      <c r="K780" s="31">
        <f t="shared" si="6"/>
        <v>6000.0000000000009</v>
      </c>
      <c r="L780" s="31">
        <f t="shared" si="7"/>
        <v>2700.0000000000005</v>
      </c>
      <c r="M780" s="32">
        <v>0.45</v>
      </c>
      <c r="O780" s="33"/>
      <c r="P780" s="38">
        <f>Data!$I780+0.05</f>
        <v>0.65000000000000013</v>
      </c>
      <c r="Q780" s="33"/>
      <c r="R780" s="34"/>
    </row>
    <row r="781" spans="1:18" ht="15.75" customHeight="1" x14ac:dyDescent="0.2">
      <c r="A781" s="22"/>
      <c r="B781" s="27" t="s">
        <v>21</v>
      </c>
      <c r="C781" s="27">
        <v>1185732</v>
      </c>
      <c r="D781" s="28">
        <v>44479</v>
      </c>
      <c r="E781" s="27" t="s">
        <v>53</v>
      </c>
      <c r="F781" s="27" t="s">
        <v>54</v>
      </c>
      <c r="G781" s="27" t="s">
        <v>55</v>
      </c>
      <c r="H781" s="27" t="s">
        <v>25</v>
      </c>
      <c r="I781" s="29">
        <v>0.50000000000000011</v>
      </c>
      <c r="J781" s="30">
        <v>8250</v>
      </c>
      <c r="K781" s="31">
        <f t="shared" si="6"/>
        <v>4125.0000000000009</v>
      </c>
      <c r="L781" s="31">
        <f t="shared" si="7"/>
        <v>1443.7500000000002</v>
      </c>
      <c r="M781" s="32">
        <v>0.35</v>
      </c>
      <c r="O781" s="33"/>
      <c r="P781" s="38">
        <f>Data!$I781+0.05</f>
        <v>0.55000000000000016</v>
      </c>
      <c r="Q781" s="33"/>
      <c r="R781" s="34"/>
    </row>
    <row r="782" spans="1:18" ht="15.75" customHeight="1" x14ac:dyDescent="0.2">
      <c r="A782" s="22"/>
      <c r="B782" s="27" t="s">
        <v>21</v>
      </c>
      <c r="C782" s="27">
        <v>1185732</v>
      </c>
      <c r="D782" s="28">
        <v>44479</v>
      </c>
      <c r="E782" s="27" t="s">
        <v>53</v>
      </c>
      <c r="F782" s="27" t="s">
        <v>54</v>
      </c>
      <c r="G782" s="27" t="s">
        <v>55</v>
      </c>
      <c r="H782" s="27" t="s">
        <v>26</v>
      </c>
      <c r="I782" s="29">
        <v>0.50000000000000011</v>
      </c>
      <c r="J782" s="30">
        <v>7250</v>
      </c>
      <c r="K782" s="31">
        <f t="shared" si="6"/>
        <v>3625.0000000000009</v>
      </c>
      <c r="L782" s="31">
        <f t="shared" si="7"/>
        <v>906.25000000000023</v>
      </c>
      <c r="M782" s="32">
        <v>0.25</v>
      </c>
      <c r="O782" s="33"/>
      <c r="P782" s="38">
        <f>Data!$I782+0.05</f>
        <v>0.55000000000000016</v>
      </c>
      <c r="Q782" s="33"/>
      <c r="R782" s="34"/>
    </row>
    <row r="783" spans="1:18" ht="15.75" customHeight="1" x14ac:dyDescent="0.2">
      <c r="A783" s="22"/>
      <c r="B783" s="27" t="s">
        <v>21</v>
      </c>
      <c r="C783" s="27">
        <v>1185732</v>
      </c>
      <c r="D783" s="28">
        <v>44479</v>
      </c>
      <c r="E783" s="27" t="s">
        <v>53</v>
      </c>
      <c r="F783" s="27" t="s">
        <v>54</v>
      </c>
      <c r="G783" s="27" t="s">
        <v>55</v>
      </c>
      <c r="H783" s="27" t="s">
        <v>27</v>
      </c>
      <c r="I783" s="29">
        <v>0.50000000000000011</v>
      </c>
      <c r="J783" s="30">
        <v>7000</v>
      </c>
      <c r="K783" s="31">
        <f t="shared" si="6"/>
        <v>3500.0000000000009</v>
      </c>
      <c r="L783" s="31">
        <f t="shared" si="7"/>
        <v>1050.0000000000002</v>
      </c>
      <c r="M783" s="32">
        <v>0.3</v>
      </c>
      <c r="O783" s="33"/>
      <c r="P783" s="38">
        <f>Data!$I783+0.05</f>
        <v>0.55000000000000016</v>
      </c>
      <c r="Q783" s="33"/>
      <c r="R783" s="34"/>
    </row>
    <row r="784" spans="1:18" ht="15.75" customHeight="1" x14ac:dyDescent="0.2">
      <c r="A784" s="22"/>
      <c r="B784" s="27" t="s">
        <v>21</v>
      </c>
      <c r="C784" s="27">
        <v>1185732</v>
      </c>
      <c r="D784" s="28">
        <v>44479</v>
      </c>
      <c r="E784" s="27" t="s">
        <v>53</v>
      </c>
      <c r="F784" s="27" t="s">
        <v>54</v>
      </c>
      <c r="G784" s="27" t="s">
        <v>55</v>
      </c>
      <c r="H784" s="27" t="s">
        <v>28</v>
      </c>
      <c r="I784" s="29">
        <v>0.60000000000000009</v>
      </c>
      <c r="J784" s="30">
        <v>7000</v>
      </c>
      <c r="K784" s="31">
        <f t="shared" si="6"/>
        <v>4200.0000000000009</v>
      </c>
      <c r="L784" s="31">
        <f t="shared" si="7"/>
        <v>1470.0000000000002</v>
      </c>
      <c r="M784" s="32">
        <v>0.35</v>
      </c>
      <c r="O784" s="33"/>
      <c r="P784" s="38">
        <f>Data!$I784+0.05</f>
        <v>0.65000000000000013</v>
      </c>
      <c r="Q784" s="33"/>
      <c r="R784" s="34"/>
    </row>
    <row r="785" spans="1:18" ht="15.75" customHeight="1" x14ac:dyDescent="0.2">
      <c r="A785" s="22"/>
      <c r="B785" s="27" t="s">
        <v>21</v>
      </c>
      <c r="C785" s="27">
        <v>1185732</v>
      </c>
      <c r="D785" s="28">
        <v>44479</v>
      </c>
      <c r="E785" s="27" t="s">
        <v>53</v>
      </c>
      <c r="F785" s="27" t="s">
        <v>54</v>
      </c>
      <c r="G785" s="27" t="s">
        <v>55</v>
      </c>
      <c r="H785" s="27" t="s">
        <v>29</v>
      </c>
      <c r="I785" s="29">
        <v>0.65</v>
      </c>
      <c r="J785" s="30">
        <v>8250</v>
      </c>
      <c r="K785" s="31">
        <f t="shared" si="6"/>
        <v>5362.5</v>
      </c>
      <c r="L785" s="31">
        <f t="shared" si="7"/>
        <v>2681.25</v>
      </c>
      <c r="M785" s="32">
        <v>0.5</v>
      </c>
      <c r="O785" s="33"/>
      <c r="P785" s="38">
        <f>Data!$I785+0.05</f>
        <v>0.70000000000000007</v>
      </c>
      <c r="Q785" s="33"/>
      <c r="R785" s="34"/>
    </row>
    <row r="786" spans="1:18" ht="15.75" customHeight="1" x14ac:dyDescent="0.2">
      <c r="A786" s="22"/>
      <c r="B786" s="27" t="s">
        <v>21</v>
      </c>
      <c r="C786" s="27">
        <v>1185732</v>
      </c>
      <c r="D786" s="28">
        <v>44509</v>
      </c>
      <c r="E786" s="27" t="s">
        <v>53</v>
      </c>
      <c r="F786" s="27" t="s">
        <v>54</v>
      </c>
      <c r="G786" s="27" t="s">
        <v>55</v>
      </c>
      <c r="H786" s="27" t="s">
        <v>24</v>
      </c>
      <c r="I786" s="29">
        <v>0.60000000000000009</v>
      </c>
      <c r="J786" s="30">
        <v>9750</v>
      </c>
      <c r="K786" s="31">
        <f t="shared" si="6"/>
        <v>5850.0000000000009</v>
      </c>
      <c r="L786" s="31">
        <f t="shared" si="7"/>
        <v>2632.5000000000005</v>
      </c>
      <c r="M786" s="32">
        <v>0.45</v>
      </c>
      <c r="O786" s="33"/>
      <c r="P786" s="38">
        <f>Data!$I786+0.05</f>
        <v>0.65000000000000013</v>
      </c>
      <c r="Q786" s="33"/>
      <c r="R786" s="34"/>
    </row>
    <row r="787" spans="1:18" ht="15.75" customHeight="1" x14ac:dyDescent="0.2">
      <c r="A787" s="22"/>
      <c r="B787" s="27" t="s">
        <v>21</v>
      </c>
      <c r="C787" s="27">
        <v>1185732</v>
      </c>
      <c r="D787" s="28">
        <v>44509</v>
      </c>
      <c r="E787" s="27" t="s">
        <v>53</v>
      </c>
      <c r="F787" s="27" t="s">
        <v>54</v>
      </c>
      <c r="G787" s="27" t="s">
        <v>55</v>
      </c>
      <c r="H787" s="27" t="s">
        <v>25</v>
      </c>
      <c r="I787" s="29">
        <v>0.50000000000000011</v>
      </c>
      <c r="J787" s="30">
        <v>8000</v>
      </c>
      <c r="K787" s="31">
        <f t="shared" si="6"/>
        <v>4000.0000000000009</v>
      </c>
      <c r="L787" s="31">
        <f t="shared" si="7"/>
        <v>1400.0000000000002</v>
      </c>
      <c r="M787" s="32">
        <v>0.35</v>
      </c>
      <c r="O787" s="33"/>
      <c r="P787" s="38">
        <f>Data!$I787+0.05</f>
        <v>0.55000000000000016</v>
      </c>
      <c r="Q787" s="33"/>
      <c r="R787" s="34"/>
    </row>
    <row r="788" spans="1:18" ht="15.75" customHeight="1" x14ac:dyDescent="0.2">
      <c r="A788" s="22"/>
      <c r="B788" s="27" t="s">
        <v>21</v>
      </c>
      <c r="C788" s="27">
        <v>1185732</v>
      </c>
      <c r="D788" s="28">
        <v>44509</v>
      </c>
      <c r="E788" s="27" t="s">
        <v>53</v>
      </c>
      <c r="F788" s="27" t="s">
        <v>54</v>
      </c>
      <c r="G788" s="27" t="s">
        <v>55</v>
      </c>
      <c r="H788" s="27" t="s">
        <v>26</v>
      </c>
      <c r="I788" s="29">
        <v>0.50000000000000011</v>
      </c>
      <c r="J788" s="30">
        <v>7450</v>
      </c>
      <c r="K788" s="31">
        <f t="shared" si="6"/>
        <v>3725.0000000000009</v>
      </c>
      <c r="L788" s="31">
        <f t="shared" si="7"/>
        <v>931.25000000000023</v>
      </c>
      <c r="M788" s="32">
        <v>0.25</v>
      </c>
      <c r="O788" s="33"/>
      <c r="P788" s="38">
        <f>Data!$I788+0.05</f>
        <v>0.55000000000000016</v>
      </c>
      <c r="Q788" s="33"/>
      <c r="R788" s="34"/>
    </row>
    <row r="789" spans="1:18" ht="15.75" customHeight="1" x14ac:dyDescent="0.2">
      <c r="A789" s="22"/>
      <c r="B789" s="27" t="s">
        <v>21</v>
      </c>
      <c r="C789" s="27">
        <v>1185732</v>
      </c>
      <c r="D789" s="28">
        <v>44509</v>
      </c>
      <c r="E789" s="27" t="s">
        <v>53</v>
      </c>
      <c r="F789" s="27" t="s">
        <v>54</v>
      </c>
      <c r="G789" s="27" t="s">
        <v>55</v>
      </c>
      <c r="H789" s="27" t="s">
        <v>27</v>
      </c>
      <c r="I789" s="29">
        <v>0.50000000000000011</v>
      </c>
      <c r="J789" s="30">
        <v>7750</v>
      </c>
      <c r="K789" s="31">
        <f t="shared" si="6"/>
        <v>3875.0000000000009</v>
      </c>
      <c r="L789" s="31">
        <f t="shared" si="7"/>
        <v>1162.5000000000002</v>
      </c>
      <c r="M789" s="32">
        <v>0.3</v>
      </c>
      <c r="O789" s="33"/>
      <c r="P789" s="38">
        <f>Data!$I789+0.05</f>
        <v>0.55000000000000016</v>
      </c>
      <c r="Q789" s="33"/>
      <c r="R789" s="34"/>
    </row>
    <row r="790" spans="1:18" ht="15.75" customHeight="1" x14ac:dyDescent="0.2">
      <c r="A790" s="22"/>
      <c r="B790" s="27" t="s">
        <v>21</v>
      </c>
      <c r="C790" s="27">
        <v>1185732</v>
      </c>
      <c r="D790" s="28">
        <v>44509</v>
      </c>
      <c r="E790" s="27" t="s">
        <v>53</v>
      </c>
      <c r="F790" s="27" t="s">
        <v>54</v>
      </c>
      <c r="G790" s="27" t="s">
        <v>55</v>
      </c>
      <c r="H790" s="27" t="s">
        <v>28</v>
      </c>
      <c r="I790" s="29">
        <v>0.65</v>
      </c>
      <c r="J790" s="30">
        <v>7500</v>
      </c>
      <c r="K790" s="31">
        <f t="shared" si="6"/>
        <v>4875</v>
      </c>
      <c r="L790" s="31">
        <f t="shared" si="7"/>
        <v>1706.25</v>
      </c>
      <c r="M790" s="32">
        <v>0.35</v>
      </c>
      <c r="O790" s="33"/>
      <c r="P790" s="38">
        <f>Data!$I790+0.05</f>
        <v>0.70000000000000007</v>
      </c>
      <c r="Q790" s="33"/>
      <c r="R790" s="34"/>
    </row>
    <row r="791" spans="1:18" ht="15.75" customHeight="1" x14ac:dyDescent="0.2">
      <c r="A791" s="22"/>
      <c r="B791" s="27" t="s">
        <v>21</v>
      </c>
      <c r="C791" s="27">
        <v>1185732</v>
      </c>
      <c r="D791" s="28">
        <v>44509</v>
      </c>
      <c r="E791" s="27" t="s">
        <v>53</v>
      </c>
      <c r="F791" s="27" t="s">
        <v>54</v>
      </c>
      <c r="G791" s="27" t="s">
        <v>55</v>
      </c>
      <c r="H791" s="27" t="s">
        <v>29</v>
      </c>
      <c r="I791" s="29">
        <v>0.7</v>
      </c>
      <c r="J791" s="30">
        <v>8500</v>
      </c>
      <c r="K791" s="31">
        <f t="shared" si="6"/>
        <v>5950</v>
      </c>
      <c r="L791" s="31">
        <f t="shared" si="7"/>
        <v>2975</v>
      </c>
      <c r="M791" s="32">
        <v>0.5</v>
      </c>
      <c r="O791" s="33"/>
      <c r="P791" s="38">
        <f>Data!$I791+0.05</f>
        <v>0.75</v>
      </c>
      <c r="Q791" s="33"/>
      <c r="R791" s="34"/>
    </row>
    <row r="792" spans="1:18" ht="15.75" customHeight="1" x14ac:dyDescent="0.2">
      <c r="A792" s="22"/>
      <c r="B792" s="27" t="s">
        <v>21</v>
      </c>
      <c r="C792" s="27">
        <v>1185732</v>
      </c>
      <c r="D792" s="28">
        <v>44538</v>
      </c>
      <c r="E792" s="27" t="s">
        <v>53</v>
      </c>
      <c r="F792" s="27" t="s">
        <v>54</v>
      </c>
      <c r="G792" s="27" t="s">
        <v>55</v>
      </c>
      <c r="H792" s="27" t="s">
        <v>24</v>
      </c>
      <c r="I792" s="29">
        <v>0.65</v>
      </c>
      <c r="J792" s="30">
        <v>10750</v>
      </c>
      <c r="K792" s="31">
        <f t="shared" si="6"/>
        <v>6987.5</v>
      </c>
      <c r="L792" s="31">
        <f t="shared" si="7"/>
        <v>3144.375</v>
      </c>
      <c r="M792" s="32">
        <v>0.45</v>
      </c>
      <c r="O792" s="33"/>
      <c r="P792" s="38">
        <f>Data!$I792+0.05</f>
        <v>0.70000000000000007</v>
      </c>
      <c r="Q792" s="33"/>
      <c r="R792" s="34"/>
    </row>
    <row r="793" spans="1:18" ht="15.75" customHeight="1" x14ac:dyDescent="0.2">
      <c r="A793" s="22"/>
      <c r="B793" s="27" t="s">
        <v>21</v>
      </c>
      <c r="C793" s="27">
        <v>1185732</v>
      </c>
      <c r="D793" s="28">
        <v>44538</v>
      </c>
      <c r="E793" s="27" t="s">
        <v>53</v>
      </c>
      <c r="F793" s="27" t="s">
        <v>54</v>
      </c>
      <c r="G793" s="27" t="s">
        <v>55</v>
      </c>
      <c r="H793" s="27" t="s">
        <v>25</v>
      </c>
      <c r="I793" s="29">
        <v>0.55000000000000004</v>
      </c>
      <c r="J793" s="30">
        <v>8750</v>
      </c>
      <c r="K793" s="31">
        <f t="shared" si="6"/>
        <v>4812.5</v>
      </c>
      <c r="L793" s="31">
        <f t="shared" si="7"/>
        <v>1684.375</v>
      </c>
      <c r="M793" s="32">
        <v>0.35</v>
      </c>
      <c r="O793" s="33"/>
      <c r="P793" s="38">
        <f>Data!$I793+0.05</f>
        <v>0.60000000000000009</v>
      </c>
      <c r="Q793" s="33"/>
      <c r="R793" s="34"/>
    </row>
    <row r="794" spans="1:18" ht="15.75" customHeight="1" x14ac:dyDescent="0.2">
      <c r="A794" s="22"/>
      <c r="B794" s="27" t="s">
        <v>21</v>
      </c>
      <c r="C794" s="27">
        <v>1185732</v>
      </c>
      <c r="D794" s="28">
        <v>44538</v>
      </c>
      <c r="E794" s="27" t="s">
        <v>53</v>
      </c>
      <c r="F794" s="27" t="s">
        <v>54</v>
      </c>
      <c r="G794" s="27" t="s">
        <v>55</v>
      </c>
      <c r="H794" s="27" t="s">
        <v>26</v>
      </c>
      <c r="I794" s="29">
        <v>0.55000000000000004</v>
      </c>
      <c r="J794" s="30">
        <v>8250</v>
      </c>
      <c r="K794" s="31">
        <f t="shared" si="6"/>
        <v>4537.5</v>
      </c>
      <c r="L794" s="31">
        <f t="shared" si="7"/>
        <v>1134.375</v>
      </c>
      <c r="M794" s="32">
        <v>0.25</v>
      </c>
      <c r="O794" s="33"/>
      <c r="P794" s="38">
        <f>Data!$I794+0.05</f>
        <v>0.60000000000000009</v>
      </c>
      <c r="Q794" s="33"/>
      <c r="R794" s="34"/>
    </row>
    <row r="795" spans="1:18" ht="15.75" customHeight="1" x14ac:dyDescent="0.2">
      <c r="A795" s="22"/>
      <c r="B795" s="27" t="s">
        <v>21</v>
      </c>
      <c r="C795" s="27">
        <v>1185732</v>
      </c>
      <c r="D795" s="28">
        <v>44538</v>
      </c>
      <c r="E795" s="27" t="s">
        <v>53</v>
      </c>
      <c r="F795" s="27" t="s">
        <v>54</v>
      </c>
      <c r="G795" s="27" t="s">
        <v>55</v>
      </c>
      <c r="H795" s="27" t="s">
        <v>27</v>
      </c>
      <c r="I795" s="29">
        <v>0.55000000000000004</v>
      </c>
      <c r="J795" s="30">
        <v>7750</v>
      </c>
      <c r="K795" s="31">
        <f t="shared" si="6"/>
        <v>4262.5</v>
      </c>
      <c r="L795" s="31">
        <f t="shared" si="7"/>
        <v>1278.75</v>
      </c>
      <c r="M795" s="32">
        <v>0.3</v>
      </c>
      <c r="O795" s="33"/>
      <c r="P795" s="38">
        <f>Data!$I795+0.05</f>
        <v>0.60000000000000009</v>
      </c>
      <c r="Q795" s="33"/>
      <c r="R795" s="34"/>
    </row>
    <row r="796" spans="1:18" ht="15.75" customHeight="1" x14ac:dyDescent="0.2">
      <c r="A796" s="22"/>
      <c r="B796" s="27" t="s">
        <v>21</v>
      </c>
      <c r="C796" s="27">
        <v>1185732</v>
      </c>
      <c r="D796" s="28">
        <v>44538</v>
      </c>
      <c r="E796" s="27" t="s">
        <v>53</v>
      </c>
      <c r="F796" s="27" t="s">
        <v>54</v>
      </c>
      <c r="G796" s="27" t="s">
        <v>55</v>
      </c>
      <c r="H796" s="27" t="s">
        <v>28</v>
      </c>
      <c r="I796" s="29">
        <v>0.65</v>
      </c>
      <c r="J796" s="30">
        <v>7750</v>
      </c>
      <c r="K796" s="31">
        <f t="shared" si="6"/>
        <v>5037.5</v>
      </c>
      <c r="L796" s="31">
        <f t="shared" si="7"/>
        <v>1763.125</v>
      </c>
      <c r="M796" s="32">
        <v>0.35</v>
      </c>
      <c r="O796" s="33"/>
      <c r="P796" s="38">
        <f>Data!$I796+0.05</f>
        <v>0.70000000000000007</v>
      </c>
      <c r="Q796" s="33"/>
      <c r="R796" s="34"/>
    </row>
    <row r="797" spans="1:18" ht="15.75" customHeight="1" x14ac:dyDescent="0.2">
      <c r="A797" s="22"/>
      <c r="B797" s="27" t="s">
        <v>21</v>
      </c>
      <c r="C797" s="27">
        <v>1185732</v>
      </c>
      <c r="D797" s="28">
        <v>44538</v>
      </c>
      <c r="E797" s="27" t="s">
        <v>53</v>
      </c>
      <c r="F797" s="27" t="s">
        <v>54</v>
      </c>
      <c r="G797" s="27" t="s">
        <v>55</v>
      </c>
      <c r="H797" s="27" t="s">
        <v>29</v>
      </c>
      <c r="I797" s="29">
        <v>0.7</v>
      </c>
      <c r="J797" s="30">
        <v>8750</v>
      </c>
      <c r="K797" s="31">
        <f t="shared" si="6"/>
        <v>6125</v>
      </c>
      <c r="L797" s="31">
        <f t="shared" si="7"/>
        <v>3062.5</v>
      </c>
      <c r="M797" s="32">
        <v>0.5</v>
      </c>
      <c r="O797" s="33"/>
      <c r="P797" s="38">
        <f>Data!$I797+0.05</f>
        <v>0.75</v>
      </c>
      <c r="Q797" s="33"/>
      <c r="R797" s="34"/>
    </row>
    <row r="798" spans="1:18" ht="15.75" customHeight="1" x14ac:dyDescent="0.2">
      <c r="A798" s="22" t="s">
        <v>46</v>
      </c>
      <c r="B798" s="27" t="s">
        <v>21</v>
      </c>
      <c r="C798" s="27">
        <v>1185732</v>
      </c>
      <c r="D798" s="28">
        <v>44209</v>
      </c>
      <c r="E798" s="27" t="s">
        <v>40</v>
      </c>
      <c r="F798" s="27" t="s">
        <v>56</v>
      </c>
      <c r="G798" s="27" t="s">
        <v>57</v>
      </c>
      <c r="H798" s="27" t="s">
        <v>24</v>
      </c>
      <c r="I798" s="29">
        <v>0.35</v>
      </c>
      <c r="J798" s="30">
        <v>4500</v>
      </c>
      <c r="K798" s="31">
        <f t="shared" si="6"/>
        <v>1575</v>
      </c>
      <c r="L798" s="31">
        <f t="shared" si="7"/>
        <v>551.25</v>
      </c>
      <c r="M798" s="32">
        <v>0.35000000000000003</v>
      </c>
      <c r="O798" s="37"/>
      <c r="P798" s="38"/>
      <c r="Q798" s="33"/>
      <c r="R798" s="34"/>
    </row>
    <row r="799" spans="1:18" ht="15.75" customHeight="1" x14ac:dyDescent="0.2">
      <c r="A799" s="22"/>
      <c r="B799" s="27" t="s">
        <v>21</v>
      </c>
      <c r="C799" s="27">
        <v>1185732</v>
      </c>
      <c r="D799" s="28">
        <v>44209</v>
      </c>
      <c r="E799" s="27" t="s">
        <v>40</v>
      </c>
      <c r="F799" s="27" t="s">
        <v>56</v>
      </c>
      <c r="G799" s="27" t="s">
        <v>57</v>
      </c>
      <c r="H799" s="27" t="s">
        <v>25</v>
      </c>
      <c r="I799" s="29">
        <v>0.35</v>
      </c>
      <c r="J799" s="30">
        <v>2500</v>
      </c>
      <c r="K799" s="31">
        <f t="shared" si="6"/>
        <v>875</v>
      </c>
      <c r="L799" s="31">
        <f t="shared" si="7"/>
        <v>262.5</v>
      </c>
      <c r="M799" s="32">
        <v>0.3</v>
      </c>
      <c r="O799" s="37"/>
      <c r="P799" s="38"/>
      <c r="Q799" s="33"/>
      <c r="R799" s="34"/>
    </row>
    <row r="800" spans="1:18" ht="15.75" customHeight="1" x14ac:dyDescent="0.2">
      <c r="A800" s="22"/>
      <c r="B800" s="27" t="s">
        <v>21</v>
      </c>
      <c r="C800" s="27">
        <v>1185732</v>
      </c>
      <c r="D800" s="28">
        <v>44209</v>
      </c>
      <c r="E800" s="27" t="s">
        <v>40</v>
      </c>
      <c r="F800" s="27" t="s">
        <v>56</v>
      </c>
      <c r="G800" s="27" t="s">
        <v>57</v>
      </c>
      <c r="H800" s="27" t="s">
        <v>26</v>
      </c>
      <c r="I800" s="29">
        <v>0.25</v>
      </c>
      <c r="J800" s="30">
        <v>2500</v>
      </c>
      <c r="K800" s="31">
        <f t="shared" si="6"/>
        <v>625</v>
      </c>
      <c r="L800" s="31">
        <f t="shared" si="7"/>
        <v>187.5</v>
      </c>
      <c r="M800" s="32">
        <v>0.3</v>
      </c>
      <c r="O800" s="37"/>
      <c r="P800" s="38"/>
      <c r="Q800" s="33"/>
      <c r="R800" s="34"/>
    </row>
    <row r="801" spans="1:18" ht="15.75" customHeight="1" x14ac:dyDescent="0.2">
      <c r="A801" s="22"/>
      <c r="B801" s="27" t="s">
        <v>21</v>
      </c>
      <c r="C801" s="27">
        <v>1185732</v>
      </c>
      <c r="D801" s="28">
        <v>44209</v>
      </c>
      <c r="E801" s="27" t="s">
        <v>40</v>
      </c>
      <c r="F801" s="27" t="s">
        <v>56</v>
      </c>
      <c r="G801" s="27" t="s">
        <v>57</v>
      </c>
      <c r="H801" s="27" t="s">
        <v>27</v>
      </c>
      <c r="I801" s="29">
        <v>0.30000000000000004</v>
      </c>
      <c r="J801" s="30">
        <v>1000</v>
      </c>
      <c r="K801" s="31">
        <f t="shared" si="6"/>
        <v>300.00000000000006</v>
      </c>
      <c r="L801" s="31">
        <f t="shared" si="7"/>
        <v>105.00000000000003</v>
      </c>
      <c r="M801" s="32">
        <v>0.35000000000000003</v>
      </c>
      <c r="O801" s="37"/>
      <c r="P801" s="38"/>
      <c r="Q801" s="33"/>
      <c r="R801" s="34"/>
    </row>
    <row r="802" spans="1:18" ht="15.75" customHeight="1" x14ac:dyDescent="0.2">
      <c r="A802" s="22"/>
      <c r="B802" s="27" t="s">
        <v>21</v>
      </c>
      <c r="C802" s="27">
        <v>1185732</v>
      </c>
      <c r="D802" s="28">
        <v>44209</v>
      </c>
      <c r="E802" s="27" t="s">
        <v>40</v>
      </c>
      <c r="F802" s="27" t="s">
        <v>56</v>
      </c>
      <c r="G802" s="27" t="s">
        <v>57</v>
      </c>
      <c r="H802" s="27" t="s">
        <v>28</v>
      </c>
      <c r="I802" s="29">
        <v>0.44999999999999996</v>
      </c>
      <c r="J802" s="30">
        <v>1500</v>
      </c>
      <c r="K802" s="31">
        <f t="shared" si="6"/>
        <v>674.99999999999989</v>
      </c>
      <c r="L802" s="31">
        <f t="shared" si="7"/>
        <v>202.49999999999997</v>
      </c>
      <c r="M802" s="32">
        <v>0.3</v>
      </c>
      <c r="O802" s="37"/>
      <c r="P802" s="38"/>
      <c r="Q802" s="33"/>
      <c r="R802" s="34"/>
    </row>
    <row r="803" spans="1:18" ht="15.75" customHeight="1" x14ac:dyDescent="0.2">
      <c r="A803" s="22"/>
      <c r="B803" s="27" t="s">
        <v>21</v>
      </c>
      <c r="C803" s="27">
        <v>1185732</v>
      </c>
      <c r="D803" s="28">
        <v>44209</v>
      </c>
      <c r="E803" s="27" t="s">
        <v>40</v>
      </c>
      <c r="F803" s="27" t="s">
        <v>56</v>
      </c>
      <c r="G803" s="27" t="s">
        <v>57</v>
      </c>
      <c r="H803" s="27" t="s">
        <v>29</v>
      </c>
      <c r="I803" s="29">
        <v>0.35</v>
      </c>
      <c r="J803" s="30">
        <v>2500</v>
      </c>
      <c r="K803" s="31">
        <f t="shared" si="6"/>
        <v>875</v>
      </c>
      <c r="L803" s="31">
        <f t="shared" si="7"/>
        <v>393.75</v>
      </c>
      <c r="M803" s="32">
        <v>0.45</v>
      </c>
      <c r="O803" s="37"/>
      <c r="P803" s="38"/>
      <c r="Q803" s="33"/>
      <c r="R803" s="34"/>
    </row>
    <row r="804" spans="1:18" ht="15.75" customHeight="1" x14ac:dyDescent="0.2">
      <c r="A804" s="22"/>
      <c r="B804" s="27" t="s">
        <v>21</v>
      </c>
      <c r="C804" s="27">
        <v>1185732</v>
      </c>
      <c r="D804" s="28">
        <v>44240</v>
      </c>
      <c r="E804" s="27" t="s">
        <v>40</v>
      </c>
      <c r="F804" s="27" t="s">
        <v>56</v>
      </c>
      <c r="G804" s="27" t="s">
        <v>57</v>
      </c>
      <c r="H804" s="27" t="s">
        <v>24</v>
      </c>
      <c r="I804" s="29">
        <v>0.35</v>
      </c>
      <c r="J804" s="30">
        <v>5000</v>
      </c>
      <c r="K804" s="31">
        <f t="shared" si="6"/>
        <v>1750</v>
      </c>
      <c r="L804" s="31">
        <f t="shared" si="7"/>
        <v>612.50000000000011</v>
      </c>
      <c r="M804" s="32">
        <v>0.35000000000000003</v>
      </c>
      <c r="O804" s="37"/>
      <c r="P804" s="38"/>
      <c r="Q804" s="33"/>
      <c r="R804" s="34"/>
    </row>
    <row r="805" spans="1:18" ht="15.75" customHeight="1" x14ac:dyDescent="0.2">
      <c r="A805" s="22"/>
      <c r="B805" s="27" t="s">
        <v>21</v>
      </c>
      <c r="C805" s="27">
        <v>1185732</v>
      </c>
      <c r="D805" s="28">
        <v>44240</v>
      </c>
      <c r="E805" s="27" t="s">
        <v>40</v>
      </c>
      <c r="F805" s="27" t="s">
        <v>56</v>
      </c>
      <c r="G805" s="27" t="s">
        <v>57</v>
      </c>
      <c r="H805" s="27" t="s">
        <v>25</v>
      </c>
      <c r="I805" s="29">
        <v>0.35</v>
      </c>
      <c r="J805" s="30">
        <v>1500</v>
      </c>
      <c r="K805" s="31">
        <f t="shared" si="6"/>
        <v>525</v>
      </c>
      <c r="L805" s="31">
        <f t="shared" si="7"/>
        <v>157.5</v>
      </c>
      <c r="M805" s="32">
        <v>0.3</v>
      </c>
      <c r="O805" s="37"/>
      <c r="P805" s="38"/>
      <c r="Q805" s="33"/>
      <c r="R805" s="34"/>
    </row>
    <row r="806" spans="1:18" ht="15.75" customHeight="1" x14ac:dyDescent="0.2">
      <c r="A806" s="22"/>
      <c r="B806" s="27" t="s">
        <v>21</v>
      </c>
      <c r="C806" s="27">
        <v>1185732</v>
      </c>
      <c r="D806" s="28">
        <v>44240</v>
      </c>
      <c r="E806" s="27" t="s">
        <v>40</v>
      </c>
      <c r="F806" s="27" t="s">
        <v>56</v>
      </c>
      <c r="G806" s="27" t="s">
        <v>57</v>
      </c>
      <c r="H806" s="27" t="s">
        <v>26</v>
      </c>
      <c r="I806" s="29">
        <v>0.25</v>
      </c>
      <c r="J806" s="30">
        <v>2000</v>
      </c>
      <c r="K806" s="31">
        <f t="shared" si="6"/>
        <v>500</v>
      </c>
      <c r="L806" s="31">
        <f t="shared" si="7"/>
        <v>150</v>
      </c>
      <c r="M806" s="32">
        <v>0.3</v>
      </c>
      <c r="O806" s="37"/>
      <c r="P806" s="38"/>
      <c r="Q806" s="33"/>
      <c r="R806" s="34"/>
    </row>
    <row r="807" spans="1:18" ht="15.75" customHeight="1" x14ac:dyDescent="0.2">
      <c r="A807" s="22"/>
      <c r="B807" s="27" t="s">
        <v>21</v>
      </c>
      <c r="C807" s="27">
        <v>1185732</v>
      </c>
      <c r="D807" s="28">
        <v>44240</v>
      </c>
      <c r="E807" s="27" t="s">
        <v>40</v>
      </c>
      <c r="F807" s="27" t="s">
        <v>56</v>
      </c>
      <c r="G807" s="27" t="s">
        <v>57</v>
      </c>
      <c r="H807" s="27" t="s">
        <v>27</v>
      </c>
      <c r="I807" s="29">
        <v>0.30000000000000004</v>
      </c>
      <c r="J807" s="30">
        <v>750</v>
      </c>
      <c r="K807" s="31">
        <f t="shared" si="6"/>
        <v>225.00000000000003</v>
      </c>
      <c r="L807" s="31">
        <f t="shared" si="7"/>
        <v>78.750000000000014</v>
      </c>
      <c r="M807" s="32">
        <v>0.35000000000000003</v>
      </c>
      <c r="O807" s="37"/>
      <c r="P807" s="38"/>
      <c r="Q807" s="33"/>
      <c r="R807" s="34"/>
    </row>
    <row r="808" spans="1:18" ht="15.75" customHeight="1" x14ac:dyDescent="0.2">
      <c r="A808" s="22"/>
      <c r="B808" s="27" t="s">
        <v>21</v>
      </c>
      <c r="C808" s="27">
        <v>1185732</v>
      </c>
      <c r="D808" s="28">
        <v>44240</v>
      </c>
      <c r="E808" s="27" t="s">
        <v>40</v>
      </c>
      <c r="F808" s="27" t="s">
        <v>56</v>
      </c>
      <c r="G808" s="27" t="s">
        <v>57</v>
      </c>
      <c r="H808" s="27" t="s">
        <v>28</v>
      </c>
      <c r="I808" s="29">
        <v>0.44999999999999996</v>
      </c>
      <c r="J808" s="30">
        <v>1500</v>
      </c>
      <c r="K808" s="31">
        <f t="shared" si="6"/>
        <v>674.99999999999989</v>
      </c>
      <c r="L808" s="31">
        <f t="shared" si="7"/>
        <v>202.49999999999997</v>
      </c>
      <c r="M808" s="32">
        <v>0.3</v>
      </c>
      <c r="O808" s="37"/>
      <c r="P808" s="38"/>
      <c r="Q808" s="33"/>
      <c r="R808" s="34"/>
    </row>
    <row r="809" spans="1:18" ht="15.75" customHeight="1" x14ac:dyDescent="0.2">
      <c r="A809" s="22"/>
      <c r="B809" s="27" t="s">
        <v>21</v>
      </c>
      <c r="C809" s="27">
        <v>1185732</v>
      </c>
      <c r="D809" s="28">
        <v>44240</v>
      </c>
      <c r="E809" s="27" t="s">
        <v>40</v>
      </c>
      <c r="F809" s="27" t="s">
        <v>56</v>
      </c>
      <c r="G809" s="27" t="s">
        <v>57</v>
      </c>
      <c r="H809" s="27" t="s">
        <v>29</v>
      </c>
      <c r="I809" s="29">
        <v>0.35</v>
      </c>
      <c r="J809" s="30">
        <v>2250</v>
      </c>
      <c r="K809" s="31">
        <f t="shared" si="6"/>
        <v>787.5</v>
      </c>
      <c r="L809" s="31">
        <f t="shared" si="7"/>
        <v>354.375</v>
      </c>
      <c r="M809" s="32">
        <v>0.45</v>
      </c>
      <c r="O809" s="37"/>
      <c r="P809" s="38"/>
      <c r="Q809" s="33"/>
      <c r="R809" s="34"/>
    </row>
    <row r="810" spans="1:18" ht="15.75" customHeight="1" x14ac:dyDescent="0.2">
      <c r="A810" s="22"/>
      <c r="B810" s="27" t="s">
        <v>21</v>
      </c>
      <c r="C810" s="27">
        <v>1185732</v>
      </c>
      <c r="D810" s="28">
        <v>44267</v>
      </c>
      <c r="E810" s="27" t="s">
        <v>40</v>
      </c>
      <c r="F810" s="27" t="s">
        <v>56</v>
      </c>
      <c r="G810" s="27" t="s">
        <v>57</v>
      </c>
      <c r="H810" s="27" t="s">
        <v>24</v>
      </c>
      <c r="I810" s="29">
        <v>0.4</v>
      </c>
      <c r="J810" s="30">
        <v>4450</v>
      </c>
      <c r="K810" s="31">
        <f t="shared" si="6"/>
        <v>1780</v>
      </c>
      <c r="L810" s="31">
        <f t="shared" si="7"/>
        <v>623.00000000000011</v>
      </c>
      <c r="M810" s="32">
        <v>0.35000000000000003</v>
      </c>
      <c r="O810" s="37"/>
      <c r="P810" s="38"/>
      <c r="Q810" s="33"/>
      <c r="R810" s="34"/>
    </row>
    <row r="811" spans="1:18" ht="15.75" customHeight="1" x14ac:dyDescent="0.2">
      <c r="A811" s="22"/>
      <c r="B811" s="27" t="s">
        <v>21</v>
      </c>
      <c r="C811" s="27">
        <v>1185732</v>
      </c>
      <c r="D811" s="28">
        <v>44267</v>
      </c>
      <c r="E811" s="27" t="s">
        <v>40</v>
      </c>
      <c r="F811" s="27" t="s">
        <v>56</v>
      </c>
      <c r="G811" s="27" t="s">
        <v>57</v>
      </c>
      <c r="H811" s="27" t="s">
        <v>25</v>
      </c>
      <c r="I811" s="29">
        <v>0.4</v>
      </c>
      <c r="J811" s="30">
        <v>1250</v>
      </c>
      <c r="K811" s="31">
        <f t="shared" si="6"/>
        <v>500</v>
      </c>
      <c r="L811" s="31">
        <f t="shared" si="7"/>
        <v>150</v>
      </c>
      <c r="M811" s="32">
        <v>0.3</v>
      </c>
      <c r="O811" s="37"/>
      <c r="P811" s="38"/>
      <c r="Q811" s="33"/>
      <c r="R811" s="34"/>
    </row>
    <row r="812" spans="1:18" ht="15.75" customHeight="1" x14ac:dyDescent="0.2">
      <c r="A812" s="22"/>
      <c r="B812" s="27" t="s">
        <v>21</v>
      </c>
      <c r="C812" s="27">
        <v>1185732</v>
      </c>
      <c r="D812" s="28">
        <v>44267</v>
      </c>
      <c r="E812" s="27" t="s">
        <v>40</v>
      </c>
      <c r="F812" s="27" t="s">
        <v>56</v>
      </c>
      <c r="G812" s="27" t="s">
        <v>57</v>
      </c>
      <c r="H812" s="27" t="s">
        <v>26</v>
      </c>
      <c r="I812" s="29">
        <v>0.30000000000000004</v>
      </c>
      <c r="J812" s="30">
        <v>1750</v>
      </c>
      <c r="K812" s="31">
        <f t="shared" si="6"/>
        <v>525.00000000000011</v>
      </c>
      <c r="L812" s="31">
        <f t="shared" si="7"/>
        <v>157.50000000000003</v>
      </c>
      <c r="M812" s="32">
        <v>0.3</v>
      </c>
      <c r="O812" s="37"/>
      <c r="P812" s="38"/>
      <c r="Q812" s="33"/>
      <c r="R812" s="34"/>
    </row>
    <row r="813" spans="1:18" ht="15.75" customHeight="1" x14ac:dyDescent="0.2">
      <c r="A813" s="22"/>
      <c r="B813" s="27" t="s">
        <v>21</v>
      </c>
      <c r="C813" s="27">
        <v>1185732</v>
      </c>
      <c r="D813" s="28">
        <v>44267</v>
      </c>
      <c r="E813" s="27" t="s">
        <v>40</v>
      </c>
      <c r="F813" s="27" t="s">
        <v>56</v>
      </c>
      <c r="G813" s="27" t="s">
        <v>57</v>
      </c>
      <c r="H813" s="27" t="s">
        <v>27</v>
      </c>
      <c r="I813" s="29">
        <v>0.35</v>
      </c>
      <c r="J813" s="30">
        <v>250</v>
      </c>
      <c r="K813" s="31">
        <f t="shared" si="6"/>
        <v>87.5</v>
      </c>
      <c r="L813" s="31">
        <f t="shared" si="7"/>
        <v>30.625000000000004</v>
      </c>
      <c r="M813" s="32">
        <v>0.35000000000000003</v>
      </c>
      <c r="O813" s="37"/>
      <c r="P813" s="38"/>
      <c r="Q813" s="33"/>
      <c r="R813" s="34"/>
    </row>
    <row r="814" spans="1:18" ht="15.75" customHeight="1" x14ac:dyDescent="0.2">
      <c r="A814" s="22"/>
      <c r="B814" s="27" t="s">
        <v>21</v>
      </c>
      <c r="C814" s="27">
        <v>1185732</v>
      </c>
      <c r="D814" s="28">
        <v>44267</v>
      </c>
      <c r="E814" s="27" t="s">
        <v>40</v>
      </c>
      <c r="F814" s="27" t="s">
        <v>56</v>
      </c>
      <c r="G814" s="27" t="s">
        <v>57</v>
      </c>
      <c r="H814" s="27" t="s">
        <v>28</v>
      </c>
      <c r="I814" s="29">
        <v>0.5</v>
      </c>
      <c r="J814" s="30">
        <v>750</v>
      </c>
      <c r="K814" s="31">
        <f t="shared" si="6"/>
        <v>375</v>
      </c>
      <c r="L814" s="31">
        <f t="shared" si="7"/>
        <v>112.5</v>
      </c>
      <c r="M814" s="32">
        <v>0.3</v>
      </c>
      <c r="O814" s="37"/>
      <c r="P814" s="38"/>
      <c r="Q814" s="33"/>
      <c r="R814" s="34"/>
    </row>
    <row r="815" spans="1:18" ht="15.75" customHeight="1" x14ac:dyDescent="0.2">
      <c r="A815" s="22"/>
      <c r="B815" s="27" t="s">
        <v>21</v>
      </c>
      <c r="C815" s="27">
        <v>1185732</v>
      </c>
      <c r="D815" s="28">
        <v>44267</v>
      </c>
      <c r="E815" s="27" t="s">
        <v>40</v>
      </c>
      <c r="F815" s="27" t="s">
        <v>56</v>
      </c>
      <c r="G815" s="27" t="s">
        <v>57</v>
      </c>
      <c r="H815" s="27" t="s">
        <v>29</v>
      </c>
      <c r="I815" s="29">
        <v>0.4</v>
      </c>
      <c r="J815" s="30">
        <v>1750</v>
      </c>
      <c r="K815" s="31">
        <f t="shared" si="6"/>
        <v>700</v>
      </c>
      <c r="L815" s="31">
        <f t="shared" si="7"/>
        <v>315</v>
      </c>
      <c r="M815" s="32">
        <v>0.45</v>
      </c>
      <c r="O815" s="37"/>
      <c r="P815" s="38"/>
      <c r="Q815" s="33"/>
      <c r="R815" s="34"/>
    </row>
    <row r="816" spans="1:18" ht="15.75" customHeight="1" x14ac:dyDescent="0.2">
      <c r="A816" s="22"/>
      <c r="B816" s="27" t="s">
        <v>21</v>
      </c>
      <c r="C816" s="27">
        <v>1185732</v>
      </c>
      <c r="D816" s="28">
        <v>44299</v>
      </c>
      <c r="E816" s="27" t="s">
        <v>40</v>
      </c>
      <c r="F816" s="27" t="s">
        <v>56</v>
      </c>
      <c r="G816" s="27" t="s">
        <v>57</v>
      </c>
      <c r="H816" s="27" t="s">
        <v>24</v>
      </c>
      <c r="I816" s="29">
        <v>0.4</v>
      </c>
      <c r="J816" s="30">
        <v>4000</v>
      </c>
      <c r="K816" s="31">
        <f t="shared" si="6"/>
        <v>1600</v>
      </c>
      <c r="L816" s="31">
        <f t="shared" si="7"/>
        <v>560</v>
      </c>
      <c r="M816" s="32">
        <v>0.35000000000000003</v>
      </c>
      <c r="O816" s="37"/>
      <c r="P816" s="38"/>
      <c r="Q816" s="33"/>
      <c r="R816" s="34"/>
    </row>
    <row r="817" spans="1:18" ht="15.75" customHeight="1" x14ac:dyDescent="0.2">
      <c r="A817" s="22"/>
      <c r="B817" s="27" t="s">
        <v>21</v>
      </c>
      <c r="C817" s="27">
        <v>1185732</v>
      </c>
      <c r="D817" s="28">
        <v>44299</v>
      </c>
      <c r="E817" s="27" t="s">
        <v>40</v>
      </c>
      <c r="F817" s="27" t="s">
        <v>56</v>
      </c>
      <c r="G817" s="27" t="s">
        <v>57</v>
      </c>
      <c r="H817" s="27" t="s">
        <v>25</v>
      </c>
      <c r="I817" s="29">
        <v>0.4</v>
      </c>
      <c r="J817" s="30">
        <v>1000</v>
      </c>
      <c r="K817" s="31">
        <f t="shared" si="6"/>
        <v>400</v>
      </c>
      <c r="L817" s="31">
        <f t="shared" si="7"/>
        <v>120</v>
      </c>
      <c r="M817" s="32">
        <v>0.3</v>
      </c>
      <c r="O817" s="37"/>
      <c r="P817" s="38"/>
      <c r="Q817" s="33"/>
      <c r="R817" s="34"/>
    </row>
    <row r="818" spans="1:18" ht="15.75" customHeight="1" x14ac:dyDescent="0.2">
      <c r="A818" s="22"/>
      <c r="B818" s="27" t="s">
        <v>21</v>
      </c>
      <c r="C818" s="27">
        <v>1185732</v>
      </c>
      <c r="D818" s="28">
        <v>44299</v>
      </c>
      <c r="E818" s="27" t="s">
        <v>40</v>
      </c>
      <c r="F818" s="27" t="s">
        <v>56</v>
      </c>
      <c r="G818" s="27" t="s">
        <v>57</v>
      </c>
      <c r="H818" s="27" t="s">
        <v>26</v>
      </c>
      <c r="I818" s="29">
        <v>0.30000000000000004</v>
      </c>
      <c r="J818" s="30">
        <v>1000</v>
      </c>
      <c r="K818" s="31">
        <f t="shared" si="6"/>
        <v>300.00000000000006</v>
      </c>
      <c r="L818" s="31">
        <f t="shared" si="7"/>
        <v>90.000000000000014</v>
      </c>
      <c r="M818" s="32">
        <v>0.3</v>
      </c>
      <c r="O818" s="37"/>
      <c r="P818" s="38"/>
      <c r="Q818" s="33"/>
      <c r="R818" s="34"/>
    </row>
    <row r="819" spans="1:18" ht="15.75" customHeight="1" x14ac:dyDescent="0.2">
      <c r="A819" s="22"/>
      <c r="B819" s="27" t="s">
        <v>21</v>
      </c>
      <c r="C819" s="27">
        <v>1185732</v>
      </c>
      <c r="D819" s="28">
        <v>44299</v>
      </c>
      <c r="E819" s="27" t="s">
        <v>40</v>
      </c>
      <c r="F819" s="27" t="s">
        <v>56</v>
      </c>
      <c r="G819" s="27" t="s">
        <v>57</v>
      </c>
      <c r="H819" s="27" t="s">
        <v>27</v>
      </c>
      <c r="I819" s="29">
        <v>0.35</v>
      </c>
      <c r="J819" s="30">
        <v>250</v>
      </c>
      <c r="K819" s="31">
        <f t="shared" si="6"/>
        <v>87.5</v>
      </c>
      <c r="L819" s="31">
        <f t="shared" si="7"/>
        <v>30.625000000000004</v>
      </c>
      <c r="M819" s="32">
        <v>0.35000000000000003</v>
      </c>
      <c r="O819" s="37"/>
      <c r="P819" s="38"/>
      <c r="Q819" s="33"/>
      <c r="R819" s="34"/>
    </row>
    <row r="820" spans="1:18" ht="15.75" customHeight="1" x14ac:dyDescent="0.2">
      <c r="A820" s="22"/>
      <c r="B820" s="27" t="s">
        <v>21</v>
      </c>
      <c r="C820" s="27">
        <v>1185732</v>
      </c>
      <c r="D820" s="28">
        <v>44299</v>
      </c>
      <c r="E820" s="27" t="s">
        <v>40</v>
      </c>
      <c r="F820" s="27" t="s">
        <v>56</v>
      </c>
      <c r="G820" s="27" t="s">
        <v>57</v>
      </c>
      <c r="H820" s="27" t="s">
        <v>28</v>
      </c>
      <c r="I820" s="29">
        <v>0.5</v>
      </c>
      <c r="J820" s="30">
        <v>500</v>
      </c>
      <c r="K820" s="31">
        <f t="shared" si="6"/>
        <v>250</v>
      </c>
      <c r="L820" s="31">
        <f t="shared" si="7"/>
        <v>75</v>
      </c>
      <c r="M820" s="32">
        <v>0.3</v>
      </c>
      <c r="O820" s="37"/>
      <c r="P820" s="38"/>
      <c r="Q820" s="33"/>
      <c r="R820" s="34"/>
    </row>
    <row r="821" spans="1:18" ht="15.75" customHeight="1" x14ac:dyDescent="0.2">
      <c r="A821" s="22"/>
      <c r="B821" s="27" t="s">
        <v>21</v>
      </c>
      <c r="C821" s="27">
        <v>1185732</v>
      </c>
      <c r="D821" s="28">
        <v>44299</v>
      </c>
      <c r="E821" s="27" t="s">
        <v>40</v>
      </c>
      <c r="F821" s="27" t="s">
        <v>56</v>
      </c>
      <c r="G821" s="27" t="s">
        <v>57</v>
      </c>
      <c r="H821" s="27" t="s">
        <v>29</v>
      </c>
      <c r="I821" s="29">
        <v>0.4</v>
      </c>
      <c r="J821" s="30">
        <v>1750</v>
      </c>
      <c r="K821" s="31">
        <f t="shared" si="6"/>
        <v>700</v>
      </c>
      <c r="L821" s="31">
        <f t="shared" si="7"/>
        <v>315</v>
      </c>
      <c r="M821" s="32">
        <v>0.45</v>
      </c>
      <c r="O821" s="37"/>
      <c r="P821" s="38"/>
      <c r="Q821" s="33"/>
      <c r="R821" s="34"/>
    </row>
    <row r="822" spans="1:18" ht="15.75" customHeight="1" x14ac:dyDescent="0.2">
      <c r="A822" s="22"/>
      <c r="B822" s="27" t="s">
        <v>21</v>
      </c>
      <c r="C822" s="27">
        <v>1185732</v>
      </c>
      <c r="D822" s="28">
        <v>44330</v>
      </c>
      <c r="E822" s="27" t="s">
        <v>40</v>
      </c>
      <c r="F822" s="27" t="s">
        <v>56</v>
      </c>
      <c r="G822" s="27" t="s">
        <v>57</v>
      </c>
      <c r="H822" s="27" t="s">
        <v>24</v>
      </c>
      <c r="I822" s="29">
        <v>0.5</v>
      </c>
      <c r="J822" s="30">
        <v>4450</v>
      </c>
      <c r="K822" s="31">
        <f t="shared" si="6"/>
        <v>2225</v>
      </c>
      <c r="L822" s="31">
        <f t="shared" si="7"/>
        <v>778.75000000000011</v>
      </c>
      <c r="M822" s="32">
        <v>0.35000000000000003</v>
      </c>
      <c r="O822" s="37"/>
      <c r="P822" s="38"/>
      <c r="Q822" s="33"/>
      <c r="R822" s="34"/>
    </row>
    <row r="823" spans="1:18" ht="15.75" customHeight="1" x14ac:dyDescent="0.2">
      <c r="A823" s="22"/>
      <c r="B823" s="27" t="s">
        <v>21</v>
      </c>
      <c r="C823" s="27">
        <v>1185732</v>
      </c>
      <c r="D823" s="28">
        <v>44330</v>
      </c>
      <c r="E823" s="27" t="s">
        <v>40</v>
      </c>
      <c r="F823" s="27" t="s">
        <v>56</v>
      </c>
      <c r="G823" s="27" t="s">
        <v>57</v>
      </c>
      <c r="H823" s="27" t="s">
        <v>25</v>
      </c>
      <c r="I823" s="29">
        <v>0.45000000000000007</v>
      </c>
      <c r="J823" s="30">
        <v>1500</v>
      </c>
      <c r="K823" s="31">
        <f t="shared" si="6"/>
        <v>675.00000000000011</v>
      </c>
      <c r="L823" s="31">
        <f t="shared" si="7"/>
        <v>202.50000000000003</v>
      </c>
      <c r="M823" s="32">
        <v>0.3</v>
      </c>
      <c r="O823" s="37"/>
      <c r="P823" s="38"/>
      <c r="Q823" s="33"/>
      <c r="R823" s="34"/>
    </row>
    <row r="824" spans="1:18" ht="15.75" customHeight="1" x14ac:dyDescent="0.2">
      <c r="A824" s="22"/>
      <c r="B824" s="27" t="s">
        <v>21</v>
      </c>
      <c r="C824" s="27">
        <v>1185732</v>
      </c>
      <c r="D824" s="28">
        <v>44330</v>
      </c>
      <c r="E824" s="27" t="s">
        <v>40</v>
      </c>
      <c r="F824" s="27" t="s">
        <v>56</v>
      </c>
      <c r="G824" s="27" t="s">
        <v>57</v>
      </c>
      <c r="H824" s="27" t="s">
        <v>26</v>
      </c>
      <c r="I824" s="29">
        <v>0.4</v>
      </c>
      <c r="J824" s="30">
        <v>1250</v>
      </c>
      <c r="K824" s="31">
        <f t="shared" si="6"/>
        <v>500</v>
      </c>
      <c r="L824" s="31">
        <f t="shared" si="7"/>
        <v>150</v>
      </c>
      <c r="M824" s="32">
        <v>0.3</v>
      </c>
      <c r="O824" s="37"/>
      <c r="P824" s="38"/>
      <c r="Q824" s="33"/>
      <c r="R824" s="34"/>
    </row>
    <row r="825" spans="1:18" ht="15.75" customHeight="1" x14ac:dyDescent="0.2">
      <c r="A825" s="22"/>
      <c r="B825" s="27" t="s">
        <v>21</v>
      </c>
      <c r="C825" s="27">
        <v>1185732</v>
      </c>
      <c r="D825" s="28">
        <v>44330</v>
      </c>
      <c r="E825" s="27" t="s">
        <v>40</v>
      </c>
      <c r="F825" s="27" t="s">
        <v>56</v>
      </c>
      <c r="G825" s="27" t="s">
        <v>57</v>
      </c>
      <c r="H825" s="27" t="s">
        <v>27</v>
      </c>
      <c r="I825" s="29">
        <v>0.4</v>
      </c>
      <c r="J825" s="30">
        <v>500</v>
      </c>
      <c r="K825" s="31">
        <f t="shared" si="6"/>
        <v>200</v>
      </c>
      <c r="L825" s="31">
        <f t="shared" si="7"/>
        <v>70</v>
      </c>
      <c r="M825" s="32">
        <v>0.35000000000000003</v>
      </c>
      <c r="O825" s="37"/>
      <c r="P825" s="38"/>
      <c r="Q825" s="33"/>
      <c r="R825" s="34"/>
    </row>
    <row r="826" spans="1:18" ht="15.75" customHeight="1" x14ac:dyDescent="0.2">
      <c r="A826" s="22"/>
      <c r="B826" s="27" t="s">
        <v>21</v>
      </c>
      <c r="C826" s="27">
        <v>1185732</v>
      </c>
      <c r="D826" s="28">
        <v>44330</v>
      </c>
      <c r="E826" s="27" t="s">
        <v>40</v>
      </c>
      <c r="F826" s="27" t="s">
        <v>56</v>
      </c>
      <c r="G826" s="27" t="s">
        <v>57</v>
      </c>
      <c r="H826" s="27" t="s">
        <v>28</v>
      </c>
      <c r="I826" s="29">
        <v>0.54999999999999993</v>
      </c>
      <c r="J826" s="30">
        <v>750</v>
      </c>
      <c r="K826" s="31">
        <f t="shared" si="6"/>
        <v>412.49999999999994</v>
      </c>
      <c r="L826" s="31">
        <f t="shared" si="7"/>
        <v>123.74999999999997</v>
      </c>
      <c r="M826" s="32">
        <v>0.3</v>
      </c>
      <c r="O826" s="37"/>
      <c r="P826" s="38"/>
      <c r="Q826" s="33"/>
      <c r="R826" s="34"/>
    </row>
    <row r="827" spans="1:18" ht="15.75" customHeight="1" x14ac:dyDescent="0.2">
      <c r="A827" s="22"/>
      <c r="B827" s="27" t="s">
        <v>21</v>
      </c>
      <c r="C827" s="27">
        <v>1185732</v>
      </c>
      <c r="D827" s="28">
        <v>44330</v>
      </c>
      <c r="E827" s="27" t="s">
        <v>40</v>
      </c>
      <c r="F827" s="27" t="s">
        <v>56</v>
      </c>
      <c r="G827" s="27" t="s">
        <v>57</v>
      </c>
      <c r="H827" s="27" t="s">
        <v>29</v>
      </c>
      <c r="I827" s="29">
        <v>0.6</v>
      </c>
      <c r="J827" s="30">
        <v>1750</v>
      </c>
      <c r="K827" s="31">
        <f t="shared" si="6"/>
        <v>1050</v>
      </c>
      <c r="L827" s="31">
        <f t="shared" si="7"/>
        <v>472.5</v>
      </c>
      <c r="M827" s="32">
        <v>0.45</v>
      </c>
      <c r="O827" s="37"/>
      <c r="P827" s="38"/>
      <c r="Q827" s="33"/>
      <c r="R827" s="34"/>
    </row>
    <row r="828" spans="1:18" ht="15.75" customHeight="1" x14ac:dyDescent="0.2">
      <c r="A828" s="22"/>
      <c r="B828" s="27" t="s">
        <v>21</v>
      </c>
      <c r="C828" s="27">
        <v>1185732</v>
      </c>
      <c r="D828" s="28">
        <v>44360</v>
      </c>
      <c r="E828" s="27" t="s">
        <v>40</v>
      </c>
      <c r="F828" s="27" t="s">
        <v>56</v>
      </c>
      <c r="G828" s="27" t="s">
        <v>57</v>
      </c>
      <c r="H828" s="27" t="s">
        <v>24</v>
      </c>
      <c r="I828" s="29">
        <v>0.45</v>
      </c>
      <c r="J828" s="30">
        <v>4250</v>
      </c>
      <c r="K828" s="31">
        <f t="shared" si="6"/>
        <v>1912.5</v>
      </c>
      <c r="L828" s="31">
        <f t="shared" si="7"/>
        <v>669.37500000000011</v>
      </c>
      <c r="M828" s="32">
        <v>0.35000000000000003</v>
      </c>
      <c r="O828" s="37"/>
      <c r="P828" s="38"/>
      <c r="Q828" s="33"/>
      <c r="R828" s="34"/>
    </row>
    <row r="829" spans="1:18" ht="15.75" customHeight="1" x14ac:dyDescent="0.2">
      <c r="A829" s="22"/>
      <c r="B829" s="27" t="s">
        <v>21</v>
      </c>
      <c r="C829" s="27">
        <v>1185732</v>
      </c>
      <c r="D829" s="28">
        <v>44360</v>
      </c>
      <c r="E829" s="27" t="s">
        <v>40</v>
      </c>
      <c r="F829" s="27" t="s">
        <v>56</v>
      </c>
      <c r="G829" s="27" t="s">
        <v>57</v>
      </c>
      <c r="H829" s="27" t="s">
        <v>25</v>
      </c>
      <c r="I829" s="29">
        <v>0.40000000000000008</v>
      </c>
      <c r="J829" s="30">
        <v>1750</v>
      </c>
      <c r="K829" s="31">
        <f t="shared" si="6"/>
        <v>700.00000000000011</v>
      </c>
      <c r="L829" s="31">
        <f t="shared" si="7"/>
        <v>210.00000000000003</v>
      </c>
      <c r="M829" s="32">
        <v>0.3</v>
      </c>
      <c r="O829" s="37"/>
      <c r="P829" s="38"/>
      <c r="Q829" s="33"/>
      <c r="R829" s="34"/>
    </row>
    <row r="830" spans="1:18" ht="15.75" customHeight="1" x14ac:dyDescent="0.2">
      <c r="A830" s="22"/>
      <c r="B830" s="27" t="s">
        <v>21</v>
      </c>
      <c r="C830" s="27">
        <v>1185732</v>
      </c>
      <c r="D830" s="28">
        <v>44360</v>
      </c>
      <c r="E830" s="27" t="s">
        <v>40</v>
      </c>
      <c r="F830" s="27" t="s">
        <v>56</v>
      </c>
      <c r="G830" s="27" t="s">
        <v>57</v>
      </c>
      <c r="H830" s="27" t="s">
        <v>26</v>
      </c>
      <c r="I830" s="29">
        <v>0.35000000000000003</v>
      </c>
      <c r="J830" s="30">
        <v>1750</v>
      </c>
      <c r="K830" s="31">
        <f t="shared" si="6"/>
        <v>612.50000000000011</v>
      </c>
      <c r="L830" s="31">
        <f t="shared" si="7"/>
        <v>183.75000000000003</v>
      </c>
      <c r="M830" s="32">
        <v>0.3</v>
      </c>
      <c r="O830" s="37"/>
      <c r="P830" s="38"/>
      <c r="Q830" s="33"/>
      <c r="R830" s="34"/>
    </row>
    <row r="831" spans="1:18" ht="15.75" customHeight="1" x14ac:dyDescent="0.2">
      <c r="A831" s="22"/>
      <c r="B831" s="27" t="s">
        <v>21</v>
      </c>
      <c r="C831" s="27">
        <v>1185732</v>
      </c>
      <c r="D831" s="28">
        <v>44360</v>
      </c>
      <c r="E831" s="27" t="s">
        <v>40</v>
      </c>
      <c r="F831" s="27" t="s">
        <v>56</v>
      </c>
      <c r="G831" s="27" t="s">
        <v>57</v>
      </c>
      <c r="H831" s="27" t="s">
        <v>27</v>
      </c>
      <c r="I831" s="29">
        <v>0.35000000000000003</v>
      </c>
      <c r="J831" s="30">
        <v>1500</v>
      </c>
      <c r="K831" s="31">
        <f t="shared" si="6"/>
        <v>525</v>
      </c>
      <c r="L831" s="31">
        <f t="shared" si="7"/>
        <v>183.75000000000003</v>
      </c>
      <c r="M831" s="32">
        <v>0.35000000000000003</v>
      </c>
      <c r="O831" s="37"/>
      <c r="P831" s="38"/>
      <c r="Q831" s="33"/>
      <c r="R831" s="34"/>
    </row>
    <row r="832" spans="1:18" ht="15.75" customHeight="1" x14ac:dyDescent="0.2">
      <c r="A832" s="22"/>
      <c r="B832" s="27" t="s">
        <v>21</v>
      </c>
      <c r="C832" s="27">
        <v>1185732</v>
      </c>
      <c r="D832" s="28">
        <v>44360</v>
      </c>
      <c r="E832" s="27" t="s">
        <v>40</v>
      </c>
      <c r="F832" s="27" t="s">
        <v>56</v>
      </c>
      <c r="G832" s="27" t="s">
        <v>57</v>
      </c>
      <c r="H832" s="27" t="s">
        <v>28</v>
      </c>
      <c r="I832" s="29">
        <v>0.5</v>
      </c>
      <c r="J832" s="30">
        <v>1500</v>
      </c>
      <c r="K832" s="31">
        <f t="shared" si="6"/>
        <v>750</v>
      </c>
      <c r="L832" s="31">
        <f t="shared" si="7"/>
        <v>225</v>
      </c>
      <c r="M832" s="32">
        <v>0.3</v>
      </c>
      <c r="O832" s="37"/>
      <c r="P832" s="38"/>
      <c r="Q832" s="33"/>
      <c r="R832" s="34"/>
    </row>
    <row r="833" spans="1:18" ht="15.75" customHeight="1" x14ac:dyDescent="0.2">
      <c r="A833" s="22"/>
      <c r="B833" s="27" t="s">
        <v>21</v>
      </c>
      <c r="C833" s="27">
        <v>1185732</v>
      </c>
      <c r="D833" s="28">
        <v>44360</v>
      </c>
      <c r="E833" s="27" t="s">
        <v>40</v>
      </c>
      <c r="F833" s="27" t="s">
        <v>56</v>
      </c>
      <c r="G833" s="27" t="s">
        <v>57</v>
      </c>
      <c r="H833" s="27" t="s">
        <v>29</v>
      </c>
      <c r="I833" s="29">
        <v>0.55000000000000004</v>
      </c>
      <c r="J833" s="30">
        <v>3250</v>
      </c>
      <c r="K833" s="31">
        <f t="shared" si="6"/>
        <v>1787.5000000000002</v>
      </c>
      <c r="L833" s="31">
        <f t="shared" si="7"/>
        <v>804.37500000000011</v>
      </c>
      <c r="M833" s="32">
        <v>0.45</v>
      </c>
      <c r="O833" s="37"/>
      <c r="P833" s="38"/>
      <c r="Q833" s="33"/>
      <c r="R833" s="34"/>
    </row>
    <row r="834" spans="1:18" ht="15.75" customHeight="1" x14ac:dyDescent="0.2">
      <c r="A834" s="22"/>
      <c r="B834" s="27" t="s">
        <v>21</v>
      </c>
      <c r="C834" s="27">
        <v>1185732</v>
      </c>
      <c r="D834" s="28">
        <v>44389</v>
      </c>
      <c r="E834" s="27" t="s">
        <v>40</v>
      </c>
      <c r="F834" s="27" t="s">
        <v>56</v>
      </c>
      <c r="G834" s="27" t="s">
        <v>57</v>
      </c>
      <c r="H834" s="27" t="s">
        <v>24</v>
      </c>
      <c r="I834" s="29">
        <v>0.5</v>
      </c>
      <c r="J834" s="30">
        <v>5500</v>
      </c>
      <c r="K834" s="31">
        <f t="shared" si="6"/>
        <v>2750</v>
      </c>
      <c r="L834" s="31">
        <f t="shared" si="7"/>
        <v>962.50000000000011</v>
      </c>
      <c r="M834" s="32">
        <v>0.35000000000000003</v>
      </c>
      <c r="O834" s="37"/>
      <c r="P834" s="38"/>
      <c r="Q834" s="33"/>
      <c r="R834" s="34"/>
    </row>
    <row r="835" spans="1:18" ht="15.75" customHeight="1" x14ac:dyDescent="0.2">
      <c r="A835" s="22"/>
      <c r="B835" s="27" t="s">
        <v>21</v>
      </c>
      <c r="C835" s="27">
        <v>1185732</v>
      </c>
      <c r="D835" s="28">
        <v>44389</v>
      </c>
      <c r="E835" s="27" t="s">
        <v>40</v>
      </c>
      <c r="F835" s="27" t="s">
        <v>56</v>
      </c>
      <c r="G835" s="27" t="s">
        <v>57</v>
      </c>
      <c r="H835" s="27" t="s">
        <v>25</v>
      </c>
      <c r="I835" s="29">
        <v>0.45000000000000007</v>
      </c>
      <c r="J835" s="30">
        <v>3000</v>
      </c>
      <c r="K835" s="31">
        <f t="shared" si="6"/>
        <v>1350.0000000000002</v>
      </c>
      <c r="L835" s="31">
        <f t="shared" si="7"/>
        <v>405.00000000000006</v>
      </c>
      <c r="M835" s="32">
        <v>0.3</v>
      </c>
      <c r="O835" s="37"/>
      <c r="P835" s="38"/>
      <c r="Q835" s="33"/>
      <c r="R835" s="34"/>
    </row>
    <row r="836" spans="1:18" ht="15.75" customHeight="1" x14ac:dyDescent="0.2">
      <c r="A836" s="22"/>
      <c r="B836" s="27" t="s">
        <v>21</v>
      </c>
      <c r="C836" s="27">
        <v>1185732</v>
      </c>
      <c r="D836" s="28">
        <v>44389</v>
      </c>
      <c r="E836" s="27" t="s">
        <v>40</v>
      </c>
      <c r="F836" s="27" t="s">
        <v>56</v>
      </c>
      <c r="G836" s="27" t="s">
        <v>57</v>
      </c>
      <c r="H836" s="27" t="s">
        <v>26</v>
      </c>
      <c r="I836" s="29">
        <v>0.4</v>
      </c>
      <c r="J836" s="30">
        <v>2250</v>
      </c>
      <c r="K836" s="31">
        <f t="shared" si="6"/>
        <v>900</v>
      </c>
      <c r="L836" s="31">
        <f t="shared" si="7"/>
        <v>270</v>
      </c>
      <c r="M836" s="32">
        <v>0.3</v>
      </c>
      <c r="O836" s="37"/>
      <c r="P836" s="38"/>
      <c r="Q836" s="33"/>
      <c r="R836" s="34"/>
    </row>
    <row r="837" spans="1:18" ht="15.75" customHeight="1" x14ac:dyDescent="0.2">
      <c r="A837" s="22"/>
      <c r="B837" s="27" t="s">
        <v>21</v>
      </c>
      <c r="C837" s="27">
        <v>1185732</v>
      </c>
      <c r="D837" s="28">
        <v>44389</v>
      </c>
      <c r="E837" s="27" t="s">
        <v>40</v>
      </c>
      <c r="F837" s="27" t="s">
        <v>56</v>
      </c>
      <c r="G837" s="27" t="s">
        <v>57</v>
      </c>
      <c r="H837" s="27" t="s">
        <v>27</v>
      </c>
      <c r="I837" s="29">
        <v>0.4</v>
      </c>
      <c r="J837" s="30">
        <v>1750</v>
      </c>
      <c r="K837" s="31">
        <f t="shared" si="6"/>
        <v>700</v>
      </c>
      <c r="L837" s="31">
        <f t="shared" si="7"/>
        <v>245.00000000000003</v>
      </c>
      <c r="M837" s="32">
        <v>0.35000000000000003</v>
      </c>
      <c r="O837" s="37"/>
      <c r="P837" s="38"/>
      <c r="Q837" s="33"/>
      <c r="R837" s="34"/>
    </row>
    <row r="838" spans="1:18" ht="15.75" customHeight="1" x14ac:dyDescent="0.2">
      <c r="A838" s="22"/>
      <c r="B838" s="27" t="s">
        <v>21</v>
      </c>
      <c r="C838" s="27">
        <v>1185732</v>
      </c>
      <c r="D838" s="28">
        <v>44389</v>
      </c>
      <c r="E838" s="27" t="s">
        <v>40</v>
      </c>
      <c r="F838" s="27" t="s">
        <v>56</v>
      </c>
      <c r="G838" s="27" t="s">
        <v>57</v>
      </c>
      <c r="H838" s="27" t="s">
        <v>28</v>
      </c>
      <c r="I838" s="29">
        <v>0.5</v>
      </c>
      <c r="J838" s="30">
        <v>2000</v>
      </c>
      <c r="K838" s="31">
        <f t="shared" si="6"/>
        <v>1000</v>
      </c>
      <c r="L838" s="31">
        <f t="shared" si="7"/>
        <v>300</v>
      </c>
      <c r="M838" s="32">
        <v>0.3</v>
      </c>
      <c r="O838" s="37"/>
      <c r="P838" s="38"/>
      <c r="Q838" s="33"/>
      <c r="R838" s="34"/>
    </row>
    <row r="839" spans="1:18" ht="15.75" customHeight="1" x14ac:dyDescent="0.2">
      <c r="A839" s="22"/>
      <c r="B839" s="27" t="s">
        <v>21</v>
      </c>
      <c r="C839" s="27">
        <v>1185732</v>
      </c>
      <c r="D839" s="28">
        <v>44389</v>
      </c>
      <c r="E839" s="27" t="s">
        <v>40</v>
      </c>
      <c r="F839" s="27" t="s">
        <v>56</v>
      </c>
      <c r="G839" s="27" t="s">
        <v>57</v>
      </c>
      <c r="H839" s="27" t="s">
        <v>29</v>
      </c>
      <c r="I839" s="29">
        <v>0.55000000000000004</v>
      </c>
      <c r="J839" s="30">
        <v>3750</v>
      </c>
      <c r="K839" s="31">
        <f t="shared" si="6"/>
        <v>2062.5</v>
      </c>
      <c r="L839" s="31">
        <f t="shared" si="7"/>
        <v>928.125</v>
      </c>
      <c r="M839" s="32">
        <v>0.45</v>
      </c>
      <c r="O839" s="37"/>
      <c r="P839" s="38"/>
      <c r="Q839" s="33"/>
      <c r="R839" s="34"/>
    </row>
    <row r="840" spans="1:18" ht="15.75" customHeight="1" x14ac:dyDescent="0.2">
      <c r="A840" s="22"/>
      <c r="B840" s="27" t="s">
        <v>21</v>
      </c>
      <c r="C840" s="27">
        <v>1185732</v>
      </c>
      <c r="D840" s="28">
        <v>44421</v>
      </c>
      <c r="E840" s="27" t="s">
        <v>40</v>
      </c>
      <c r="F840" s="27" t="s">
        <v>56</v>
      </c>
      <c r="G840" s="27" t="s">
        <v>57</v>
      </c>
      <c r="H840" s="27" t="s">
        <v>24</v>
      </c>
      <c r="I840" s="29">
        <v>0.5</v>
      </c>
      <c r="J840" s="30">
        <v>5250</v>
      </c>
      <c r="K840" s="31">
        <f t="shared" si="6"/>
        <v>2625</v>
      </c>
      <c r="L840" s="31">
        <f t="shared" si="7"/>
        <v>918.75000000000011</v>
      </c>
      <c r="M840" s="32">
        <v>0.35000000000000003</v>
      </c>
      <c r="O840" s="37"/>
      <c r="P840" s="38"/>
      <c r="Q840" s="33"/>
      <c r="R840" s="34"/>
    </row>
    <row r="841" spans="1:18" ht="15.75" customHeight="1" x14ac:dyDescent="0.2">
      <c r="A841" s="22"/>
      <c r="B841" s="27" t="s">
        <v>21</v>
      </c>
      <c r="C841" s="27">
        <v>1185732</v>
      </c>
      <c r="D841" s="28">
        <v>44421</v>
      </c>
      <c r="E841" s="27" t="s">
        <v>40</v>
      </c>
      <c r="F841" s="27" t="s">
        <v>56</v>
      </c>
      <c r="G841" s="27" t="s">
        <v>57</v>
      </c>
      <c r="H841" s="27" t="s">
        <v>25</v>
      </c>
      <c r="I841" s="29">
        <v>0.45000000000000007</v>
      </c>
      <c r="J841" s="30">
        <v>3000</v>
      </c>
      <c r="K841" s="31">
        <f t="shared" si="6"/>
        <v>1350.0000000000002</v>
      </c>
      <c r="L841" s="31">
        <f t="shared" si="7"/>
        <v>405.00000000000006</v>
      </c>
      <c r="M841" s="32">
        <v>0.3</v>
      </c>
      <c r="O841" s="37"/>
      <c r="P841" s="38"/>
      <c r="Q841" s="33"/>
      <c r="R841" s="34"/>
    </row>
    <row r="842" spans="1:18" ht="15.75" customHeight="1" x14ac:dyDescent="0.2">
      <c r="A842" s="22"/>
      <c r="B842" s="27" t="s">
        <v>21</v>
      </c>
      <c r="C842" s="27">
        <v>1185732</v>
      </c>
      <c r="D842" s="28">
        <v>44421</v>
      </c>
      <c r="E842" s="27" t="s">
        <v>40</v>
      </c>
      <c r="F842" s="27" t="s">
        <v>56</v>
      </c>
      <c r="G842" s="27" t="s">
        <v>57</v>
      </c>
      <c r="H842" s="27" t="s">
        <v>26</v>
      </c>
      <c r="I842" s="29">
        <v>0.4</v>
      </c>
      <c r="J842" s="30">
        <v>2250</v>
      </c>
      <c r="K842" s="31">
        <f t="shared" si="6"/>
        <v>900</v>
      </c>
      <c r="L842" s="31">
        <f t="shared" si="7"/>
        <v>270</v>
      </c>
      <c r="M842" s="32">
        <v>0.3</v>
      </c>
      <c r="O842" s="37"/>
      <c r="P842" s="38"/>
      <c r="Q842" s="33"/>
      <c r="R842" s="34"/>
    </row>
    <row r="843" spans="1:18" ht="15.75" customHeight="1" x14ac:dyDescent="0.2">
      <c r="A843" s="22"/>
      <c r="B843" s="27" t="s">
        <v>21</v>
      </c>
      <c r="C843" s="27">
        <v>1185732</v>
      </c>
      <c r="D843" s="28">
        <v>44421</v>
      </c>
      <c r="E843" s="27" t="s">
        <v>40</v>
      </c>
      <c r="F843" s="27" t="s">
        <v>56</v>
      </c>
      <c r="G843" s="27" t="s">
        <v>57</v>
      </c>
      <c r="H843" s="27" t="s">
        <v>27</v>
      </c>
      <c r="I843" s="29">
        <v>0.35000000000000003</v>
      </c>
      <c r="J843" s="30">
        <v>1750</v>
      </c>
      <c r="K843" s="31">
        <f t="shared" si="6"/>
        <v>612.50000000000011</v>
      </c>
      <c r="L843" s="31">
        <f t="shared" si="7"/>
        <v>214.37500000000006</v>
      </c>
      <c r="M843" s="32">
        <v>0.35000000000000003</v>
      </c>
      <c r="O843" s="37"/>
      <c r="P843" s="38"/>
      <c r="Q843" s="33"/>
      <c r="R843" s="34"/>
    </row>
    <row r="844" spans="1:18" ht="15.75" customHeight="1" x14ac:dyDescent="0.2">
      <c r="A844" s="22"/>
      <c r="B844" s="27" t="s">
        <v>21</v>
      </c>
      <c r="C844" s="27">
        <v>1185732</v>
      </c>
      <c r="D844" s="28">
        <v>44421</v>
      </c>
      <c r="E844" s="27" t="s">
        <v>40</v>
      </c>
      <c r="F844" s="27" t="s">
        <v>56</v>
      </c>
      <c r="G844" s="27" t="s">
        <v>57</v>
      </c>
      <c r="H844" s="27" t="s">
        <v>28</v>
      </c>
      <c r="I844" s="29">
        <v>0.45</v>
      </c>
      <c r="J844" s="30">
        <v>1500</v>
      </c>
      <c r="K844" s="31">
        <f t="shared" si="6"/>
        <v>675</v>
      </c>
      <c r="L844" s="31">
        <f t="shared" si="7"/>
        <v>202.5</v>
      </c>
      <c r="M844" s="32">
        <v>0.3</v>
      </c>
      <c r="O844" s="37"/>
      <c r="P844" s="38"/>
      <c r="Q844" s="33"/>
      <c r="R844" s="34"/>
    </row>
    <row r="845" spans="1:18" ht="15.75" customHeight="1" x14ac:dyDescent="0.2">
      <c r="A845" s="22"/>
      <c r="B845" s="27" t="s">
        <v>21</v>
      </c>
      <c r="C845" s="27">
        <v>1185732</v>
      </c>
      <c r="D845" s="28">
        <v>44421</v>
      </c>
      <c r="E845" s="27" t="s">
        <v>40</v>
      </c>
      <c r="F845" s="27" t="s">
        <v>56</v>
      </c>
      <c r="G845" s="27" t="s">
        <v>57</v>
      </c>
      <c r="H845" s="27" t="s">
        <v>29</v>
      </c>
      <c r="I845" s="29">
        <v>0.5</v>
      </c>
      <c r="J845" s="30">
        <v>3250</v>
      </c>
      <c r="K845" s="31">
        <f t="shared" si="6"/>
        <v>1625</v>
      </c>
      <c r="L845" s="31">
        <f t="shared" si="7"/>
        <v>731.25</v>
      </c>
      <c r="M845" s="32">
        <v>0.45</v>
      </c>
      <c r="O845" s="37"/>
      <c r="P845" s="38"/>
      <c r="Q845" s="33"/>
      <c r="R845" s="34"/>
    </row>
    <row r="846" spans="1:18" ht="15.75" customHeight="1" x14ac:dyDescent="0.2">
      <c r="A846" s="22"/>
      <c r="B846" s="27" t="s">
        <v>21</v>
      </c>
      <c r="C846" s="27">
        <v>1185732</v>
      </c>
      <c r="D846" s="28">
        <v>44453</v>
      </c>
      <c r="E846" s="27" t="s">
        <v>40</v>
      </c>
      <c r="F846" s="27" t="s">
        <v>56</v>
      </c>
      <c r="G846" s="27" t="s">
        <v>57</v>
      </c>
      <c r="H846" s="27" t="s">
        <v>24</v>
      </c>
      <c r="I846" s="29">
        <v>0.45</v>
      </c>
      <c r="J846" s="30">
        <v>4500</v>
      </c>
      <c r="K846" s="31">
        <f t="shared" si="6"/>
        <v>2025</v>
      </c>
      <c r="L846" s="31">
        <f t="shared" si="7"/>
        <v>708.75000000000011</v>
      </c>
      <c r="M846" s="32">
        <v>0.35000000000000003</v>
      </c>
      <c r="O846" s="37"/>
      <c r="P846" s="38"/>
      <c r="Q846" s="33"/>
      <c r="R846" s="34"/>
    </row>
    <row r="847" spans="1:18" ht="15.75" customHeight="1" x14ac:dyDescent="0.2">
      <c r="A847" s="22"/>
      <c r="B847" s="27" t="s">
        <v>21</v>
      </c>
      <c r="C847" s="27">
        <v>1185732</v>
      </c>
      <c r="D847" s="28">
        <v>44453</v>
      </c>
      <c r="E847" s="27" t="s">
        <v>40</v>
      </c>
      <c r="F847" s="27" t="s">
        <v>56</v>
      </c>
      <c r="G847" s="27" t="s">
        <v>57</v>
      </c>
      <c r="H847" s="27" t="s">
        <v>25</v>
      </c>
      <c r="I847" s="29">
        <v>0.40000000000000008</v>
      </c>
      <c r="J847" s="30">
        <v>2500</v>
      </c>
      <c r="K847" s="31">
        <f t="shared" si="6"/>
        <v>1000.0000000000002</v>
      </c>
      <c r="L847" s="31">
        <f t="shared" si="7"/>
        <v>300.00000000000006</v>
      </c>
      <c r="M847" s="32">
        <v>0.3</v>
      </c>
      <c r="O847" s="37"/>
      <c r="P847" s="38"/>
      <c r="Q847" s="33"/>
      <c r="R847" s="34"/>
    </row>
    <row r="848" spans="1:18" ht="15.75" customHeight="1" x14ac:dyDescent="0.2">
      <c r="A848" s="22"/>
      <c r="B848" s="27" t="s">
        <v>21</v>
      </c>
      <c r="C848" s="27">
        <v>1185732</v>
      </c>
      <c r="D848" s="28">
        <v>44453</v>
      </c>
      <c r="E848" s="27" t="s">
        <v>40</v>
      </c>
      <c r="F848" s="27" t="s">
        <v>56</v>
      </c>
      <c r="G848" s="27" t="s">
        <v>57</v>
      </c>
      <c r="H848" s="27" t="s">
        <v>26</v>
      </c>
      <c r="I848" s="29">
        <v>0.25</v>
      </c>
      <c r="J848" s="30">
        <v>1500</v>
      </c>
      <c r="K848" s="31">
        <f t="shared" si="6"/>
        <v>375</v>
      </c>
      <c r="L848" s="31">
        <f t="shared" si="7"/>
        <v>112.5</v>
      </c>
      <c r="M848" s="32">
        <v>0.3</v>
      </c>
      <c r="O848" s="37"/>
      <c r="P848" s="38"/>
      <c r="Q848" s="33"/>
      <c r="R848" s="34"/>
    </row>
    <row r="849" spans="1:18" ht="15.75" customHeight="1" x14ac:dyDescent="0.2">
      <c r="A849" s="22"/>
      <c r="B849" s="27" t="s">
        <v>21</v>
      </c>
      <c r="C849" s="27">
        <v>1185732</v>
      </c>
      <c r="D849" s="28">
        <v>44453</v>
      </c>
      <c r="E849" s="27" t="s">
        <v>40</v>
      </c>
      <c r="F849" s="27" t="s">
        <v>56</v>
      </c>
      <c r="G849" s="27" t="s">
        <v>57</v>
      </c>
      <c r="H849" s="27" t="s">
        <v>27</v>
      </c>
      <c r="I849" s="29">
        <v>0.25</v>
      </c>
      <c r="J849" s="30">
        <v>1250</v>
      </c>
      <c r="K849" s="31">
        <f t="shared" si="6"/>
        <v>312.5</v>
      </c>
      <c r="L849" s="31">
        <f t="shared" si="7"/>
        <v>109.37500000000001</v>
      </c>
      <c r="M849" s="32">
        <v>0.35000000000000003</v>
      </c>
      <c r="O849" s="37"/>
      <c r="P849" s="38"/>
      <c r="Q849" s="33"/>
      <c r="R849" s="34"/>
    </row>
    <row r="850" spans="1:18" ht="15.75" customHeight="1" x14ac:dyDescent="0.2">
      <c r="A850" s="22"/>
      <c r="B850" s="27" t="s">
        <v>21</v>
      </c>
      <c r="C850" s="27">
        <v>1185732</v>
      </c>
      <c r="D850" s="28">
        <v>44453</v>
      </c>
      <c r="E850" s="27" t="s">
        <v>40</v>
      </c>
      <c r="F850" s="27" t="s">
        <v>56</v>
      </c>
      <c r="G850" s="27" t="s">
        <v>57</v>
      </c>
      <c r="H850" s="27" t="s">
        <v>28</v>
      </c>
      <c r="I850" s="29">
        <v>0.35</v>
      </c>
      <c r="J850" s="30">
        <v>1250</v>
      </c>
      <c r="K850" s="31">
        <f t="shared" si="6"/>
        <v>437.5</v>
      </c>
      <c r="L850" s="31">
        <f t="shared" si="7"/>
        <v>131.25</v>
      </c>
      <c r="M850" s="32">
        <v>0.3</v>
      </c>
      <c r="O850" s="37"/>
      <c r="P850" s="38"/>
      <c r="Q850" s="33"/>
      <c r="R850" s="34"/>
    </row>
    <row r="851" spans="1:18" ht="15.75" customHeight="1" x14ac:dyDescent="0.2">
      <c r="A851" s="22"/>
      <c r="B851" s="27" t="s">
        <v>21</v>
      </c>
      <c r="C851" s="27">
        <v>1185732</v>
      </c>
      <c r="D851" s="28">
        <v>44453</v>
      </c>
      <c r="E851" s="27" t="s">
        <v>40</v>
      </c>
      <c r="F851" s="27" t="s">
        <v>56</v>
      </c>
      <c r="G851" s="27" t="s">
        <v>57</v>
      </c>
      <c r="H851" s="27" t="s">
        <v>29</v>
      </c>
      <c r="I851" s="29">
        <v>0.4</v>
      </c>
      <c r="J851" s="30">
        <v>2000</v>
      </c>
      <c r="K851" s="31">
        <f t="shared" si="6"/>
        <v>800</v>
      </c>
      <c r="L851" s="31">
        <f t="shared" si="7"/>
        <v>360</v>
      </c>
      <c r="M851" s="32">
        <v>0.45</v>
      </c>
      <c r="O851" s="37"/>
      <c r="P851" s="38"/>
      <c r="Q851" s="33"/>
      <c r="R851" s="34"/>
    </row>
    <row r="852" spans="1:18" ht="15.75" customHeight="1" x14ac:dyDescent="0.2">
      <c r="A852" s="22"/>
      <c r="B852" s="27" t="s">
        <v>21</v>
      </c>
      <c r="C852" s="27">
        <v>1185732</v>
      </c>
      <c r="D852" s="28">
        <v>44482</v>
      </c>
      <c r="E852" s="27" t="s">
        <v>40</v>
      </c>
      <c r="F852" s="27" t="s">
        <v>56</v>
      </c>
      <c r="G852" s="27" t="s">
        <v>57</v>
      </c>
      <c r="H852" s="27" t="s">
        <v>24</v>
      </c>
      <c r="I852" s="29">
        <v>0.44999999999999996</v>
      </c>
      <c r="J852" s="30">
        <v>3750</v>
      </c>
      <c r="K852" s="31">
        <f t="shared" si="6"/>
        <v>1687.4999999999998</v>
      </c>
      <c r="L852" s="31">
        <f t="shared" si="7"/>
        <v>590.625</v>
      </c>
      <c r="M852" s="32">
        <v>0.35000000000000003</v>
      </c>
      <c r="O852" s="37"/>
      <c r="P852" s="38"/>
      <c r="Q852" s="33"/>
      <c r="R852" s="34"/>
    </row>
    <row r="853" spans="1:18" ht="15.75" customHeight="1" x14ac:dyDescent="0.2">
      <c r="A853" s="22"/>
      <c r="B853" s="27" t="s">
        <v>21</v>
      </c>
      <c r="C853" s="27">
        <v>1185732</v>
      </c>
      <c r="D853" s="28">
        <v>44482</v>
      </c>
      <c r="E853" s="27" t="s">
        <v>40</v>
      </c>
      <c r="F853" s="27" t="s">
        <v>56</v>
      </c>
      <c r="G853" s="27" t="s">
        <v>57</v>
      </c>
      <c r="H853" s="27" t="s">
        <v>25</v>
      </c>
      <c r="I853" s="29">
        <v>0.35</v>
      </c>
      <c r="J853" s="30">
        <v>2000</v>
      </c>
      <c r="K853" s="31">
        <f t="shared" si="6"/>
        <v>700</v>
      </c>
      <c r="L853" s="31">
        <f t="shared" si="7"/>
        <v>210</v>
      </c>
      <c r="M853" s="32">
        <v>0.3</v>
      </c>
      <c r="O853" s="37"/>
      <c r="P853" s="38"/>
      <c r="Q853" s="33"/>
      <c r="R853" s="34"/>
    </row>
    <row r="854" spans="1:18" ht="15.75" customHeight="1" x14ac:dyDescent="0.2">
      <c r="A854" s="22"/>
      <c r="B854" s="27" t="s">
        <v>21</v>
      </c>
      <c r="C854" s="27">
        <v>1185732</v>
      </c>
      <c r="D854" s="28">
        <v>44482</v>
      </c>
      <c r="E854" s="27" t="s">
        <v>40</v>
      </c>
      <c r="F854" s="27" t="s">
        <v>56</v>
      </c>
      <c r="G854" s="27" t="s">
        <v>57</v>
      </c>
      <c r="H854" s="27" t="s">
        <v>26</v>
      </c>
      <c r="I854" s="29">
        <v>0.35</v>
      </c>
      <c r="J854" s="30">
        <v>1000</v>
      </c>
      <c r="K854" s="31">
        <f t="shared" si="6"/>
        <v>350</v>
      </c>
      <c r="L854" s="31">
        <f t="shared" si="7"/>
        <v>105</v>
      </c>
      <c r="M854" s="32">
        <v>0.3</v>
      </c>
      <c r="O854" s="37"/>
      <c r="P854" s="38"/>
      <c r="Q854" s="33"/>
      <c r="R854" s="34"/>
    </row>
    <row r="855" spans="1:18" ht="15.75" customHeight="1" x14ac:dyDescent="0.2">
      <c r="A855" s="22"/>
      <c r="B855" s="27" t="s">
        <v>21</v>
      </c>
      <c r="C855" s="27">
        <v>1185732</v>
      </c>
      <c r="D855" s="28">
        <v>44482</v>
      </c>
      <c r="E855" s="27" t="s">
        <v>40</v>
      </c>
      <c r="F855" s="27" t="s">
        <v>56</v>
      </c>
      <c r="G855" s="27" t="s">
        <v>57</v>
      </c>
      <c r="H855" s="27" t="s">
        <v>27</v>
      </c>
      <c r="I855" s="29">
        <v>0.35</v>
      </c>
      <c r="J855" s="30">
        <v>750</v>
      </c>
      <c r="K855" s="31">
        <f t="shared" si="6"/>
        <v>262.5</v>
      </c>
      <c r="L855" s="31">
        <f t="shared" si="7"/>
        <v>91.875000000000014</v>
      </c>
      <c r="M855" s="32">
        <v>0.35000000000000003</v>
      </c>
      <c r="O855" s="37"/>
      <c r="P855" s="38"/>
      <c r="Q855" s="33"/>
      <c r="R855" s="34"/>
    </row>
    <row r="856" spans="1:18" ht="15.75" customHeight="1" x14ac:dyDescent="0.2">
      <c r="A856" s="22"/>
      <c r="B856" s="27" t="s">
        <v>21</v>
      </c>
      <c r="C856" s="27">
        <v>1185732</v>
      </c>
      <c r="D856" s="28">
        <v>44482</v>
      </c>
      <c r="E856" s="27" t="s">
        <v>40</v>
      </c>
      <c r="F856" s="27" t="s">
        <v>56</v>
      </c>
      <c r="G856" s="27" t="s">
        <v>57</v>
      </c>
      <c r="H856" s="27" t="s">
        <v>28</v>
      </c>
      <c r="I856" s="29">
        <v>0.44999999999999996</v>
      </c>
      <c r="J856" s="30">
        <v>750</v>
      </c>
      <c r="K856" s="31">
        <f t="shared" si="6"/>
        <v>337.49999999999994</v>
      </c>
      <c r="L856" s="31">
        <f t="shared" si="7"/>
        <v>101.24999999999999</v>
      </c>
      <c r="M856" s="32">
        <v>0.3</v>
      </c>
      <c r="O856" s="37"/>
      <c r="P856" s="38"/>
      <c r="Q856" s="33"/>
      <c r="R856" s="34"/>
    </row>
    <row r="857" spans="1:18" ht="15.75" customHeight="1" x14ac:dyDescent="0.2">
      <c r="A857" s="22"/>
      <c r="B857" s="27" t="s">
        <v>21</v>
      </c>
      <c r="C857" s="27">
        <v>1185732</v>
      </c>
      <c r="D857" s="28">
        <v>44482</v>
      </c>
      <c r="E857" s="27" t="s">
        <v>40</v>
      </c>
      <c r="F857" s="27" t="s">
        <v>56</v>
      </c>
      <c r="G857" s="27" t="s">
        <v>57</v>
      </c>
      <c r="H857" s="27" t="s">
        <v>29</v>
      </c>
      <c r="I857" s="29">
        <v>0.49999999999999989</v>
      </c>
      <c r="J857" s="30">
        <v>2000</v>
      </c>
      <c r="K857" s="31">
        <f t="shared" si="6"/>
        <v>999.99999999999977</v>
      </c>
      <c r="L857" s="31">
        <f t="shared" si="7"/>
        <v>449.99999999999989</v>
      </c>
      <c r="M857" s="32">
        <v>0.45</v>
      </c>
      <c r="O857" s="37"/>
      <c r="P857" s="38"/>
      <c r="Q857" s="33"/>
      <c r="R857" s="34"/>
    </row>
    <row r="858" spans="1:18" ht="15.75" customHeight="1" x14ac:dyDescent="0.2">
      <c r="A858" s="22"/>
      <c r="B858" s="27" t="s">
        <v>21</v>
      </c>
      <c r="C858" s="27">
        <v>1185732</v>
      </c>
      <c r="D858" s="28">
        <v>44513</v>
      </c>
      <c r="E858" s="27" t="s">
        <v>40</v>
      </c>
      <c r="F858" s="27" t="s">
        <v>56</v>
      </c>
      <c r="G858" s="27" t="s">
        <v>57</v>
      </c>
      <c r="H858" s="27" t="s">
        <v>24</v>
      </c>
      <c r="I858" s="29">
        <v>0.5</v>
      </c>
      <c r="J858" s="30">
        <v>3500</v>
      </c>
      <c r="K858" s="31">
        <f t="shared" si="6"/>
        <v>1750</v>
      </c>
      <c r="L858" s="31">
        <f t="shared" si="7"/>
        <v>612.50000000000011</v>
      </c>
      <c r="M858" s="32">
        <v>0.35000000000000003</v>
      </c>
      <c r="O858" s="37"/>
      <c r="P858" s="38"/>
      <c r="Q858" s="33"/>
      <c r="R858" s="34"/>
    </row>
    <row r="859" spans="1:18" ht="15.75" customHeight="1" x14ac:dyDescent="0.2">
      <c r="A859" s="22"/>
      <c r="B859" s="27" t="s">
        <v>21</v>
      </c>
      <c r="C859" s="27">
        <v>1185732</v>
      </c>
      <c r="D859" s="28">
        <v>44513</v>
      </c>
      <c r="E859" s="27" t="s">
        <v>40</v>
      </c>
      <c r="F859" s="27" t="s">
        <v>56</v>
      </c>
      <c r="G859" s="27" t="s">
        <v>57</v>
      </c>
      <c r="H859" s="27" t="s">
        <v>25</v>
      </c>
      <c r="I859" s="29">
        <v>0.4</v>
      </c>
      <c r="J859" s="30">
        <v>2000</v>
      </c>
      <c r="K859" s="31">
        <f t="shared" si="6"/>
        <v>800</v>
      </c>
      <c r="L859" s="31">
        <f t="shared" si="7"/>
        <v>240</v>
      </c>
      <c r="M859" s="32">
        <v>0.3</v>
      </c>
      <c r="O859" s="37"/>
      <c r="P859" s="38"/>
      <c r="Q859" s="33"/>
      <c r="R859" s="34"/>
    </row>
    <row r="860" spans="1:18" ht="15.75" customHeight="1" x14ac:dyDescent="0.2">
      <c r="A860" s="22"/>
      <c r="B860" s="27" t="s">
        <v>21</v>
      </c>
      <c r="C860" s="27">
        <v>1185732</v>
      </c>
      <c r="D860" s="28">
        <v>44513</v>
      </c>
      <c r="E860" s="27" t="s">
        <v>40</v>
      </c>
      <c r="F860" s="27" t="s">
        <v>56</v>
      </c>
      <c r="G860" s="27" t="s">
        <v>57</v>
      </c>
      <c r="H860" s="27" t="s">
        <v>26</v>
      </c>
      <c r="I860" s="29">
        <v>0.4</v>
      </c>
      <c r="J860" s="30">
        <v>1450</v>
      </c>
      <c r="K860" s="31">
        <f t="shared" si="6"/>
        <v>580</v>
      </c>
      <c r="L860" s="31">
        <f t="shared" si="7"/>
        <v>174</v>
      </c>
      <c r="M860" s="32">
        <v>0.3</v>
      </c>
      <c r="O860" s="37"/>
      <c r="P860" s="38"/>
      <c r="Q860" s="33"/>
      <c r="R860" s="34"/>
    </row>
    <row r="861" spans="1:18" ht="15.75" customHeight="1" x14ac:dyDescent="0.2">
      <c r="A861" s="22"/>
      <c r="B861" s="27" t="s">
        <v>21</v>
      </c>
      <c r="C861" s="27">
        <v>1185732</v>
      </c>
      <c r="D861" s="28">
        <v>44513</v>
      </c>
      <c r="E861" s="27" t="s">
        <v>40</v>
      </c>
      <c r="F861" s="27" t="s">
        <v>56</v>
      </c>
      <c r="G861" s="27" t="s">
        <v>57</v>
      </c>
      <c r="H861" s="27" t="s">
        <v>27</v>
      </c>
      <c r="I861" s="29">
        <v>0.4</v>
      </c>
      <c r="J861" s="30">
        <v>1500</v>
      </c>
      <c r="K861" s="31">
        <f t="shared" si="6"/>
        <v>600</v>
      </c>
      <c r="L861" s="31">
        <f t="shared" si="7"/>
        <v>210.00000000000003</v>
      </c>
      <c r="M861" s="32">
        <v>0.35000000000000003</v>
      </c>
      <c r="O861" s="37"/>
      <c r="P861" s="38"/>
      <c r="Q861" s="33"/>
      <c r="R861" s="34"/>
    </row>
    <row r="862" spans="1:18" ht="15.75" customHeight="1" x14ac:dyDescent="0.2">
      <c r="A862" s="22"/>
      <c r="B862" s="27" t="s">
        <v>21</v>
      </c>
      <c r="C862" s="27">
        <v>1185732</v>
      </c>
      <c r="D862" s="28">
        <v>44513</v>
      </c>
      <c r="E862" s="27" t="s">
        <v>40</v>
      </c>
      <c r="F862" s="27" t="s">
        <v>56</v>
      </c>
      <c r="G862" s="27" t="s">
        <v>57</v>
      </c>
      <c r="H862" s="27" t="s">
        <v>28</v>
      </c>
      <c r="I862" s="29">
        <v>0.54999999999999993</v>
      </c>
      <c r="J862" s="30">
        <v>1250</v>
      </c>
      <c r="K862" s="31">
        <f t="shared" si="6"/>
        <v>687.49999999999989</v>
      </c>
      <c r="L862" s="31">
        <f t="shared" si="7"/>
        <v>206.24999999999997</v>
      </c>
      <c r="M862" s="32">
        <v>0.3</v>
      </c>
      <c r="O862" s="37"/>
      <c r="P862" s="38"/>
      <c r="Q862" s="33"/>
      <c r="R862" s="34"/>
    </row>
    <row r="863" spans="1:18" ht="15.75" customHeight="1" x14ac:dyDescent="0.2">
      <c r="A863" s="22"/>
      <c r="B863" s="27" t="s">
        <v>21</v>
      </c>
      <c r="C863" s="27">
        <v>1185732</v>
      </c>
      <c r="D863" s="28">
        <v>44513</v>
      </c>
      <c r="E863" s="27" t="s">
        <v>40</v>
      </c>
      <c r="F863" s="27" t="s">
        <v>56</v>
      </c>
      <c r="G863" s="27" t="s">
        <v>57</v>
      </c>
      <c r="H863" s="27" t="s">
        <v>29</v>
      </c>
      <c r="I863" s="29">
        <v>0.59999999999999987</v>
      </c>
      <c r="J863" s="30">
        <v>2250</v>
      </c>
      <c r="K863" s="31">
        <f t="shared" si="6"/>
        <v>1349.9999999999998</v>
      </c>
      <c r="L863" s="31">
        <f t="shared" si="7"/>
        <v>607.49999999999989</v>
      </c>
      <c r="M863" s="32">
        <v>0.45</v>
      </c>
      <c r="O863" s="37"/>
      <c r="P863" s="38"/>
      <c r="Q863" s="33"/>
      <c r="R863" s="34"/>
    </row>
    <row r="864" spans="1:18" ht="15.75" customHeight="1" x14ac:dyDescent="0.2">
      <c r="A864" s="22"/>
      <c r="B864" s="27" t="s">
        <v>21</v>
      </c>
      <c r="C864" s="27">
        <v>1185732</v>
      </c>
      <c r="D864" s="28">
        <v>44542</v>
      </c>
      <c r="E864" s="27" t="s">
        <v>40</v>
      </c>
      <c r="F864" s="27" t="s">
        <v>56</v>
      </c>
      <c r="G864" s="27" t="s">
        <v>57</v>
      </c>
      <c r="H864" s="27" t="s">
        <v>24</v>
      </c>
      <c r="I864" s="29">
        <v>0.54999999999999993</v>
      </c>
      <c r="J864" s="30">
        <v>4750</v>
      </c>
      <c r="K864" s="31">
        <f t="shared" si="6"/>
        <v>2612.4999999999995</v>
      </c>
      <c r="L864" s="31">
        <f t="shared" si="7"/>
        <v>914.37499999999989</v>
      </c>
      <c r="M864" s="32">
        <v>0.35000000000000003</v>
      </c>
      <c r="O864" s="37"/>
      <c r="P864" s="38"/>
      <c r="Q864" s="33"/>
      <c r="R864" s="34"/>
    </row>
    <row r="865" spans="1:18" ht="15.75" customHeight="1" x14ac:dyDescent="0.2">
      <c r="A865" s="22"/>
      <c r="B865" s="27" t="s">
        <v>21</v>
      </c>
      <c r="C865" s="27">
        <v>1185732</v>
      </c>
      <c r="D865" s="28">
        <v>44542</v>
      </c>
      <c r="E865" s="27" t="s">
        <v>40</v>
      </c>
      <c r="F865" s="27" t="s">
        <v>56</v>
      </c>
      <c r="G865" s="27" t="s">
        <v>57</v>
      </c>
      <c r="H865" s="27" t="s">
        <v>25</v>
      </c>
      <c r="I865" s="29">
        <v>0.45</v>
      </c>
      <c r="J865" s="30">
        <v>2750</v>
      </c>
      <c r="K865" s="31">
        <f t="shared" si="6"/>
        <v>1237.5</v>
      </c>
      <c r="L865" s="31">
        <f t="shared" si="7"/>
        <v>371.25</v>
      </c>
      <c r="M865" s="32">
        <v>0.3</v>
      </c>
      <c r="O865" s="37"/>
      <c r="P865" s="38"/>
      <c r="Q865" s="33"/>
      <c r="R865" s="34"/>
    </row>
    <row r="866" spans="1:18" ht="15.75" customHeight="1" x14ac:dyDescent="0.2">
      <c r="A866" s="22"/>
      <c r="B866" s="27" t="s">
        <v>21</v>
      </c>
      <c r="C866" s="27">
        <v>1185732</v>
      </c>
      <c r="D866" s="28">
        <v>44542</v>
      </c>
      <c r="E866" s="27" t="s">
        <v>40</v>
      </c>
      <c r="F866" s="27" t="s">
        <v>56</v>
      </c>
      <c r="G866" s="27" t="s">
        <v>57</v>
      </c>
      <c r="H866" s="27" t="s">
        <v>26</v>
      </c>
      <c r="I866" s="29">
        <v>0.45</v>
      </c>
      <c r="J866" s="30">
        <v>2250</v>
      </c>
      <c r="K866" s="31">
        <f t="shared" si="6"/>
        <v>1012.5</v>
      </c>
      <c r="L866" s="31">
        <f t="shared" si="7"/>
        <v>303.75</v>
      </c>
      <c r="M866" s="32">
        <v>0.3</v>
      </c>
      <c r="O866" s="37"/>
      <c r="P866" s="38"/>
      <c r="Q866" s="33"/>
      <c r="R866" s="34"/>
    </row>
    <row r="867" spans="1:18" ht="15.75" customHeight="1" x14ac:dyDescent="0.2">
      <c r="A867" s="22"/>
      <c r="B867" s="27" t="s">
        <v>21</v>
      </c>
      <c r="C867" s="27">
        <v>1185732</v>
      </c>
      <c r="D867" s="28">
        <v>44542</v>
      </c>
      <c r="E867" s="27" t="s">
        <v>40</v>
      </c>
      <c r="F867" s="27" t="s">
        <v>56</v>
      </c>
      <c r="G867" s="27" t="s">
        <v>57</v>
      </c>
      <c r="H867" s="27" t="s">
        <v>27</v>
      </c>
      <c r="I867" s="29">
        <v>0.45</v>
      </c>
      <c r="J867" s="30">
        <v>1750</v>
      </c>
      <c r="K867" s="31">
        <f t="shared" si="6"/>
        <v>787.5</v>
      </c>
      <c r="L867" s="31">
        <f t="shared" si="7"/>
        <v>275.625</v>
      </c>
      <c r="M867" s="32">
        <v>0.35000000000000003</v>
      </c>
      <c r="O867" s="37"/>
      <c r="P867" s="38"/>
      <c r="Q867" s="33"/>
      <c r="R867" s="34"/>
    </row>
    <row r="868" spans="1:18" ht="15.75" customHeight="1" x14ac:dyDescent="0.2">
      <c r="A868" s="22"/>
      <c r="B868" s="27" t="s">
        <v>21</v>
      </c>
      <c r="C868" s="27">
        <v>1185732</v>
      </c>
      <c r="D868" s="28">
        <v>44542</v>
      </c>
      <c r="E868" s="27" t="s">
        <v>40</v>
      </c>
      <c r="F868" s="27" t="s">
        <v>56</v>
      </c>
      <c r="G868" s="27" t="s">
        <v>57</v>
      </c>
      <c r="H868" s="27" t="s">
        <v>28</v>
      </c>
      <c r="I868" s="29">
        <v>0.54999999999999993</v>
      </c>
      <c r="J868" s="30">
        <v>1750</v>
      </c>
      <c r="K868" s="31">
        <f t="shared" si="6"/>
        <v>962.49999999999989</v>
      </c>
      <c r="L868" s="31">
        <f t="shared" si="7"/>
        <v>288.74999999999994</v>
      </c>
      <c r="M868" s="32">
        <v>0.3</v>
      </c>
      <c r="O868" s="37"/>
      <c r="P868" s="38"/>
      <c r="Q868" s="33"/>
      <c r="R868" s="34"/>
    </row>
    <row r="869" spans="1:18" ht="15.75" customHeight="1" x14ac:dyDescent="0.2">
      <c r="A869" s="22"/>
      <c r="B869" s="27" t="s">
        <v>21</v>
      </c>
      <c r="C869" s="27">
        <v>1185732</v>
      </c>
      <c r="D869" s="28">
        <v>44542</v>
      </c>
      <c r="E869" s="27" t="s">
        <v>40</v>
      </c>
      <c r="F869" s="27" t="s">
        <v>56</v>
      </c>
      <c r="G869" s="27" t="s">
        <v>57</v>
      </c>
      <c r="H869" s="27" t="s">
        <v>29</v>
      </c>
      <c r="I869" s="29">
        <v>0.59999999999999987</v>
      </c>
      <c r="J869" s="30">
        <v>2750</v>
      </c>
      <c r="K869" s="31">
        <f t="shared" si="6"/>
        <v>1649.9999999999995</v>
      </c>
      <c r="L869" s="31">
        <f t="shared" si="7"/>
        <v>742.49999999999977</v>
      </c>
      <c r="M869" s="32">
        <v>0.45</v>
      </c>
      <c r="O869" s="37"/>
      <c r="P869" s="38"/>
      <c r="Q869" s="33"/>
      <c r="R869" s="34"/>
    </row>
    <row r="870" spans="1:18" ht="15.75" customHeight="1" x14ac:dyDescent="0.2">
      <c r="A870" s="22" t="s">
        <v>46</v>
      </c>
      <c r="B870" s="27" t="s">
        <v>38</v>
      </c>
      <c r="C870" s="27">
        <v>1189833</v>
      </c>
      <c r="D870" s="28">
        <v>44213</v>
      </c>
      <c r="E870" s="27" t="s">
        <v>40</v>
      </c>
      <c r="F870" s="27" t="s">
        <v>58</v>
      </c>
      <c r="G870" s="27" t="s">
        <v>59</v>
      </c>
      <c r="H870" s="27" t="s">
        <v>24</v>
      </c>
      <c r="I870" s="29">
        <v>0.35</v>
      </c>
      <c r="J870" s="30">
        <v>4750</v>
      </c>
      <c r="K870" s="31">
        <f t="shared" si="6"/>
        <v>1662.5</v>
      </c>
      <c r="L870" s="31">
        <f t="shared" si="7"/>
        <v>748.125</v>
      </c>
      <c r="M870" s="32">
        <v>0.45</v>
      </c>
      <c r="O870" s="37"/>
      <c r="P870" s="38"/>
      <c r="Q870" s="33"/>
      <c r="R870" s="34"/>
    </row>
    <row r="871" spans="1:18" ht="15.75" customHeight="1" x14ac:dyDescent="0.2">
      <c r="A871" s="22"/>
      <c r="B871" s="27" t="s">
        <v>38</v>
      </c>
      <c r="C871" s="27">
        <v>1189833</v>
      </c>
      <c r="D871" s="28">
        <v>44213</v>
      </c>
      <c r="E871" s="27" t="s">
        <v>40</v>
      </c>
      <c r="F871" s="27" t="s">
        <v>58</v>
      </c>
      <c r="G871" s="27" t="s">
        <v>59</v>
      </c>
      <c r="H871" s="27" t="s">
        <v>25</v>
      </c>
      <c r="I871" s="29">
        <v>0.45</v>
      </c>
      <c r="J871" s="30">
        <v>4750</v>
      </c>
      <c r="K871" s="31">
        <f t="shared" si="6"/>
        <v>2137.5</v>
      </c>
      <c r="L871" s="31">
        <f t="shared" si="7"/>
        <v>641.25</v>
      </c>
      <c r="M871" s="32">
        <v>0.3</v>
      </c>
      <c r="O871" s="37"/>
      <c r="P871" s="38"/>
      <c r="Q871" s="33"/>
      <c r="R871" s="34"/>
    </row>
    <row r="872" spans="1:18" ht="15.75" customHeight="1" x14ac:dyDescent="0.2">
      <c r="A872" s="22"/>
      <c r="B872" s="27" t="s">
        <v>38</v>
      </c>
      <c r="C872" s="27">
        <v>1189833</v>
      </c>
      <c r="D872" s="28">
        <v>44213</v>
      </c>
      <c r="E872" s="27" t="s">
        <v>40</v>
      </c>
      <c r="F872" s="27" t="s">
        <v>58</v>
      </c>
      <c r="G872" s="27" t="s">
        <v>59</v>
      </c>
      <c r="H872" s="27" t="s">
        <v>26</v>
      </c>
      <c r="I872" s="29">
        <v>0.45</v>
      </c>
      <c r="J872" s="30">
        <v>4750</v>
      </c>
      <c r="K872" s="31">
        <f t="shared" si="6"/>
        <v>2137.5</v>
      </c>
      <c r="L872" s="31">
        <f t="shared" si="7"/>
        <v>961.875</v>
      </c>
      <c r="M872" s="32">
        <v>0.45</v>
      </c>
      <c r="O872" s="37"/>
      <c r="P872" s="38"/>
      <c r="Q872" s="33"/>
      <c r="R872" s="34"/>
    </row>
    <row r="873" spans="1:18" ht="15.75" customHeight="1" x14ac:dyDescent="0.2">
      <c r="A873" s="22"/>
      <c r="B873" s="27" t="s">
        <v>38</v>
      </c>
      <c r="C873" s="27">
        <v>1189833</v>
      </c>
      <c r="D873" s="28">
        <v>44213</v>
      </c>
      <c r="E873" s="27" t="s">
        <v>40</v>
      </c>
      <c r="F873" s="27" t="s">
        <v>58</v>
      </c>
      <c r="G873" s="27" t="s">
        <v>59</v>
      </c>
      <c r="H873" s="27" t="s">
        <v>27</v>
      </c>
      <c r="I873" s="29">
        <v>0.45</v>
      </c>
      <c r="J873" s="30">
        <v>3250</v>
      </c>
      <c r="K873" s="31">
        <f t="shared" si="6"/>
        <v>1462.5</v>
      </c>
      <c r="L873" s="31">
        <f t="shared" si="7"/>
        <v>585</v>
      </c>
      <c r="M873" s="32">
        <v>0.39999999999999997</v>
      </c>
      <c r="O873" s="37"/>
      <c r="P873" s="38"/>
      <c r="Q873" s="33"/>
      <c r="R873" s="34"/>
    </row>
    <row r="874" spans="1:18" ht="15.75" customHeight="1" x14ac:dyDescent="0.2">
      <c r="A874" s="22"/>
      <c r="B874" s="27" t="s">
        <v>38</v>
      </c>
      <c r="C874" s="27">
        <v>1189833</v>
      </c>
      <c r="D874" s="28">
        <v>44213</v>
      </c>
      <c r="E874" s="27" t="s">
        <v>40</v>
      </c>
      <c r="F874" s="27" t="s">
        <v>58</v>
      </c>
      <c r="G874" s="27" t="s">
        <v>59</v>
      </c>
      <c r="H874" s="27" t="s">
        <v>28</v>
      </c>
      <c r="I874" s="29">
        <v>0.5</v>
      </c>
      <c r="J874" s="30">
        <v>2750</v>
      </c>
      <c r="K874" s="31">
        <f t="shared" si="6"/>
        <v>1375</v>
      </c>
      <c r="L874" s="31">
        <f t="shared" si="7"/>
        <v>825.00000000000011</v>
      </c>
      <c r="M874" s="32">
        <v>0.60000000000000009</v>
      </c>
      <c r="O874" s="37"/>
      <c r="P874" s="38"/>
      <c r="Q874" s="33"/>
      <c r="R874" s="34"/>
    </row>
    <row r="875" spans="1:18" ht="15.75" customHeight="1" x14ac:dyDescent="0.2">
      <c r="A875" s="22"/>
      <c r="B875" s="27" t="s">
        <v>38</v>
      </c>
      <c r="C875" s="27">
        <v>1189833</v>
      </c>
      <c r="D875" s="28">
        <v>44213</v>
      </c>
      <c r="E875" s="27" t="s">
        <v>40</v>
      </c>
      <c r="F875" s="27" t="s">
        <v>58</v>
      </c>
      <c r="G875" s="27" t="s">
        <v>59</v>
      </c>
      <c r="H875" s="27" t="s">
        <v>29</v>
      </c>
      <c r="I875" s="29">
        <v>0.45</v>
      </c>
      <c r="J875" s="30">
        <v>4750</v>
      </c>
      <c r="K875" s="31">
        <f t="shared" si="6"/>
        <v>2137.5</v>
      </c>
      <c r="L875" s="31">
        <f t="shared" si="7"/>
        <v>534.375</v>
      </c>
      <c r="M875" s="32">
        <v>0.25</v>
      </c>
      <c r="O875" s="37"/>
      <c r="P875" s="38"/>
      <c r="Q875" s="33"/>
      <c r="R875" s="34"/>
    </row>
    <row r="876" spans="1:18" ht="15.75" customHeight="1" x14ac:dyDescent="0.2">
      <c r="A876" s="22"/>
      <c r="B876" s="27" t="s">
        <v>38</v>
      </c>
      <c r="C876" s="27">
        <v>1189833</v>
      </c>
      <c r="D876" s="28">
        <v>44244</v>
      </c>
      <c r="E876" s="27" t="s">
        <v>40</v>
      </c>
      <c r="F876" s="27" t="s">
        <v>58</v>
      </c>
      <c r="G876" s="27" t="s">
        <v>59</v>
      </c>
      <c r="H876" s="27" t="s">
        <v>24</v>
      </c>
      <c r="I876" s="29">
        <v>0.35</v>
      </c>
      <c r="J876" s="30">
        <v>5250</v>
      </c>
      <c r="K876" s="31">
        <f t="shared" si="6"/>
        <v>1837.4999999999998</v>
      </c>
      <c r="L876" s="31">
        <f t="shared" si="7"/>
        <v>826.87499999999989</v>
      </c>
      <c r="M876" s="32">
        <v>0.45</v>
      </c>
      <c r="O876" s="37"/>
      <c r="P876" s="38"/>
      <c r="Q876" s="33"/>
      <c r="R876" s="34"/>
    </row>
    <row r="877" spans="1:18" ht="15.75" customHeight="1" x14ac:dyDescent="0.2">
      <c r="A877" s="22"/>
      <c r="B877" s="27" t="s">
        <v>38</v>
      </c>
      <c r="C877" s="27">
        <v>1189833</v>
      </c>
      <c r="D877" s="28">
        <v>44244</v>
      </c>
      <c r="E877" s="27" t="s">
        <v>40</v>
      </c>
      <c r="F877" s="27" t="s">
        <v>58</v>
      </c>
      <c r="G877" s="27" t="s">
        <v>59</v>
      </c>
      <c r="H877" s="27" t="s">
        <v>25</v>
      </c>
      <c r="I877" s="29">
        <v>0.45</v>
      </c>
      <c r="J877" s="30">
        <v>4250</v>
      </c>
      <c r="K877" s="31">
        <f t="shared" si="6"/>
        <v>1912.5</v>
      </c>
      <c r="L877" s="31">
        <f t="shared" si="7"/>
        <v>573.75</v>
      </c>
      <c r="M877" s="32">
        <v>0.3</v>
      </c>
      <c r="O877" s="37"/>
      <c r="P877" s="38"/>
      <c r="Q877" s="33"/>
      <c r="R877" s="34"/>
    </row>
    <row r="878" spans="1:18" ht="15.75" customHeight="1" x14ac:dyDescent="0.2">
      <c r="A878" s="22"/>
      <c r="B878" s="27" t="s">
        <v>38</v>
      </c>
      <c r="C878" s="27">
        <v>1189833</v>
      </c>
      <c r="D878" s="28">
        <v>44244</v>
      </c>
      <c r="E878" s="27" t="s">
        <v>40</v>
      </c>
      <c r="F878" s="27" t="s">
        <v>58</v>
      </c>
      <c r="G878" s="27" t="s">
        <v>59</v>
      </c>
      <c r="H878" s="27" t="s">
        <v>26</v>
      </c>
      <c r="I878" s="29">
        <v>0.45</v>
      </c>
      <c r="J878" s="30">
        <v>4500</v>
      </c>
      <c r="K878" s="31">
        <f t="shared" si="6"/>
        <v>2025</v>
      </c>
      <c r="L878" s="31">
        <f t="shared" si="7"/>
        <v>911.25</v>
      </c>
      <c r="M878" s="32">
        <v>0.45</v>
      </c>
      <c r="O878" s="37"/>
      <c r="P878" s="38"/>
      <c r="Q878" s="33"/>
      <c r="R878" s="34"/>
    </row>
    <row r="879" spans="1:18" ht="15.75" customHeight="1" x14ac:dyDescent="0.2">
      <c r="A879" s="22"/>
      <c r="B879" s="27" t="s">
        <v>38</v>
      </c>
      <c r="C879" s="27">
        <v>1189833</v>
      </c>
      <c r="D879" s="28">
        <v>44244</v>
      </c>
      <c r="E879" s="27" t="s">
        <v>40</v>
      </c>
      <c r="F879" s="27" t="s">
        <v>58</v>
      </c>
      <c r="G879" s="27" t="s">
        <v>59</v>
      </c>
      <c r="H879" s="27" t="s">
        <v>27</v>
      </c>
      <c r="I879" s="29">
        <v>0.45</v>
      </c>
      <c r="J879" s="30">
        <v>3000</v>
      </c>
      <c r="K879" s="31">
        <f t="shared" si="6"/>
        <v>1350</v>
      </c>
      <c r="L879" s="31">
        <f t="shared" si="7"/>
        <v>540</v>
      </c>
      <c r="M879" s="32">
        <v>0.39999999999999997</v>
      </c>
      <c r="O879" s="37"/>
      <c r="P879" s="38"/>
      <c r="Q879" s="33"/>
      <c r="R879" s="34"/>
    </row>
    <row r="880" spans="1:18" ht="15.75" customHeight="1" x14ac:dyDescent="0.2">
      <c r="A880" s="22"/>
      <c r="B880" s="27" t="s">
        <v>38</v>
      </c>
      <c r="C880" s="27">
        <v>1189833</v>
      </c>
      <c r="D880" s="28">
        <v>44244</v>
      </c>
      <c r="E880" s="27" t="s">
        <v>40</v>
      </c>
      <c r="F880" s="27" t="s">
        <v>58</v>
      </c>
      <c r="G880" s="27" t="s">
        <v>59</v>
      </c>
      <c r="H880" s="27" t="s">
        <v>28</v>
      </c>
      <c r="I880" s="29">
        <v>0.5</v>
      </c>
      <c r="J880" s="30">
        <v>2250</v>
      </c>
      <c r="K880" s="31">
        <f t="shared" si="6"/>
        <v>1125</v>
      </c>
      <c r="L880" s="31">
        <f t="shared" si="7"/>
        <v>675.00000000000011</v>
      </c>
      <c r="M880" s="32">
        <v>0.60000000000000009</v>
      </c>
      <c r="O880" s="37"/>
      <c r="P880" s="38"/>
      <c r="Q880" s="33"/>
      <c r="R880" s="34"/>
    </row>
    <row r="881" spans="1:18" ht="15.75" customHeight="1" x14ac:dyDescent="0.2">
      <c r="A881" s="22"/>
      <c r="B881" s="27" t="s">
        <v>38</v>
      </c>
      <c r="C881" s="27">
        <v>1189833</v>
      </c>
      <c r="D881" s="28">
        <v>44244</v>
      </c>
      <c r="E881" s="27" t="s">
        <v>40</v>
      </c>
      <c r="F881" s="27" t="s">
        <v>58</v>
      </c>
      <c r="G881" s="27" t="s">
        <v>59</v>
      </c>
      <c r="H881" s="27" t="s">
        <v>29</v>
      </c>
      <c r="I881" s="29">
        <v>0.45</v>
      </c>
      <c r="J881" s="30">
        <v>4250</v>
      </c>
      <c r="K881" s="31">
        <f t="shared" si="6"/>
        <v>1912.5</v>
      </c>
      <c r="L881" s="31">
        <f t="shared" si="7"/>
        <v>478.125</v>
      </c>
      <c r="M881" s="32">
        <v>0.25</v>
      </c>
      <c r="O881" s="37"/>
      <c r="P881" s="38"/>
      <c r="Q881" s="33"/>
      <c r="R881" s="34"/>
    </row>
    <row r="882" spans="1:18" ht="15.75" customHeight="1" x14ac:dyDescent="0.2">
      <c r="A882" s="22"/>
      <c r="B882" s="27" t="s">
        <v>38</v>
      </c>
      <c r="C882" s="27">
        <v>1189833</v>
      </c>
      <c r="D882" s="28">
        <v>44271</v>
      </c>
      <c r="E882" s="27" t="s">
        <v>40</v>
      </c>
      <c r="F882" s="27" t="s">
        <v>58</v>
      </c>
      <c r="G882" s="27" t="s">
        <v>59</v>
      </c>
      <c r="H882" s="27" t="s">
        <v>24</v>
      </c>
      <c r="I882" s="29">
        <v>0.35</v>
      </c>
      <c r="J882" s="30">
        <v>5750</v>
      </c>
      <c r="K882" s="31">
        <f t="shared" si="6"/>
        <v>2012.4999999999998</v>
      </c>
      <c r="L882" s="31">
        <f t="shared" si="7"/>
        <v>905.62499999999989</v>
      </c>
      <c r="M882" s="32">
        <v>0.45</v>
      </c>
      <c r="O882" s="37"/>
      <c r="P882" s="38"/>
      <c r="Q882" s="33"/>
      <c r="R882" s="34"/>
    </row>
    <row r="883" spans="1:18" ht="15.75" customHeight="1" x14ac:dyDescent="0.2">
      <c r="A883" s="22"/>
      <c r="B883" s="27" t="s">
        <v>38</v>
      </c>
      <c r="C883" s="27">
        <v>1189833</v>
      </c>
      <c r="D883" s="28">
        <v>44271</v>
      </c>
      <c r="E883" s="27" t="s">
        <v>40</v>
      </c>
      <c r="F883" s="27" t="s">
        <v>58</v>
      </c>
      <c r="G883" s="27" t="s">
        <v>59</v>
      </c>
      <c r="H883" s="27" t="s">
        <v>25</v>
      </c>
      <c r="I883" s="29">
        <v>0.45</v>
      </c>
      <c r="J883" s="30">
        <v>4250</v>
      </c>
      <c r="K883" s="31">
        <f t="shared" si="6"/>
        <v>1912.5</v>
      </c>
      <c r="L883" s="31">
        <f t="shared" si="7"/>
        <v>573.75</v>
      </c>
      <c r="M883" s="32">
        <v>0.3</v>
      </c>
      <c r="O883" s="37"/>
      <c r="P883" s="38"/>
      <c r="Q883" s="33"/>
      <c r="R883" s="34"/>
    </row>
    <row r="884" spans="1:18" ht="15.75" customHeight="1" x14ac:dyDescent="0.2">
      <c r="A884" s="22"/>
      <c r="B884" s="27" t="s">
        <v>38</v>
      </c>
      <c r="C884" s="27">
        <v>1189833</v>
      </c>
      <c r="D884" s="28">
        <v>44271</v>
      </c>
      <c r="E884" s="27" t="s">
        <v>40</v>
      </c>
      <c r="F884" s="27" t="s">
        <v>58</v>
      </c>
      <c r="G884" s="27" t="s">
        <v>59</v>
      </c>
      <c r="H884" s="27" t="s">
        <v>26</v>
      </c>
      <c r="I884" s="29">
        <v>0.45</v>
      </c>
      <c r="J884" s="30">
        <v>4250</v>
      </c>
      <c r="K884" s="31">
        <f t="shared" si="6"/>
        <v>1912.5</v>
      </c>
      <c r="L884" s="31">
        <f t="shared" si="7"/>
        <v>860.625</v>
      </c>
      <c r="M884" s="32">
        <v>0.45</v>
      </c>
      <c r="O884" s="37"/>
      <c r="P884" s="38"/>
      <c r="Q884" s="33"/>
      <c r="R884" s="34"/>
    </row>
    <row r="885" spans="1:18" ht="15.75" customHeight="1" x14ac:dyDescent="0.2">
      <c r="A885" s="22"/>
      <c r="B885" s="27" t="s">
        <v>38</v>
      </c>
      <c r="C885" s="27">
        <v>1189833</v>
      </c>
      <c r="D885" s="28">
        <v>44271</v>
      </c>
      <c r="E885" s="27" t="s">
        <v>40</v>
      </c>
      <c r="F885" s="27" t="s">
        <v>58</v>
      </c>
      <c r="G885" s="27" t="s">
        <v>59</v>
      </c>
      <c r="H885" s="27" t="s">
        <v>27</v>
      </c>
      <c r="I885" s="29">
        <v>0.45</v>
      </c>
      <c r="J885" s="30">
        <v>3250</v>
      </c>
      <c r="K885" s="31">
        <f t="shared" si="6"/>
        <v>1462.5</v>
      </c>
      <c r="L885" s="31">
        <f t="shared" si="7"/>
        <v>585</v>
      </c>
      <c r="M885" s="32">
        <v>0.39999999999999997</v>
      </c>
      <c r="O885" s="37"/>
      <c r="P885" s="38"/>
      <c r="Q885" s="33"/>
      <c r="R885" s="34"/>
    </row>
    <row r="886" spans="1:18" ht="15.75" customHeight="1" x14ac:dyDescent="0.2">
      <c r="A886" s="22"/>
      <c r="B886" s="27" t="s">
        <v>38</v>
      </c>
      <c r="C886" s="27">
        <v>1189833</v>
      </c>
      <c r="D886" s="28">
        <v>44271</v>
      </c>
      <c r="E886" s="27" t="s">
        <v>40</v>
      </c>
      <c r="F886" s="27" t="s">
        <v>58</v>
      </c>
      <c r="G886" s="27" t="s">
        <v>59</v>
      </c>
      <c r="H886" s="27" t="s">
        <v>28</v>
      </c>
      <c r="I886" s="29">
        <v>0.5</v>
      </c>
      <c r="J886" s="30">
        <v>2000</v>
      </c>
      <c r="K886" s="31">
        <f t="shared" si="6"/>
        <v>1000</v>
      </c>
      <c r="L886" s="31">
        <f t="shared" si="7"/>
        <v>600.00000000000011</v>
      </c>
      <c r="M886" s="32">
        <v>0.60000000000000009</v>
      </c>
      <c r="O886" s="37"/>
      <c r="P886" s="38"/>
      <c r="Q886" s="33"/>
      <c r="R886" s="34"/>
    </row>
    <row r="887" spans="1:18" ht="15.75" customHeight="1" x14ac:dyDescent="0.2">
      <c r="A887" s="22"/>
      <c r="B887" s="27" t="s">
        <v>38</v>
      </c>
      <c r="C887" s="27">
        <v>1189833</v>
      </c>
      <c r="D887" s="28">
        <v>44271</v>
      </c>
      <c r="E887" s="27" t="s">
        <v>40</v>
      </c>
      <c r="F887" s="27" t="s">
        <v>58</v>
      </c>
      <c r="G887" s="27" t="s">
        <v>59</v>
      </c>
      <c r="H887" s="27" t="s">
        <v>29</v>
      </c>
      <c r="I887" s="29">
        <v>0.45</v>
      </c>
      <c r="J887" s="30">
        <v>4000</v>
      </c>
      <c r="K887" s="31">
        <f t="shared" si="6"/>
        <v>1800</v>
      </c>
      <c r="L887" s="31">
        <f t="shared" si="7"/>
        <v>450</v>
      </c>
      <c r="M887" s="32">
        <v>0.25</v>
      </c>
      <c r="O887" s="37"/>
      <c r="P887" s="38"/>
      <c r="Q887" s="33"/>
      <c r="R887" s="34"/>
    </row>
    <row r="888" spans="1:18" ht="15.75" customHeight="1" x14ac:dyDescent="0.2">
      <c r="A888" s="22"/>
      <c r="B888" s="27" t="s">
        <v>38</v>
      </c>
      <c r="C888" s="27">
        <v>1189833</v>
      </c>
      <c r="D888" s="28">
        <v>44303</v>
      </c>
      <c r="E888" s="27" t="s">
        <v>40</v>
      </c>
      <c r="F888" s="27" t="s">
        <v>58</v>
      </c>
      <c r="G888" s="27" t="s">
        <v>59</v>
      </c>
      <c r="H888" s="27" t="s">
        <v>24</v>
      </c>
      <c r="I888" s="29">
        <v>0.45</v>
      </c>
      <c r="J888" s="30">
        <v>5750</v>
      </c>
      <c r="K888" s="31">
        <f t="shared" si="6"/>
        <v>2587.5</v>
      </c>
      <c r="L888" s="31">
        <f t="shared" si="7"/>
        <v>1164.375</v>
      </c>
      <c r="M888" s="32">
        <v>0.45</v>
      </c>
      <c r="O888" s="37"/>
      <c r="P888" s="38"/>
      <c r="Q888" s="33"/>
      <c r="R888" s="34"/>
    </row>
    <row r="889" spans="1:18" ht="15.75" customHeight="1" x14ac:dyDescent="0.2">
      <c r="A889" s="22"/>
      <c r="B889" s="27" t="s">
        <v>38</v>
      </c>
      <c r="C889" s="27">
        <v>1189833</v>
      </c>
      <c r="D889" s="28">
        <v>44303</v>
      </c>
      <c r="E889" s="27" t="s">
        <v>40</v>
      </c>
      <c r="F889" s="27" t="s">
        <v>58</v>
      </c>
      <c r="G889" s="27" t="s">
        <v>59</v>
      </c>
      <c r="H889" s="27" t="s">
        <v>25</v>
      </c>
      <c r="I889" s="29">
        <v>0.45</v>
      </c>
      <c r="J889" s="30">
        <v>3750</v>
      </c>
      <c r="K889" s="31">
        <f t="shared" si="6"/>
        <v>1687.5</v>
      </c>
      <c r="L889" s="31">
        <f t="shared" si="7"/>
        <v>506.25</v>
      </c>
      <c r="M889" s="32">
        <v>0.3</v>
      </c>
      <c r="O889" s="37"/>
      <c r="P889" s="38"/>
      <c r="Q889" s="33"/>
      <c r="R889" s="34"/>
    </row>
    <row r="890" spans="1:18" ht="15.75" customHeight="1" x14ac:dyDescent="0.2">
      <c r="A890" s="22"/>
      <c r="B890" s="27" t="s">
        <v>38</v>
      </c>
      <c r="C890" s="27">
        <v>1189833</v>
      </c>
      <c r="D890" s="28">
        <v>44303</v>
      </c>
      <c r="E890" s="27" t="s">
        <v>40</v>
      </c>
      <c r="F890" s="27" t="s">
        <v>58</v>
      </c>
      <c r="G890" s="27" t="s">
        <v>59</v>
      </c>
      <c r="H890" s="27" t="s">
        <v>26</v>
      </c>
      <c r="I890" s="29">
        <v>0.45</v>
      </c>
      <c r="J890" s="30">
        <v>4000</v>
      </c>
      <c r="K890" s="31">
        <f t="shared" si="6"/>
        <v>1800</v>
      </c>
      <c r="L890" s="31">
        <f t="shared" si="7"/>
        <v>810</v>
      </c>
      <c r="M890" s="32">
        <v>0.45</v>
      </c>
      <c r="O890" s="37"/>
      <c r="P890" s="38"/>
      <c r="Q890" s="33"/>
      <c r="R890" s="34"/>
    </row>
    <row r="891" spans="1:18" ht="15.75" customHeight="1" x14ac:dyDescent="0.2">
      <c r="A891" s="22"/>
      <c r="B891" s="27" t="s">
        <v>38</v>
      </c>
      <c r="C891" s="27">
        <v>1189833</v>
      </c>
      <c r="D891" s="28">
        <v>44303</v>
      </c>
      <c r="E891" s="27" t="s">
        <v>40</v>
      </c>
      <c r="F891" s="27" t="s">
        <v>58</v>
      </c>
      <c r="G891" s="27" t="s">
        <v>59</v>
      </c>
      <c r="H891" s="27" t="s">
        <v>27</v>
      </c>
      <c r="I891" s="29">
        <v>0.4</v>
      </c>
      <c r="J891" s="30">
        <v>3000</v>
      </c>
      <c r="K891" s="31">
        <f t="shared" si="6"/>
        <v>1200</v>
      </c>
      <c r="L891" s="31">
        <f t="shared" si="7"/>
        <v>479.99999999999994</v>
      </c>
      <c r="M891" s="32">
        <v>0.39999999999999997</v>
      </c>
      <c r="O891" s="37"/>
      <c r="P891" s="38"/>
      <c r="Q891" s="33"/>
      <c r="R891" s="34"/>
    </row>
    <row r="892" spans="1:18" ht="15.75" customHeight="1" x14ac:dyDescent="0.2">
      <c r="A892" s="22"/>
      <c r="B892" s="27" t="s">
        <v>38</v>
      </c>
      <c r="C892" s="27">
        <v>1189833</v>
      </c>
      <c r="D892" s="28">
        <v>44303</v>
      </c>
      <c r="E892" s="27" t="s">
        <v>40</v>
      </c>
      <c r="F892" s="27" t="s">
        <v>58</v>
      </c>
      <c r="G892" s="27" t="s">
        <v>59</v>
      </c>
      <c r="H892" s="27" t="s">
        <v>28</v>
      </c>
      <c r="I892" s="29">
        <v>0.45</v>
      </c>
      <c r="J892" s="30">
        <v>2000</v>
      </c>
      <c r="K892" s="31">
        <f t="shared" si="6"/>
        <v>900</v>
      </c>
      <c r="L892" s="31">
        <f t="shared" si="7"/>
        <v>540.00000000000011</v>
      </c>
      <c r="M892" s="32">
        <v>0.60000000000000009</v>
      </c>
      <c r="O892" s="37"/>
      <c r="P892" s="38"/>
      <c r="Q892" s="33"/>
      <c r="R892" s="34"/>
    </row>
    <row r="893" spans="1:18" ht="15.75" customHeight="1" x14ac:dyDescent="0.2">
      <c r="A893" s="22"/>
      <c r="B893" s="27" t="s">
        <v>38</v>
      </c>
      <c r="C893" s="27">
        <v>1189833</v>
      </c>
      <c r="D893" s="28">
        <v>44303</v>
      </c>
      <c r="E893" s="27" t="s">
        <v>40</v>
      </c>
      <c r="F893" s="27" t="s">
        <v>58</v>
      </c>
      <c r="G893" s="27" t="s">
        <v>59</v>
      </c>
      <c r="H893" s="27" t="s">
        <v>29</v>
      </c>
      <c r="I893" s="29">
        <v>0.6</v>
      </c>
      <c r="J893" s="30">
        <v>3750</v>
      </c>
      <c r="K893" s="31">
        <f t="shared" si="6"/>
        <v>2250</v>
      </c>
      <c r="L893" s="31">
        <f t="shared" si="7"/>
        <v>562.5</v>
      </c>
      <c r="M893" s="32">
        <v>0.25</v>
      </c>
      <c r="O893" s="37"/>
      <c r="P893" s="38"/>
      <c r="Q893" s="33"/>
      <c r="R893" s="34"/>
    </row>
    <row r="894" spans="1:18" ht="15.75" customHeight="1" x14ac:dyDescent="0.2">
      <c r="A894" s="22"/>
      <c r="B894" s="27" t="s">
        <v>38</v>
      </c>
      <c r="C894" s="27">
        <v>1189833</v>
      </c>
      <c r="D894" s="28">
        <v>44334</v>
      </c>
      <c r="E894" s="27" t="s">
        <v>40</v>
      </c>
      <c r="F894" s="27" t="s">
        <v>58</v>
      </c>
      <c r="G894" s="27" t="s">
        <v>59</v>
      </c>
      <c r="H894" s="27" t="s">
        <v>24</v>
      </c>
      <c r="I894" s="29">
        <v>0.4</v>
      </c>
      <c r="J894" s="30">
        <v>5750</v>
      </c>
      <c r="K894" s="31">
        <f t="shared" si="6"/>
        <v>2300</v>
      </c>
      <c r="L894" s="31">
        <f t="shared" si="7"/>
        <v>1035</v>
      </c>
      <c r="M894" s="32">
        <v>0.45</v>
      </c>
      <c r="O894" s="37"/>
      <c r="P894" s="38"/>
      <c r="Q894" s="33"/>
      <c r="R894" s="34"/>
    </row>
    <row r="895" spans="1:18" ht="15.75" customHeight="1" x14ac:dyDescent="0.2">
      <c r="A895" s="22"/>
      <c r="B895" s="27" t="s">
        <v>38</v>
      </c>
      <c r="C895" s="27">
        <v>1189833</v>
      </c>
      <c r="D895" s="28">
        <v>44334</v>
      </c>
      <c r="E895" s="27" t="s">
        <v>40</v>
      </c>
      <c r="F895" s="27" t="s">
        <v>58</v>
      </c>
      <c r="G895" s="27" t="s">
        <v>59</v>
      </c>
      <c r="H895" s="27" t="s">
        <v>25</v>
      </c>
      <c r="I895" s="29">
        <v>0.45</v>
      </c>
      <c r="J895" s="30">
        <v>4250</v>
      </c>
      <c r="K895" s="31">
        <f t="shared" si="6"/>
        <v>1912.5</v>
      </c>
      <c r="L895" s="31">
        <f t="shared" si="7"/>
        <v>573.75</v>
      </c>
      <c r="M895" s="32">
        <v>0.3</v>
      </c>
      <c r="O895" s="37"/>
      <c r="P895" s="38"/>
      <c r="Q895" s="33"/>
      <c r="R895" s="34"/>
    </row>
    <row r="896" spans="1:18" ht="15.75" customHeight="1" x14ac:dyDescent="0.2">
      <c r="A896" s="22"/>
      <c r="B896" s="27" t="s">
        <v>38</v>
      </c>
      <c r="C896" s="27">
        <v>1189833</v>
      </c>
      <c r="D896" s="28">
        <v>44334</v>
      </c>
      <c r="E896" s="27" t="s">
        <v>40</v>
      </c>
      <c r="F896" s="27" t="s">
        <v>58</v>
      </c>
      <c r="G896" s="27" t="s">
        <v>59</v>
      </c>
      <c r="H896" s="27" t="s">
        <v>26</v>
      </c>
      <c r="I896" s="29">
        <v>0.45</v>
      </c>
      <c r="J896" s="30">
        <v>4250</v>
      </c>
      <c r="K896" s="31">
        <f t="shared" si="6"/>
        <v>1912.5</v>
      </c>
      <c r="L896" s="31">
        <f t="shared" si="7"/>
        <v>860.625</v>
      </c>
      <c r="M896" s="32">
        <v>0.45</v>
      </c>
      <c r="O896" s="37"/>
      <c r="P896" s="38"/>
      <c r="Q896" s="33"/>
      <c r="R896" s="34"/>
    </row>
    <row r="897" spans="1:18" ht="15.75" customHeight="1" x14ac:dyDescent="0.2">
      <c r="A897" s="22"/>
      <c r="B897" s="27" t="s">
        <v>38</v>
      </c>
      <c r="C897" s="27">
        <v>1189833</v>
      </c>
      <c r="D897" s="28">
        <v>44334</v>
      </c>
      <c r="E897" s="27" t="s">
        <v>40</v>
      </c>
      <c r="F897" s="27" t="s">
        <v>58</v>
      </c>
      <c r="G897" s="27" t="s">
        <v>59</v>
      </c>
      <c r="H897" s="27" t="s">
        <v>27</v>
      </c>
      <c r="I897" s="29">
        <v>0.4</v>
      </c>
      <c r="J897" s="30">
        <v>3250</v>
      </c>
      <c r="K897" s="31">
        <f t="shared" si="6"/>
        <v>1300</v>
      </c>
      <c r="L897" s="31">
        <f t="shared" si="7"/>
        <v>520</v>
      </c>
      <c r="M897" s="32">
        <v>0.39999999999999997</v>
      </c>
      <c r="O897" s="37"/>
      <c r="P897" s="38"/>
      <c r="Q897" s="33"/>
      <c r="R897" s="34"/>
    </row>
    <row r="898" spans="1:18" ht="15.75" customHeight="1" x14ac:dyDescent="0.2">
      <c r="A898" s="22"/>
      <c r="B898" s="27" t="s">
        <v>38</v>
      </c>
      <c r="C898" s="27">
        <v>1189833</v>
      </c>
      <c r="D898" s="28">
        <v>44334</v>
      </c>
      <c r="E898" s="27" t="s">
        <v>40</v>
      </c>
      <c r="F898" s="27" t="s">
        <v>58</v>
      </c>
      <c r="G898" s="27" t="s">
        <v>59</v>
      </c>
      <c r="H898" s="27" t="s">
        <v>28</v>
      </c>
      <c r="I898" s="29">
        <v>0.45</v>
      </c>
      <c r="J898" s="30">
        <v>2250</v>
      </c>
      <c r="K898" s="31">
        <f t="shared" si="6"/>
        <v>1012.5</v>
      </c>
      <c r="L898" s="31">
        <f t="shared" si="7"/>
        <v>607.50000000000011</v>
      </c>
      <c r="M898" s="32">
        <v>0.60000000000000009</v>
      </c>
      <c r="O898" s="37"/>
      <c r="P898" s="38"/>
      <c r="Q898" s="33"/>
      <c r="R898" s="34"/>
    </row>
    <row r="899" spans="1:18" ht="15.75" customHeight="1" x14ac:dyDescent="0.2">
      <c r="A899" s="22"/>
      <c r="B899" s="27" t="s">
        <v>38</v>
      </c>
      <c r="C899" s="27">
        <v>1189833</v>
      </c>
      <c r="D899" s="28">
        <v>44334</v>
      </c>
      <c r="E899" s="27" t="s">
        <v>40</v>
      </c>
      <c r="F899" s="27" t="s">
        <v>58</v>
      </c>
      <c r="G899" s="27" t="s">
        <v>59</v>
      </c>
      <c r="H899" s="27" t="s">
        <v>29</v>
      </c>
      <c r="I899" s="29">
        <v>0.6</v>
      </c>
      <c r="J899" s="30">
        <v>4000</v>
      </c>
      <c r="K899" s="31">
        <f t="shared" si="6"/>
        <v>2400</v>
      </c>
      <c r="L899" s="31">
        <f t="shared" si="7"/>
        <v>600</v>
      </c>
      <c r="M899" s="32">
        <v>0.25</v>
      </c>
      <c r="O899" s="37"/>
      <c r="P899" s="38"/>
      <c r="Q899" s="33"/>
      <c r="R899" s="34"/>
    </row>
    <row r="900" spans="1:18" ht="15.75" customHeight="1" x14ac:dyDescent="0.2">
      <c r="A900" s="22"/>
      <c r="B900" s="27" t="s">
        <v>38</v>
      </c>
      <c r="C900" s="27">
        <v>1189833</v>
      </c>
      <c r="D900" s="28">
        <v>44364</v>
      </c>
      <c r="E900" s="27" t="s">
        <v>40</v>
      </c>
      <c r="F900" s="27" t="s">
        <v>58</v>
      </c>
      <c r="G900" s="27" t="s">
        <v>59</v>
      </c>
      <c r="H900" s="27" t="s">
        <v>24</v>
      </c>
      <c r="I900" s="29">
        <v>0.4</v>
      </c>
      <c r="J900" s="30">
        <v>6750</v>
      </c>
      <c r="K900" s="31">
        <f t="shared" si="6"/>
        <v>2700</v>
      </c>
      <c r="L900" s="31">
        <f t="shared" si="7"/>
        <v>1215</v>
      </c>
      <c r="M900" s="32">
        <v>0.45</v>
      </c>
      <c r="O900" s="37"/>
      <c r="P900" s="38"/>
      <c r="Q900" s="33"/>
      <c r="R900" s="34"/>
    </row>
    <row r="901" spans="1:18" ht="15.75" customHeight="1" x14ac:dyDescent="0.2">
      <c r="A901" s="22"/>
      <c r="B901" s="27" t="s">
        <v>38</v>
      </c>
      <c r="C901" s="27">
        <v>1189833</v>
      </c>
      <c r="D901" s="28">
        <v>44364</v>
      </c>
      <c r="E901" s="27" t="s">
        <v>40</v>
      </c>
      <c r="F901" s="27" t="s">
        <v>58</v>
      </c>
      <c r="G901" s="27" t="s">
        <v>59</v>
      </c>
      <c r="H901" s="27" t="s">
        <v>25</v>
      </c>
      <c r="I901" s="29">
        <v>0.45</v>
      </c>
      <c r="J901" s="30">
        <v>5250</v>
      </c>
      <c r="K901" s="31">
        <f t="shared" si="6"/>
        <v>2362.5</v>
      </c>
      <c r="L901" s="31">
        <f t="shared" si="7"/>
        <v>708.75</v>
      </c>
      <c r="M901" s="32">
        <v>0.3</v>
      </c>
      <c r="O901" s="37"/>
      <c r="P901" s="38"/>
      <c r="Q901" s="33"/>
      <c r="R901" s="34"/>
    </row>
    <row r="902" spans="1:18" ht="15.75" customHeight="1" x14ac:dyDescent="0.2">
      <c r="A902" s="22"/>
      <c r="B902" s="27" t="s">
        <v>38</v>
      </c>
      <c r="C902" s="27">
        <v>1189833</v>
      </c>
      <c r="D902" s="28">
        <v>44364</v>
      </c>
      <c r="E902" s="27" t="s">
        <v>40</v>
      </c>
      <c r="F902" s="27" t="s">
        <v>58</v>
      </c>
      <c r="G902" s="27" t="s">
        <v>59</v>
      </c>
      <c r="H902" s="27" t="s">
        <v>26</v>
      </c>
      <c r="I902" s="29">
        <v>0.45</v>
      </c>
      <c r="J902" s="30">
        <v>5500</v>
      </c>
      <c r="K902" s="31">
        <f t="shared" si="6"/>
        <v>2475</v>
      </c>
      <c r="L902" s="31">
        <f t="shared" si="7"/>
        <v>1113.75</v>
      </c>
      <c r="M902" s="32">
        <v>0.45</v>
      </c>
      <c r="O902" s="37"/>
      <c r="P902" s="38"/>
      <c r="Q902" s="33"/>
      <c r="R902" s="34"/>
    </row>
    <row r="903" spans="1:18" ht="15.75" customHeight="1" x14ac:dyDescent="0.2">
      <c r="A903" s="22"/>
      <c r="B903" s="27" t="s">
        <v>38</v>
      </c>
      <c r="C903" s="27">
        <v>1189833</v>
      </c>
      <c r="D903" s="28">
        <v>44364</v>
      </c>
      <c r="E903" s="27" t="s">
        <v>40</v>
      </c>
      <c r="F903" s="27" t="s">
        <v>58</v>
      </c>
      <c r="G903" s="27" t="s">
        <v>59</v>
      </c>
      <c r="H903" s="27" t="s">
        <v>27</v>
      </c>
      <c r="I903" s="29">
        <v>0.4</v>
      </c>
      <c r="J903" s="30">
        <v>4250</v>
      </c>
      <c r="K903" s="31">
        <f t="shared" si="6"/>
        <v>1700</v>
      </c>
      <c r="L903" s="31">
        <f t="shared" si="7"/>
        <v>680</v>
      </c>
      <c r="M903" s="32">
        <v>0.39999999999999997</v>
      </c>
      <c r="O903" s="37"/>
      <c r="P903" s="38"/>
      <c r="Q903" s="33"/>
      <c r="R903" s="34"/>
    </row>
    <row r="904" spans="1:18" ht="15.75" customHeight="1" x14ac:dyDescent="0.2">
      <c r="A904" s="22"/>
      <c r="B904" s="27" t="s">
        <v>38</v>
      </c>
      <c r="C904" s="27">
        <v>1189833</v>
      </c>
      <c r="D904" s="28">
        <v>44364</v>
      </c>
      <c r="E904" s="27" t="s">
        <v>40</v>
      </c>
      <c r="F904" s="27" t="s">
        <v>58</v>
      </c>
      <c r="G904" s="27" t="s">
        <v>59</v>
      </c>
      <c r="H904" s="27" t="s">
        <v>28</v>
      </c>
      <c r="I904" s="29">
        <v>0.45</v>
      </c>
      <c r="J904" s="30">
        <v>3000</v>
      </c>
      <c r="K904" s="31">
        <f t="shared" si="6"/>
        <v>1350</v>
      </c>
      <c r="L904" s="31">
        <f t="shared" si="7"/>
        <v>810.00000000000011</v>
      </c>
      <c r="M904" s="32">
        <v>0.60000000000000009</v>
      </c>
      <c r="O904" s="37"/>
      <c r="P904" s="38"/>
      <c r="Q904" s="33"/>
      <c r="R904" s="34"/>
    </row>
    <row r="905" spans="1:18" ht="15.75" customHeight="1" x14ac:dyDescent="0.2">
      <c r="A905" s="22"/>
      <c r="B905" s="27" t="s">
        <v>38</v>
      </c>
      <c r="C905" s="27">
        <v>1189833</v>
      </c>
      <c r="D905" s="28">
        <v>44364</v>
      </c>
      <c r="E905" s="27" t="s">
        <v>40</v>
      </c>
      <c r="F905" s="27" t="s">
        <v>58</v>
      </c>
      <c r="G905" s="27" t="s">
        <v>59</v>
      </c>
      <c r="H905" s="27" t="s">
        <v>29</v>
      </c>
      <c r="I905" s="29">
        <v>0.6</v>
      </c>
      <c r="J905" s="30">
        <v>6000</v>
      </c>
      <c r="K905" s="31">
        <f t="shared" si="6"/>
        <v>3600</v>
      </c>
      <c r="L905" s="31">
        <f t="shared" si="7"/>
        <v>900</v>
      </c>
      <c r="M905" s="32">
        <v>0.25</v>
      </c>
      <c r="O905" s="37"/>
      <c r="P905" s="38"/>
      <c r="Q905" s="33"/>
      <c r="R905" s="34"/>
    </row>
    <row r="906" spans="1:18" ht="15.75" customHeight="1" x14ac:dyDescent="0.2">
      <c r="A906" s="22"/>
      <c r="B906" s="27" t="s">
        <v>38</v>
      </c>
      <c r="C906" s="27">
        <v>1189833</v>
      </c>
      <c r="D906" s="28">
        <v>44393</v>
      </c>
      <c r="E906" s="27" t="s">
        <v>40</v>
      </c>
      <c r="F906" s="27" t="s">
        <v>58</v>
      </c>
      <c r="G906" s="27" t="s">
        <v>59</v>
      </c>
      <c r="H906" s="27" t="s">
        <v>24</v>
      </c>
      <c r="I906" s="29">
        <v>0.4</v>
      </c>
      <c r="J906" s="30">
        <v>7500</v>
      </c>
      <c r="K906" s="31">
        <f t="shared" si="6"/>
        <v>3000</v>
      </c>
      <c r="L906" s="31">
        <f t="shared" si="7"/>
        <v>1350</v>
      </c>
      <c r="M906" s="32">
        <v>0.45</v>
      </c>
      <c r="O906" s="37"/>
      <c r="P906" s="38"/>
      <c r="Q906" s="33"/>
      <c r="R906" s="34"/>
    </row>
    <row r="907" spans="1:18" ht="15.75" customHeight="1" x14ac:dyDescent="0.2">
      <c r="A907" s="22"/>
      <c r="B907" s="27" t="s">
        <v>38</v>
      </c>
      <c r="C907" s="27">
        <v>1189833</v>
      </c>
      <c r="D907" s="28">
        <v>44393</v>
      </c>
      <c r="E907" s="27" t="s">
        <v>40</v>
      </c>
      <c r="F907" s="27" t="s">
        <v>58</v>
      </c>
      <c r="G907" s="27" t="s">
        <v>59</v>
      </c>
      <c r="H907" s="27" t="s">
        <v>25</v>
      </c>
      <c r="I907" s="29">
        <v>0.45</v>
      </c>
      <c r="J907" s="30">
        <v>6000</v>
      </c>
      <c r="K907" s="31">
        <f t="shared" si="6"/>
        <v>2700</v>
      </c>
      <c r="L907" s="31">
        <f t="shared" si="7"/>
        <v>810</v>
      </c>
      <c r="M907" s="32">
        <v>0.3</v>
      </c>
      <c r="O907" s="37"/>
      <c r="P907" s="38"/>
      <c r="Q907" s="33"/>
      <c r="R907" s="34"/>
    </row>
    <row r="908" spans="1:18" ht="15.75" customHeight="1" x14ac:dyDescent="0.2">
      <c r="A908" s="22"/>
      <c r="B908" s="27" t="s">
        <v>38</v>
      </c>
      <c r="C908" s="27">
        <v>1189833</v>
      </c>
      <c r="D908" s="28">
        <v>44393</v>
      </c>
      <c r="E908" s="27" t="s">
        <v>40</v>
      </c>
      <c r="F908" s="27" t="s">
        <v>58</v>
      </c>
      <c r="G908" s="27" t="s">
        <v>59</v>
      </c>
      <c r="H908" s="27" t="s">
        <v>26</v>
      </c>
      <c r="I908" s="29">
        <v>0.45</v>
      </c>
      <c r="J908" s="30">
        <v>5500</v>
      </c>
      <c r="K908" s="31">
        <f t="shared" si="6"/>
        <v>2475</v>
      </c>
      <c r="L908" s="31">
        <f t="shared" si="7"/>
        <v>1113.75</v>
      </c>
      <c r="M908" s="32">
        <v>0.45</v>
      </c>
      <c r="O908" s="37"/>
      <c r="P908" s="38"/>
      <c r="Q908" s="33"/>
      <c r="R908" s="34"/>
    </row>
    <row r="909" spans="1:18" ht="15.75" customHeight="1" x14ac:dyDescent="0.2">
      <c r="A909" s="22"/>
      <c r="B909" s="27" t="s">
        <v>38</v>
      </c>
      <c r="C909" s="27">
        <v>1189833</v>
      </c>
      <c r="D909" s="28">
        <v>44393</v>
      </c>
      <c r="E909" s="27" t="s">
        <v>40</v>
      </c>
      <c r="F909" s="27" t="s">
        <v>58</v>
      </c>
      <c r="G909" s="27" t="s">
        <v>59</v>
      </c>
      <c r="H909" s="27" t="s">
        <v>27</v>
      </c>
      <c r="I909" s="29">
        <v>0.4</v>
      </c>
      <c r="J909" s="30">
        <v>4500</v>
      </c>
      <c r="K909" s="31">
        <f t="shared" si="6"/>
        <v>1800</v>
      </c>
      <c r="L909" s="31">
        <f t="shared" si="7"/>
        <v>719.99999999999989</v>
      </c>
      <c r="M909" s="32">
        <v>0.39999999999999997</v>
      </c>
      <c r="O909" s="37"/>
      <c r="P909" s="38"/>
      <c r="Q909" s="33"/>
      <c r="R909" s="34"/>
    </row>
    <row r="910" spans="1:18" ht="15.75" customHeight="1" x14ac:dyDescent="0.2">
      <c r="A910" s="22"/>
      <c r="B910" s="27" t="s">
        <v>38</v>
      </c>
      <c r="C910" s="27">
        <v>1189833</v>
      </c>
      <c r="D910" s="28">
        <v>44393</v>
      </c>
      <c r="E910" s="27" t="s">
        <v>40</v>
      </c>
      <c r="F910" s="27" t="s">
        <v>58</v>
      </c>
      <c r="G910" s="27" t="s">
        <v>59</v>
      </c>
      <c r="H910" s="27" t="s">
        <v>28</v>
      </c>
      <c r="I910" s="29">
        <v>0.45</v>
      </c>
      <c r="J910" s="30">
        <v>4750</v>
      </c>
      <c r="K910" s="31">
        <f t="shared" si="6"/>
        <v>2137.5</v>
      </c>
      <c r="L910" s="31">
        <f t="shared" si="7"/>
        <v>1282.5000000000002</v>
      </c>
      <c r="M910" s="32">
        <v>0.60000000000000009</v>
      </c>
      <c r="O910" s="37"/>
      <c r="P910" s="38"/>
      <c r="Q910" s="33"/>
      <c r="R910" s="34"/>
    </row>
    <row r="911" spans="1:18" ht="15.75" customHeight="1" x14ac:dyDescent="0.2">
      <c r="A911" s="22"/>
      <c r="B911" s="27" t="s">
        <v>38</v>
      </c>
      <c r="C911" s="27">
        <v>1189833</v>
      </c>
      <c r="D911" s="28">
        <v>44393</v>
      </c>
      <c r="E911" s="27" t="s">
        <v>40</v>
      </c>
      <c r="F911" s="27" t="s">
        <v>58</v>
      </c>
      <c r="G911" s="27" t="s">
        <v>59</v>
      </c>
      <c r="H911" s="27" t="s">
        <v>29</v>
      </c>
      <c r="I911" s="29">
        <v>0.6</v>
      </c>
      <c r="J911" s="30">
        <v>4750</v>
      </c>
      <c r="K911" s="31">
        <f t="shared" si="6"/>
        <v>2850</v>
      </c>
      <c r="L911" s="31">
        <f t="shared" si="7"/>
        <v>712.5</v>
      </c>
      <c r="M911" s="32">
        <v>0.25</v>
      </c>
      <c r="O911" s="37"/>
      <c r="P911" s="38"/>
      <c r="Q911" s="33"/>
      <c r="R911" s="34"/>
    </row>
    <row r="912" spans="1:18" ht="15.75" customHeight="1" x14ac:dyDescent="0.2">
      <c r="A912" s="22"/>
      <c r="B912" s="27" t="s">
        <v>38</v>
      </c>
      <c r="C912" s="27">
        <v>1189833</v>
      </c>
      <c r="D912" s="28">
        <v>44425</v>
      </c>
      <c r="E912" s="27" t="s">
        <v>40</v>
      </c>
      <c r="F912" s="27" t="s">
        <v>58</v>
      </c>
      <c r="G912" s="27" t="s">
        <v>59</v>
      </c>
      <c r="H912" s="27" t="s">
        <v>24</v>
      </c>
      <c r="I912" s="29">
        <v>0.45</v>
      </c>
      <c r="J912" s="30">
        <v>6750</v>
      </c>
      <c r="K912" s="31">
        <f t="shared" si="6"/>
        <v>3037.5</v>
      </c>
      <c r="L912" s="31">
        <f t="shared" si="7"/>
        <v>1366.875</v>
      </c>
      <c r="M912" s="32">
        <v>0.45</v>
      </c>
      <c r="O912" s="37"/>
      <c r="P912" s="38"/>
      <c r="Q912" s="33"/>
      <c r="R912" s="34"/>
    </row>
    <row r="913" spans="1:18" ht="15.75" customHeight="1" x14ac:dyDescent="0.2">
      <c r="A913" s="22"/>
      <c r="B913" s="27" t="s">
        <v>38</v>
      </c>
      <c r="C913" s="27">
        <v>1189833</v>
      </c>
      <c r="D913" s="28">
        <v>44425</v>
      </c>
      <c r="E913" s="27" t="s">
        <v>40</v>
      </c>
      <c r="F913" s="27" t="s">
        <v>58</v>
      </c>
      <c r="G913" s="27" t="s">
        <v>59</v>
      </c>
      <c r="H913" s="27" t="s">
        <v>25</v>
      </c>
      <c r="I913" s="29">
        <v>0.55000000000000004</v>
      </c>
      <c r="J913" s="30">
        <v>6250</v>
      </c>
      <c r="K913" s="31">
        <f t="shared" si="6"/>
        <v>3437.5000000000005</v>
      </c>
      <c r="L913" s="31">
        <f t="shared" si="7"/>
        <v>1031.25</v>
      </c>
      <c r="M913" s="32">
        <v>0.3</v>
      </c>
      <c r="O913" s="37"/>
      <c r="P913" s="38"/>
      <c r="Q913" s="33"/>
      <c r="R913" s="34"/>
    </row>
    <row r="914" spans="1:18" ht="15.75" customHeight="1" x14ac:dyDescent="0.2">
      <c r="A914" s="22"/>
      <c r="B914" s="27" t="s">
        <v>38</v>
      </c>
      <c r="C914" s="27">
        <v>1189833</v>
      </c>
      <c r="D914" s="28">
        <v>44425</v>
      </c>
      <c r="E914" s="27" t="s">
        <v>40</v>
      </c>
      <c r="F914" s="27" t="s">
        <v>58</v>
      </c>
      <c r="G914" s="27" t="s">
        <v>59</v>
      </c>
      <c r="H914" s="27" t="s">
        <v>26</v>
      </c>
      <c r="I914" s="29">
        <v>0.5</v>
      </c>
      <c r="J914" s="30">
        <v>5000</v>
      </c>
      <c r="K914" s="31">
        <f t="shared" si="6"/>
        <v>2500</v>
      </c>
      <c r="L914" s="31">
        <f t="shared" si="7"/>
        <v>1125</v>
      </c>
      <c r="M914" s="32">
        <v>0.45</v>
      </c>
      <c r="O914" s="37"/>
      <c r="P914" s="38"/>
      <c r="Q914" s="33"/>
      <c r="R914" s="34"/>
    </row>
    <row r="915" spans="1:18" ht="15.75" customHeight="1" x14ac:dyDescent="0.2">
      <c r="A915" s="22"/>
      <c r="B915" s="27" t="s">
        <v>38</v>
      </c>
      <c r="C915" s="27">
        <v>1189833</v>
      </c>
      <c r="D915" s="28">
        <v>44425</v>
      </c>
      <c r="E915" s="27" t="s">
        <v>40</v>
      </c>
      <c r="F915" s="27" t="s">
        <v>58</v>
      </c>
      <c r="G915" s="27" t="s">
        <v>59</v>
      </c>
      <c r="H915" s="27" t="s">
        <v>27</v>
      </c>
      <c r="I915" s="29">
        <v>0.45</v>
      </c>
      <c r="J915" s="30">
        <v>4250</v>
      </c>
      <c r="K915" s="31">
        <f t="shared" si="6"/>
        <v>1912.5</v>
      </c>
      <c r="L915" s="31">
        <f t="shared" si="7"/>
        <v>764.99999999999989</v>
      </c>
      <c r="M915" s="32">
        <v>0.39999999999999997</v>
      </c>
      <c r="O915" s="37"/>
      <c r="P915" s="38"/>
      <c r="Q915" s="33"/>
      <c r="R915" s="34"/>
    </row>
    <row r="916" spans="1:18" ht="15.75" customHeight="1" x14ac:dyDescent="0.2">
      <c r="A916" s="22"/>
      <c r="B916" s="27" t="s">
        <v>38</v>
      </c>
      <c r="C916" s="27">
        <v>1189833</v>
      </c>
      <c r="D916" s="28">
        <v>44425</v>
      </c>
      <c r="E916" s="27" t="s">
        <v>40</v>
      </c>
      <c r="F916" s="27" t="s">
        <v>58</v>
      </c>
      <c r="G916" s="27" t="s">
        <v>59</v>
      </c>
      <c r="H916" s="27" t="s">
        <v>28</v>
      </c>
      <c r="I916" s="29">
        <v>0.54999999999999993</v>
      </c>
      <c r="J916" s="30">
        <v>4250</v>
      </c>
      <c r="K916" s="31">
        <f t="shared" si="6"/>
        <v>2337.4999999999995</v>
      </c>
      <c r="L916" s="31">
        <f t="shared" si="7"/>
        <v>1402.5</v>
      </c>
      <c r="M916" s="32">
        <v>0.60000000000000009</v>
      </c>
      <c r="O916" s="37"/>
      <c r="P916" s="38"/>
      <c r="Q916" s="33"/>
      <c r="R916" s="34"/>
    </row>
    <row r="917" spans="1:18" ht="15.75" customHeight="1" x14ac:dyDescent="0.2">
      <c r="A917" s="22"/>
      <c r="B917" s="27" t="s">
        <v>38</v>
      </c>
      <c r="C917" s="27">
        <v>1189833</v>
      </c>
      <c r="D917" s="28">
        <v>44425</v>
      </c>
      <c r="E917" s="27" t="s">
        <v>40</v>
      </c>
      <c r="F917" s="27" t="s">
        <v>58</v>
      </c>
      <c r="G917" s="27" t="s">
        <v>59</v>
      </c>
      <c r="H917" s="27" t="s">
        <v>29</v>
      </c>
      <c r="I917" s="29">
        <v>0.6</v>
      </c>
      <c r="J917" s="30">
        <v>4000</v>
      </c>
      <c r="K917" s="31">
        <f t="shared" si="6"/>
        <v>2400</v>
      </c>
      <c r="L917" s="31">
        <f t="shared" si="7"/>
        <v>600</v>
      </c>
      <c r="M917" s="32">
        <v>0.25</v>
      </c>
      <c r="O917" s="37"/>
      <c r="P917" s="38"/>
      <c r="Q917" s="33"/>
      <c r="R917" s="34"/>
    </row>
    <row r="918" spans="1:18" ht="15.75" customHeight="1" x14ac:dyDescent="0.2">
      <c r="A918" s="22"/>
      <c r="B918" s="27" t="s">
        <v>38</v>
      </c>
      <c r="C918" s="27">
        <v>1189833</v>
      </c>
      <c r="D918" s="28">
        <v>44457</v>
      </c>
      <c r="E918" s="27" t="s">
        <v>40</v>
      </c>
      <c r="F918" s="27" t="s">
        <v>58</v>
      </c>
      <c r="G918" s="27" t="s">
        <v>59</v>
      </c>
      <c r="H918" s="27" t="s">
        <v>24</v>
      </c>
      <c r="I918" s="29">
        <v>0.45</v>
      </c>
      <c r="J918" s="30">
        <v>6000</v>
      </c>
      <c r="K918" s="31">
        <f t="shared" si="6"/>
        <v>2700</v>
      </c>
      <c r="L918" s="31">
        <f t="shared" si="7"/>
        <v>1215</v>
      </c>
      <c r="M918" s="32">
        <v>0.45</v>
      </c>
      <c r="O918" s="37"/>
      <c r="P918" s="38"/>
      <c r="Q918" s="33"/>
      <c r="R918" s="34"/>
    </row>
    <row r="919" spans="1:18" ht="15.75" customHeight="1" x14ac:dyDescent="0.2">
      <c r="A919" s="22"/>
      <c r="B919" s="27" t="s">
        <v>38</v>
      </c>
      <c r="C919" s="27">
        <v>1189833</v>
      </c>
      <c r="D919" s="28">
        <v>44457</v>
      </c>
      <c r="E919" s="27" t="s">
        <v>40</v>
      </c>
      <c r="F919" s="27" t="s">
        <v>58</v>
      </c>
      <c r="G919" s="27" t="s">
        <v>59</v>
      </c>
      <c r="H919" s="27" t="s">
        <v>25</v>
      </c>
      <c r="I919" s="29">
        <v>0.5</v>
      </c>
      <c r="J919" s="30">
        <v>6000</v>
      </c>
      <c r="K919" s="31">
        <f t="shared" si="6"/>
        <v>3000</v>
      </c>
      <c r="L919" s="31">
        <f t="shared" si="7"/>
        <v>900</v>
      </c>
      <c r="M919" s="32">
        <v>0.3</v>
      </c>
      <c r="O919" s="37"/>
      <c r="P919" s="38"/>
      <c r="Q919" s="33"/>
      <c r="R919" s="34"/>
    </row>
    <row r="920" spans="1:18" ht="15.75" customHeight="1" x14ac:dyDescent="0.2">
      <c r="A920" s="22"/>
      <c r="B920" s="27" t="s">
        <v>38</v>
      </c>
      <c r="C920" s="27">
        <v>1189833</v>
      </c>
      <c r="D920" s="28">
        <v>44457</v>
      </c>
      <c r="E920" s="27" t="s">
        <v>40</v>
      </c>
      <c r="F920" s="27" t="s">
        <v>58</v>
      </c>
      <c r="G920" s="27" t="s">
        <v>59</v>
      </c>
      <c r="H920" s="27" t="s">
        <v>26</v>
      </c>
      <c r="I920" s="29">
        <v>0.45</v>
      </c>
      <c r="J920" s="30">
        <v>4500</v>
      </c>
      <c r="K920" s="31">
        <f t="shared" si="6"/>
        <v>2025</v>
      </c>
      <c r="L920" s="31">
        <f t="shared" si="7"/>
        <v>911.25</v>
      </c>
      <c r="M920" s="32">
        <v>0.45</v>
      </c>
      <c r="O920" s="37"/>
      <c r="P920" s="38"/>
      <c r="Q920" s="33"/>
      <c r="R920" s="34"/>
    </row>
    <row r="921" spans="1:18" ht="15.75" customHeight="1" x14ac:dyDescent="0.2">
      <c r="A921" s="22"/>
      <c r="B921" s="27" t="s">
        <v>38</v>
      </c>
      <c r="C921" s="27">
        <v>1189833</v>
      </c>
      <c r="D921" s="28">
        <v>44457</v>
      </c>
      <c r="E921" s="27" t="s">
        <v>40</v>
      </c>
      <c r="F921" s="27" t="s">
        <v>58</v>
      </c>
      <c r="G921" s="27" t="s">
        <v>59</v>
      </c>
      <c r="H921" s="27" t="s">
        <v>27</v>
      </c>
      <c r="I921" s="29">
        <v>0.45</v>
      </c>
      <c r="J921" s="30">
        <v>4000</v>
      </c>
      <c r="K921" s="31">
        <f t="shared" si="6"/>
        <v>1800</v>
      </c>
      <c r="L921" s="31">
        <f t="shared" si="7"/>
        <v>719.99999999999989</v>
      </c>
      <c r="M921" s="32">
        <v>0.39999999999999997</v>
      </c>
      <c r="O921" s="37"/>
      <c r="P921" s="38"/>
      <c r="Q921" s="33"/>
      <c r="R921" s="34"/>
    </row>
    <row r="922" spans="1:18" ht="15.75" customHeight="1" x14ac:dyDescent="0.2">
      <c r="A922" s="22"/>
      <c r="B922" s="27" t="s">
        <v>38</v>
      </c>
      <c r="C922" s="27">
        <v>1189833</v>
      </c>
      <c r="D922" s="28">
        <v>44457</v>
      </c>
      <c r="E922" s="27" t="s">
        <v>40</v>
      </c>
      <c r="F922" s="27" t="s">
        <v>58</v>
      </c>
      <c r="G922" s="27" t="s">
        <v>59</v>
      </c>
      <c r="H922" s="27" t="s">
        <v>28</v>
      </c>
      <c r="I922" s="29">
        <v>0.54999999999999993</v>
      </c>
      <c r="J922" s="30">
        <v>4000</v>
      </c>
      <c r="K922" s="31">
        <f t="shared" si="6"/>
        <v>2199.9999999999995</v>
      </c>
      <c r="L922" s="31">
        <f t="shared" si="7"/>
        <v>1320</v>
      </c>
      <c r="M922" s="32">
        <v>0.60000000000000009</v>
      </c>
      <c r="O922" s="37"/>
      <c r="P922" s="38"/>
      <c r="Q922" s="33"/>
      <c r="R922" s="34"/>
    </row>
    <row r="923" spans="1:18" ht="15.75" customHeight="1" x14ac:dyDescent="0.2">
      <c r="A923" s="22"/>
      <c r="B923" s="27" t="s">
        <v>38</v>
      </c>
      <c r="C923" s="27">
        <v>1189833</v>
      </c>
      <c r="D923" s="28">
        <v>44457</v>
      </c>
      <c r="E923" s="27" t="s">
        <v>40</v>
      </c>
      <c r="F923" s="27" t="s">
        <v>58</v>
      </c>
      <c r="G923" s="27" t="s">
        <v>59</v>
      </c>
      <c r="H923" s="27" t="s">
        <v>29</v>
      </c>
      <c r="I923" s="29">
        <v>0.6</v>
      </c>
      <c r="J923" s="30">
        <v>4500</v>
      </c>
      <c r="K923" s="31">
        <f t="shared" si="6"/>
        <v>2700</v>
      </c>
      <c r="L923" s="31">
        <f t="shared" si="7"/>
        <v>675</v>
      </c>
      <c r="M923" s="32">
        <v>0.25</v>
      </c>
      <c r="O923" s="37"/>
      <c r="P923" s="38"/>
      <c r="Q923" s="33"/>
      <c r="R923" s="34"/>
    </row>
    <row r="924" spans="1:18" ht="15.75" customHeight="1" x14ac:dyDescent="0.2">
      <c r="A924" s="22"/>
      <c r="B924" s="27" t="s">
        <v>38</v>
      </c>
      <c r="C924" s="27">
        <v>1189833</v>
      </c>
      <c r="D924" s="28">
        <v>44486</v>
      </c>
      <c r="E924" s="27" t="s">
        <v>40</v>
      </c>
      <c r="F924" s="27" t="s">
        <v>58</v>
      </c>
      <c r="G924" s="27" t="s">
        <v>59</v>
      </c>
      <c r="H924" s="27" t="s">
        <v>24</v>
      </c>
      <c r="I924" s="29">
        <v>0.45</v>
      </c>
      <c r="J924" s="30">
        <v>5500</v>
      </c>
      <c r="K924" s="31">
        <f t="shared" si="6"/>
        <v>2475</v>
      </c>
      <c r="L924" s="31">
        <f t="shared" si="7"/>
        <v>1113.75</v>
      </c>
      <c r="M924" s="32">
        <v>0.45</v>
      </c>
      <c r="O924" s="37"/>
      <c r="P924" s="38"/>
      <c r="Q924" s="33"/>
      <c r="R924" s="34"/>
    </row>
    <row r="925" spans="1:18" ht="15.75" customHeight="1" x14ac:dyDescent="0.2">
      <c r="A925" s="22"/>
      <c r="B925" s="27" t="s">
        <v>38</v>
      </c>
      <c r="C925" s="27">
        <v>1189833</v>
      </c>
      <c r="D925" s="28">
        <v>44486</v>
      </c>
      <c r="E925" s="27" t="s">
        <v>40</v>
      </c>
      <c r="F925" s="27" t="s">
        <v>58</v>
      </c>
      <c r="G925" s="27" t="s">
        <v>59</v>
      </c>
      <c r="H925" s="27" t="s">
        <v>25</v>
      </c>
      <c r="I925" s="29">
        <v>0.5</v>
      </c>
      <c r="J925" s="30">
        <v>5500</v>
      </c>
      <c r="K925" s="31">
        <f t="shared" si="6"/>
        <v>2750</v>
      </c>
      <c r="L925" s="31">
        <f t="shared" si="7"/>
        <v>825</v>
      </c>
      <c r="M925" s="32">
        <v>0.3</v>
      </c>
      <c r="O925" s="37"/>
      <c r="P925" s="38"/>
      <c r="Q925" s="33"/>
      <c r="R925" s="34"/>
    </row>
    <row r="926" spans="1:18" ht="15.75" customHeight="1" x14ac:dyDescent="0.2">
      <c r="A926" s="22"/>
      <c r="B926" s="27" t="s">
        <v>38</v>
      </c>
      <c r="C926" s="27">
        <v>1189833</v>
      </c>
      <c r="D926" s="28">
        <v>44486</v>
      </c>
      <c r="E926" s="27" t="s">
        <v>40</v>
      </c>
      <c r="F926" s="27" t="s">
        <v>58</v>
      </c>
      <c r="G926" s="27" t="s">
        <v>59</v>
      </c>
      <c r="H926" s="27" t="s">
        <v>26</v>
      </c>
      <c r="I926" s="29">
        <v>0.45</v>
      </c>
      <c r="J926" s="30">
        <v>4000</v>
      </c>
      <c r="K926" s="31">
        <f t="shared" si="6"/>
        <v>1800</v>
      </c>
      <c r="L926" s="31">
        <f t="shared" si="7"/>
        <v>810</v>
      </c>
      <c r="M926" s="32">
        <v>0.45</v>
      </c>
      <c r="O926" s="37"/>
      <c r="P926" s="38"/>
      <c r="Q926" s="33"/>
      <c r="R926" s="34"/>
    </row>
    <row r="927" spans="1:18" ht="15.75" customHeight="1" x14ac:dyDescent="0.2">
      <c r="A927" s="22"/>
      <c r="B927" s="27" t="s">
        <v>38</v>
      </c>
      <c r="C927" s="27">
        <v>1189833</v>
      </c>
      <c r="D927" s="28">
        <v>44486</v>
      </c>
      <c r="E927" s="27" t="s">
        <v>40</v>
      </c>
      <c r="F927" s="27" t="s">
        <v>58</v>
      </c>
      <c r="G927" s="27" t="s">
        <v>59</v>
      </c>
      <c r="H927" s="27" t="s">
        <v>27</v>
      </c>
      <c r="I927" s="29">
        <v>0.45</v>
      </c>
      <c r="J927" s="30">
        <v>3750</v>
      </c>
      <c r="K927" s="31">
        <f t="shared" si="6"/>
        <v>1687.5</v>
      </c>
      <c r="L927" s="31">
        <f t="shared" si="7"/>
        <v>675</v>
      </c>
      <c r="M927" s="32">
        <v>0.39999999999999997</v>
      </c>
      <c r="O927" s="37"/>
      <c r="P927" s="38"/>
      <c r="Q927" s="33"/>
      <c r="R927" s="34"/>
    </row>
    <row r="928" spans="1:18" ht="15.75" customHeight="1" x14ac:dyDescent="0.2">
      <c r="A928" s="22"/>
      <c r="B928" s="27" t="s">
        <v>38</v>
      </c>
      <c r="C928" s="27">
        <v>1189833</v>
      </c>
      <c r="D928" s="28">
        <v>44486</v>
      </c>
      <c r="E928" s="27" t="s">
        <v>40</v>
      </c>
      <c r="F928" s="27" t="s">
        <v>58</v>
      </c>
      <c r="G928" s="27" t="s">
        <v>59</v>
      </c>
      <c r="H928" s="27" t="s">
        <v>28</v>
      </c>
      <c r="I928" s="29">
        <v>0.54999999999999993</v>
      </c>
      <c r="J928" s="30">
        <v>3500</v>
      </c>
      <c r="K928" s="31">
        <f t="shared" si="6"/>
        <v>1924.9999999999998</v>
      </c>
      <c r="L928" s="31">
        <f t="shared" si="7"/>
        <v>1155</v>
      </c>
      <c r="M928" s="32">
        <v>0.60000000000000009</v>
      </c>
      <c r="O928" s="37"/>
      <c r="P928" s="38"/>
      <c r="Q928" s="33"/>
      <c r="R928" s="34"/>
    </row>
    <row r="929" spans="1:18" ht="15.75" customHeight="1" x14ac:dyDescent="0.2">
      <c r="A929" s="22"/>
      <c r="B929" s="27" t="s">
        <v>38</v>
      </c>
      <c r="C929" s="27">
        <v>1189833</v>
      </c>
      <c r="D929" s="28">
        <v>44486</v>
      </c>
      <c r="E929" s="27" t="s">
        <v>40</v>
      </c>
      <c r="F929" s="27" t="s">
        <v>58</v>
      </c>
      <c r="G929" s="27" t="s">
        <v>59</v>
      </c>
      <c r="H929" s="27" t="s">
        <v>29</v>
      </c>
      <c r="I929" s="29">
        <v>0.6</v>
      </c>
      <c r="J929" s="30">
        <v>4000</v>
      </c>
      <c r="K929" s="31">
        <f t="shared" si="6"/>
        <v>2400</v>
      </c>
      <c r="L929" s="31">
        <f t="shared" si="7"/>
        <v>600</v>
      </c>
      <c r="M929" s="32">
        <v>0.25</v>
      </c>
      <c r="O929" s="37"/>
      <c r="P929" s="38"/>
      <c r="Q929" s="33"/>
      <c r="R929" s="34"/>
    </row>
    <row r="930" spans="1:18" ht="15.75" customHeight="1" x14ac:dyDescent="0.2">
      <c r="A930" s="22"/>
      <c r="B930" s="27" t="s">
        <v>38</v>
      </c>
      <c r="C930" s="27">
        <v>1189833</v>
      </c>
      <c r="D930" s="28">
        <v>44517</v>
      </c>
      <c r="E930" s="27" t="s">
        <v>40</v>
      </c>
      <c r="F930" s="27" t="s">
        <v>58</v>
      </c>
      <c r="G930" s="27" t="s">
        <v>59</v>
      </c>
      <c r="H930" s="27" t="s">
        <v>24</v>
      </c>
      <c r="I930" s="29">
        <v>0.4</v>
      </c>
      <c r="J930" s="30">
        <v>5750</v>
      </c>
      <c r="K930" s="31">
        <f t="shared" si="6"/>
        <v>2300</v>
      </c>
      <c r="L930" s="31">
        <f t="shared" si="7"/>
        <v>1035</v>
      </c>
      <c r="M930" s="32">
        <v>0.45</v>
      </c>
      <c r="O930" s="37"/>
      <c r="P930" s="38"/>
      <c r="Q930" s="33"/>
      <c r="R930" s="34"/>
    </row>
    <row r="931" spans="1:18" ht="15.75" customHeight="1" x14ac:dyDescent="0.2">
      <c r="A931" s="22"/>
      <c r="B931" s="27" t="s">
        <v>38</v>
      </c>
      <c r="C931" s="27">
        <v>1189833</v>
      </c>
      <c r="D931" s="28">
        <v>44517</v>
      </c>
      <c r="E931" s="27" t="s">
        <v>40</v>
      </c>
      <c r="F931" s="27" t="s">
        <v>58</v>
      </c>
      <c r="G931" s="27" t="s">
        <v>59</v>
      </c>
      <c r="H931" s="27" t="s">
        <v>25</v>
      </c>
      <c r="I931" s="29">
        <v>0.45000000000000007</v>
      </c>
      <c r="J931" s="30">
        <v>5750</v>
      </c>
      <c r="K931" s="31">
        <f t="shared" si="6"/>
        <v>2587.5000000000005</v>
      </c>
      <c r="L931" s="31">
        <f t="shared" si="7"/>
        <v>776.25000000000011</v>
      </c>
      <c r="M931" s="32">
        <v>0.3</v>
      </c>
      <c r="O931" s="37"/>
      <c r="P931" s="38"/>
      <c r="Q931" s="33"/>
      <c r="R931" s="34"/>
    </row>
    <row r="932" spans="1:18" ht="15.75" customHeight="1" x14ac:dyDescent="0.2">
      <c r="A932" s="22"/>
      <c r="B932" s="27" t="s">
        <v>38</v>
      </c>
      <c r="C932" s="27">
        <v>1189833</v>
      </c>
      <c r="D932" s="28">
        <v>44517</v>
      </c>
      <c r="E932" s="27" t="s">
        <v>40</v>
      </c>
      <c r="F932" s="27" t="s">
        <v>58</v>
      </c>
      <c r="G932" s="27" t="s">
        <v>59</v>
      </c>
      <c r="H932" s="27" t="s">
        <v>26</v>
      </c>
      <c r="I932" s="29">
        <v>0.4</v>
      </c>
      <c r="J932" s="30">
        <v>4250</v>
      </c>
      <c r="K932" s="31">
        <f t="shared" si="6"/>
        <v>1700</v>
      </c>
      <c r="L932" s="31">
        <f t="shared" si="7"/>
        <v>765</v>
      </c>
      <c r="M932" s="32">
        <v>0.45</v>
      </c>
      <c r="O932" s="37"/>
      <c r="P932" s="38"/>
      <c r="Q932" s="33"/>
      <c r="R932" s="34"/>
    </row>
    <row r="933" spans="1:18" ht="15.75" customHeight="1" x14ac:dyDescent="0.2">
      <c r="A933" s="22"/>
      <c r="B933" s="27" t="s">
        <v>38</v>
      </c>
      <c r="C933" s="27">
        <v>1189833</v>
      </c>
      <c r="D933" s="28">
        <v>44517</v>
      </c>
      <c r="E933" s="27" t="s">
        <v>40</v>
      </c>
      <c r="F933" s="27" t="s">
        <v>58</v>
      </c>
      <c r="G933" s="27" t="s">
        <v>59</v>
      </c>
      <c r="H933" s="27" t="s">
        <v>27</v>
      </c>
      <c r="I933" s="29">
        <v>0.4</v>
      </c>
      <c r="J933" s="30">
        <v>4250</v>
      </c>
      <c r="K933" s="31">
        <f t="shared" si="6"/>
        <v>1700</v>
      </c>
      <c r="L933" s="31">
        <f t="shared" si="7"/>
        <v>680</v>
      </c>
      <c r="M933" s="32">
        <v>0.39999999999999997</v>
      </c>
      <c r="O933" s="37"/>
      <c r="P933" s="38"/>
      <c r="Q933" s="33"/>
      <c r="R933" s="34"/>
    </row>
    <row r="934" spans="1:18" ht="15.75" customHeight="1" x14ac:dyDescent="0.2">
      <c r="A934" s="22"/>
      <c r="B934" s="27" t="s">
        <v>38</v>
      </c>
      <c r="C934" s="27">
        <v>1189833</v>
      </c>
      <c r="D934" s="28">
        <v>44517</v>
      </c>
      <c r="E934" s="27" t="s">
        <v>40</v>
      </c>
      <c r="F934" s="27" t="s">
        <v>58</v>
      </c>
      <c r="G934" s="27" t="s">
        <v>59</v>
      </c>
      <c r="H934" s="27" t="s">
        <v>28</v>
      </c>
      <c r="I934" s="29">
        <v>0.54999999999999993</v>
      </c>
      <c r="J934" s="30">
        <v>3750</v>
      </c>
      <c r="K934" s="31">
        <f t="shared" si="6"/>
        <v>2062.4999999999995</v>
      </c>
      <c r="L934" s="31">
        <f t="shared" si="7"/>
        <v>1237.5</v>
      </c>
      <c r="M934" s="32">
        <v>0.60000000000000009</v>
      </c>
      <c r="O934" s="37"/>
      <c r="P934" s="38"/>
      <c r="Q934" s="33"/>
      <c r="R934" s="34"/>
    </row>
    <row r="935" spans="1:18" ht="15.75" customHeight="1" x14ac:dyDescent="0.2">
      <c r="A935" s="22"/>
      <c r="B935" s="27" t="s">
        <v>38</v>
      </c>
      <c r="C935" s="27">
        <v>1189833</v>
      </c>
      <c r="D935" s="28">
        <v>44517</v>
      </c>
      <c r="E935" s="27" t="s">
        <v>40</v>
      </c>
      <c r="F935" s="27" t="s">
        <v>58</v>
      </c>
      <c r="G935" s="27" t="s">
        <v>59</v>
      </c>
      <c r="H935" s="27" t="s">
        <v>29</v>
      </c>
      <c r="I935" s="29">
        <v>0.6</v>
      </c>
      <c r="J935" s="30">
        <v>4750</v>
      </c>
      <c r="K935" s="31">
        <f t="shared" si="6"/>
        <v>2850</v>
      </c>
      <c r="L935" s="31">
        <f t="shared" si="7"/>
        <v>712.5</v>
      </c>
      <c r="M935" s="32">
        <v>0.25</v>
      </c>
      <c r="O935" s="37"/>
      <c r="P935" s="38"/>
      <c r="Q935" s="33"/>
      <c r="R935" s="34"/>
    </row>
    <row r="936" spans="1:18" ht="15.75" customHeight="1" x14ac:dyDescent="0.2">
      <c r="A936" s="22"/>
      <c r="B936" s="27" t="s">
        <v>38</v>
      </c>
      <c r="C936" s="27">
        <v>1189833</v>
      </c>
      <c r="D936" s="28">
        <v>44546</v>
      </c>
      <c r="E936" s="27" t="s">
        <v>40</v>
      </c>
      <c r="F936" s="27" t="s">
        <v>58</v>
      </c>
      <c r="G936" s="27" t="s">
        <v>59</v>
      </c>
      <c r="H936" s="27" t="s">
        <v>24</v>
      </c>
      <c r="I936" s="29">
        <v>0.45</v>
      </c>
      <c r="J936" s="30">
        <v>6750</v>
      </c>
      <c r="K936" s="31">
        <f t="shared" si="6"/>
        <v>3037.5</v>
      </c>
      <c r="L936" s="31">
        <f t="shared" si="7"/>
        <v>1366.875</v>
      </c>
      <c r="M936" s="32">
        <v>0.45</v>
      </c>
      <c r="O936" s="37"/>
      <c r="P936" s="38"/>
      <c r="Q936" s="33"/>
      <c r="R936" s="34"/>
    </row>
    <row r="937" spans="1:18" ht="15.75" customHeight="1" x14ac:dyDescent="0.2">
      <c r="A937" s="22"/>
      <c r="B937" s="27" t="s">
        <v>38</v>
      </c>
      <c r="C937" s="27">
        <v>1189833</v>
      </c>
      <c r="D937" s="28">
        <v>44546</v>
      </c>
      <c r="E937" s="27" t="s">
        <v>40</v>
      </c>
      <c r="F937" s="27" t="s">
        <v>58</v>
      </c>
      <c r="G937" s="27" t="s">
        <v>59</v>
      </c>
      <c r="H937" s="27" t="s">
        <v>25</v>
      </c>
      <c r="I937" s="29">
        <v>0.5</v>
      </c>
      <c r="J937" s="30">
        <v>6750</v>
      </c>
      <c r="K937" s="31">
        <f t="shared" si="6"/>
        <v>3375</v>
      </c>
      <c r="L937" s="31">
        <f t="shared" si="7"/>
        <v>1012.5</v>
      </c>
      <c r="M937" s="32">
        <v>0.3</v>
      </c>
      <c r="O937" s="37"/>
      <c r="P937" s="38"/>
      <c r="Q937" s="33"/>
      <c r="R937" s="34"/>
    </row>
    <row r="938" spans="1:18" ht="15.75" customHeight="1" x14ac:dyDescent="0.2">
      <c r="A938" s="22"/>
      <c r="B938" s="27" t="s">
        <v>38</v>
      </c>
      <c r="C938" s="27">
        <v>1189833</v>
      </c>
      <c r="D938" s="28">
        <v>44546</v>
      </c>
      <c r="E938" s="27" t="s">
        <v>40</v>
      </c>
      <c r="F938" s="27" t="s">
        <v>58</v>
      </c>
      <c r="G938" s="27" t="s">
        <v>59</v>
      </c>
      <c r="H938" s="27" t="s">
        <v>26</v>
      </c>
      <c r="I938" s="29">
        <v>0.45</v>
      </c>
      <c r="J938" s="30">
        <v>4750</v>
      </c>
      <c r="K938" s="31">
        <f t="shared" si="6"/>
        <v>2137.5</v>
      </c>
      <c r="L938" s="31">
        <f t="shared" si="7"/>
        <v>961.875</v>
      </c>
      <c r="M938" s="32">
        <v>0.45</v>
      </c>
      <c r="O938" s="37"/>
      <c r="P938" s="38"/>
      <c r="Q938" s="33"/>
      <c r="R938" s="34"/>
    </row>
    <row r="939" spans="1:18" ht="15.75" customHeight="1" x14ac:dyDescent="0.2">
      <c r="A939" s="22"/>
      <c r="B939" s="27" t="s">
        <v>38</v>
      </c>
      <c r="C939" s="27">
        <v>1189833</v>
      </c>
      <c r="D939" s="28">
        <v>44546</v>
      </c>
      <c r="E939" s="27" t="s">
        <v>40</v>
      </c>
      <c r="F939" s="27" t="s">
        <v>58</v>
      </c>
      <c r="G939" s="27" t="s">
        <v>59</v>
      </c>
      <c r="H939" s="27" t="s">
        <v>27</v>
      </c>
      <c r="I939" s="29">
        <v>0.45</v>
      </c>
      <c r="J939" s="30">
        <v>4750</v>
      </c>
      <c r="K939" s="31">
        <f t="shared" si="6"/>
        <v>2137.5</v>
      </c>
      <c r="L939" s="31">
        <f t="shared" si="7"/>
        <v>854.99999999999989</v>
      </c>
      <c r="M939" s="32">
        <v>0.39999999999999997</v>
      </c>
      <c r="O939" s="37"/>
      <c r="P939" s="38"/>
      <c r="Q939" s="33"/>
      <c r="R939" s="34"/>
    </row>
    <row r="940" spans="1:18" ht="15.75" customHeight="1" x14ac:dyDescent="0.2">
      <c r="A940" s="22"/>
      <c r="B940" s="27" t="s">
        <v>38</v>
      </c>
      <c r="C940" s="27">
        <v>1189833</v>
      </c>
      <c r="D940" s="28">
        <v>44546</v>
      </c>
      <c r="E940" s="27" t="s">
        <v>40</v>
      </c>
      <c r="F940" s="27" t="s">
        <v>58</v>
      </c>
      <c r="G940" s="27" t="s">
        <v>59</v>
      </c>
      <c r="H940" s="27" t="s">
        <v>28</v>
      </c>
      <c r="I940" s="29">
        <v>0.54999999999999993</v>
      </c>
      <c r="J940" s="30">
        <v>4000</v>
      </c>
      <c r="K940" s="31">
        <f t="shared" si="6"/>
        <v>2199.9999999999995</v>
      </c>
      <c r="L940" s="31">
        <f t="shared" si="7"/>
        <v>1320</v>
      </c>
      <c r="M940" s="32">
        <v>0.60000000000000009</v>
      </c>
      <c r="O940" s="37"/>
      <c r="P940" s="38"/>
      <c r="Q940" s="33"/>
      <c r="R940" s="34"/>
    </row>
    <row r="941" spans="1:18" ht="15.75" customHeight="1" x14ac:dyDescent="0.2">
      <c r="A941" s="22"/>
      <c r="B941" s="27" t="s">
        <v>38</v>
      </c>
      <c r="C941" s="27">
        <v>1189833</v>
      </c>
      <c r="D941" s="28">
        <v>44546</v>
      </c>
      <c r="E941" s="27" t="s">
        <v>40</v>
      </c>
      <c r="F941" s="27" t="s">
        <v>58</v>
      </c>
      <c r="G941" s="27" t="s">
        <v>59</v>
      </c>
      <c r="H941" s="27" t="s">
        <v>29</v>
      </c>
      <c r="I941" s="29">
        <v>0.6</v>
      </c>
      <c r="J941" s="30">
        <v>5000</v>
      </c>
      <c r="K941" s="31">
        <f t="shared" si="6"/>
        <v>3000</v>
      </c>
      <c r="L941" s="31">
        <f t="shared" si="7"/>
        <v>750</v>
      </c>
      <c r="M941" s="32">
        <v>0.25</v>
      </c>
      <c r="O941" s="37"/>
      <c r="P941" s="38"/>
      <c r="Q941" s="33"/>
      <c r="R941" s="34"/>
    </row>
    <row r="942" spans="1:18" ht="15.75" customHeight="1" x14ac:dyDescent="0.2">
      <c r="A942" s="22" t="s">
        <v>46</v>
      </c>
      <c r="B942" s="27" t="s">
        <v>30</v>
      </c>
      <c r="C942" s="27">
        <v>1197831</v>
      </c>
      <c r="D942" s="28">
        <v>44200</v>
      </c>
      <c r="E942" s="27" t="s">
        <v>31</v>
      </c>
      <c r="F942" s="27" t="s">
        <v>60</v>
      </c>
      <c r="G942" s="27" t="s">
        <v>61</v>
      </c>
      <c r="H942" s="27" t="s">
        <v>24</v>
      </c>
      <c r="I942" s="29">
        <v>0.2</v>
      </c>
      <c r="J942" s="30">
        <v>7000</v>
      </c>
      <c r="K942" s="31">
        <f t="shared" si="6"/>
        <v>1400</v>
      </c>
      <c r="L942" s="31">
        <f t="shared" si="7"/>
        <v>489.99999999999994</v>
      </c>
      <c r="M942" s="32">
        <v>0.35</v>
      </c>
      <c r="O942" s="37"/>
      <c r="P942" s="38"/>
      <c r="Q942" s="33"/>
      <c r="R942" s="34"/>
    </row>
    <row r="943" spans="1:18" ht="15.75" customHeight="1" x14ac:dyDescent="0.2">
      <c r="A943" s="22"/>
      <c r="B943" s="27" t="s">
        <v>30</v>
      </c>
      <c r="C943" s="27">
        <v>1197831</v>
      </c>
      <c r="D943" s="28">
        <v>44200</v>
      </c>
      <c r="E943" s="27" t="s">
        <v>31</v>
      </c>
      <c r="F943" s="27" t="s">
        <v>60</v>
      </c>
      <c r="G943" s="27" t="s">
        <v>61</v>
      </c>
      <c r="H943" s="27" t="s">
        <v>25</v>
      </c>
      <c r="I943" s="29">
        <v>0.3</v>
      </c>
      <c r="J943" s="30">
        <v>7000</v>
      </c>
      <c r="K943" s="31">
        <f t="shared" si="6"/>
        <v>2100</v>
      </c>
      <c r="L943" s="31">
        <f t="shared" si="7"/>
        <v>735</v>
      </c>
      <c r="M943" s="32">
        <v>0.35</v>
      </c>
      <c r="O943" s="37"/>
      <c r="P943" s="38"/>
      <c r="Q943" s="33"/>
      <c r="R943" s="34"/>
    </row>
    <row r="944" spans="1:18" ht="15.75" customHeight="1" x14ac:dyDescent="0.2">
      <c r="A944" s="22"/>
      <c r="B944" s="27" t="s">
        <v>30</v>
      </c>
      <c r="C944" s="27">
        <v>1197831</v>
      </c>
      <c r="D944" s="28">
        <v>44200</v>
      </c>
      <c r="E944" s="27" t="s">
        <v>31</v>
      </c>
      <c r="F944" s="27" t="s">
        <v>60</v>
      </c>
      <c r="G944" s="27" t="s">
        <v>61</v>
      </c>
      <c r="H944" s="27" t="s">
        <v>26</v>
      </c>
      <c r="I944" s="29">
        <v>0.3</v>
      </c>
      <c r="J944" s="30">
        <v>5000</v>
      </c>
      <c r="K944" s="31">
        <f t="shared" si="6"/>
        <v>1500</v>
      </c>
      <c r="L944" s="31">
        <f t="shared" si="7"/>
        <v>525</v>
      </c>
      <c r="M944" s="32">
        <v>0.35</v>
      </c>
      <c r="O944" s="37"/>
      <c r="P944" s="38"/>
      <c r="Q944" s="33"/>
      <c r="R944" s="34"/>
    </row>
    <row r="945" spans="1:18" ht="15.75" customHeight="1" x14ac:dyDescent="0.2">
      <c r="A945" s="22"/>
      <c r="B945" s="27" t="s">
        <v>30</v>
      </c>
      <c r="C945" s="27">
        <v>1197831</v>
      </c>
      <c r="D945" s="28">
        <v>44200</v>
      </c>
      <c r="E945" s="27" t="s">
        <v>31</v>
      </c>
      <c r="F945" s="27" t="s">
        <v>60</v>
      </c>
      <c r="G945" s="27" t="s">
        <v>61</v>
      </c>
      <c r="H945" s="27" t="s">
        <v>27</v>
      </c>
      <c r="I945" s="29">
        <v>0.35</v>
      </c>
      <c r="J945" s="30">
        <v>5000</v>
      </c>
      <c r="K945" s="31">
        <f t="shared" si="6"/>
        <v>1750</v>
      </c>
      <c r="L945" s="31">
        <f t="shared" si="7"/>
        <v>787.5</v>
      </c>
      <c r="M945" s="32">
        <v>0.45</v>
      </c>
      <c r="O945" s="37"/>
      <c r="P945" s="38"/>
      <c r="Q945" s="33"/>
      <c r="R945" s="34"/>
    </row>
    <row r="946" spans="1:18" ht="15.75" customHeight="1" x14ac:dyDescent="0.2">
      <c r="A946" s="22"/>
      <c r="B946" s="27" t="s">
        <v>30</v>
      </c>
      <c r="C946" s="27">
        <v>1197831</v>
      </c>
      <c r="D946" s="28">
        <v>44200</v>
      </c>
      <c r="E946" s="27" t="s">
        <v>31</v>
      </c>
      <c r="F946" s="27" t="s">
        <v>60</v>
      </c>
      <c r="G946" s="27" t="s">
        <v>61</v>
      </c>
      <c r="H946" s="27" t="s">
        <v>28</v>
      </c>
      <c r="I946" s="29">
        <v>0.4</v>
      </c>
      <c r="J946" s="30">
        <v>3500</v>
      </c>
      <c r="K946" s="31">
        <f t="shared" si="6"/>
        <v>1400</v>
      </c>
      <c r="L946" s="31">
        <f t="shared" si="7"/>
        <v>420</v>
      </c>
      <c r="M946" s="32">
        <v>0.3</v>
      </c>
      <c r="O946" s="37"/>
      <c r="P946" s="38"/>
      <c r="Q946" s="33"/>
      <c r="R946" s="34"/>
    </row>
    <row r="947" spans="1:18" ht="15.75" customHeight="1" x14ac:dyDescent="0.2">
      <c r="A947" s="22"/>
      <c r="B947" s="27" t="s">
        <v>30</v>
      </c>
      <c r="C947" s="27">
        <v>1197831</v>
      </c>
      <c r="D947" s="28">
        <v>44200</v>
      </c>
      <c r="E947" s="27" t="s">
        <v>31</v>
      </c>
      <c r="F947" s="27" t="s">
        <v>60</v>
      </c>
      <c r="G947" s="27" t="s">
        <v>61</v>
      </c>
      <c r="H947" s="27" t="s">
        <v>29</v>
      </c>
      <c r="I947" s="29">
        <v>0.35</v>
      </c>
      <c r="J947" s="30">
        <v>5000</v>
      </c>
      <c r="K947" s="31">
        <f t="shared" si="6"/>
        <v>1750</v>
      </c>
      <c r="L947" s="31">
        <f t="shared" si="7"/>
        <v>875</v>
      </c>
      <c r="M947" s="32">
        <v>0.5</v>
      </c>
      <c r="O947" s="37"/>
      <c r="P947" s="38"/>
      <c r="Q947" s="33"/>
      <c r="R947" s="34"/>
    </row>
    <row r="948" spans="1:18" ht="15.75" customHeight="1" x14ac:dyDescent="0.2">
      <c r="A948" s="22"/>
      <c r="B948" s="27" t="s">
        <v>30</v>
      </c>
      <c r="C948" s="27">
        <v>1197831</v>
      </c>
      <c r="D948" s="28">
        <v>44230</v>
      </c>
      <c r="E948" s="27" t="s">
        <v>31</v>
      </c>
      <c r="F948" s="27" t="s">
        <v>60</v>
      </c>
      <c r="G948" s="27" t="s">
        <v>61</v>
      </c>
      <c r="H948" s="27" t="s">
        <v>24</v>
      </c>
      <c r="I948" s="29">
        <v>0.25</v>
      </c>
      <c r="J948" s="30">
        <v>6500</v>
      </c>
      <c r="K948" s="31">
        <f t="shared" si="6"/>
        <v>1625</v>
      </c>
      <c r="L948" s="31">
        <f t="shared" si="7"/>
        <v>568.75</v>
      </c>
      <c r="M948" s="32">
        <v>0.35</v>
      </c>
      <c r="O948" s="37"/>
      <c r="P948" s="38"/>
      <c r="Q948" s="33"/>
      <c r="R948" s="34"/>
    </row>
    <row r="949" spans="1:18" ht="15.75" customHeight="1" x14ac:dyDescent="0.2">
      <c r="A949" s="22"/>
      <c r="B949" s="27" t="s">
        <v>30</v>
      </c>
      <c r="C949" s="27">
        <v>1197831</v>
      </c>
      <c r="D949" s="28">
        <v>44230</v>
      </c>
      <c r="E949" s="27" t="s">
        <v>31</v>
      </c>
      <c r="F949" s="27" t="s">
        <v>60</v>
      </c>
      <c r="G949" s="27" t="s">
        <v>61</v>
      </c>
      <c r="H949" s="27" t="s">
        <v>25</v>
      </c>
      <c r="I949" s="29">
        <v>0.35</v>
      </c>
      <c r="J949" s="30">
        <v>6250</v>
      </c>
      <c r="K949" s="31">
        <f t="shared" si="6"/>
        <v>2187.5</v>
      </c>
      <c r="L949" s="31">
        <f t="shared" si="7"/>
        <v>765.625</v>
      </c>
      <c r="M949" s="32">
        <v>0.35</v>
      </c>
      <c r="O949" s="37"/>
      <c r="P949" s="38"/>
      <c r="Q949" s="33"/>
      <c r="R949" s="34"/>
    </row>
    <row r="950" spans="1:18" ht="15.75" customHeight="1" x14ac:dyDescent="0.2">
      <c r="A950" s="22"/>
      <c r="B950" s="27" t="s">
        <v>30</v>
      </c>
      <c r="C950" s="27">
        <v>1197831</v>
      </c>
      <c r="D950" s="28">
        <v>44230</v>
      </c>
      <c r="E950" s="27" t="s">
        <v>31</v>
      </c>
      <c r="F950" s="27" t="s">
        <v>60</v>
      </c>
      <c r="G950" s="27" t="s">
        <v>61</v>
      </c>
      <c r="H950" s="27" t="s">
        <v>26</v>
      </c>
      <c r="I950" s="29">
        <v>0.35</v>
      </c>
      <c r="J950" s="30">
        <v>4500</v>
      </c>
      <c r="K950" s="31">
        <f t="shared" si="6"/>
        <v>1575</v>
      </c>
      <c r="L950" s="31">
        <f t="shared" si="7"/>
        <v>551.25</v>
      </c>
      <c r="M950" s="32">
        <v>0.35</v>
      </c>
      <c r="O950" s="37"/>
      <c r="P950" s="38"/>
      <c r="Q950" s="33"/>
      <c r="R950" s="34"/>
    </row>
    <row r="951" spans="1:18" ht="15.75" customHeight="1" x14ac:dyDescent="0.2">
      <c r="A951" s="22"/>
      <c r="B951" s="27" t="s">
        <v>30</v>
      </c>
      <c r="C951" s="27">
        <v>1197831</v>
      </c>
      <c r="D951" s="28">
        <v>44230</v>
      </c>
      <c r="E951" s="27" t="s">
        <v>31</v>
      </c>
      <c r="F951" s="27" t="s">
        <v>60</v>
      </c>
      <c r="G951" s="27" t="s">
        <v>61</v>
      </c>
      <c r="H951" s="27" t="s">
        <v>27</v>
      </c>
      <c r="I951" s="29">
        <v>0.35</v>
      </c>
      <c r="J951" s="30">
        <v>4000</v>
      </c>
      <c r="K951" s="31">
        <f t="shared" si="6"/>
        <v>1400</v>
      </c>
      <c r="L951" s="31">
        <f t="shared" si="7"/>
        <v>630</v>
      </c>
      <c r="M951" s="32">
        <v>0.45</v>
      </c>
      <c r="O951" s="37"/>
      <c r="P951" s="38"/>
      <c r="Q951" s="33"/>
      <c r="R951" s="34"/>
    </row>
    <row r="952" spans="1:18" ht="15.75" customHeight="1" x14ac:dyDescent="0.2">
      <c r="A952" s="22"/>
      <c r="B952" s="27" t="s">
        <v>30</v>
      </c>
      <c r="C952" s="27">
        <v>1197831</v>
      </c>
      <c r="D952" s="28">
        <v>44230</v>
      </c>
      <c r="E952" s="27" t="s">
        <v>31</v>
      </c>
      <c r="F952" s="27" t="s">
        <v>60</v>
      </c>
      <c r="G952" s="27" t="s">
        <v>61</v>
      </c>
      <c r="H952" s="27" t="s">
        <v>28</v>
      </c>
      <c r="I952" s="29">
        <v>0.4</v>
      </c>
      <c r="J952" s="30">
        <v>2750</v>
      </c>
      <c r="K952" s="31">
        <f t="shared" si="6"/>
        <v>1100</v>
      </c>
      <c r="L952" s="31">
        <f t="shared" si="7"/>
        <v>330</v>
      </c>
      <c r="M952" s="32">
        <v>0.3</v>
      </c>
      <c r="O952" s="37"/>
      <c r="P952" s="38"/>
      <c r="Q952" s="33"/>
      <c r="R952" s="34"/>
    </row>
    <row r="953" spans="1:18" ht="15.75" customHeight="1" x14ac:dyDescent="0.2">
      <c r="A953" s="22"/>
      <c r="B953" s="27" t="s">
        <v>30</v>
      </c>
      <c r="C953" s="27">
        <v>1197831</v>
      </c>
      <c r="D953" s="28">
        <v>44230</v>
      </c>
      <c r="E953" s="27" t="s">
        <v>31</v>
      </c>
      <c r="F953" s="27" t="s">
        <v>60</v>
      </c>
      <c r="G953" s="27" t="s">
        <v>61</v>
      </c>
      <c r="H953" s="27" t="s">
        <v>29</v>
      </c>
      <c r="I953" s="29">
        <v>0.35</v>
      </c>
      <c r="J953" s="30">
        <v>4750</v>
      </c>
      <c r="K953" s="31">
        <f t="shared" si="6"/>
        <v>1662.5</v>
      </c>
      <c r="L953" s="31">
        <f t="shared" si="7"/>
        <v>831.25</v>
      </c>
      <c r="M953" s="32">
        <v>0.5</v>
      </c>
      <c r="O953" s="37"/>
      <c r="P953" s="38"/>
      <c r="Q953" s="33"/>
      <c r="R953" s="34"/>
    </row>
    <row r="954" spans="1:18" ht="15.75" customHeight="1" x14ac:dyDescent="0.2">
      <c r="A954" s="22"/>
      <c r="B954" s="27" t="s">
        <v>30</v>
      </c>
      <c r="C954" s="27">
        <v>1197831</v>
      </c>
      <c r="D954" s="28">
        <v>44260</v>
      </c>
      <c r="E954" s="27" t="s">
        <v>31</v>
      </c>
      <c r="F954" s="27" t="s">
        <v>60</v>
      </c>
      <c r="G954" s="27" t="s">
        <v>61</v>
      </c>
      <c r="H954" s="27" t="s">
        <v>24</v>
      </c>
      <c r="I954" s="29">
        <v>0.3</v>
      </c>
      <c r="J954" s="30">
        <v>6500</v>
      </c>
      <c r="K954" s="31">
        <f t="shared" si="6"/>
        <v>1950</v>
      </c>
      <c r="L954" s="31">
        <f t="shared" si="7"/>
        <v>779.99999999999989</v>
      </c>
      <c r="M954" s="32">
        <v>0.39999999999999997</v>
      </c>
      <c r="O954" s="37"/>
      <c r="P954" s="38"/>
      <c r="Q954" s="33"/>
      <c r="R954" s="34"/>
    </row>
    <row r="955" spans="1:18" ht="15.75" customHeight="1" x14ac:dyDescent="0.2">
      <c r="A955" s="22"/>
      <c r="B955" s="27" t="s">
        <v>30</v>
      </c>
      <c r="C955" s="27">
        <v>1197831</v>
      </c>
      <c r="D955" s="28">
        <v>44260</v>
      </c>
      <c r="E955" s="27" t="s">
        <v>31</v>
      </c>
      <c r="F955" s="27" t="s">
        <v>60</v>
      </c>
      <c r="G955" s="27" t="s">
        <v>61</v>
      </c>
      <c r="H955" s="27" t="s">
        <v>25</v>
      </c>
      <c r="I955" s="29">
        <v>0.4</v>
      </c>
      <c r="J955" s="30">
        <v>6500</v>
      </c>
      <c r="K955" s="31">
        <f t="shared" si="6"/>
        <v>2600</v>
      </c>
      <c r="L955" s="31">
        <f t="shared" si="7"/>
        <v>1040</v>
      </c>
      <c r="M955" s="32">
        <v>0.39999999999999997</v>
      </c>
      <c r="O955" s="37"/>
      <c r="P955" s="38"/>
      <c r="Q955" s="33"/>
      <c r="R955" s="34"/>
    </row>
    <row r="956" spans="1:18" ht="15.75" customHeight="1" x14ac:dyDescent="0.2">
      <c r="A956" s="22"/>
      <c r="B956" s="27" t="s">
        <v>30</v>
      </c>
      <c r="C956" s="27">
        <v>1197831</v>
      </c>
      <c r="D956" s="28">
        <v>44260</v>
      </c>
      <c r="E956" s="27" t="s">
        <v>31</v>
      </c>
      <c r="F956" s="27" t="s">
        <v>60</v>
      </c>
      <c r="G956" s="27" t="s">
        <v>61</v>
      </c>
      <c r="H956" s="27" t="s">
        <v>26</v>
      </c>
      <c r="I956" s="29">
        <v>0.3</v>
      </c>
      <c r="J956" s="30">
        <v>4750</v>
      </c>
      <c r="K956" s="31">
        <f t="shared" si="6"/>
        <v>1425</v>
      </c>
      <c r="L956" s="31">
        <f t="shared" si="7"/>
        <v>570</v>
      </c>
      <c r="M956" s="32">
        <v>0.39999999999999997</v>
      </c>
      <c r="O956" s="37"/>
      <c r="P956" s="38"/>
      <c r="Q956" s="33"/>
      <c r="R956" s="34"/>
    </row>
    <row r="957" spans="1:18" ht="15.75" customHeight="1" x14ac:dyDescent="0.2">
      <c r="A957" s="22"/>
      <c r="B957" s="27" t="s">
        <v>30</v>
      </c>
      <c r="C957" s="27">
        <v>1197831</v>
      </c>
      <c r="D957" s="28">
        <v>44260</v>
      </c>
      <c r="E957" s="27" t="s">
        <v>31</v>
      </c>
      <c r="F957" s="27" t="s">
        <v>60</v>
      </c>
      <c r="G957" s="27" t="s">
        <v>61</v>
      </c>
      <c r="H957" s="27" t="s">
        <v>27</v>
      </c>
      <c r="I957" s="29">
        <v>0.35000000000000003</v>
      </c>
      <c r="J957" s="30">
        <v>3750</v>
      </c>
      <c r="K957" s="31">
        <f t="shared" si="6"/>
        <v>1312.5000000000002</v>
      </c>
      <c r="L957" s="31">
        <f t="shared" si="7"/>
        <v>656.25000000000011</v>
      </c>
      <c r="M957" s="32">
        <v>0.5</v>
      </c>
      <c r="O957" s="37"/>
      <c r="P957" s="38"/>
      <c r="Q957" s="33"/>
      <c r="R957" s="34"/>
    </row>
    <row r="958" spans="1:18" ht="15.75" customHeight="1" x14ac:dyDescent="0.2">
      <c r="A958" s="22"/>
      <c r="B958" s="27" t="s">
        <v>30</v>
      </c>
      <c r="C958" s="27">
        <v>1197831</v>
      </c>
      <c r="D958" s="28">
        <v>44260</v>
      </c>
      <c r="E958" s="27" t="s">
        <v>31</v>
      </c>
      <c r="F958" s="27" t="s">
        <v>60</v>
      </c>
      <c r="G958" s="27" t="s">
        <v>61</v>
      </c>
      <c r="H958" s="27" t="s">
        <v>28</v>
      </c>
      <c r="I958" s="29">
        <v>0.4</v>
      </c>
      <c r="J958" s="30">
        <v>2750</v>
      </c>
      <c r="K958" s="31">
        <f t="shared" si="6"/>
        <v>1100</v>
      </c>
      <c r="L958" s="31">
        <f t="shared" si="7"/>
        <v>385</v>
      </c>
      <c r="M958" s="32">
        <v>0.35</v>
      </c>
      <c r="O958" s="37"/>
      <c r="P958" s="38"/>
      <c r="Q958" s="33"/>
      <c r="R958" s="34"/>
    </row>
    <row r="959" spans="1:18" ht="15.75" customHeight="1" x14ac:dyDescent="0.2">
      <c r="A959" s="22"/>
      <c r="B959" s="27" t="s">
        <v>30</v>
      </c>
      <c r="C959" s="27">
        <v>1197831</v>
      </c>
      <c r="D959" s="28">
        <v>44260</v>
      </c>
      <c r="E959" s="27" t="s">
        <v>31</v>
      </c>
      <c r="F959" s="27" t="s">
        <v>60</v>
      </c>
      <c r="G959" s="27" t="s">
        <v>61</v>
      </c>
      <c r="H959" s="27" t="s">
        <v>29</v>
      </c>
      <c r="I959" s="29">
        <v>0.35000000000000003</v>
      </c>
      <c r="J959" s="30">
        <v>4250</v>
      </c>
      <c r="K959" s="31">
        <f t="shared" si="6"/>
        <v>1487.5000000000002</v>
      </c>
      <c r="L959" s="31">
        <f t="shared" si="7"/>
        <v>818.12500000000023</v>
      </c>
      <c r="M959" s="32">
        <v>0.55000000000000004</v>
      </c>
      <c r="O959" s="37"/>
      <c r="P959" s="38"/>
      <c r="Q959" s="33"/>
      <c r="R959" s="34"/>
    </row>
    <row r="960" spans="1:18" ht="15.75" customHeight="1" x14ac:dyDescent="0.2">
      <c r="A960" s="22"/>
      <c r="B960" s="27" t="s">
        <v>30</v>
      </c>
      <c r="C960" s="27">
        <v>1197831</v>
      </c>
      <c r="D960" s="28">
        <v>44290</v>
      </c>
      <c r="E960" s="27" t="s">
        <v>31</v>
      </c>
      <c r="F960" s="27" t="s">
        <v>60</v>
      </c>
      <c r="G960" s="27" t="s">
        <v>61</v>
      </c>
      <c r="H960" s="27" t="s">
        <v>24</v>
      </c>
      <c r="I960" s="29">
        <v>0.19999999999999998</v>
      </c>
      <c r="J960" s="30">
        <v>6750</v>
      </c>
      <c r="K960" s="31">
        <f t="shared" si="6"/>
        <v>1350</v>
      </c>
      <c r="L960" s="31">
        <f t="shared" si="7"/>
        <v>540</v>
      </c>
      <c r="M960" s="32">
        <v>0.39999999999999997</v>
      </c>
      <c r="O960" s="37"/>
      <c r="P960" s="38"/>
      <c r="Q960" s="33"/>
      <c r="R960" s="34"/>
    </row>
    <row r="961" spans="1:18" ht="15.75" customHeight="1" x14ac:dyDescent="0.2">
      <c r="A961" s="22"/>
      <c r="B961" s="27" t="s">
        <v>30</v>
      </c>
      <c r="C961" s="27">
        <v>1197831</v>
      </c>
      <c r="D961" s="28">
        <v>44290</v>
      </c>
      <c r="E961" s="27" t="s">
        <v>31</v>
      </c>
      <c r="F961" s="27" t="s">
        <v>60</v>
      </c>
      <c r="G961" s="27" t="s">
        <v>61</v>
      </c>
      <c r="H961" s="27" t="s">
        <v>25</v>
      </c>
      <c r="I961" s="29">
        <v>0.25000000000000006</v>
      </c>
      <c r="J961" s="30">
        <v>6750</v>
      </c>
      <c r="K961" s="31">
        <f t="shared" si="6"/>
        <v>1687.5000000000005</v>
      </c>
      <c r="L961" s="31">
        <f t="shared" si="7"/>
        <v>675.00000000000011</v>
      </c>
      <c r="M961" s="32">
        <v>0.39999999999999997</v>
      </c>
      <c r="O961" s="37"/>
      <c r="P961" s="38"/>
      <c r="Q961" s="33"/>
      <c r="R961" s="34"/>
    </row>
    <row r="962" spans="1:18" ht="15.75" customHeight="1" x14ac:dyDescent="0.2">
      <c r="A962" s="22"/>
      <c r="B962" s="27" t="s">
        <v>30</v>
      </c>
      <c r="C962" s="27">
        <v>1197831</v>
      </c>
      <c r="D962" s="28">
        <v>44290</v>
      </c>
      <c r="E962" s="27" t="s">
        <v>31</v>
      </c>
      <c r="F962" s="27" t="s">
        <v>60</v>
      </c>
      <c r="G962" s="27" t="s">
        <v>61</v>
      </c>
      <c r="H962" s="27" t="s">
        <v>26</v>
      </c>
      <c r="I962" s="29">
        <v>0.19999999999999996</v>
      </c>
      <c r="J962" s="30">
        <v>5000</v>
      </c>
      <c r="K962" s="31">
        <f t="shared" si="6"/>
        <v>999.99999999999977</v>
      </c>
      <c r="L962" s="31">
        <f t="shared" si="7"/>
        <v>399.99999999999989</v>
      </c>
      <c r="M962" s="32">
        <v>0.39999999999999997</v>
      </c>
      <c r="O962" s="37"/>
      <c r="P962" s="38"/>
      <c r="Q962" s="33"/>
      <c r="R962" s="34"/>
    </row>
    <row r="963" spans="1:18" ht="15.75" customHeight="1" x14ac:dyDescent="0.2">
      <c r="A963" s="22"/>
      <c r="B963" s="27" t="s">
        <v>30</v>
      </c>
      <c r="C963" s="27">
        <v>1197831</v>
      </c>
      <c r="D963" s="28">
        <v>44290</v>
      </c>
      <c r="E963" s="27" t="s">
        <v>31</v>
      </c>
      <c r="F963" s="27" t="s">
        <v>60</v>
      </c>
      <c r="G963" s="27" t="s">
        <v>61</v>
      </c>
      <c r="H963" s="27" t="s">
        <v>27</v>
      </c>
      <c r="I963" s="29">
        <v>0.25000000000000006</v>
      </c>
      <c r="J963" s="30">
        <v>4000</v>
      </c>
      <c r="K963" s="31">
        <f t="shared" si="6"/>
        <v>1000.0000000000002</v>
      </c>
      <c r="L963" s="31">
        <f t="shared" si="7"/>
        <v>500.00000000000011</v>
      </c>
      <c r="M963" s="32">
        <v>0.5</v>
      </c>
      <c r="O963" s="37"/>
      <c r="P963" s="38"/>
      <c r="Q963" s="33"/>
      <c r="R963" s="34"/>
    </row>
    <row r="964" spans="1:18" ht="15.75" customHeight="1" x14ac:dyDescent="0.2">
      <c r="A964" s="22"/>
      <c r="B964" s="27" t="s">
        <v>30</v>
      </c>
      <c r="C964" s="27">
        <v>1197831</v>
      </c>
      <c r="D964" s="28">
        <v>44290</v>
      </c>
      <c r="E964" s="27" t="s">
        <v>31</v>
      </c>
      <c r="F964" s="27" t="s">
        <v>60</v>
      </c>
      <c r="G964" s="27" t="s">
        <v>61</v>
      </c>
      <c r="H964" s="27" t="s">
        <v>28</v>
      </c>
      <c r="I964" s="29">
        <v>0.3</v>
      </c>
      <c r="J964" s="30">
        <v>3000</v>
      </c>
      <c r="K964" s="31">
        <f t="shared" si="6"/>
        <v>900</v>
      </c>
      <c r="L964" s="31">
        <f t="shared" si="7"/>
        <v>315</v>
      </c>
      <c r="M964" s="32">
        <v>0.35</v>
      </c>
      <c r="O964" s="37"/>
      <c r="P964" s="38"/>
      <c r="Q964" s="33"/>
      <c r="R964" s="34"/>
    </row>
    <row r="965" spans="1:18" ht="15.75" customHeight="1" x14ac:dyDescent="0.2">
      <c r="A965" s="22"/>
      <c r="B965" s="27" t="s">
        <v>30</v>
      </c>
      <c r="C965" s="27">
        <v>1197831</v>
      </c>
      <c r="D965" s="28">
        <v>44290</v>
      </c>
      <c r="E965" s="27" t="s">
        <v>31</v>
      </c>
      <c r="F965" s="27" t="s">
        <v>60</v>
      </c>
      <c r="G965" s="27" t="s">
        <v>61</v>
      </c>
      <c r="H965" s="27" t="s">
        <v>29</v>
      </c>
      <c r="I965" s="29">
        <v>0.25000000000000006</v>
      </c>
      <c r="J965" s="30">
        <v>5750</v>
      </c>
      <c r="K965" s="31">
        <f t="shared" si="6"/>
        <v>1437.5000000000002</v>
      </c>
      <c r="L965" s="31">
        <f t="shared" si="7"/>
        <v>790.62500000000023</v>
      </c>
      <c r="M965" s="32">
        <v>0.55000000000000004</v>
      </c>
      <c r="O965" s="37"/>
      <c r="P965" s="38"/>
      <c r="Q965" s="33"/>
      <c r="R965" s="34"/>
    </row>
    <row r="966" spans="1:18" ht="15.75" customHeight="1" x14ac:dyDescent="0.2">
      <c r="A966" s="22"/>
      <c r="B966" s="27" t="s">
        <v>30</v>
      </c>
      <c r="C966" s="27">
        <v>1197831</v>
      </c>
      <c r="D966" s="28">
        <v>44320</v>
      </c>
      <c r="E966" s="27" t="s">
        <v>31</v>
      </c>
      <c r="F966" s="27" t="s">
        <v>60</v>
      </c>
      <c r="G966" s="27" t="s">
        <v>61</v>
      </c>
      <c r="H966" s="27" t="s">
        <v>24</v>
      </c>
      <c r="I966" s="29">
        <v>0.14999999999999997</v>
      </c>
      <c r="J966" s="30">
        <v>7250</v>
      </c>
      <c r="K966" s="31">
        <f t="shared" si="6"/>
        <v>1087.4999999999998</v>
      </c>
      <c r="L966" s="31">
        <f t="shared" si="7"/>
        <v>434.99999999999989</v>
      </c>
      <c r="M966" s="32">
        <v>0.39999999999999997</v>
      </c>
      <c r="O966" s="37"/>
      <c r="P966" s="38"/>
      <c r="Q966" s="33"/>
      <c r="R966" s="34"/>
    </row>
    <row r="967" spans="1:18" ht="15.75" customHeight="1" x14ac:dyDescent="0.2">
      <c r="A967" s="22"/>
      <c r="B967" s="27" t="s">
        <v>30</v>
      </c>
      <c r="C967" s="27">
        <v>1197831</v>
      </c>
      <c r="D967" s="28">
        <v>44320</v>
      </c>
      <c r="E967" s="27" t="s">
        <v>31</v>
      </c>
      <c r="F967" s="27" t="s">
        <v>60</v>
      </c>
      <c r="G967" s="27" t="s">
        <v>61</v>
      </c>
      <c r="H967" s="27" t="s">
        <v>25</v>
      </c>
      <c r="I967" s="29">
        <v>0.25000000000000006</v>
      </c>
      <c r="J967" s="30">
        <v>7500</v>
      </c>
      <c r="K967" s="31">
        <f t="shared" si="6"/>
        <v>1875.0000000000005</v>
      </c>
      <c r="L967" s="31">
        <f t="shared" si="7"/>
        <v>750.00000000000011</v>
      </c>
      <c r="M967" s="32">
        <v>0.39999999999999997</v>
      </c>
      <c r="O967" s="37"/>
      <c r="P967" s="38"/>
      <c r="Q967" s="33"/>
      <c r="R967" s="34"/>
    </row>
    <row r="968" spans="1:18" ht="15.75" customHeight="1" x14ac:dyDescent="0.2">
      <c r="A968" s="22"/>
      <c r="B968" s="27" t="s">
        <v>30</v>
      </c>
      <c r="C968" s="27">
        <v>1197831</v>
      </c>
      <c r="D968" s="28">
        <v>44320</v>
      </c>
      <c r="E968" s="27" t="s">
        <v>31</v>
      </c>
      <c r="F968" s="27" t="s">
        <v>60</v>
      </c>
      <c r="G968" s="27" t="s">
        <v>61</v>
      </c>
      <c r="H968" s="27" t="s">
        <v>26</v>
      </c>
      <c r="I968" s="29">
        <v>0.19999999999999996</v>
      </c>
      <c r="J968" s="30">
        <v>6000</v>
      </c>
      <c r="K968" s="31">
        <f t="shared" si="6"/>
        <v>1199.9999999999998</v>
      </c>
      <c r="L968" s="31">
        <f t="shared" si="7"/>
        <v>479.99999999999989</v>
      </c>
      <c r="M968" s="32">
        <v>0.39999999999999997</v>
      </c>
      <c r="O968" s="37"/>
      <c r="P968" s="38"/>
      <c r="Q968" s="33"/>
      <c r="R968" s="34"/>
    </row>
    <row r="969" spans="1:18" ht="15.75" customHeight="1" x14ac:dyDescent="0.2">
      <c r="A969" s="22"/>
      <c r="B969" s="27" t="s">
        <v>30</v>
      </c>
      <c r="C969" s="27">
        <v>1197831</v>
      </c>
      <c r="D969" s="28">
        <v>44320</v>
      </c>
      <c r="E969" s="27" t="s">
        <v>31</v>
      </c>
      <c r="F969" s="27" t="s">
        <v>60</v>
      </c>
      <c r="G969" s="27" t="s">
        <v>61</v>
      </c>
      <c r="H969" s="27" t="s">
        <v>27</v>
      </c>
      <c r="I969" s="29">
        <v>0.30000000000000004</v>
      </c>
      <c r="J969" s="30">
        <v>5250</v>
      </c>
      <c r="K969" s="31">
        <f t="shared" si="6"/>
        <v>1575.0000000000002</v>
      </c>
      <c r="L969" s="31">
        <f t="shared" si="7"/>
        <v>787.50000000000011</v>
      </c>
      <c r="M969" s="32">
        <v>0.5</v>
      </c>
      <c r="O969" s="37"/>
      <c r="P969" s="38"/>
      <c r="Q969" s="33"/>
      <c r="R969" s="34"/>
    </row>
    <row r="970" spans="1:18" ht="15.75" customHeight="1" x14ac:dyDescent="0.2">
      <c r="A970" s="22"/>
      <c r="B970" s="27" t="s">
        <v>30</v>
      </c>
      <c r="C970" s="27">
        <v>1197831</v>
      </c>
      <c r="D970" s="28">
        <v>44320</v>
      </c>
      <c r="E970" s="27" t="s">
        <v>31</v>
      </c>
      <c r="F970" s="27" t="s">
        <v>60</v>
      </c>
      <c r="G970" s="27" t="s">
        <v>61</v>
      </c>
      <c r="H970" s="27" t="s">
        <v>28</v>
      </c>
      <c r="I970" s="29">
        <v>0.45</v>
      </c>
      <c r="J970" s="30">
        <v>4250</v>
      </c>
      <c r="K970" s="31">
        <f t="shared" si="6"/>
        <v>1912.5</v>
      </c>
      <c r="L970" s="31">
        <f t="shared" si="7"/>
        <v>669.375</v>
      </c>
      <c r="M970" s="32">
        <v>0.35</v>
      </c>
      <c r="O970" s="37"/>
      <c r="P970" s="38"/>
      <c r="Q970" s="33"/>
      <c r="R970" s="34"/>
    </row>
    <row r="971" spans="1:18" ht="15.75" customHeight="1" x14ac:dyDescent="0.2">
      <c r="A971" s="22"/>
      <c r="B971" s="27" t="s">
        <v>30</v>
      </c>
      <c r="C971" s="27">
        <v>1197831</v>
      </c>
      <c r="D971" s="28">
        <v>44320</v>
      </c>
      <c r="E971" s="27" t="s">
        <v>31</v>
      </c>
      <c r="F971" s="27" t="s">
        <v>60</v>
      </c>
      <c r="G971" s="27" t="s">
        <v>61</v>
      </c>
      <c r="H971" s="27" t="s">
        <v>29</v>
      </c>
      <c r="I971" s="29">
        <v>0.4</v>
      </c>
      <c r="J971" s="30">
        <v>7750</v>
      </c>
      <c r="K971" s="31">
        <f t="shared" si="6"/>
        <v>3100</v>
      </c>
      <c r="L971" s="31">
        <f t="shared" si="7"/>
        <v>1705.0000000000002</v>
      </c>
      <c r="M971" s="32">
        <v>0.55000000000000004</v>
      </c>
      <c r="O971" s="37"/>
      <c r="P971" s="38"/>
      <c r="Q971" s="33"/>
      <c r="R971" s="34"/>
    </row>
    <row r="972" spans="1:18" ht="15.75" customHeight="1" x14ac:dyDescent="0.2">
      <c r="A972" s="22"/>
      <c r="B972" s="27" t="s">
        <v>30</v>
      </c>
      <c r="C972" s="27">
        <v>1197831</v>
      </c>
      <c r="D972" s="28">
        <v>44350</v>
      </c>
      <c r="E972" s="27" t="s">
        <v>31</v>
      </c>
      <c r="F972" s="27" t="s">
        <v>60</v>
      </c>
      <c r="G972" s="27" t="s">
        <v>61</v>
      </c>
      <c r="H972" s="27" t="s">
        <v>24</v>
      </c>
      <c r="I972" s="29">
        <v>0.4</v>
      </c>
      <c r="J972" s="30">
        <v>7750</v>
      </c>
      <c r="K972" s="31">
        <f t="shared" si="6"/>
        <v>3100</v>
      </c>
      <c r="L972" s="31">
        <f t="shared" si="7"/>
        <v>1240</v>
      </c>
      <c r="M972" s="32">
        <v>0.39999999999999997</v>
      </c>
      <c r="O972" s="37"/>
      <c r="P972" s="38"/>
      <c r="Q972" s="33"/>
      <c r="R972" s="34"/>
    </row>
    <row r="973" spans="1:18" ht="15.75" customHeight="1" x14ac:dyDescent="0.2">
      <c r="A973" s="22"/>
      <c r="B973" s="27" t="s">
        <v>30</v>
      </c>
      <c r="C973" s="27">
        <v>1197831</v>
      </c>
      <c r="D973" s="28">
        <v>44350</v>
      </c>
      <c r="E973" s="27" t="s">
        <v>31</v>
      </c>
      <c r="F973" s="27" t="s">
        <v>60</v>
      </c>
      <c r="G973" s="27" t="s">
        <v>61</v>
      </c>
      <c r="H973" s="27" t="s">
        <v>25</v>
      </c>
      <c r="I973" s="29">
        <v>0.45</v>
      </c>
      <c r="J973" s="30">
        <v>7750</v>
      </c>
      <c r="K973" s="31">
        <f t="shared" si="6"/>
        <v>3487.5</v>
      </c>
      <c r="L973" s="31">
        <f t="shared" si="7"/>
        <v>1394.9999999999998</v>
      </c>
      <c r="M973" s="32">
        <v>0.39999999999999997</v>
      </c>
      <c r="O973" s="37"/>
      <c r="P973" s="38"/>
      <c r="Q973" s="33"/>
      <c r="R973" s="34"/>
    </row>
    <row r="974" spans="1:18" ht="15.75" customHeight="1" x14ac:dyDescent="0.2">
      <c r="A974" s="22"/>
      <c r="B974" s="27" t="s">
        <v>30</v>
      </c>
      <c r="C974" s="27">
        <v>1197831</v>
      </c>
      <c r="D974" s="28">
        <v>44350</v>
      </c>
      <c r="E974" s="27" t="s">
        <v>31</v>
      </c>
      <c r="F974" s="27" t="s">
        <v>60</v>
      </c>
      <c r="G974" s="27" t="s">
        <v>61</v>
      </c>
      <c r="H974" s="27" t="s">
        <v>26</v>
      </c>
      <c r="I974" s="29">
        <v>0.4</v>
      </c>
      <c r="J974" s="30">
        <v>6500</v>
      </c>
      <c r="K974" s="31">
        <f t="shared" si="6"/>
        <v>2600</v>
      </c>
      <c r="L974" s="31">
        <f t="shared" si="7"/>
        <v>1040</v>
      </c>
      <c r="M974" s="32">
        <v>0.39999999999999997</v>
      </c>
      <c r="O974" s="37"/>
      <c r="P974" s="38"/>
      <c r="Q974" s="33"/>
      <c r="R974" s="34"/>
    </row>
    <row r="975" spans="1:18" ht="15.75" customHeight="1" x14ac:dyDescent="0.2">
      <c r="A975" s="22"/>
      <c r="B975" s="27" t="s">
        <v>30</v>
      </c>
      <c r="C975" s="27">
        <v>1197831</v>
      </c>
      <c r="D975" s="28">
        <v>44350</v>
      </c>
      <c r="E975" s="27" t="s">
        <v>31</v>
      </c>
      <c r="F975" s="27" t="s">
        <v>60</v>
      </c>
      <c r="G975" s="27" t="s">
        <v>61</v>
      </c>
      <c r="H975" s="27" t="s">
        <v>27</v>
      </c>
      <c r="I975" s="29">
        <v>0.4</v>
      </c>
      <c r="J975" s="30">
        <v>6000</v>
      </c>
      <c r="K975" s="31">
        <f t="shared" si="6"/>
        <v>2400</v>
      </c>
      <c r="L975" s="31">
        <f t="shared" si="7"/>
        <v>1200</v>
      </c>
      <c r="M975" s="32">
        <v>0.5</v>
      </c>
      <c r="O975" s="37"/>
      <c r="P975" s="38"/>
      <c r="Q975" s="33"/>
      <c r="R975" s="34"/>
    </row>
    <row r="976" spans="1:18" ht="15.75" customHeight="1" x14ac:dyDescent="0.2">
      <c r="A976" s="22"/>
      <c r="B976" s="27" t="s">
        <v>30</v>
      </c>
      <c r="C976" s="27">
        <v>1197831</v>
      </c>
      <c r="D976" s="28">
        <v>44350</v>
      </c>
      <c r="E976" s="27" t="s">
        <v>31</v>
      </c>
      <c r="F976" s="27" t="s">
        <v>60</v>
      </c>
      <c r="G976" s="27" t="s">
        <v>61</v>
      </c>
      <c r="H976" s="27" t="s">
        <v>28</v>
      </c>
      <c r="I976" s="29">
        <v>0.45</v>
      </c>
      <c r="J976" s="30">
        <v>5000</v>
      </c>
      <c r="K976" s="31">
        <f t="shared" si="6"/>
        <v>2250</v>
      </c>
      <c r="L976" s="31">
        <f t="shared" si="7"/>
        <v>787.5</v>
      </c>
      <c r="M976" s="32">
        <v>0.35</v>
      </c>
      <c r="O976" s="37"/>
      <c r="P976" s="38"/>
      <c r="Q976" s="33"/>
      <c r="R976" s="34"/>
    </row>
    <row r="977" spans="1:18" ht="15.75" customHeight="1" x14ac:dyDescent="0.2">
      <c r="A977" s="22"/>
      <c r="B977" s="27" t="s">
        <v>30</v>
      </c>
      <c r="C977" s="27">
        <v>1197831</v>
      </c>
      <c r="D977" s="28">
        <v>44350</v>
      </c>
      <c r="E977" s="27" t="s">
        <v>31</v>
      </c>
      <c r="F977" s="27" t="s">
        <v>60</v>
      </c>
      <c r="G977" s="27" t="s">
        <v>61</v>
      </c>
      <c r="H977" s="27" t="s">
        <v>29</v>
      </c>
      <c r="I977" s="29">
        <v>0.5</v>
      </c>
      <c r="J977" s="30">
        <v>8750</v>
      </c>
      <c r="K977" s="31">
        <f t="shared" si="6"/>
        <v>4375</v>
      </c>
      <c r="L977" s="31">
        <f t="shared" si="7"/>
        <v>2406.25</v>
      </c>
      <c r="M977" s="32">
        <v>0.55000000000000004</v>
      </c>
      <c r="O977" s="37"/>
      <c r="P977" s="38"/>
      <c r="Q977" s="33"/>
      <c r="R977" s="34"/>
    </row>
    <row r="978" spans="1:18" ht="15.75" customHeight="1" x14ac:dyDescent="0.2">
      <c r="A978" s="22"/>
      <c r="B978" s="27" t="s">
        <v>30</v>
      </c>
      <c r="C978" s="27">
        <v>1197831</v>
      </c>
      <c r="D978" s="28">
        <v>44382</v>
      </c>
      <c r="E978" s="27" t="s">
        <v>31</v>
      </c>
      <c r="F978" s="27" t="s">
        <v>60</v>
      </c>
      <c r="G978" s="27" t="s">
        <v>61</v>
      </c>
      <c r="H978" s="27" t="s">
        <v>24</v>
      </c>
      <c r="I978" s="29">
        <v>0.4</v>
      </c>
      <c r="J978" s="30">
        <v>8250</v>
      </c>
      <c r="K978" s="31">
        <f t="shared" si="6"/>
        <v>3300</v>
      </c>
      <c r="L978" s="31">
        <f t="shared" si="7"/>
        <v>1484.9999999999998</v>
      </c>
      <c r="M978" s="32">
        <v>0.44999999999999996</v>
      </c>
      <c r="O978" s="37"/>
      <c r="P978" s="38"/>
      <c r="Q978" s="33"/>
      <c r="R978" s="34"/>
    </row>
    <row r="979" spans="1:18" ht="15.75" customHeight="1" x14ac:dyDescent="0.2">
      <c r="A979" s="22"/>
      <c r="B979" s="27" t="s">
        <v>30</v>
      </c>
      <c r="C979" s="27">
        <v>1197831</v>
      </c>
      <c r="D979" s="28">
        <v>44382</v>
      </c>
      <c r="E979" s="27" t="s">
        <v>31</v>
      </c>
      <c r="F979" s="27" t="s">
        <v>60</v>
      </c>
      <c r="G979" s="27" t="s">
        <v>61</v>
      </c>
      <c r="H979" s="27" t="s">
        <v>25</v>
      </c>
      <c r="I979" s="29">
        <v>0.45</v>
      </c>
      <c r="J979" s="30">
        <v>8250</v>
      </c>
      <c r="K979" s="31">
        <f t="shared" si="6"/>
        <v>3712.5</v>
      </c>
      <c r="L979" s="31">
        <f t="shared" si="7"/>
        <v>1670.6249999999998</v>
      </c>
      <c r="M979" s="32">
        <v>0.44999999999999996</v>
      </c>
      <c r="O979" s="37"/>
      <c r="P979" s="38"/>
      <c r="Q979" s="33"/>
      <c r="R979" s="34"/>
    </row>
    <row r="980" spans="1:18" ht="15.75" customHeight="1" x14ac:dyDescent="0.2">
      <c r="A980" s="22"/>
      <c r="B980" s="27" t="s">
        <v>30</v>
      </c>
      <c r="C980" s="27">
        <v>1197831</v>
      </c>
      <c r="D980" s="28">
        <v>44382</v>
      </c>
      <c r="E980" s="27" t="s">
        <v>31</v>
      </c>
      <c r="F980" s="27" t="s">
        <v>60</v>
      </c>
      <c r="G980" s="27" t="s">
        <v>61</v>
      </c>
      <c r="H980" s="27" t="s">
        <v>26</v>
      </c>
      <c r="I980" s="29">
        <v>0.4</v>
      </c>
      <c r="J980" s="30">
        <v>9750</v>
      </c>
      <c r="K980" s="31">
        <f t="shared" si="6"/>
        <v>3900</v>
      </c>
      <c r="L980" s="31">
        <f t="shared" si="7"/>
        <v>1754.9999999999998</v>
      </c>
      <c r="M980" s="32">
        <v>0.44999999999999996</v>
      </c>
      <c r="O980" s="37"/>
      <c r="P980" s="38"/>
      <c r="Q980" s="33"/>
      <c r="R980" s="34"/>
    </row>
    <row r="981" spans="1:18" ht="15.75" customHeight="1" x14ac:dyDescent="0.2">
      <c r="A981" s="22"/>
      <c r="B981" s="27" t="s">
        <v>30</v>
      </c>
      <c r="C981" s="27">
        <v>1197831</v>
      </c>
      <c r="D981" s="28">
        <v>44382</v>
      </c>
      <c r="E981" s="27" t="s">
        <v>31</v>
      </c>
      <c r="F981" s="27" t="s">
        <v>60</v>
      </c>
      <c r="G981" s="27" t="s">
        <v>61</v>
      </c>
      <c r="H981" s="27" t="s">
        <v>27</v>
      </c>
      <c r="I981" s="29">
        <v>0.4</v>
      </c>
      <c r="J981" s="30">
        <v>5750</v>
      </c>
      <c r="K981" s="31">
        <f t="shared" si="6"/>
        <v>2300</v>
      </c>
      <c r="L981" s="31">
        <f t="shared" si="7"/>
        <v>1265</v>
      </c>
      <c r="M981" s="32">
        <v>0.55000000000000004</v>
      </c>
      <c r="O981" s="37"/>
      <c r="P981" s="38"/>
      <c r="Q981" s="33"/>
      <c r="R981" s="34"/>
    </row>
    <row r="982" spans="1:18" ht="15.75" customHeight="1" x14ac:dyDescent="0.2">
      <c r="A982" s="22"/>
      <c r="B982" s="27" t="s">
        <v>30</v>
      </c>
      <c r="C982" s="27">
        <v>1197831</v>
      </c>
      <c r="D982" s="28">
        <v>44382</v>
      </c>
      <c r="E982" s="27" t="s">
        <v>31</v>
      </c>
      <c r="F982" s="27" t="s">
        <v>60</v>
      </c>
      <c r="G982" s="27" t="s">
        <v>61</v>
      </c>
      <c r="H982" s="27" t="s">
        <v>28</v>
      </c>
      <c r="I982" s="29">
        <v>0.45</v>
      </c>
      <c r="J982" s="30">
        <v>5500</v>
      </c>
      <c r="K982" s="31">
        <f t="shared" si="6"/>
        <v>2475</v>
      </c>
      <c r="L982" s="31">
        <f t="shared" si="7"/>
        <v>989.99999999999989</v>
      </c>
      <c r="M982" s="32">
        <v>0.39999999999999997</v>
      </c>
      <c r="O982" s="37"/>
      <c r="P982" s="38"/>
      <c r="Q982" s="33"/>
      <c r="R982" s="34"/>
    </row>
    <row r="983" spans="1:18" ht="15.75" customHeight="1" x14ac:dyDescent="0.2">
      <c r="A983" s="22"/>
      <c r="B983" s="27" t="s">
        <v>30</v>
      </c>
      <c r="C983" s="27">
        <v>1197831</v>
      </c>
      <c r="D983" s="28">
        <v>44382</v>
      </c>
      <c r="E983" s="27" t="s">
        <v>31</v>
      </c>
      <c r="F983" s="27" t="s">
        <v>60</v>
      </c>
      <c r="G983" s="27" t="s">
        <v>61</v>
      </c>
      <c r="H983" s="27" t="s">
        <v>29</v>
      </c>
      <c r="I983" s="29">
        <v>0.54999999999999993</v>
      </c>
      <c r="J983" s="30">
        <v>8250</v>
      </c>
      <c r="K983" s="31">
        <f t="shared" si="6"/>
        <v>4537.4999999999991</v>
      </c>
      <c r="L983" s="31">
        <f t="shared" si="7"/>
        <v>2722.5</v>
      </c>
      <c r="M983" s="32">
        <v>0.60000000000000009</v>
      </c>
      <c r="O983" s="37"/>
      <c r="P983" s="38"/>
      <c r="Q983" s="33"/>
      <c r="R983" s="34"/>
    </row>
    <row r="984" spans="1:18" ht="15.75" customHeight="1" x14ac:dyDescent="0.2">
      <c r="A984" s="22"/>
      <c r="B984" s="27" t="s">
        <v>30</v>
      </c>
      <c r="C984" s="27">
        <v>1197831</v>
      </c>
      <c r="D984" s="28">
        <v>44415</v>
      </c>
      <c r="E984" s="27" t="s">
        <v>31</v>
      </c>
      <c r="F984" s="27" t="s">
        <v>60</v>
      </c>
      <c r="G984" s="27" t="s">
        <v>61</v>
      </c>
      <c r="H984" s="27" t="s">
        <v>24</v>
      </c>
      <c r="I984" s="29">
        <v>0.45</v>
      </c>
      <c r="J984" s="30">
        <v>7750</v>
      </c>
      <c r="K984" s="31">
        <f t="shared" si="6"/>
        <v>3487.5</v>
      </c>
      <c r="L984" s="31">
        <f t="shared" si="7"/>
        <v>1569.3749999999998</v>
      </c>
      <c r="M984" s="32">
        <v>0.44999999999999996</v>
      </c>
      <c r="O984" s="37"/>
      <c r="P984" s="38"/>
      <c r="Q984" s="33"/>
      <c r="R984" s="34"/>
    </row>
    <row r="985" spans="1:18" ht="15.75" customHeight="1" x14ac:dyDescent="0.2">
      <c r="A985" s="22"/>
      <c r="B985" s="27" t="s">
        <v>30</v>
      </c>
      <c r="C985" s="27">
        <v>1197831</v>
      </c>
      <c r="D985" s="28">
        <v>44415</v>
      </c>
      <c r="E985" s="27" t="s">
        <v>31</v>
      </c>
      <c r="F985" s="27" t="s">
        <v>60</v>
      </c>
      <c r="G985" s="27" t="s">
        <v>61</v>
      </c>
      <c r="H985" s="27" t="s">
        <v>25</v>
      </c>
      <c r="I985" s="29">
        <v>0.55000000000000004</v>
      </c>
      <c r="J985" s="30">
        <v>7750</v>
      </c>
      <c r="K985" s="31">
        <f t="shared" si="6"/>
        <v>4262.5</v>
      </c>
      <c r="L985" s="31">
        <f t="shared" si="7"/>
        <v>1918.1249999999998</v>
      </c>
      <c r="M985" s="32">
        <v>0.44999999999999996</v>
      </c>
      <c r="O985" s="37"/>
      <c r="P985" s="38"/>
      <c r="Q985" s="33"/>
      <c r="R985" s="34"/>
    </row>
    <row r="986" spans="1:18" ht="15.75" customHeight="1" x14ac:dyDescent="0.2">
      <c r="A986" s="22"/>
      <c r="B986" s="27" t="s">
        <v>30</v>
      </c>
      <c r="C986" s="27">
        <v>1197831</v>
      </c>
      <c r="D986" s="28">
        <v>44415</v>
      </c>
      <c r="E986" s="27" t="s">
        <v>31</v>
      </c>
      <c r="F986" s="27" t="s">
        <v>60</v>
      </c>
      <c r="G986" s="27" t="s">
        <v>61</v>
      </c>
      <c r="H986" s="27" t="s">
        <v>26</v>
      </c>
      <c r="I986" s="29">
        <v>0.5</v>
      </c>
      <c r="J986" s="30">
        <v>9500</v>
      </c>
      <c r="K986" s="31">
        <f t="shared" si="6"/>
        <v>4750</v>
      </c>
      <c r="L986" s="31">
        <f t="shared" si="7"/>
        <v>2137.5</v>
      </c>
      <c r="M986" s="32">
        <v>0.44999999999999996</v>
      </c>
      <c r="O986" s="37"/>
      <c r="P986" s="38"/>
      <c r="Q986" s="33"/>
      <c r="R986" s="34"/>
    </row>
    <row r="987" spans="1:18" ht="15.75" customHeight="1" x14ac:dyDescent="0.2">
      <c r="A987" s="22"/>
      <c r="B987" s="27" t="s">
        <v>30</v>
      </c>
      <c r="C987" s="27">
        <v>1197831</v>
      </c>
      <c r="D987" s="28">
        <v>44415</v>
      </c>
      <c r="E987" s="27" t="s">
        <v>31</v>
      </c>
      <c r="F987" s="27" t="s">
        <v>60</v>
      </c>
      <c r="G987" s="27" t="s">
        <v>61</v>
      </c>
      <c r="H987" s="27" t="s">
        <v>27</v>
      </c>
      <c r="I987" s="29">
        <v>0.45</v>
      </c>
      <c r="J987" s="30">
        <v>4750</v>
      </c>
      <c r="K987" s="31">
        <f t="shared" si="6"/>
        <v>2137.5</v>
      </c>
      <c r="L987" s="31">
        <f t="shared" si="7"/>
        <v>1175.625</v>
      </c>
      <c r="M987" s="32">
        <v>0.55000000000000004</v>
      </c>
      <c r="O987" s="37"/>
      <c r="P987" s="38"/>
      <c r="Q987" s="33"/>
      <c r="R987" s="34"/>
    </row>
    <row r="988" spans="1:18" ht="15.75" customHeight="1" x14ac:dyDescent="0.2">
      <c r="A988" s="22"/>
      <c r="B988" s="27" t="s">
        <v>30</v>
      </c>
      <c r="C988" s="27">
        <v>1197831</v>
      </c>
      <c r="D988" s="28">
        <v>44415</v>
      </c>
      <c r="E988" s="27" t="s">
        <v>31</v>
      </c>
      <c r="F988" s="27" t="s">
        <v>60</v>
      </c>
      <c r="G988" s="27" t="s">
        <v>61</v>
      </c>
      <c r="H988" s="27" t="s">
        <v>28</v>
      </c>
      <c r="I988" s="29">
        <v>0.5</v>
      </c>
      <c r="J988" s="30">
        <v>4750</v>
      </c>
      <c r="K988" s="31">
        <f t="shared" si="6"/>
        <v>2375</v>
      </c>
      <c r="L988" s="31">
        <f t="shared" si="7"/>
        <v>949.99999999999989</v>
      </c>
      <c r="M988" s="32">
        <v>0.39999999999999997</v>
      </c>
      <c r="O988" s="37"/>
      <c r="P988" s="38"/>
      <c r="Q988" s="33"/>
      <c r="R988" s="34"/>
    </row>
    <row r="989" spans="1:18" ht="15.75" customHeight="1" x14ac:dyDescent="0.2">
      <c r="A989" s="22"/>
      <c r="B989" s="27" t="s">
        <v>30</v>
      </c>
      <c r="C989" s="27">
        <v>1197831</v>
      </c>
      <c r="D989" s="28">
        <v>44415</v>
      </c>
      <c r="E989" s="27" t="s">
        <v>31</v>
      </c>
      <c r="F989" s="27" t="s">
        <v>60</v>
      </c>
      <c r="G989" s="27" t="s">
        <v>61</v>
      </c>
      <c r="H989" s="27" t="s">
        <v>29</v>
      </c>
      <c r="I989" s="29">
        <v>0.54999999999999993</v>
      </c>
      <c r="J989" s="30">
        <v>7250</v>
      </c>
      <c r="K989" s="31">
        <f t="shared" si="6"/>
        <v>3987.4999999999995</v>
      </c>
      <c r="L989" s="31">
        <f t="shared" si="7"/>
        <v>2392.5</v>
      </c>
      <c r="M989" s="32">
        <v>0.60000000000000009</v>
      </c>
      <c r="O989" s="37"/>
      <c r="P989" s="38"/>
      <c r="Q989" s="33"/>
      <c r="R989" s="34"/>
    </row>
    <row r="990" spans="1:18" ht="15.75" customHeight="1" x14ac:dyDescent="0.2">
      <c r="A990" s="22"/>
      <c r="B990" s="27" t="s">
        <v>30</v>
      </c>
      <c r="C990" s="27">
        <v>1197831</v>
      </c>
      <c r="D990" s="28">
        <v>44443</v>
      </c>
      <c r="E990" s="27" t="s">
        <v>31</v>
      </c>
      <c r="F990" s="27" t="s">
        <v>60</v>
      </c>
      <c r="G990" s="27" t="s">
        <v>61</v>
      </c>
      <c r="H990" s="27" t="s">
        <v>24</v>
      </c>
      <c r="I990" s="29">
        <v>0.5</v>
      </c>
      <c r="J990" s="30">
        <v>6750</v>
      </c>
      <c r="K990" s="31">
        <f t="shared" si="6"/>
        <v>3375</v>
      </c>
      <c r="L990" s="31">
        <f t="shared" si="7"/>
        <v>1518.7499999999998</v>
      </c>
      <c r="M990" s="32">
        <v>0.44999999999999996</v>
      </c>
      <c r="O990" s="37"/>
      <c r="P990" s="38"/>
      <c r="Q990" s="33"/>
      <c r="R990" s="34"/>
    </row>
    <row r="991" spans="1:18" ht="15.75" customHeight="1" x14ac:dyDescent="0.2">
      <c r="A991" s="22"/>
      <c r="B991" s="27" t="s">
        <v>30</v>
      </c>
      <c r="C991" s="27">
        <v>1197831</v>
      </c>
      <c r="D991" s="28">
        <v>44443</v>
      </c>
      <c r="E991" s="27" t="s">
        <v>31</v>
      </c>
      <c r="F991" s="27" t="s">
        <v>60</v>
      </c>
      <c r="G991" s="27" t="s">
        <v>61</v>
      </c>
      <c r="H991" s="27" t="s">
        <v>25</v>
      </c>
      <c r="I991" s="29">
        <v>0.5</v>
      </c>
      <c r="J991" s="30">
        <v>6250</v>
      </c>
      <c r="K991" s="31">
        <f t="shared" si="6"/>
        <v>3125</v>
      </c>
      <c r="L991" s="31">
        <f t="shared" si="7"/>
        <v>1406.2499999999998</v>
      </c>
      <c r="M991" s="32">
        <v>0.44999999999999996</v>
      </c>
      <c r="O991" s="37"/>
      <c r="P991" s="38"/>
      <c r="Q991" s="33"/>
      <c r="R991" s="34"/>
    </row>
    <row r="992" spans="1:18" ht="15.75" customHeight="1" x14ac:dyDescent="0.2">
      <c r="A992" s="22"/>
      <c r="B992" s="27" t="s">
        <v>30</v>
      </c>
      <c r="C992" s="27">
        <v>1197831</v>
      </c>
      <c r="D992" s="28">
        <v>44443</v>
      </c>
      <c r="E992" s="27" t="s">
        <v>31</v>
      </c>
      <c r="F992" s="27" t="s">
        <v>60</v>
      </c>
      <c r="G992" s="27" t="s">
        <v>61</v>
      </c>
      <c r="H992" s="27" t="s">
        <v>26</v>
      </c>
      <c r="I992" s="29">
        <v>0.54999999999999993</v>
      </c>
      <c r="J992" s="30">
        <v>6750</v>
      </c>
      <c r="K992" s="31">
        <f t="shared" si="6"/>
        <v>3712.4999999999995</v>
      </c>
      <c r="L992" s="31">
        <f t="shared" si="7"/>
        <v>1670.6249999999995</v>
      </c>
      <c r="M992" s="32">
        <v>0.44999999999999996</v>
      </c>
      <c r="O992" s="37"/>
      <c r="P992" s="38"/>
      <c r="Q992" s="33"/>
      <c r="R992" s="34"/>
    </row>
    <row r="993" spans="1:18" ht="15.75" customHeight="1" x14ac:dyDescent="0.2">
      <c r="A993" s="22"/>
      <c r="B993" s="27" t="s">
        <v>30</v>
      </c>
      <c r="C993" s="27">
        <v>1197831</v>
      </c>
      <c r="D993" s="28">
        <v>44443</v>
      </c>
      <c r="E993" s="27" t="s">
        <v>31</v>
      </c>
      <c r="F993" s="27" t="s">
        <v>60</v>
      </c>
      <c r="G993" s="27" t="s">
        <v>61</v>
      </c>
      <c r="H993" s="27" t="s">
        <v>27</v>
      </c>
      <c r="I993" s="29">
        <v>0.54999999999999993</v>
      </c>
      <c r="J993" s="30">
        <v>4000</v>
      </c>
      <c r="K993" s="31">
        <f t="shared" si="6"/>
        <v>2199.9999999999995</v>
      </c>
      <c r="L993" s="31">
        <f t="shared" si="7"/>
        <v>1209.9999999999998</v>
      </c>
      <c r="M993" s="32">
        <v>0.55000000000000004</v>
      </c>
      <c r="O993" s="37"/>
      <c r="P993" s="38"/>
      <c r="Q993" s="33"/>
      <c r="R993" s="34"/>
    </row>
    <row r="994" spans="1:18" ht="15.75" customHeight="1" x14ac:dyDescent="0.2">
      <c r="A994" s="22"/>
      <c r="B994" s="27" t="s">
        <v>30</v>
      </c>
      <c r="C994" s="27">
        <v>1197831</v>
      </c>
      <c r="D994" s="28">
        <v>44443</v>
      </c>
      <c r="E994" s="27" t="s">
        <v>31</v>
      </c>
      <c r="F994" s="27" t="s">
        <v>60</v>
      </c>
      <c r="G994" s="27" t="s">
        <v>61</v>
      </c>
      <c r="H994" s="27" t="s">
        <v>28</v>
      </c>
      <c r="I994" s="29">
        <v>0.5</v>
      </c>
      <c r="J994" s="30">
        <v>4000</v>
      </c>
      <c r="K994" s="31">
        <f t="shared" si="6"/>
        <v>2000</v>
      </c>
      <c r="L994" s="31">
        <f t="shared" si="7"/>
        <v>799.99999999999989</v>
      </c>
      <c r="M994" s="32">
        <v>0.39999999999999997</v>
      </c>
      <c r="O994" s="37"/>
      <c r="P994" s="38"/>
      <c r="Q994" s="33"/>
      <c r="R994" s="34"/>
    </row>
    <row r="995" spans="1:18" ht="15.75" customHeight="1" x14ac:dyDescent="0.2">
      <c r="A995" s="22"/>
      <c r="B995" s="27" t="s">
        <v>30</v>
      </c>
      <c r="C995" s="27">
        <v>1197831</v>
      </c>
      <c r="D995" s="28">
        <v>44443</v>
      </c>
      <c r="E995" s="27" t="s">
        <v>31</v>
      </c>
      <c r="F995" s="27" t="s">
        <v>60</v>
      </c>
      <c r="G995" s="27" t="s">
        <v>61</v>
      </c>
      <c r="H995" s="27" t="s">
        <v>29</v>
      </c>
      <c r="I995" s="29">
        <v>0.45</v>
      </c>
      <c r="J995" s="30">
        <v>6250</v>
      </c>
      <c r="K995" s="31">
        <f t="shared" si="6"/>
        <v>2812.5</v>
      </c>
      <c r="L995" s="31">
        <f t="shared" si="7"/>
        <v>1687.5000000000002</v>
      </c>
      <c r="M995" s="32">
        <v>0.60000000000000009</v>
      </c>
      <c r="O995" s="37"/>
      <c r="P995" s="38"/>
      <c r="Q995" s="33"/>
      <c r="R995" s="34"/>
    </row>
    <row r="996" spans="1:18" ht="15.75" customHeight="1" x14ac:dyDescent="0.2">
      <c r="A996" s="22"/>
      <c r="B996" s="27" t="s">
        <v>30</v>
      </c>
      <c r="C996" s="27">
        <v>1197831</v>
      </c>
      <c r="D996" s="28">
        <v>44472</v>
      </c>
      <c r="E996" s="27" t="s">
        <v>31</v>
      </c>
      <c r="F996" s="27" t="s">
        <v>60</v>
      </c>
      <c r="G996" s="27" t="s">
        <v>61</v>
      </c>
      <c r="H996" s="27" t="s">
        <v>24</v>
      </c>
      <c r="I996" s="29">
        <v>0.35000000000000003</v>
      </c>
      <c r="J996" s="30">
        <v>5750</v>
      </c>
      <c r="K996" s="31">
        <f t="shared" si="6"/>
        <v>2012.5000000000002</v>
      </c>
      <c r="L996" s="31">
        <f t="shared" si="7"/>
        <v>905.625</v>
      </c>
      <c r="M996" s="32">
        <v>0.44999999999999996</v>
      </c>
      <c r="O996" s="37"/>
      <c r="P996" s="38"/>
      <c r="Q996" s="33"/>
      <c r="R996" s="34"/>
    </row>
    <row r="997" spans="1:18" ht="15.75" customHeight="1" x14ac:dyDescent="0.2">
      <c r="A997" s="22"/>
      <c r="B997" s="27" t="s">
        <v>30</v>
      </c>
      <c r="C997" s="27">
        <v>1197831</v>
      </c>
      <c r="D997" s="28">
        <v>44472</v>
      </c>
      <c r="E997" s="27" t="s">
        <v>31</v>
      </c>
      <c r="F997" s="27" t="s">
        <v>60</v>
      </c>
      <c r="G997" s="27" t="s">
        <v>61</v>
      </c>
      <c r="H997" s="27" t="s">
        <v>25</v>
      </c>
      <c r="I997" s="29">
        <v>0.35000000000000003</v>
      </c>
      <c r="J997" s="30">
        <v>5750</v>
      </c>
      <c r="K997" s="31">
        <f t="shared" si="6"/>
        <v>2012.5000000000002</v>
      </c>
      <c r="L997" s="31">
        <f t="shared" si="7"/>
        <v>905.625</v>
      </c>
      <c r="M997" s="32">
        <v>0.44999999999999996</v>
      </c>
      <c r="O997" s="37"/>
      <c r="P997" s="38"/>
      <c r="Q997" s="33"/>
      <c r="R997" s="34"/>
    </row>
    <row r="998" spans="1:18" ht="15.75" customHeight="1" x14ac:dyDescent="0.2">
      <c r="A998" s="22"/>
      <c r="B998" s="27" t="s">
        <v>30</v>
      </c>
      <c r="C998" s="27">
        <v>1197831</v>
      </c>
      <c r="D998" s="28">
        <v>44472</v>
      </c>
      <c r="E998" s="27" t="s">
        <v>31</v>
      </c>
      <c r="F998" s="27" t="s">
        <v>60</v>
      </c>
      <c r="G998" s="27" t="s">
        <v>61</v>
      </c>
      <c r="H998" s="27" t="s">
        <v>26</v>
      </c>
      <c r="I998" s="29">
        <v>0.4</v>
      </c>
      <c r="J998" s="30">
        <v>5250</v>
      </c>
      <c r="K998" s="31">
        <f t="shared" si="6"/>
        <v>2100</v>
      </c>
      <c r="L998" s="31">
        <f t="shared" si="7"/>
        <v>944.99999999999989</v>
      </c>
      <c r="M998" s="32">
        <v>0.44999999999999996</v>
      </c>
      <c r="O998" s="37"/>
      <c r="P998" s="38"/>
      <c r="Q998" s="33"/>
      <c r="R998" s="34"/>
    </row>
    <row r="999" spans="1:18" ht="15.75" customHeight="1" x14ac:dyDescent="0.2">
      <c r="A999" s="22"/>
      <c r="B999" s="27" t="s">
        <v>30</v>
      </c>
      <c r="C999" s="27">
        <v>1197831</v>
      </c>
      <c r="D999" s="28">
        <v>44472</v>
      </c>
      <c r="E999" s="27" t="s">
        <v>31</v>
      </c>
      <c r="F999" s="27" t="s">
        <v>60</v>
      </c>
      <c r="G999" s="27" t="s">
        <v>61</v>
      </c>
      <c r="H999" s="27" t="s">
        <v>27</v>
      </c>
      <c r="I999" s="29">
        <v>0.4</v>
      </c>
      <c r="J999" s="30">
        <v>3750</v>
      </c>
      <c r="K999" s="31">
        <f t="shared" si="6"/>
        <v>1500</v>
      </c>
      <c r="L999" s="31">
        <f t="shared" si="7"/>
        <v>825.00000000000011</v>
      </c>
      <c r="M999" s="32">
        <v>0.55000000000000004</v>
      </c>
      <c r="O999" s="37"/>
      <c r="P999" s="38"/>
      <c r="Q999" s="33"/>
      <c r="R999" s="34"/>
    </row>
    <row r="1000" spans="1:18" ht="15.75" customHeight="1" x14ac:dyDescent="0.2">
      <c r="A1000" s="22"/>
      <c r="B1000" s="27" t="s">
        <v>30</v>
      </c>
      <c r="C1000" s="27">
        <v>1197831</v>
      </c>
      <c r="D1000" s="28">
        <v>44472</v>
      </c>
      <c r="E1000" s="27" t="s">
        <v>31</v>
      </c>
      <c r="F1000" s="27" t="s">
        <v>60</v>
      </c>
      <c r="G1000" s="27" t="s">
        <v>61</v>
      </c>
      <c r="H1000" s="27" t="s">
        <v>28</v>
      </c>
      <c r="I1000" s="29">
        <v>0.35000000000000003</v>
      </c>
      <c r="J1000" s="30">
        <v>3500</v>
      </c>
      <c r="K1000" s="31">
        <f t="shared" si="6"/>
        <v>1225.0000000000002</v>
      </c>
      <c r="L1000" s="31">
        <f t="shared" si="7"/>
        <v>490.00000000000006</v>
      </c>
      <c r="M1000" s="32">
        <v>0.39999999999999997</v>
      </c>
      <c r="O1000" s="37"/>
      <c r="P1000" s="38"/>
      <c r="Q1000" s="33"/>
      <c r="R1000" s="34"/>
    </row>
    <row r="1001" spans="1:18" ht="15.75" customHeight="1" x14ac:dyDescent="0.2">
      <c r="A1001" s="22"/>
      <c r="B1001" s="27" t="s">
        <v>30</v>
      </c>
      <c r="C1001" s="27">
        <v>1197831</v>
      </c>
      <c r="D1001" s="28">
        <v>44472</v>
      </c>
      <c r="E1001" s="27" t="s">
        <v>31</v>
      </c>
      <c r="F1001" s="27" t="s">
        <v>60</v>
      </c>
      <c r="G1001" s="27" t="s">
        <v>61</v>
      </c>
      <c r="H1001" s="27" t="s">
        <v>29</v>
      </c>
      <c r="I1001" s="29">
        <v>0.45</v>
      </c>
      <c r="J1001" s="30">
        <v>5250</v>
      </c>
      <c r="K1001" s="31">
        <f t="shared" si="6"/>
        <v>2362.5</v>
      </c>
      <c r="L1001" s="31">
        <f t="shared" si="7"/>
        <v>1417.5000000000002</v>
      </c>
      <c r="M1001" s="32">
        <v>0.60000000000000009</v>
      </c>
      <c r="O1001" s="37"/>
      <c r="P1001" s="38"/>
      <c r="Q1001" s="33"/>
      <c r="R1001" s="34"/>
    </row>
    <row r="1002" spans="1:18" ht="15.75" customHeight="1" x14ac:dyDescent="0.2">
      <c r="A1002" s="22"/>
      <c r="B1002" s="27" t="s">
        <v>30</v>
      </c>
      <c r="C1002" s="27">
        <v>1197831</v>
      </c>
      <c r="D1002" s="28">
        <v>44504</v>
      </c>
      <c r="E1002" s="27" t="s">
        <v>31</v>
      </c>
      <c r="F1002" s="27" t="s">
        <v>60</v>
      </c>
      <c r="G1002" s="27" t="s">
        <v>61</v>
      </c>
      <c r="H1002" s="27" t="s">
        <v>24</v>
      </c>
      <c r="I1002" s="29">
        <v>0.30000000000000004</v>
      </c>
      <c r="J1002" s="30">
        <v>6750</v>
      </c>
      <c r="K1002" s="31">
        <f t="shared" si="6"/>
        <v>2025.0000000000002</v>
      </c>
      <c r="L1002" s="31">
        <f t="shared" si="7"/>
        <v>911.25</v>
      </c>
      <c r="M1002" s="32">
        <v>0.44999999999999996</v>
      </c>
      <c r="O1002" s="37"/>
      <c r="P1002" s="38"/>
      <c r="Q1002" s="33"/>
      <c r="R1002" s="34"/>
    </row>
    <row r="1003" spans="1:18" ht="15.75" customHeight="1" x14ac:dyDescent="0.2">
      <c r="A1003" s="22"/>
      <c r="B1003" s="27" t="s">
        <v>30</v>
      </c>
      <c r="C1003" s="27">
        <v>1197831</v>
      </c>
      <c r="D1003" s="28">
        <v>44504</v>
      </c>
      <c r="E1003" s="27" t="s">
        <v>31</v>
      </c>
      <c r="F1003" s="27" t="s">
        <v>60</v>
      </c>
      <c r="G1003" s="27" t="s">
        <v>61</v>
      </c>
      <c r="H1003" s="27" t="s">
        <v>25</v>
      </c>
      <c r="I1003" s="29">
        <v>0.30000000000000004</v>
      </c>
      <c r="J1003" s="30">
        <v>6750</v>
      </c>
      <c r="K1003" s="31">
        <f t="shared" si="6"/>
        <v>2025.0000000000002</v>
      </c>
      <c r="L1003" s="31">
        <f t="shared" si="7"/>
        <v>911.25</v>
      </c>
      <c r="M1003" s="32">
        <v>0.44999999999999996</v>
      </c>
      <c r="O1003" s="37"/>
      <c r="P1003" s="38"/>
      <c r="Q1003" s="33"/>
      <c r="R1003" s="34"/>
    </row>
    <row r="1004" spans="1:18" ht="15.75" customHeight="1" x14ac:dyDescent="0.2">
      <c r="A1004" s="22"/>
      <c r="B1004" s="27" t="s">
        <v>30</v>
      </c>
      <c r="C1004" s="27">
        <v>1197831</v>
      </c>
      <c r="D1004" s="28">
        <v>44504</v>
      </c>
      <c r="E1004" s="27" t="s">
        <v>31</v>
      </c>
      <c r="F1004" s="27" t="s">
        <v>60</v>
      </c>
      <c r="G1004" s="27" t="s">
        <v>61</v>
      </c>
      <c r="H1004" s="27" t="s">
        <v>26</v>
      </c>
      <c r="I1004" s="29">
        <v>0.55000000000000004</v>
      </c>
      <c r="J1004" s="30">
        <v>6000</v>
      </c>
      <c r="K1004" s="31">
        <f t="shared" si="6"/>
        <v>3300.0000000000005</v>
      </c>
      <c r="L1004" s="31">
        <f t="shared" si="7"/>
        <v>1485</v>
      </c>
      <c r="M1004" s="32">
        <v>0.44999999999999996</v>
      </c>
      <c r="O1004" s="37"/>
      <c r="P1004" s="38"/>
      <c r="Q1004" s="33"/>
      <c r="R1004" s="34"/>
    </row>
    <row r="1005" spans="1:18" ht="15.75" customHeight="1" x14ac:dyDescent="0.2">
      <c r="A1005" s="22"/>
      <c r="B1005" s="27" t="s">
        <v>30</v>
      </c>
      <c r="C1005" s="27">
        <v>1197831</v>
      </c>
      <c r="D1005" s="28">
        <v>44504</v>
      </c>
      <c r="E1005" s="27" t="s">
        <v>31</v>
      </c>
      <c r="F1005" s="27" t="s">
        <v>60</v>
      </c>
      <c r="G1005" s="27" t="s">
        <v>61</v>
      </c>
      <c r="H1005" s="27" t="s">
        <v>27</v>
      </c>
      <c r="I1005" s="29">
        <v>0.55000000000000004</v>
      </c>
      <c r="J1005" s="30">
        <v>4750</v>
      </c>
      <c r="K1005" s="31">
        <f t="shared" si="6"/>
        <v>2612.5</v>
      </c>
      <c r="L1005" s="31">
        <f t="shared" si="7"/>
        <v>1436.8750000000002</v>
      </c>
      <c r="M1005" s="32">
        <v>0.55000000000000004</v>
      </c>
      <c r="O1005" s="37"/>
      <c r="P1005" s="38"/>
      <c r="Q1005" s="33"/>
      <c r="R1005" s="34"/>
    </row>
    <row r="1006" spans="1:18" ht="15.75" customHeight="1" x14ac:dyDescent="0.2">
      <c r="A1006" s="22"/>
      <c r="B1006" s="27" t="s">
        <v>30</v>
      </c>
      <c r="C1006" s="27">
        <v>1197831</v>
      </c>
      <c r="D1006" s="28">
        <v>44504</v>
      </c>
      <c r="E1006" s="27" t="s">
        <v>31</v>
      </c>
      <c r="F1006" s="27" t="s">
        <v>60</v>
      </c>
      <c r="G1006" s="27" t="s">
        <v>61</v>
      </c>
      <c r="H1006" s="27" t="s">
        <v>28</v>
      </c>
      <c r="I1006" s="29">
        <v>0.54999999999999993</v>
      </c>
      <c r="J1006" s="30">
        <v>4500</v>
      </c>
      <c r="K1006" s="31">
        <f t="shared" si="6"/>
        <v>2474.9999999999995</v>
      </c>
      <c r="L1006" s="31">
        <f t="shared" si="7"/>
        <v>989.99999999999977</v>
      </c>
      <c r="M1006" s="32">
        <v>0.39999999999999997</v>
      </c>
      <c r="O1006" s="37"/>
      <c r="P1006" s="38"/>
      <c r="Q1006" s="33"/>
      <c r="R1006" s="34"/>
    </row>
    <row r="1007" spans="1:18" ht="15.75" customHeight="1" x14ac:dyDescent="0.2">
      <c r="A1007" s="22"/>
      <c r="B1007" s="27" t="s">
        <v>30</v>
      </c>
      <c r="C1007" s="27">
        <v>1197831</v>
      </c>
      <c r="D1007" s="28">
        <v>44504</v>
      </c>
      <c r="E1007" s="27" t="s">
        <v>31</v>
      </c>
      <c r="F1007" s="27" t="s">
        <v>60</v>
      </c>
      <c r="G1007" s="27" t="s">
        <v>61</v>
      </c>
      <c r="H1007" s="27" t="s">
        <v>29</v>
      </c>
      <c r="I1007" s="29">
        <v>0.65</v>
      </c>
      <c r="J1007" s="30">
        <v>6500</v>
      </c>
      <c r="K1007" s="31">
        <f t="shared" si="6"/>
        <v>4225</v>
      </c>
      <c r="L1007" s="31">
        <f t="shared" si="7"/>
        <v>2535.0000000000005</v>
      </c>
      <c r="M1007" s="32">
        <v>0.60000000000000009</v>
      </c>
      <c r="O1007" s="37"/>
      <c r="P1007" s="38"/>
      <c r="Q1007" s="33"/>
      <c r="R1007" s="34"/>
    </row>
    <row r="1008" spans="1:18" ht="15.75" customHeight="1" x14ac:dyDescent="0.2">
      <c r="A1008" s="22"/>
      <c r="B1008" s="27" t="s">
        <v>30</v>
      </c>
      <c r="C1008" s="27">
        <v>1197831</v>
      </c>
      <c r="D1008" s="28">
        <v>44533</v>
      </c>
      <c r="E1008" s="27" t="s">
        <v>31</v>
      </c>
      <c r="F1008" s="27" t="s">
        <v>60</v>
      </c>
      <c r="G1008" s="27" t="s">
        <v>61</v>
      </c>
      <c r="H1008" s="27" t="s">
        <v>24</v>
      </c>
      <c r="I1008" s="29">
        <v>0.54999999999999993</v>
      </c>
      <c r="J1008" s="30">
        <v>8000</v>
      </c>
      <c r="K1008" s="31">
        <f t="shared" si="6"/>
        <v>4399.9999999999991</v>
      </c>
      <c r="L1008" s="31">
        <f t="shared" si="7"/>
        <v>1979.9999999999993</v>
      </c>
      <c r="M1008" s="32">
        <v>0.44999999999999996</v>
      </c>
      <c r="O1008" s="37"/>
      <c r="P1008" s="38"/>
      <c r="Q1008" s="33"/>
      <c r="R1008" s="34"/>
    </row>
    <row r="1009" spans="1:18" ht="15.75" customHeight="1" x14ac:dyDescent="0.2">
      <c r="A1009" s="22"/>
      <c r="B1009" s="27" t="s">
        <v>30</v>
      </c>
      <c r="C1009" s="27">
        <v>1197831</v>
      </c>
      <c r="D1009" s="28">
        <v>44533</v>
      </c>
      <c r="E1009" s="27" t="s">
        <v>31</v>
      </c>
      <c r="F1009" s="27" t="s">
        <v>60</v>
      </c>
      <c r="G1009" s="27" t="s">
        <v>61</v>
      </c>
      <c r="H1009" s="27" t="s">
        <v>25</v>
      </c>
      <c r="I1009" s="29">
        <v>0.54999999999999993</v>
      </c>
      <c r="J1009" s="30">
        <v>8000</v>
      </c>
      <c r="K1009" s="31">
        <f t="shared" si="6"/>
        <v>4399.9999999999991</v>
      </c>
      <c r="L1009" s="31">
        <f t="shared" si="7"/>
        <v>1979.9999999999993</v>
      </c>
      <c r="M1009" s="32">
        <v>0.44999999999999996</v>
      </c>
      <c r="O1009" s="37"/>
      <c r="P1009" s="38"/>
      <c r="Q1009" s="33"/>
      <c r="R1009" s="34"/>
    </row>
    <row r="1010" spans="1:18" ht="15.75" customHeight="1" x14ac:dyDescent="0.2">
      <c r="A1010" s="22"/>
      <c r="B1010" s="27" t="s">
        <v>30</v>
      </c>
      <c r="C1010" s="27">
        <v>1197831</v>
      </c>
      <c r="D1010" s="28">
        <v>44533</v>
      </c>
      <c r="E1010" s="27" t="s">
        <v>31</v>
      </c>
      <c r="F1010" s="27" t="s">
        <v>60</v>
      </c>
      <c r="G1010" s="27" t="s">
        <v>61</v>
      </c>
      <c r="H1010" s="27" t="s">
        <v>26</v>
      </c>
      <c r="I1010" s="29">
        <v>0.6</v>
      </c>
      <c r="J1010" s="30">
        <v>7000</v>
      </c>
      <c r="K1010" s="31">
        <f t="shared" si="6"/>
        <v>4200</v>
      </c>
      <c r="L1010" s="31">
        <f t="shared" si="7"/>
        <v>1889.9999999999998</v>
      </c>
      <c r="M1010" s="32">
        <v>0.44999999999999996</v>
      </c>
      <c r="O1010" s="37"/>
      <c r="P1010" s="38"/>
      <c r="Q1010" s="33"/>
      <c r="R1010" s="34"/>
    </row>
    <row r="1011" spans="1:18" ht="15.75" customHeight="1" x14ac:dyDescent="0.2">
      <c r="A1011" s="22"/>
      <c r="B1011" s="27" t="s">
        <v>30</v>
      </c>
      <c r="C1011" s="27">
        <v>1197831</v>
      </c>
      <c r="D1011" s="28">
        <v>44533</v>
      </c>
      <c r="E1011" s="27" t="s">
        <v>31</v>
      </c>
      <c r="F1011" s="27" t="s">
        <v>60</v>
      </c>
      <c r="G1011" s="27" t="s">
        <v>61</v>
      </c>
      <c r="H1011" s="27" t="s">
        <v>27</v>
      </c>
      <c r="I1011" s="29">
        <v>0.6</v>
      </c>
      <c r="J1011" s="30">
        <v>5500</v>
      </c>
      <c r="K1011" s="31">
        <f t="shared" si="6"/>
        <v>3300</v>
      </c>
      <c r="L1011" s="31">
        <f t="shared" si="7"/>
        <v>1815.0000000000002</v>
      </c>
      <c r="M1011" s="32">
        <v>0.55000000000000004</v>
      </c>
      <c r="O1011" s="37"/>
      <c r="P1011" s="38"/>
      <c r="Q1011" s="33"/>
      <c r="R1011" s="34"/>
    </row>
    <row r="1012" spans="1:18" ht="15.75" customHeight="1" x14ac:dyDescent="0.2">
      <c r="A1012" s="22"/>
      <c r="B1012" s="27" t="s">
        <v>30</v>
      </c>
      <c r="C1012" s="27">
        <v>1197831</v>
      </c>
      <c r="D1012" s="28">
        <v>44533</v>
      </c>
      <c r="E1012" s="27" t="s">
        <v>31</v>
      </c>
      <c r="F1012" s="27" t="s">
        <v>60</v>
      </c>
      <c r="G1012" s="27" t="s">
        <v>61</v>
      </c>
      <c r="H1012" s="27" t="s">
        <v>28</v>
      </c>
      <c r="I1012" s="29">
        <v>0.54999999999999993</v>
      </c>
      <c r="J1012" s="30">
        <v>5000</v>
      </c>
      <c r="K1012" s="31">
        <f t="shared" si="6"/>
        <v>2749.9999999999995</v>
      </c>
      <c r="L1012" s="31">
        <f t="shared" si="7"/>
        <v>1099.9999999999998</v>
      </c>
      <c r="M1012" s="32">
        <v>0.39999999999999997</v>
      </c>
      <c r="O1012" s="37"/>
      <c r="P1012" s="38"/>
      <c r="Q1012" s="33"/>
      <c r="R1012" s="34"/>
    </row>
    <row r="1013" spans="1:18" ht="15.75" customHeight="1" x14ac:dyDescent="0.2">
      <c r="A1013" s="22"/>
      <c r="B1013" s="27" t="s">
        <v>30</v>
      </c>
      <c r="C1013" s="27">
        <v>1197831</v>
      </c>
      <c r="D1013" s="28">
        <v>44533</v>
      </c>
      <c r="E1013" s="27" t="s">
        <v>31</v>
      </c>
      <c r="F1013" s="27" t="s">
        <v>60</v>
      </c>
      <c r="G1013" s="27" t="s">
        <v>61</v>
      </c>
      <c r="H1013" s="27" t="s">
        <v>29</v>
      </c>
      <c r="I1013" s="29">
        <v>0.65</v>
      </c>
      <c r="J1013" s="30">
        <v>7500</v>
      </c>
      <c r="K1013" s="31">
        <f t="shared" si="6"/>
        <v>4875</v>
      </c>
      <c r="L1013" s="31">
        <f t="shared" si="7"/>
        <v>2925.0000000000005</v>
      </c>
      <c r="M1013" s="32">
        <v>0.60000000000000009</v>
      </c>
      <c r="O1013" s="37"/>
      <c r="P1013" s="38"/>
      <c r="Q1013" s="33"/>
      <c r="R1013" s="34"/>
    </row>
    <row r="1014" spans="1:18" ht="15.75" customHeight="1" x14ac:dyDescent="0.2">
      <c r="A1014" s="22" t="s">
        <v>46</v>
      </c>
      <c r="B1014" s="27" t="s">
        <v>21</v>
      </c>
      <c r="C1014" s="27">
        <v>1185732</v>
      </c>
      <c r="D1014" s="28">
        <v>44207</v>
      </c>
      <c r="E1014" s="27" t="s">
        <v>40</v>
      </c>
      <c r="F1014" s="27" t="s">
        <v>62</v>
      </c>
      <c r="G1014" s="27" t="s">
        <v>63</v>
      </c>
      <c r="H1014" s="27" t="s">
        <v>24</v>
      </c>
      <c r="I1014" s="29">
        <v>0.35</v>
      </c>
      <c r="J1014" s="30">
        <v>4250</v>
      </c>
      <c r="K1014" s="31">
        <f t="shared" si="6"/>
        <v>1487.5</v>
      </c>
      <c r="L1014" s="31">
        <f t="shared" si="7"/>
        <v>595</v>
      </c>
      <c r="M1014" s="32">
        <v>0.4</v>
      </c>
      <c r="O1014" s="37"/>
      <c r="P1014" s="38"/>
      <c r="Q1014" s="33"/>
      <c r="R1014" s="34"/>
    </row>
    <row r="1015" spans="1:18" ht="15.75" customHeight="1" x14ac:dyDescent="0.2">
      <c r="A1015" s="22"/>
      <c r="B1015" s="27" t="s">
        <v>21</v>
      </c>
      <c r="C1015" s="27">
        <v>1185732</v>
      </c>
      <c r="D1015" s="28">
        <v>44207</v>
      </c>
      <c r="E1015" s="27" t="s">
        <v>40</v>
      </c>
      <c r="F1015" s="27" t="s">
        <v>62</v>
      </c>
      <c r="G1015" s="27" t="s">
        <v>63</v>
      </c>
      <c r="H1015" s="27" t="s">
        <v>25</v>
      </c>
      <c r="I1015" s="29">
        <v>0.35</v>
      </c>
      <c r="J1015" s="30">
        <v>2250</v>
      </c>
      <c r="K1015" s="31">
        <f t="shared" si="6"/>
        <v>787.5</v>
      </c>
      <c r="L1015" s="31">
        <f t="shared" si="7"/>
        <v>275.625</v>
      </c>
      <c r="M1015" s="32">
        <v>0.35</v>
      </c>
      <c r="O1015" s="37"/>
      <c r="P1015" s="38"/>
      <c r="Q1015" s="33"/>
      <c r="R1015" s="34"/>
    </row>
    <row r="1016" spans="1:18" ht="15.75" customHeight="1" x14ac:dyDescent="0.2">
      <c r="A1016" s="22"/>
      <c r="B1016" s="27" t="s">
        <v>21</v>
      </c>
      <c r="C1016" s="27">
        <v>1185732</v>
      </c>
      <c r="D1016" s="28">
        <v>44207</v>
      </c>
      <c r="E1016" s="27" t="s">
        <v>40</v>
      </c>
      <c r="F1016" s="27" t="s">
        <v>62</v>
      </c>
      <c r="G1016" s="27" t="s">
        <v>63</v>
      </c>
      <c r="H1016" s="27" t="s">
        <v>26</v>
      </c>
      <c r="I1016" s="29">
        <v>0.25</v>
      </c>
      <c r="J1016" s="30">
        <v>2250</v>
      </c>
      <c r="K1016" s="31">
        <f t="shared" si="6"/>
        <v>562.5</v>
      </c>
      <c r="L1016" s="31">
        <f t="shared" si="7"/>
        <v>196.875</v>
      </c>
      <c r="M1016" s="32">
        <v>0.35</v>
      </c>
      <c r="O1016" s="37"/>
      <c r="P1016" s="38"/>
      <c r="Q1016" s="33"/>
      <c r="R1016" s="34"/>
    </row>
    <row r="1017" spans="1:18" ht="15.75" customHeight="1" x14ac:dyDescent="0.2">
      <c r="A1017" s="22"/>
      <c r="B1017" s="27" t="s">
        <v>21</v>
      </c>
      <c r="C1017" s="27">
        <v>1185732</v>
      </c>
      <c r="D1017" s="28">
        <v>44207</v>
      </c>
      <c r="E1017" s="27" t="s">
        <v>40</v>
      </c>
      <c r="F1017" s="27" t="s">
        <v>62</v>
      </c>
      <c r="G1017" s="27" t="s">
        <v>63</v>
      </c>
      <c r="H1017" s="27" t="s">
        <v>27</v>
      </c>
      <c r="I1017" s="29">
        <v>0.30000000000000004</v>
      </c>
      <c r="J1017" s="30">
        <v>750</v>
      </c>
      <c r="K1017" s="31">
        <f t="shared" si="6"/>
        <v>225.00000000000003</v>
      </c>
      <c r="L1017" s="31">
        <f t="shared" si="7"/>
        <v>90.000000000000014</v>
      </c>
      <c r="M1017" s="32">
        <v>0.4</v>
      </c>
      <c r="O1017" s="37"/>
      <c r="P1017" s="38"/>
      <c r="Q1017" s="33"/>
      <c r="R1017" s="34"/>
    </row>
    <row r="1018" spans="1:18" ht="15.75" customHeight="1" x14ac:dyDescent="0.2">
      <c r="A1018" s="22"/>
      <c r="B1018" s="27" t="s">
        <v>21</v>
      </c>
      <c r="C1018" s="27">
        <v>1185732</v>
      </c>
      <c r="D1018" s="28">
        <v>44207</v>
      </c>
      <c r="E1018" s="27" t="s">
        <v>40</v>
      </c>
      <c r="F1018" s="27" t="s">
        <v>62</v>
      </c>
      <c r="G1018" s="27" t="s">
        <v>63</v>
      </c>
      <c r="H1018" s="27" t="s">
        <v>28</v>
      </c>
      <c r="I1018" s="29">
        <v>0.44999999999999996</v>
      </c>
      <c r="J1018" s="30">
        <v>1250</v>
      </c>
      <c r="K1018" s="31">
        <f t="shared" si="6"/>
        <v>562.5</v>
      </c>
      <c r="L1018" s="31">
        <f t="shared" si="7"/>
        <v>196.875</v>
      </c>
      <c r="M1018" s="32">
        <v>0.35</v>
      </c>
      <c r="O1018" s="37"/>
      <c r="P1018" s="38"/>
      <c r="Q1018" s="33"/>
      <c r="R1018" s="34"/>
    </row>
    <row r="1019" spans="1:18" ht="15.75" customHeight="1" x14ac:dyDescent="0.2">
      <c r="A1019" s="22"/>
      <c r="B1019" s="27" t="s">
        <v>21</v>
      </c>
      <c r="C1019" s="27">
        <v>1185732</v>
      </c>
      <c r="D1019" s="28">
        <v>44207</v>
      </c>
      <c r="E1019" s="27" t="s">
        <v>40</v>
      </c>
      <c r="F1019" s="27" t="s">
        <v>62</v>
      </c>
      <c r="G1019" s="27" t="s">
        <v>63</v>
      </c>
      <c r="H1019" s="27" t="s">
        <v>29</v>
      </c>
      <c r="I1019" s="29">
        <v>0.35</v>
      </c>
      <c r="J1019" s="30">
        <v>2250</v>
      </c>
      <c r="K1019" s="31">
        <f t="shared" si="6"/>
        <v>787.5</v>
      </c>
      <c r="L1019" s="31">
        <f t="shared" si="7"/>
        <v>393.75</v>
      </c>
      <c r="M1019" s="32">
        <v>0.5</v>
      </c>
      <c r="O1019" s="37"/>
      <c r="P1019" s="38"/>
      <c r="Q1019" s="33"/>
      <c r="R1019" s="34"/>
    </row>
    <row r="1020" spans="1:18" ht="15.75" customHeight="1" x14ac:dyDescent="0.2">
      <c r="A1020" s="22"/>
      <c r="B1020" s="27" t="s">
        <v>21</v>
      </c>
      <c r="C1020" s="27">
        <v>1185732</v>
      </c>
      <c r="D1020" s="28">
        <v>44238</v>
      </c>
      <c r="E1020" s="27" t="s">
        <v>40</v>
      </c>
      <c r="F1020" s="27" t="s">
        <v>62</v>
      </c>
      <c r="G1020" s="27" t="s">
        <v>63</v>
      </c>
      <c r="H1020" s="27" t="s">
        <v>24</v>
      </c>
      <c r="I1020" s="29">
        <v>0.35</v>
      </c>
      <c r="J1020" s="30">
        <v>4750</v>
      </c>
      <c r="K1020" s="31">
        <f t="shared" si="6"/>
        <v>1662.5</v>
      </c>
      <c r="L1020" s="31">
        <f t="shared" si="7"/>
        <v>665</v>
      </c>
      <c r="M1020" s="32">
        <v>0.4</v>
      </c>
      <c r="O1020" s="37"/>
      <c r="P1020" s="38"/>
      <c r="Q1020" s="33"/>
      <c r="R1020" s="34"/>
    </row>
    <row r="1021" spans="1:18" ht="15.75" customHeight="1" x14ac:dyDescent="0.2">
      <c r="A1021" s="22"/>
      <c r="B1021" s="27" t="s">
        <v>21</v>
      </c>
      <c r="C1021" s="27">
        <v>1185732</v>
      </c>
      <c r="D1021" s="28">
        <v>44238</v>
      </c>
      <c r="E1021" s="27" t="s">
        <v>40</v>
      </c>
      <c r="F1021" s="27" t="s">
        <v>62</v>
      </c>
      <c r="G1021" s="27" t="s">
        <v>63</v>
      </c>
      <c r="H1021" s="27" t="s">
        <v>25</v>
      </c>
      <c r="I1021" s="29">
        <v>0.35</v>
      </c>
      <c r="J1021" s="30">
        <v>1250</v>
      </c>
      <c r="K1021" s="31">
        <f t="shared" si="6"/>
        <v>437.5</v>
      </c>
      <c r="L1021" s="31">
        <f t="shared" si="7"/>
        <v>153.125</v>
      </c>
      <c r="M1021" s="32">
        <v>0.35</v>
      </c>
      <c r="O1021" s="37"/>
      <c r="P1021" s="38"/>
      <c r="Q1021" s="33"/>
      <c r="R1021" s="34"/>
    </row>
    <row r="1022" spans="1:18" ht="15.75" customHeight="1" x14ac:dyDescent="0.2">
      <c r="A1022" s="22"/>
      <c r="B1022" s="27" t="s">
        <v>21</v>
      </c>
      <c r="C1022" s="27">
        <v>1185732</v>
      </c>
      <c r="D1022" s="28">
        <v>44238</v>
      </c>
      <c r="E1022" s="27" t="s">
        <v>40</v>
      </c>
      <c r="F1022" s="27" t="s">
        <v>62</v>
      </c>
      <c r="G1022" s="27" t="s">
        <v>63</v>
      </c>
      <c r="H1022" s="27" t="s">
        <v>26</v>
      </c>
      <c r="I1022" s="29">
        <v>0.25</v>
      </c>
      <c r="J1022" s="30">
        <v>1750</v>
      </c>
      <c r="K1022" s="31">
        <f t="shared" si="6"/>
        <v>437.5</v>
      </c>
      <c r="L1022" s="31">
        <f t="shared" si="7"/>
        <v>153.125</v>
      </c>
      <c r="M1022" s="32">
        <v>0.35</v>
      </c>
      <c r="O1022" s="37"/>
      <c r="P1022" s="38"/>
      <c r="Q1022" s="33"/>
      <c r="R1022" s="34"/>
    </row>
    <row r="1023" spans="1:18" ht="15.75" customHeight="1" x14ac:dyDescent="0.2">
      <c r="A1023" s="22"/>
      <c r="B1023" s="27" t="s">
        <v>21</v>
      </c>
      <c r="C1023" s="27">
        <v>1185732</v>
      </c>
      <c r="D1023" s="28">
        <v>44238</v>
      </c>
      <c r="E1023" s="27" t="s">
        <v>40</v>
      </c>
      <c r="F1023" s="27" t="s">
        <v>62</v>
      </c>
      <c r="G1023" s="27" t="s">
        <v>63</v>
      </c>
      <c r="H1023" s="27" t="s">
        <v>27</v>
      </c>
      <c r="I1023" s="29">
        <v>0.30000000000000004</v>
      </c>
      <c r="J1023" s="30">
        <v>500</v>
      </c>
      <c r="K1023" s="31">
        <f t="shared" si="6"/>
        <v>150.00000000000003</v>
      </c>
      <c r="L1023" s="31">
        <f t="shared" si="7"/>
        <v>60.000000000000014</v>
      </c>
      <c r="M1023" s="32">
        <v>0.4</v>
      </c>
      <c r="O1023" s="37"/>
      <c r="P1023" s="38"/>
      <c r="Q1023" s="33"/>
      <c r="R1023" s="34"/>
    </row>
    <row r="1024" spans="1:18" ht="15.75" customHeight="1" x14ac:dyDescent="0.2">
      <c r="A1024" s="22"/>
      <c r="B1024" s="27" t="s">
        <v>21</v>
      </c>
      <c r="C1024" s="27">
        <v>1185732</v>
      </c>
      <c r="D1024" s="28">
        <v>44238</v>
      </c>
      <c r="E1024" s="27" t="s">
        <v>40</v>
      </c>
      <c r="F1024" s="27" t="s">
        <v>62</v>
      </c>
      <c r="G1024" s="27" t="s">
        <v>63</v>
      </c>
      <c r="H1024" s="27" t="s">
        <v>28</v>
      </c>
      <c r="I1024" s="29">
        <v>0.44999999999999996</v>
      </c>
      <c r="J1024" s="30">
        <v>1250</v>
      </c>
      <c r="K1024" s="31">
        <f t="shared" si="6"/>
        <v>562.5</v>
      </c>
      <c r="L1024" s="31">
        <f t="shared" si="7"/>
        <v>196.875</v>
      </c>
      <c r="M1024" s="32">
        <v>0.35</v>
      </c>
      <c r="O1024" s="37"/>
      <c r="P1024" s="38"/>
      <c r="Q1024" s="33"/>
      <c r="R1024" s="34"/>
    </row>
    <row r="1025" spans="1:18" ht="15.75" customHeight="1" x14ac:dyDescent="0.2">
      <c r="A1025" s="22"/>
      <c r="B1025" s="27" t="s">
        <v>21</v>
      </c>
      <c r="C1025" s="27">
        <v>1185732</v>
      </c>
      <c r="D1025" s="28">
        <v>44238</v>
      </c>
      <c r="E1025" s="27" t="s">
        <v>40</v>
      </c>
      <c r="F1025" s="27" t="s">
        <v>62</v>
      </c>
      <c r="G1025" s="27" t="s">
        <v>63</v>
      </c>
      <c r="H1025" s="27" t="s">
        <v>29</v>
      </c>
      <c r="I1025" s="29">
        <v>0.35</v>
      </c>
      <c r="J1025" s="30">
        <v>2000</v>
      </c>
      <c r="K1025" s="31">
        <f t="shared" si="6"/>
        <v>700</v>
      </c>
      <c r="L1025" s="31">
        <f t="shared" si="7"/>
        <v>350</v>
      </c>
      <c r="M1025" s="32">
        <v>0.5</v>
      </c>
      <c r="O1025" s="37"/>
      <c r="P1025" s="38"/>
      <c r="Q1025" s="33"/>
      <c r="R1025" s="34"/>
    </row>
    <row r="1026" spans="1:18" ht="15.75" customHeight="1" x14ac:dyDescent="0.2">
      <c r="A1026" s="22"/>
      <c r="B1026" s="27" t="s">
        <v>21</v>
      </c>
      <c r="C1026" s="27">
        <v>1185732</v>
      </c>
      <c r="D1026" s="28">
        <v>44265</v>
      </c>
      <c r="E1026" s="27" t="s">
        <v>40</v>
      </c>
      <c r="F1026" s="27" t="s">
        <v>62</v>
      </c>
      <c r="G1026" s="27" t="s">
        <v>63</v>
      </c>
      <c r="H1026" s="27" t="s">
        <v>24</v>
      </c>
      <c r="I1026" s="29">
        <v>0.4</v>
      </c>
      <c r="J1026" s="30">
        <v>4200</v>
      </c>
      <c r="K1026" s="31">
        <f t="shared" ref="K1026:K1280" si="8">I1026*J1026</f>
        <v>1680</v>
      </c>
      <c r="L1026" s="31">
        <f t="shared" ref="L1026:L1280" si="9">K1026*M1026</f>
        <v>672</v>
      </c>
      <c r="M1026" s="32">
        <v>0.4</v>
      </c>
      <c r="O1026" s="37"/>
      <c r="P1026" s="38"/>
      <c r="Q1026" s="33"/>
      <c r="R1026" s="34"/>
    </row>
    <row r="1027" spans="1:18" ht="15.75" customHeight="1" x14ac:dyDescent="0.2">
      <c r="A1027" s="22"/>
      <c r="B1027" s="27" t="s">
        <v>21</v>
      </c>
      <c r="C1027" s="27">
        <v>1185732</v>
      </c>
      <c r="D1027" s="28">
        <v>44265</v>
      </c>
      <c r="E1027" s="27" t="s">
        <v>40</v>
      </c>
      <c r="F1027" s="27" t="s">
        <v>62</v>
      </c>
      <c r="G1027" s="27" t="s">
        <v>63</v>
      </c>
      <c r="H1027" s="27" t="s">
        <v>25</v>
      </c>
      <c r="I1027" s="29">
        <v>0.4</v>
      </c>
      <c r="J1027" s="30">
        <v>1000</v>
      </c>
      <c r="K1027" s="31">
        <f t="shared" si="8"/>
        <v>400</v>
      </c>
      <c r="L1027" s="31">
        <f t="shared" si="9"/>
        <v>140</v>
      </c>
      <c r="M1027" s="32">
        <v>0.35</v>
      </c>
      <c r="O1027" s="37"/>
      <c r="P1027" s="38"/>
      <c r="Q1027" s="33"/>
      <c r="R1027" s="34"/>
    </row>
    <row r="1028" spans="1:18" ht="15.75" customHeight="1" x14ac:dyDescent="0.2">
      <c r="A1028" s="22"/>
      <c r="B1028" s="27" t="s">
        <v>21</v>
      </c>
      <c r="C1028" s="27">
        <v>1185732</v>
      </c>
      <c r="D1028" s="28">
        <v>44265</v>
      </c>
      <c r="E1028" s="27" t="s">
        <v>40</v>
      </c>
      <c r="F1028" s="27" t="s">
        <v>62</v>
      </c>
      <c r="G1028" s="27" t="s">
        <v>63</v>
      </c>
      <c r="H1028" s="27" t="s">
        <v>26</v>
      </c>
      <c r="I1028" s="29">
        <v>0.30000000000000004</v>
      </c>
      <c r="J1028" s="30">
        <v>1500</v>
      </c>
      <c r="K1028" s="31">
        <f t="shared" si="8"/>
        <v>450.00000000000006</v>
      </c>
      <c r="L1028" s="31">
        <f t="shared" si="9"/>
        <v>157.5</v>
      </c>
      <c r="M1028" s="32">
        <v>0.35</v>
      </c>
      <c r="O1028" s="37"/>
      <c r="P1028" s="38"/>
      <c r="Q1028" s="33"/>
      <c r="R1028" s="34"/>
    </row>
    <row r="1029" spans="1:18" ht="15.75" customHeight="1" x14ac:dyDescent="0.2">
      <c r="A1029" s="22"/>
      <c r="B1029" s="27" t="s">
        <v>21</v>
      </c>
      <c r="C1029" s="27">
        <v>1185732</v>
      </c>
      <c r="D1029" s="28">
        <v>44265</v>
      </c>
      <c r="E1029" s="27" t="s">
        <v>40</v>
      </c>
      <c r="F1029" s="27" t="s">
        <v>62</v>
      </c>
      <c r="G1029" s="27" t="s">
        <v>63</v>
      </c>
      <c r="H1029" s="27" t="s">
        <v>27</v>
      </c>
      <c r="I1029" s="29">
        <v>0.35</v>
      </c>
      <c r="J1029" s="30">
        <v>0</v>
      </c>
      <c r="K1029" s="31">
        <f t="shared" si="8"/>
        <v>0</v>
      </c>
      <c r="L1029" s="31">
        <f t="shared" si="9"/>
        <v>0</v>
      </c>
      <c r="M1029" s="32">
        <v>0.4</v>
      </c>
      <c r="O1029" s="37"/>
      <c r="P1029" s="38"/>
      <c r="Q1029" s="33"/>
      <c r="R1029" s="34"/>
    </row>
    <row r="1030" spans="1:18" ht="15.75" customHeight="1" x14ac:dyDescent="0.2">
      <c r="A1030" s="22"/>
      <c r="B1030" s="27" t="s">
        <v>21</v>
      </c>
      <c r="C1030" s="27">
        <v>1185732</v>
      </c>
      <c r="D1030" s="28">
        <v>44265</v>
      </c>
      <c r="E1030" s="27" t="s">
        <v>40</v>
      </c>
      <c r="F1030" s="27" t="s">
        <v>62</v>
      </c>
      <c r="G1030" s="27" t="s">
        <v>63</v>
      </c>
      <c r="H1030" s="27" t="s">
        <v>28</v>
      </c>
      <c r="I1030" s="29">
        <v>0.5</v>
      </c>
      <c r="J1030" s="30">
        <v>500</v>
      </c>
      <c r="K1030" s="31">
        <f t="shared" si="8"/>
        <v>250</v>
      </c>
      <c r="L1030" s="31">
        <f t="shared" si="9"/>
        <v>87.5</v>
      </c>
      <c r="M1030" s="32">
        <v>0.35</v>
      </c>
      <c r="O1030" s="37"/>
      <c r="P1030" s="38"/>
      <c r="Q1030" s="33"/>
      <c r="R1030" s="34"/>
    </row>
    <row r="1031" spans="1:18" ht="15.75" customHeight="1" x14ac:dyDescent="0.2">
      <c r="A1031" s="22"/>
      <c r="B1031" s="27" t="s">
        <v>21</v>
      </c>
      <c r="C1031" s="27">
        <v>1185732</v>
      </c>
      <c r="D1031" s="28">
        <v>44265</v>
      </c>
      <c r="E1031" s="27" t="s">
        <v>40</v>
      </c>
      <c r="F1031" s="27" t="s">
        <v>62</v>
      </c>
      <c r="G1031" s="27" t="s">
        <v>63</v>
      </c>
      <c r="H1031" s="27" t="s">
        <v>29</v>
      </c>
      <c r="I1031" s="29">
        <v>0.4</v>
      </c>
      <c r="J1031" s="30">
        <v>1500</v>
      </c>
      <c r="K1031" s="31">
        <f t="shared" si="8"/>
        <v>600</v>
      </c>
      <c r="L1031" s="31">
        <f t="shared" si="9"/>
        <v>300</v>
      </c>
      <c r="M1031" s="32">
        <v>0.5</v>
      </c>
      <c r="O1031" s="37"/>
      <c r="P1031" s="38"/>
      <c r="Q1031" s="33"/>
      <c r="R1031" s="34"/>
    </row>
    <row r="1032" spans="1:18" ht="15.75" customHeight="1" x14ac:dyDescent="0.2">
      <c r="A1032" s="22"/>
      <c r="B1032" s="27" t="s">
        <v>21</v>
      </c>
      <c r="C1032" s="27">
        <v>1185732</v>
      </c>
      <c r="D1032" s="28">
        <v>44297</v>
      </c>
      <c r="E1032" s="27" t="s">
        <v>40</v>
      </c>
      <c r="F1032" s="27" t="s">
        <v>62</v>
      </c>
      <c r="G1032" s="27" t="s">
        <v>63</v>
      </c>
      <c r="H1032" s="27" t="s">
        <v>24</v>
      </c>
      <c r="I1032" s="29">
        <v>0.4</v>
      </c>
      <c r="J1032" s="30">
        <v>3750</v>
      </c>
      <c r="K1032" s="31">
        <f t="shared" si="8"/>
        <v>1500</v>
      </c>
      <c r="L1032" s="31">
        <f t="shared" si="9"/>
        <v>600</v>
      </c>
      <c r="M1032" s="32">
        <v>0.4</v>
      </c>
      <c r="O1032" s="37"/>
      <c r="P1032" s="38"/>
      <c r="Q1032" s="33"/>
      <c r="R1032" s="34"/>
    </row>
    <row r="1033" spans="1:18" ht="15.75" customHeight="1" x14ac:dyDescent="0.2">
      <c r="A1033" s="22"/>
      <c r="B1033" s="27" t="s">
        <v>21</v>
      </c>
      <c r="C1033" s="27">
        <v>1185732</v>
      </c>
      <c r="D1033" s="28">
        <v>44297</v>
      </c>
      <c r="E1033" s="27" t="s">
        <v>40</v>
      </c>
      <c r="F1033" s="27" t="s">
        <v>62</v>
      </c>
      <c r="G1033" s="27" t="s">
        <v>63</v>
      </c>
      <c r="H1033" s="27" t="s">
        <v>25</v>
      </c>
      <c r="I1033" s="29">
        <v>0.35000000000000003</v>
      </c>
      <c r="J1033" s="30">
        <v>750</v>
      </c>
      <c r="K1033" s="31">
        <f t="shared" si="8"/>
        <v>262.5</v>
      </c>
      <c r="L1033" s="31">
        <f t="shared" si="9"/>
        <v>91.875</v>
      </c>
      <c r="M1033" s="32">
        <v>0.35</v>
      </c>
      <c r="O1033" s="37"/>
      <c r="P1033" s="38"/>
      <c r="Q1033" s="33"/>
      <c r="R1033" s="34"/>
    </row>
    <row r="1034" spans="1:18" ht="15.75" customHeight="1" x14ac:dyDescent="0.2">
      <c r="A1034" s="22"/>
      <c r="B1034" s="27" t="s">
        <v>21</v>
      </c>
      <c r="C1034" s="27">
        <v>1185732</v>
      </c>
      <c r="D1034" s="28">
        <v>44297</v>
      </c>
      <c r="E1034" s="27" t="s">
        <v>40</v>
      </c>
      <c r="F1034" s="27" t="s">
        <v>62</v>
      </c>
      <c r="G1034" s="27" t="s">
        <v>63</v>
      </c>
      <c r="H1034" s="27" t="s">
        <v>26</v>
      </c>
      <c r="I1034" s="29">
        <v>0.25000000000000006</v>
      </c>
      <c r="J1034" s="30">
        <v>750</v>
      </c>
      <c r="K1034" s="31">
        <f t="shared" si="8"/>
        <v>187.50000000000003</v>
      </c>
      <c r="L1034" s="31">
        <f t="shared" si="9"/>
        <v>65.625</v>
      </c>
      <c r="M1034" s="32">
        <v>0.35</v>
      </c>
      <c r="O1034" s="37"/>
      <c r="P1034" s="38"/>
      <c r="Q1034" s="33"/>
      <c r="R1034" s="34"/>
    </row>
    <row r="1035" spans="1:18" ht="15.75" customHeight="1" x14ac:dyDescent="0.2">
      <c r="A1035" s="22"/>
      <c r="B1035" s="27" t="s">
        <v>21</v>
      </c>
      <c r="C1035" s="27">
        <v>1185732</v>
      </c>
      <c r="D1035" s="28">
        <v>44297</v>
      </c>
      <c r="E1035" s="27" t="s">
        <v>40</v>
      </c>
      <c r="F1035" s="27" t="s">
        <v>62</v>
      </c>
      <c r="G1035" s="27" t="s">
        <v>63</v>
      </c>
      <c r="H1035" s="27" t="s">
        <v>27</v>
      </c>
      <c r="I1035" s="29">
        <v>0.3</v>
      </c>
      <c r="J1035" s="30">
        <v>0</v>
      </c>
      <c r="K1035" s="31">
        <f t="shared" si="8"/>
        <v>0</v>
      </c>
      <c r="L1035" s="31">
        <f t="shared" si="9"/>
        <v>0</v>
      </c>
      <c r="M1035" s="32">
        <v>0.4</v>
      </c>
      <c r="O1035" s="37"/>
      <c r="P1035" s="38"/>
      <c r="Q1035" s="33"/>
      <c r="R1035" s="34"/>
    </row>
    <row r="1036" spans="1:18" ht="15.75" customHeight="1" x14ac:dyDescent="0.2">
      <c r="A1036" s="22"/>
      <c r="B1036" s="27" t="s">
        <v>21</v>
      </c>
      <c r="C1036" s="27">
        <v>1185732</v>
      </c>
      <c r="D1036" s="28">
        <v>44297</v>
      </c>
      <c r="E1036" s="27" t="s">
        <v>40</v>
      </c>
      <c r="F1036" s="27" t="s">
        <v>62</v>
      </c>
      <c r="G1036" s="27" t="s">
        <v>63</v>
      </c>
      <c r="H1036" s="27" t="s">
        <v>28</v>
      </c>
      <c r="I1036" s="29">
        <v>0.45</v>
      </c>
      <c r="J1036" s="30">
        <v>250</v>
      </c>
      <c r="K1036" s="31">
        <f t="shared" si="8"/>
        <v>112.5</v>
      </c>
      <c r="L1036" s="31">
        <f t="shared" si="9"/>
        <v>39.375</v>
      </c>
      <c r="M1036" s="32">
        <v>0.35</v>
      </c>
      <c r="O1036" s="37"/>
      <c r="P1036" s="38"/>
      <c r="Q1036" s="33"/>
      <c r="R1036" s="34"/>
    </row>
    <row r="1037" spans="1:18" ht="15.75" customHeight="1" x14ac:dyDescent="0.2">
      <c r="A1037" s="22"/>
      <c r="B1037" s="27" t="s">
        <v>21</v>
      </c>
      <c r="C1037" s="27">
        <v>1185732</v>
      </c>
      <c r="D1037" s="28">
        <v>44297</v>
      </c>
      <c r="E1037" s="27" t="s">
        <v>40</v>
      </c>
      <c r="F1037" s="27" t="s">
        <v>62</v>
      </c>
      <c r="G1037" s="27" t="s">
        <v>63</v>
      </c>
      <c r="H1037" s="27" t="s">
        <v>29</v>
      </c>
      <c r="I1037" s="29">
        <v>0.35000000000000003</v>
      </c>
      <c r="J1037" s="30">
        <v>1500</v>
      </c>
      <c r="K1037" s="31">
        <f t="shared" si="8"/>
        <v>525</v>
      </c>
      <c r="L1037" s="31">
        <f t="shared" si="9"/>
        <v>262.5</v>
      </c>
      <c r="M1037" s="32">
        <v>0.5</v>
      </c>
      <c r="O1037" s="37"/>
      <c r="P1037" s="38"/>
      <c r="Q1037" s="33"/>
      <c r="R1037" s="34"/>
    </row>
    <row r="1038" spans="1:18" ht="15.75" customHeight="1" x14ac:dyDescent="0.2">
      <c r="A1038" s="22"/>
      <c r="B1038" s="27" t="s">
        <v>21</v>
      </c>
      <c r="C1038" s="27">
        <v>1185732</v>
      </c>
      <c r="D1038" s="28">
        <v>44328</v>
      </c>
      <c r="E1038" s="27" t="s">
        <v>40</v>
      </c>
      <c r="F1038" s="27" t="s">
        <v>62</v>
      </c>
      <c r="G1038" s="27" t="s">
        <v>63</v>
      </c>
      <c r="H1038" s="27" t="s">
        <v>24</v>
      </c>
      <c r="I1038" s="29">
        <v>0.45</v>
      </c>
      <c r="J1038" s="30">
        <v>4200</v>
      </c>
      <c r="K1038" s="31">
        <f t="shared" si="8"/>
        <v>1890</v>
      </c>
      <c r="L1038" s="31">
        <f t="shared" si="9"/>
        <v>756</v>
      </c>
      <c r="M1038" s="32">
        <v>0.4</v>
      </c>
      <c r="O1038" s="37"/>
      <c r="P1038" s="38"/>
      <c r="Q1038" s="33"/>
      <c r="R1038" s="34"/>
    </row>
    <row r="1039" spans="1:18" ht="15.75" customHeight="1" x14ac:dyDescent="0.2">
      <c r="A1039" s="22"/>
      <c r="B1039" s="27" t="s">
        <v>21</v>
      </c>
      <c r="C1039" s="27">
        <v>1185732</v>
      </c>
      <c r="D1039" s="28">
        <v>44328</v>
      </c>
      <c r="E1039" s="27" t="s">
        <v>40</v>
      </c>
      <c r="F1039" s="27" t="s">
        <v>62</v>
      </c>
      <c r="G1039" s="27" t="s">
        <v>63</v>
      </c>
      <c r="H1039" s="27" t="s">
        <v>25</v>
      </c>
      <c r="I1039" s="29">
        <v>0.40000000000000008</v>
      </c>
      <c r="J1039" s="30">
        <v>1250</v>
      </c>
      <c r="K1039" s="31">
        <f t="shared" si="8"/>
        <v>500.00000000000011</v>
      </c>
      <c r="L1039" s="31">
        <f t="shared" si="9"/>
        <v>175.00000000000003</v>
      </c>
      <c r="M1039" s="32">
        <v>0.35</v>
      </c>
      <c r="O1039" s="37"/>
      <c r="P1039" s="38"/>
      <c r="Q1039" s="33"/>
      <c r="R1039" s="34"/>
    </row>
    <row r="1040" spans="1:18" ht="15.75" customHeight="1" x14ac:dyDescent="0.2">
      <c r="A1040" s="22"/>
      <c r="B1040" s="27" t="s">
        <v>21</v>
      </c>
      <c r="C1040" s="27">
        <v>1185732</v>
      </c>
      <c r="D1040" s="28">
        <v>44328</v>
      </c>
      <c r="E1040" s="27" t="s">
        <v>40</v>
      </c>
      <c r="F1040" s="27" t="s">
        <v>62</v>
      </c>
      <c r="G1040" s="27" t="s">
        <v>63</v>
      </c>
      <c r="H1040" s="27" t="s">
        <v>26</v>
      </c>
      <c r="I1040" s="29">
        <v>0.35000000000000003</v>
      </c>
      <c r="J1040" s="30">
        <v>1000</v>
      </c>
      <c r="K1040" s="31">
        <f t="shared" si="8"/>
        <v>350.00000000000006</v>
      </c>
      <c r="L1040" s="31">
        <f t="shared" si="9"/>
        <v>122.50000000000001</v>
      </c>
      <c r="M1040" s="32">
        <v>0.35</v>
      </c>
      <c r="O1040" s="37"/>
      <c r="P1040" s="38"/>
      <c r="Q1040" s="33"/>
      <c r="R1040" s="34"/>
    </row>
    <row r="1041" spans="1:18" ht="15.75" customHeight="1" x14ac:dyDescent="0.2">
      <c r="A1041" s="22"/>
      <c r="B1041" s="27" t="s">
        <v>21</v>
      </c>
      <c r="C1041" s="27">
        <v>1185732</v>
      </c>
      <c r="D1041" s="28">
        <v>44328</v>
      </c>
      <c r="E1041" s="27" t="s">
        <v>40</v>
      </c>
      <c r="F1041" s="27" t="s">
        <v>62</v>
      </c>
      <c r="G1041" s="27" t="s">
        <v>63</v>
      </c>
      <c r="H1041" s="27" t="s">
        <v>27</v>
      </c>
      <c r="I1041" s="29">
        <v>0.35000000000000003</v>
      </c>
      <c r="J1041" s="30">
        <v>250</v>
      </c>
      <c r="K1041" s="31">
        <f t="shared" si="8"/>
        <v>87.500000000000014</v>
      </c>
      <c r="L1041" s="31">
        <f t="shared" si="9"/>
        <v>35.000000000000007</v>
      </c>
      <c r="M1041" s="32">
        <v>0.4</v>
      </c>
      <c r="O1041" s="37"/>
      <c r="P1041" s="38"/>
      <c r="Q1041" s="33"/>
      <c r="R1041" s="34"/>
    </row>
    <row r="1042" spans="1:18" ht="15.75" customHeight="1" x14ac:dyDescent="0.2">
      <c r="A1042" s="22"/>
      <c r="B1042" s="27" t="s">
        <v>21</v>
      </c>
      <c r="C1042" s="27">
        <v>1185732</v>
      </c>
      <c r="D1042" s="28">
        <v>44328</v>
      </c>
      <c r="E1042" s="27" t="s">
        <v>40</v>
      </c>
      <c r="F1042" s="27" t="s">
        <v>62</v>
      </c>
      <c r="G1042" s="27" t="s">
        <v>63</v>
      </c>
      <c r="H1042" s="27" t="s">
        <v>28</v>
      </c>
      <c r="I1042" s="29">
        <v>0.49999999999999994</v>
      </c>
      <c r="J1042" s="30">
        <v>500</v>
      </c>
      <c r="K1042" s="31">
        <f t="shared" si="8"/>
        <v>249.99999999999997</v>
      </c>
      <c r="L1042" s="31">
        <f t="shared" si="9"/>
        <v>87.499999999999986</v>
      </c>
      <c r="M1042" s="32">
        <v>0.35</v>
      </c>
      <c r="O1042" s="37"/>
      <c r="P1042" s="38"/>
      <c r="Q1042" s="33"/>
      <c r="R1042" s="34"/>
    </row>
    <row r="1043" spans="1:18" ht="15.75" customHeight="1" x14ac:dyDescent="0.2">
      <c r="A1043" s="22"/>
      <c r="B1043" s="27" t="s">
        <v>21</v>
      </c>
      <c r="C1043" s="27">
        <v>1185732</v>
      </c>
      <c r="D1043" s="28">
        <v>44328</v>
      </c>
      <c r="E1043" s="27" t="s">
        <v>40</v>
      </c>
      <c r="F1043" s="27" t="s">
        <v>62</v>
      </c>
      <c r="G1043" s="27" t="s">
        <v>63</v>
      </c>
      <c r="H1043" s="27" t="s">
        <v>29</v>
      </c>
      <c r="I1043" s="29">
        <v>0.54999999999999993</v>
      </c>
      <c r="J1043" s="30">
        <v>1500</v>
      </c>
      <c r="K1043" s="31">
        <f t="shared" si="8"/>
        <v>824.99999999999989</v>
      </c>
      <c r="L1043" s="31">
        <f t="shared" si="9"/>
        <v>412.49999999999994</v>
      </c>
      <c r="M1043" s="32">
        <v>0.5</v>
      </c>
      <c r="O1043" s="37"/>
      <c r="P1043" s="38"/>
      <c r="Q1043" s="33"/>
      <c r="R1043" s="34"/>
    </row>
    <row r="1044" spans="1:18" ht="15.75" customHeight="1" x14ac:dyDescent="0.2">
      <c r="A1044" s="22"/>
      <c r="B1044" s="27" t="s">
        <v>21</v>
      </c>
      <c r="C1044" s="27">
        <v>1185732</v>
      </c>
      <c r="D1044" s="28">
        <v>44358</v>
      </c>
      <c r="E1044" s="27" t="s">
        <v>40</v>
      </c>
      <c r="F1044" s="27" t="s">
        <v>62</v>
      </c>
      <c r="G1044" s="27" t="s">
        <v>63</v>
      </c>
      <c r="H1044" s="27" t="s">
        <v>24</v>
      </c>
      <c r="I1044" s="29">
        <v>0.4</v>
      </c>
      <c r="J1044" s="30">
        <v>4000</v>
      </c>
      <c r="K1044" s="31">
        <f t="shared" si="8"/>
        <v>1600</v>
      </c>
      <c r="L1044" s="31">
        <f t="shared" si="9"/>
        <v>640</v>
      </c>
      <c r="M1044" s="32">
        <v>0.4</v>
      </c>
      <c r="O1044" s="37"/>
      <c r="P1044" s="38"/>
      <c r="Q1044" s="33"/>
      <c r="R1044" s="34"/>
    </row>
    <row r="1045" spans="1:18" ht="15.75" customHeight="1" x14ac:dyDescent="0.2">
      <c r="A1045" s="22"/>
      <c r="B1045" s="27" t="s">
        <v>21</v>
      </c>
      <c r="C1045" s="27">
        <v>1185732</v>
      </c>
      <c r="D1045" s="28">
        <v>44358</v>
      </c>
      <c r="E1045" s="27" t="s">
        <v>40</v>
      </c>
      <c r="F1045" s="27" t="s">
        <v>62</v>
      </c>
      <c r="G1045" s="27" t="s">
        <v>63</v>
      </c>
      <c r="H1045" s="27" t="s">
        <v>25</v>
      </c>
      <c r="I1045" s="29">
        <v>0.35000000000000009</v>
      </c>
      <c r="J1045" s="30">
        <v>1500</v>
      </c>
      <c r="K1045" s="31">
        <f t="shared" si="8"/>
        <v>525.00000000000011</v>
      </c>
      <c r="L1045" s="31">
        <f t="shared" si="9"/>
        <v>183.75000000000003</v>
      </c>
      <c r="M1045" s="32">
        <v>0.35</v>
      </c>
      <c r="O1045" s="37"/>
      <c r="P1045" s="38"/>
      <c r="Q1045" s="33"/>
      <c r="R1045" s="34"/>
    </row>
    <row r="1046" spans="1:18" ht="15.75" customHeight="1" x14ac:dyDescent="0.2">
      <c r="A1046" s="22"/>
      <c r="B1046" s="27" t="s">
        <v>21</v>
      </c>
      <c r="C1046" s="27">
        <v>1185732</v>
      </c>
      <c r="D1046" s="28">
        <v>44358</v>
      </c>
      <c r="E1046" s="27" t="s">
        <v>40</v>
      </c>
      <c r="F1046" s="27" t="s">
        <v>62</v>
      </c>
      <c r="G1046" s="27" t="s">
        <v>63</v>
      </c>
      <c r="H1046" s="27" t="s">
        <v>26</v>
      </c>
      <c r="I1046" s="29">
        <v>0.30000000000000004</v>
      </c>
      <c r="J1046" s="30">
        <v>1750</v>
      </c>
      <c r="K1046" s="31">
        <f t="shared" si="8"/>
        <v>525.00000000000011</v>
      </c>
      <c r="L1046" s="31">
        <f t="shared" si="9"/>
        <v>183.75000000000003</v>
      </c>
      <c r="M1046" s="32">
        <v>0.35</v>
      </c>
      <c r="O1046" s="37"/>
      <c r="P1046" s="38"/>
      <c r="Q1046" s="33"/>
      <c r="R1046" s="34"/>
    </row>
    <row r="1047" spans="1:18" ht="15.75" customHeight="1" x14ac:dyDescent="0.2">
      <c r="A1047" s="22"/>
      <c r="B1047" s="27" t="s">
        <v>21</v>
      </c>
      <c r="C1047" s="27">
        <v>1185732</v>
      </c>
      <c r="D1047" s="28">
        <v>44358</v>
      </c>
      <c r="E1047" s="27" t="s">
        <v>40</v>
      </c>
      <c r="F1047" s="27" t="s">
        <v>62</v>
      </c>
      <c r="G1047" s="27" t="s">
        <v>63</v>
      </c>
      <c r="H1047" s="27" t="s">
        <v>27</v>
      </c>
      <c r="I1047" s="29">
        <v>0.30000000000000004</v>
      </c>
      <c r="J1047" s="30">
        <v>1500</v>
      </c>
      <c r="K1047" s="31">
        <f t="shared" si="8"/>
        <v>450.00000000000006</v>
      </c>
      <c r="L1047" s="31">
        <f t="shared" si="9"/>
        <v>180.00000000000003</v>
      </c>
      <c r="M1047" s="32">
        <v>0.4</v>
      </c>
      <c r="O1047" s="37"/>
      <c r="P1047" s="38"/>
      <c r="Q1047" s="33"/>
      <c r="R1047" s="34"/>
    </row>
    <row r="1048" spans="1:18" ht="15.75" customHeight="1" x14ac:dyDescent="0.2">
      <c r="A1048" s="22"/>
      <c r="B1048" s="27" t="s">
        <v>21</v>
      </c>
      <c r="C1048" s="27">
        <v>1185732</v>
      </c>
      <c r="D1048" s="28">
        <v>44358</v>
      </c>
      <c r="E1048" s="27" t="s">
        <v>40</v>
      </c>
      <c r="F1048" s="27" t="s">
        <v>62</v>
      </c>
      <c r="G1048" s="27" t="s">
        <v>63</v>
      </c>
      <c r="H1048" s="27" t="s">
        <v>28</v>
      </c>
      <c r="I1048" s="29">
        <v>0.45</v>
      </c>
      <c r="J1048" s="30">
        <v>1500</v>
      </c>
      <c r="K1048" s="31">
        <f t="shared" si="8"/>
        <v>675</v>
      </c>
      <c r="L1048" s="31">
        <f t="shared" si="9"/>
        <v>236.24999999999997</v>
      </c>
      <c r="M1048" s="32">
        <v>0.35</v>
      </c>
      <c r="O1048" s="37"/>
      <c r="P1048" s="38"/>
      <c r="Q1048" s="33"/>
      <c r="R1048" s="34"/>
    </row>
    <row r="1049" spans="1:18" ht="15.75" customHeight="1" x14ac:dyDescent="0.2">
      <c r="A1049" s="22"/>
      <c r="B1049" s="27" t="s">
        <v>21</v>
      </c>
      <c r="C1049" s="27">
        <v>1185732</v>
      </c>
      <c r="D1049" s="28">
        <v>44358</v>
      </c>
      <c r="E1049" s="27" t="s">
        <v>40</v>
      </c>
      <c r="F1049" s="27" t="s">
        <v>62</v>
      </c>
      <c r="G1049" s="27" t="s">
        <v>63</v>
      </c>
      <c r="H1049" s="27" t="s">
        <v>29</v>
      </c>
      <c r="I1049" s="29">
        <v>0.5</v>
      </c>
      <c r="J1049" s="30">
        <v>3250</v>
      </c>
      <c r="K1049" s="31">
        <f t="shared" si="8"/>
        <v>1625</v>
      </c>
      <c r="L1049" s="31">
        <f t="shared" si="9"/>
        <v>812.5</v>
      </c>
      <c r="M1049" s="32">
        <v>0.5</v>
      </c>
      <c r="O1049" s="37"/>
      <c r="P1049" s="38"/>
      <c r="Q1049" s="33"/>
      <c r="R1049" s="34"/>
    </row>
    <row r="1050" spans="1:18" ht="15.75" customHeight="1" x14ac:dyDescent="0.2">
      <c r="A1050" s="22"/>
      <c r="B1050" s="27" t="s">
        <v>21</v>
      </c>
      <c r="C1050" s="27">
        <v>1185732</v>
      </c>
      <c r="D1050" s="28">
        <v>44387</v>
      </c>
      <c r="E1050" s="27" t="s">
        <v>40</v>
      </c>
      <c r="F1050" s="27" t="s">
        <v>62</v>
      </c>
      <c r="G1050" s="27" t="s">
        <v>63</v>
      </c>
      <c r="H1050" s="27" t="s">
        <v>24</v>
      </c>
      <c r="I1050" s="29">
        <v>0.45</v>
      </c>
      <c r="J1050" s="30">
        <v>5500</v>
      </c>
      <c r="K1050" s="31">
        <f t="shared" si="8"/>
        <v>2475</v>
      </c>
      <c r="L1050" s="31">
        <f t="shared" si="9"/>
        <v>990</v>
      </c>
      <c r="M1050" s="32">
        <v>0.4</v>
      </c>
      <c r="O1050" s="37"/>
      <c r="P1050" s="38"/>
      <c r="Q1050" s="33"/>
      <c r="R1050" s="34"/>
    </row>
    <row r="1051" spans="1:18" ht="15.75" customHeight="1" x14ac:dyDescent="0.2">
      <c r="A1051" s="22"/>
      <c r="B1051" s="27" t="s">
        <v>21</v>
      </c>
      <c r="C1051" s="27">
        <v>1185732</v>
      </c>
      <c r="D1051" s="28">
        <v>44387</v>
      </c>
      <c r="E1051" s="27" t="s">
        <v>40</v>
      </c>
      <c r="F1051" s="27" t="s">
        <v>62</v>
      </c>
      <c r="G1051" s="27" t="s">
        <v>63</v>
      </c>
      <c r="H1051" s="27" t="s">
        <v>25</v>
      </c>
      <c r="I1051" s="29">
        <v>0.40000000000000008</v>
      </c>
      <c r="J1051" s="30">
        <v>3000</v>
      </c>
      <c r="K1051" s="31">
        <f t="shared" si="8"/>
        <v>1200.0000000000002</v>
      </c>
      <c r="L1051" s="31">
        <f t="shared" si="9"/>
        <v>420.00000000000006</v>
      </c>
      <c r="M1051" s="32">
        <v>0.35</v>
      </c>
      <c r="O1051" s="37"/>
      <c r="P1051" s="38"/>
      <c r="Q1051" s="33"/>
      <c r="R1051" s="34"/>
    </row>
    <row r="1052" spans="1:18" ht="15.75" customHeight="1" x14ac:dyDescent="0.2">
      <c r="A1052" s="22"/>
      <c r="B1052" s="27" t="s">
        <v>21</v>
      </c>
      <c r="C1052" s="27">
        <v>1185732</v>
      </c>
      <c r="D1052" s="28">
        <v>44387</v>
      </c>
      <c r="E1052" s="27" t="s">
        <v>40</v>
      </c>
      <c r="F1052" s="27" t="s">
        <v>62</v>
      </c>
      <c r="G1052" s="27" t="s">
        <v>63</v>
      </c>
      <c r="H1052" s="27" t="s">
        <v>26</v>
      </c>
      <c r="I1052" s="29">
        <v>0.35000000000000003</v>
      </c>
      <c r="J1052" s="30">
        <v>2250</v>
      </c>
      <c r="K1052" s="31">
        <f t="shared" si="8"/>
        <v>787.50000000000011</v>
      </c>
      <c r="L1052" s="31">
        <f t="shared" si="9"/>
        <v>275.625</v>
      </c>
      <c r="M1052" s="32">
        <v>0.35</v>
      </c>
      <c r="O1052" s="37"/>
      <c r="P1052" s="38"/>
      <c r="Q1052" s="33"/>
      <c r="R1052" s="34"/>
    </row>
    <row r="1053" spans="1:18" ht="15.75" customHeight="1" x14ac:dyDescent="0.2">
      <c r="A1053" s="22"/>
      <c r="B1053" s="27" t="s">
        <v>21</v>
      </c>
      <c r="C1053" s="27">
        <v>1185732</v>
      </c>
      <c r="D1053" s="28">
        <v>44387</v>
      </c>
      <c r="E1053" s="27" t="s">
        <v>40</v>
      </c>
      <c r="F1053" s="27" t="s">
        <v>62</v>
      </c>
      <c r="G1053" s="27" t="s">
        <v>63</v>
      </c>
      <c r="H1053" s="27" t="s">
        <v>27</v>
      </c>
      <c r="I1053" s="29">
        <v>0.35000000000000003</v>
      </c>
      <c r="J1053" s="30">
        <v>1750</v>
      </c>
      <c r="K1053" s="31">
        <f t="shared" si="8"/>
        <v>612.50000000000011</v>
      </c>
      <c r="L1053" s="31">
        <f t="shared" si="9"/>
        <v>245.00000000000006</v>
      </c>
      <c r="M1053" s="32">
        <v>0.4</v>
      </c>
      <c r="O1053" s="37"/>
      <c r="P1053" s="38"/>
      <c r="Q1053" s="33"/>
      <c r="R1053" s="34"/>
    </row>
    <row r="1054" spans="1:18" ht="15.75" customHeight="1" x14ac:dyDescent="0.2">
      <c r="A1054" s="22"/>
      <c r="B1054" s="27" t="s">
        <v>21</v>
      </c>
      <c r="C1054" s="27">
        <v>1185732</v>
      </c>
      <c r="D1054" s="28">
        <v>44387</v>
      </c>
      <c r="E1054" s="27" t="s">
        <v>40</v>
      </c>
      <c r="F1054" s="27" t="s">
        <v>62</v>
      </c>
      <c r="G1054" s="27" t="s">
        <v>63</v>
      </c>
      <c r="H1054" s="27" t="s">
        <v>28</v>
      </c>
      <c r="I1054" s="29">
        <v>0.45</v>
      </c>
      <c r="J1054" s="30">
        <v>1750</v>
      </c>
      <c r="K1054" s="31">
        <f t="shared" si="8"/>
        <v>787.5</v>
      </c>
      <c r="L1054" s="31">
        <f t="shared" si="9"/>
        <v>275.625</v>
      </c>
      <c r="M1054" s="32">
        <v>0.35</v>
      </c>
      <c r="O1054" s="37"/>
      <c r="P1054" s="38"/>
      <c r="Q1054" s="33"/>
      <c r="R1054" s="34"/>
    </row>
    <row r="1055" spans="1:18" ht="15.75" customHeight="1" x14ac:dyDescent="0.2">
      <c r="A1055" s="22"/>
      <c r="B1055" s="27" t="s">
        <v>21</v>
      </c>
      <c r="C1055" s="27">
        <v>1185732</v>
      </c>
      <c r="D1055" s="28">
        <v>44387</v>
      </c>
      <c r="E1055" s="27" t="s">
        <v>40</v>
      </c>
      <c r="F1055" s="27" t="s">
        <v>62</v>
      </c>
      <c r="G1055" s="27" t="s">
        <v>63</v>
      </c>
      <c r="H1055" s="27" t="s">
        <v>29</v>
      </c>
      <c r="I1055" s="29">
        <v>0.5</v>
      </c>
      <c r="J1055" s="30">
        <v>3500</v>
      </c>
      <c r="K1055" s="31">
        <f t="shared" si="8"/>
        <v>1750</v>
      </c>
      <c r="L1055" s="31">
        <f t="shared" si="9"/>
        <v>875</v>
      </c>
      <c r="M1055" s="32">
        <v>0.5</v>
      </c>
      <c r="O1055" s="37"/>
      <c r="P1055" s="38"/>
      <c r="Q1055" s="33"/>
      <c r="R1055" s="34"/>
    </row>
    <row r="1056" spans="1:18" ht="15.75" customHeight="1" x14ac:dyDescent="0.2">
      <c r="A1056" s="22"/>
      <c r="B1056" s="27" t="s">
        <v>21</v>
      </c>
      <c r="C1056" s="27">
        <v>1185732</v>
      </c>
      <c r="D1056" s="28">
        <v>44419</v>
      </c>
      <c r="E1056" s="27" t="s">
        <v>40</v>
      </c>
      <c r="F1056" s="27" t="s">
        <v>62</v>
      </c>
      <c r="G1056" s="27" t="s">
        <v>63</v>
      </c>
      <c r="H1056" s="27" t="s">
        <v>24</v>
      </c>
      <c r="I1056" s="29">
        <v>0.45</v>
      </c>
      <c r="J1056" s="30">
        <v>5000</v>
      </c>
      <c r="K1056" s="31">
        <f t="shared" si="8"/>
        <v>2250</v>
      </c>
      <c r="L1056" s="31">
        <f t="shared" si="9"/>
        <v>900</v>
      </c>
      <c r="M1056" s="32">
        <v>0.4</v>
      </c>
      <c r="O1056" s="37"/>
      <c r="P1056" s="38"/>
      <c r="Q1056" s="33"/>
      <c r="R1056" s="34"/>
    </row>
    <row r="1057" spans="1:18" ht="15.75" customHeight="1" x14ac:dyDescent="0.2">
      <c r="A1057" s="22"/>
      <c r="B1057" s="27" t="s">
        <v>21</v>
      </c>
      <c r="C1057" s="27">
        <v>1185732</v>
      </c>
      <c r="D1057" s="28">
        <v>44419</v>
      </c>
      <c r="E1057" s="27" t="s">
        <v>40</v>
      </c>
      <c r="F1057" s="27" t="s">
        <v>62</v>
      </c>
      <c r="G1057" s="27" t="s">
        <v>63</v>
      </c>
      <c r="H1057" s="27" t="s">
        <v>25</v>
      </c>
      <c r="I1057" s="29">
        <v>0.45000000000000007</v>
      </c>
      <c r="J1057" s="30">
        <v>2750</v>
      </c>
      <c r="K1057" s="31">
        <f t="shared" si="8"/>
        <v>1237.5000000000002</v>
      </c>
      <c r="L1057" s="31">
        <f t="shared" si="9"/>
        <v>433.12500000000006</v>
      </c>
      <c r="M1057" s="32">
        <v>0.35</v>
      </c>
      <c r="O1057" s="37"/>
      <c r="P1057" s="38"/>
      <c r="Q1057" s="33"/>
      <c r="R1057" s="34"/>
    </row>
    <row r="1058" spans="1:18" ht="15.75" customHeight="1" x14ac:dyDescent="0.2">
      <c r="A1058" s="22"/>
      <c r="B1058" s="27" t="s">
        <v>21</v>
      </c>
      <c r="C1058" s="27">
        <v>1185732</v>
      </c>
      <c r="D1058" s="28">
        <v>44419</v>
      </c>
      <c r="E1058" s="27" t="s">
        <v>40</v>
      </c>
      <c r="F1058" s="27" t="s">
        <v>62</v>
      </c>
      <c r="G1058" s="27" t="s">
        <v>63</v>
      </c>
      <c r="H1058" s="27" t="s">
        <v>26</v>
      </c>
      <c r="I1058" s="29">
        <v>0.4</v>
      </c>
      <c r="J1058" s="30">
        <v>2000</v>
      </c>
      <c r="K1058" s="31">
        <f t="shared" si="8"/>
        <v>800</v>
      </c>
      <c r="L1058" s="31">
        <f t="shared" si="9"/>
        <v>280</v>
      </c>
      <c r="M1058" s="32">
        <v>0.35</v>
      </c>
      <c r="O1058" s="37"/>
      <c r="P1058" s="38"/>
      <c r="Q1058" s="33"/>
      <c r="R1058" s="34"/>
    </row>
    <row r="1059" spans="1:18" ht="15.75" customHeight="1" x14ac:dyDescent="0.2">
      <c r="A1059" s="22"/>
      <c r="B1059" s="27" t="s">
        <v>21</v>
      </c>
      <c r="C1059" s="27">
        <v>1185732</v>
      </c>
      <c r="D1059" s="28">
        <v>44419</v>
      </c>
      <c r="E1059" s="27" t="s">
        <v>40</v>
      </c>
      <c r="F1059" s="27" t="s">
        <v>62</v>
      </c>
      <c r="G1059" s="27" t="s">
        <v>63</v>
      </c>
      <c r="H1059" s="27" t="s">
        <v>27</v>
      </c>
      <c r="I1059" s="29">
        <v>0.30000000000000004</v>
      </c>
      <c r="J1059" s="30">
        <v>1250</v>
      </c>
      <c r="K1059" s="31">
        <f t="shared" si="8"/>
        <v>375.00000000000006</v>
      </c>
      <c r="L1059" s="31">
        <f t="shared" si="9"/>
        <v>150.00000000000003</v>
      </c>
      <c r="M1059" s="32">
        <v>0.4</v>
      </c>
      <c r="O1059" s="37"/>
      <c r="P1059" s="38"/>
      <c r="Q1059" s="33"/>
      <c r="R1059" s="34"/>
    </row>
    <row r="1060" spans="1:18" ht="15.75" customHeight="1" x14ac:dyDescent="0.2">
      <c r="A1060" s="22"/>
      <c r="B1060" s="27" t="s">
        <v>21</v>
      </c>
      <c r="C1060" s="27">
        <v>1185732</v>
      </c>
      <c r="D1060" s="28">
        <v>44419</v>
      </c>
      <c r="E1060" s="27" t="s">
        <v>40</v>
      </c>
      <c r="F1060" s="27" t="s">
        <v>62</v>
      </c>
      <c r="G1060" s="27" t="s">
        <v>63</v>
      </c>
      <c r="H1060" s="27" t="s">
        <v>28</v>
      </c>
      <c r="I1060" s="29">
        <v>0.4</v>
      </c>
      <c r="J1060" s="30">
        <v>1000</v>
      </c>
      <c r="K1060" s="31">
        <f t="shared" si="8"/>
        <v>400</v>
      </c>
      <c r="L1060" s="31">
        <f t="shared" si="9"/>
        <v>140</v>
      </c>
      <c r="M1060" s="32">
        <v>0.35</v>
      </c>
      <c r="O1060" s="37"/>
      <c r="P1060" s="38"/>
      <c r="Q1060" s="33"/>
      <c r="R1060" s="34"/>
    </row>
    <row r="1061" spans="1:18" ht="15.75" customHeight="1" x14ac:dyDescent="0.2">
      <c r="A1061" s="22"/>
      <c r="B1061" s="27" t="s">
        <v>21</v>
      </c>
      <c r="C1061" s="27">
        <v>1185732</v>
      </c>
      <c r="D1061" s="28">
        <v>44419</v>
      </c>
      <c r="E1061" s="27" t="s">
        <v>40</v>
      </c>
      <c r="F1061" s="27" t="s">
        <v>62</v>
      </c>
      <c r="G1061" s="27" t="s">
        <v>63</v>
      </c>
      <c r="H1061" s="27" t="s">
        <v>29</v>
      </c>
      <c r="I1061" s="29">
        <v>0.45</v>
      </c>
      <c r="J1061" s="30">
        <v>2750</v>
      </c>
      <c r="K1061" s="31">
        <f t="shared" si="8"/>
        <v>1237.5</v>
      </c>
      <c r="L1061" s="31">
        <f t="shared" si="9"/>
        <v>618.75</v>
      </c>
      <c r="M1061" s="32">
        <v>0.5</v>
      </c>
      <c r="O1061" s="37"/>
      <c r="P1061" s="38"/>
      <c r="Q1061" s="33"/>
      <c r="R1061" s="34"/>
    </row>
    <row r="1062" spans="1:18" ht="15.75" customHeight="1" x14ac:dyDescent="0.2">
      <c r="A1062" s="22"/>
      <c r="B1062" s="27" t="s">
        <v>21</v>
      </c>
      <c r="C1062" s="27">
        <v>1185732</v>
      </c>
      <c r="D1062" s="28">
        <v>44451</v>
      </c>
      <c r="E1062" s="27" t="s">
        <v>40</v>
      </c>
      <c r="F1062" s="27" t="s">
        <v>62</v>
      </c>
      <c r="G1062" s="27" t="s">
        <v>63</v>
      </c>
      <c r="H1062" s="27" t="s">
        <v>24</v>
      </c>
      <c r="I1062" s="29">
        <v>0.4</v>
      </c>
      <c r="J1062" s="30">
        <v>4000</v>
      </c>
      <c r="K1062" s="31">
        <f t="shared" si="8"/>
        <v>1600</v>
      </c>
      <c r="L1062" s="31">
        <f t="shared" si="9"/>
        <v>640</v>
      </c>
      <c r="M1062" s="32">
        <v>0.4</v>
      </c>
      <c r="O1062" s="37"/>
      <c r="P1062" s="38"/>
      <c r="Q1062" s="33"/>
      <c r="R1062" s="34"/>
    </row>
    <row r="1063" spans="1:18" ht="15.75" customHeight="1" x14ac:dyDescent="0.2">
      <c r="A1063" s="22"/>
      <c r="B1063" s="27" t="s">
        <v>21</v>
      </c>
      <c r="C1063" s="27">
        <v>1185732</v>
      </c>
      <c r="D1063" s="28">
        <v>44451</v>
      </c>
      <c r="E1063" s="27" t="s">
        <v>40</v>
      </c>
      <c r="F1063" s="27" t="s">
        <v>62</v>
      </c>
      <c r="G1063" s="27" t="s">
        <v>63</v>
      </c>
      <c r="H1063" s="27" t="s">
        <v>25</v>
      </c>
      <c r="I1063" s="29">
        <v>0.35000000000000009</v>
      </c>
      <c r="J1063" s="30">
        <v>2000</v>
      </c>
      <c r="K1063" s="31">
        <f t="shared" si="8"/>
        <v>700.00000000000023</v>
      </c>
      <c r="L1063" s="31">
        <f t="shared" si="9"/>
        <v>245.00000000000006</v>
      </c>
      <c r="M1063" s="32">
        <v>0.35</v>
      </c>
      <c r="O1063" s="37"/>
      <c r="P1063" s="38"/>
      <c r="Q1063" s="33"/>
      <c r="R1063" s="34"/>
    </row>
    <row r="1064" spans="1:18" ht="15.75" customHeight="1" x14ac:dyDescent="0.2">
      <c r="A1064" s="22"/>
      <c r="B1064" s="27" t="s">
        <v>21</v>
      </c>
      <c r="C1064" s="27">
        <v>1185732</v>
      </c>
      <c r="D1064" s="28">
        <v>44451</v>
      </c>
      <c r="E1064" s="27" t="s">
        <v>40</v>
      </c>
      <c r="F1064" s="27" t="s">
        <v>62</v>
      </c>
      <c r="G1064" s="27" t="s">
        <v>63</v>
      </c>
      <c r="H1064" s="27" t="s">
        <v>26</v>
      </c>
      <c r="I1064" s="29">
        <v>0.2</v>
      </c>
      <c r="J1064" s="30">
        <v>1000</v>
      </c>
      <c r="K1064" s="31">
        <f t="shared" si="8"/>
        <v>200</v>
      </c>
      <c r="L1064" s="31">
        <f t="shared" si="9"/>
        <v>70</v>
      </c>
      <c r="M1064" s="32">
        <v>0.35</v>
      </c>
      <c r="O1064" s="37"/>
      <c r="P1064" s="38"/>
      <c r="Q1064" s="33"/>
      <c r="R1064" s="34"/>
    </row>
    <row r="1065" spans="1:18" ht="15.75" customHeight="1" x14ac:dyDescent="0.2">
      <c r="A1065" s="22"/>
      <c r="B1065" s="27" t="s">
        <v>21</v>
      </c>
      <c r="C1065" s="27">
        <v>1185732</v>
      </c>
      <c r="D1065" s="28">
        <v>44451</v>
      </c>
      <c r="E1065" s="27" t="s">
        <v>40</v>
      </c>
      <c r="F1065" s="27" t="s">
        <v>62</v>
      </c>
      <c r="G1065" s="27" t="s">
        <v>63</v>
      </c>
      <c r="H1065" s="27" t="s">
        <v>27</v>
      </c>
      <c r="I1065" s="29">
        <v>0.2</v>
      </c>
      <c r="J1065" s="30">
        <v>750</v>
      </c>
      <c r="K1065" s="31">
        <f t="shared" si="8"/>
        <v>150</v>
      </c>
      <c r="L1065" s="31">
        <f t="shared" si="9"/>
        <v>60</v>
      </c>
      <c r="M1065" s="32">
        <v>0.4</v>
      </c>
      <c r="O1065" s="37"/>
      <c r="P1065" s="38"/>
      <c r="Q1065" s="33"/>
      <c r="R1065" s="34"/>
    </row>
    <row r="1066" spans="1:18" ht="15.75" customHeight="1" x14ac:dyDescent="0.2">
      <c r="A1066" s="22"/>
      <c r="B1066" s="27" t="s">
        <v>21</v>
      </c>
      <c r="C1066" s="27">
        <v>1185732</v>
      </c>
      <c r="D1066" s="28">
        <v>44451</v>
      </c>
      <c r="E1066" s="27" t="s">
        <v>40</v>
      </c>
      <c r="F1066" s="27" t="s">
        <v>62</v>
      </c>
      <c r="G1066" s="27" t="s">
        <v>63</v>
      </c>
      <c r="H1066" s="27" t="s">
        <v>28</v>
      </c>
      <c r="I1066" s="29">
        <v>0.3</v>
      </c>
      <c r="J1066" s="30">
        <v>750</v>
      </c>
      <c r="K1066" s="31">
        <f t="shared" si="8"/>
        <v>225</v>
      </c>
      <c r="L1066" s="31">
        <f t="shared" si="9"/>
        <v>78.75</v>
      </c>
      <c r="M1066" s="32">
        <v>0.35</v>
      </c>
      <c r="O1066" s="37"/>
      <c r="P1066" s="38"/>
      <c r="Q1066" s="33"/>
      <c r="R1066" s="34"/>
    </row>
    <row r="1067" spans="1:18" ht="15.75" customHeight="1" x14ac:dyDescent="0.2">
      <c r="A1067" s="22"/>
      <c r="B1067" s="27" t="s">
        <v>21</v>
      </c>
      <c r="C1067" s="27">
        <v>1185732</v>
      </c>
      <c r="D1067" s="28">
        <v>44451</v>
      </c>
      <c r="E1067" s="27" t="s">
        <v>40</v>
      </c>
      <c r="F1067" s="27" t="s">
        <v>62</v>
      </c>
      <c r="G1067" s="27" t="s">
        <v>63</v>
      </c>
      <c r="H1067" s="27" t="s">
        <v>29</v>
      </c>
      <c r="I1067" s="29">
        <v>0.35000000000000003</v>
      </c>
      <c r="J1067" s="30">
        <v>1500</v>
      </c>
      <c r="K1067" s="31">
        <f t="shared" si="8"/>
        <v>525</v>
      </c>
      <c r="L1067" s="31">
        <f t="shared" si="9"/>
        <v>262.5</v>
      </c>
      <c r="M1067" s="32">
        <v>0.5</v>
      </c>
      <c r="O1067" s="37"/>
      <c r="P1067" s="38"/>
      <c r="Q1067" s="33"/>
      <c r="R1067" s="34"/>
    </row>
    <row r="1068" spans="1:18" ht="15.75" customHeight="1" x14ac:dyDescent="0.2">
      <c r="A1068" s="22"/>
      <c r="B1068" s="27" t="s">
        <v>21</v>
      </c>
      <c r="C1068" s="27">
        <v>1185732</v>
      </c>
      <c r="D1068" s="28">
        <v>44480</v>
      </c>
      <c r="E1068" s="27" t="s">
        <v>40</v>
      </c>
      <c r="F1068" s="27" t="s">
        <v>62</v>
      </c>
      <c r="G1068" s="27" t="s">
        <v>63</v>
      </c>
      <c r="H1068" s="27" t="s">
        <v>24</v>
      </c>
      <c r="I1068" s="29">
        <v>0.39999999999999997</v>
      </c>
      <c r="J1068" s="30">
        <v>3250</v>
      </c>
      <c r="K1068" s="31">
        <f t="shared" si="8"/>
        <v>1300</v>
      </c>
      <c r="L1068" s="31">
        <f t="shared" si="9"/>
        <v>520</v>
      </c>
      <c r="M1068" s="32">
        <v>0.4</v>
      </c>
      <c r="O1068" s="37"/>
      <c r="P1068" s="38"/>
      <c r="Q1068" s="33"/>
      <c r="R1068" s="34"/>
    </row>
    <row r="1069" spans="1:18" ht="15.75" customHeight="1" x14ac:dyDescent="0.2">
      <c r="A1069" s="22"/>
      <c r="B1069" s="27" t="s">
        <v>21</v>
      </c>
      <c r="C1069" s="27">
        <v>1185732</v>
      </c>
      <c r="D1069" s="28">
        <v>44480</v>
      </c>
      <c r="E1069" s="27" t="s">
        <v>40</v>
      </c>
      <c r="F1069" s="27" t="s">
        <v>62</v>
      </c>
      <c r="G1069" s="27" t="s">
        <v>63</v>
      </c>
      <c r="H1069" s="27" t="s">
        <v>25</v>
      </c>
      <c r="I1069" s="29">
        <v>0.3</v>
      </c>
      <c r="J1069" s="30">
        <v>1500</v>
      </c>
      <c r="K1069" s="31">
        <f t="shared" si="8"/>
        <v>450</v>
      </c>
      <c r="L1069" s="31">
        <f t="shared" si="9"/>
        <v>157.5</v>
      </c>
      <c r="M1069" s="32">
        <v>0.35</v>
      </c>
      <c r="O1069" s="37"/>
      <c r="P1069" s="38"/>
      <c r="Q1069" s="33"/>
      <c r="R1069" s="34"/>
    </row>
    <row r="1070" spans="1:18" ht="15.75" customHeight="1" x14ac:dyDescent="0.2">
      <c r="A1070" s="22"/>
      <c r="B1070" s="27" t="s">
        <v>21</v>
      </c>
      <c r="C1070" s="27">
        <v>1185732</v>
      </c>
      <c r="D1070" s="28">
        <v>44480</v>
      </c>
      <c r="E1070" s="27" t="s">
        <v>40</v>
      </c>
      <c r="F1070" s="27" t="s">
        <v>62</v>
      </c>
      <c r="G1070" s="27" t="s">
        <v>63</v>
      </c>
      <c r="H1070" s="27" t="s">
        <v>26</v>
      </c>
      <c r="I1070" s="29">
        <v>0.3</v>
      </c>
      <c r="J1070" s="30">
        <v>500</v>
      </c>
      <c r="K1070" s="31">
        <f t="shared" si="8"/>
        <v>150</v>
      </c>
      <c r="L1070" s="31">
        <f t="shared" si="9"/>
        <v>52.5</v>
      </c>
      <c r="M1070" s="32">
        <v>0.35</v>
      </c>
      <c r="O1070" s="37"/>
      <c r="P1070" s="38"/>
      <c r="Q1070" s="33"/>
      <c r="R1070" s="34"/>
    </row>
    <row r="1071" spans="1:18" ht="15.75" customHeight="1" x14ac:dyDescent="0.2">
      <c r="A1071" s="22"/>
      <c r="B1071" s="27" t="s">
        <v>21</v>
      </c>
      <c r="C1071" s="27">
        <v>1185732</v>
      </c>
      <c r="D1071" s="28">
        <v>44480</v>
      </c>
      <c r="E1071" s="27" t="s">
        <v>40</v>
      </c>
      <c r="F1071" s="27" t="s">
        <v>62</v>
      </c>
      <c r="G1071" s="27" t="s">
        <v>63</v>
      </c>
      <c r="H1071" s="27" t="s">
        <v>27</v>
      </c>
      <c r="I1071" s="29">
        <v>0.3</v>
      </c>
      <c r="J1071" s="30">
        <v>250</v>
      </c>
      <c r="K1071" s="31">
        <f t="shared" si="8"/>
        <v>75</v>
      </c>
      <c r="L1071" s="31">
        <f t="shared" si="9"/>
        <v>30</v>
      </c>
      <c r="M1071" s="32">
        <v>0.4</v>
      </c>
      <c r="O1071" s="37"/>
      <c r="P1071" s="38"/>
      <c r="Q1071" s="33"/>
      <c r="R1071" s="34"/>
    </row>
    <row r="1072" spans="1:18" ht="15.75" customHeight="1" x14ac:dyDescent="0.2">
      <c r="A1072" s="22"/>
      <c r="B1072" s="27" t="s">
        <v>21</v>
      </c>
      <c r="C1072" s="27">
        <v>1185732</v>
      </c>
      <c r="D1072" s="28">
        <v>44480</v>
      </c>
      <c r="E1072" s="27" t="s">
        <v>40</v>
      </c>
      <c r="F1072" s="27" t="s">
        <v>62</v>
      </c>
      <c r="G1072" s="27" t="s">
        <v>63</v>
      </c>
      <c r="H1072" s="27" t="s">
        <v>28</v>
      </c>
      <c r="I1072" s="29">
        <v>0.39999999999999997</v>
      </c>
      <c r="J1072" s="30">
        <v>250</v>
      </c>
      <c r="K1072" s="31">
        <f t="shared" si="8"/>
        <v>99.999999999999986</v>
      </c>
      <c r="L1072" s="31">
        <f t="shared" si="9"/>
        <v>34.999999999999993</v>
      </c>
      <c r="M1072" s="32">
        <v>0.35</v>
      </c>
      <c r="O1072" s="37"/>
      <c r="P1072" s="38"/>
      <c r="Q1072" s="33"/>
      <c r="R1072" s="34"/>
    </row>
    <row r="1073" spans="1:18" ht="15.75" customHeight="1" x14ac:dyDescent="0.2">
      <c r="A1073" s="22"/>
      <c r="B1073" s="27" t="s">
        <v>21</v>
      </c>
      <c r="C1073" s="27">
        <v>1185732</v>
      </c>
      <c r="D1073" s="28">
        <v>44480</v>
      </c>
      <c r="E1073" s="27" t="s">
        <v>40</v>
      </c>
      <c r="F1073" s="27" t="s">
        <v>62</v>
      </c>
      <c r="G1073" s="27" t="s">
        <v>63</v>
      </c>
      <c r="H1073" s="27" t="s">
        <v>29</v>
      </c>
      <c r="I1073" s="29">
        <v>0.4499999999999999</v>
      </c>
      <c r="J1073" s="30">
        <v>1500</v>
      </c>
      <c r="K1073" s="31">
        <f t="shared" si="8"/>
        <v>674.99999999999989</v>
      </c>
      <c r="L1073" s="31">
        <f t="shared" si="9"/>
        <v>337.49999999999994</v>
      </c>
      <c r="M1073" s="32">
        <v>0.5</v>
      </c>
      <c r="O1073" s="37"/>
      <c r="P1073" s="38"/>
      <c r="Q1073" s="33"/>
      <c r="R1073" s="34"/>
    </row>
    <row r="1074" spans="1:18" ht="15.75" customHeight="1" x14ac:dyDescent="0.2">
      <c r="A1074" s="22"/>
      <c r="B1074" s="27" t="s">
        <v>21</v>
      </c>
      <c r="C1074" s="27">
        <v>1185732</v>
      </c>
      <c r="D1074" s="28">
        <v>44511</v>
      </c>
      <c r="E1074" s="27" t="s">
        <v>40</v>
      </c>
      <c r="F1074" s="27" t="s">
        <v>62</v>
      </c>
      <c r="G1074" s="27" t="s">
        <v>63</v>
      </c>
      <c r="H1074" s="27" t="s">
        <v>24</v>
      </c>
      <c r="I1074" s="29">
        <v>0.4</v>
      </c>
      <c r="J1074" s="30">
        <v>3000</v>
      </c>
      <c r="K1074" s="31">
        <f t="shared" si="8"/>
        <v>1200</v>
      </c>
      <c r="L1074" s="31">
        <f t="shared" si="9"/>
        <v>480</v>
      </c>
      <c r="M1074" s="32">
        <v>0.4</v>
      </c>
      <c r="O1074" s="37"/>
      <c r="P1074" s="38"/>
      <c r="Q1074" s="33"/>
      <c r="R1074" s="34"/>
    </row>
    <row r="1075" spans="1:18" ht="15.75" customHeight="1" x14ac:dyDescent="0.2">
      <c r="A1075" s="22"/>
      <c r="B1075" s="27" t="s">
        <v>21</v>
      </c>
      <c r="C1075" s="27">
        <v>1185732</v>
      </c>
      <c r="D1075" s="28">
        <v>44511</v>
      </c>
      <c r="E1075" s="27" t="s">
        <v>40</v>
      </c>
      <c r="F1075" s="27" t="s">
        <v>62</v>
      </c>
      <c r="G1075" s="27" t="s">
        <v>63</v>
      </c>
      <c r="H1075" s="27" t="s">
        <v>25</v>
      </c>
      <c r="I1075" s="29">
        <v>0.30000000000000004</v>
      </c>
      <c r="J1075" s="30">
        <v>1500</v>
      </c>
      <c r="K1075" s="31">
        <f t="shared" si="8"/>
        <v>450.00000000000006</v>
      </c>
      <c r="L1075" s="31">
        <f t="shared" si="9"/>
        <v>157.5</v>
      </c>
      <c r="M1075" s="32">
        <v>0.35</v>
      </c>
      <c r="O1075" s="37"/>
      <c r="P1075" s="38"/>
      <c r="Q1075" s="33"/>
      <c r="R1075" s="34"/>
    </row>
    <row r="1076" spans="1:18" ht="15.75" customHeight="1" x14ac:dyDescent="0.2">
      <c r="A1076" s="22"/>
      <c r="B1076" s="27" t="s">
        <v>21</v>
      </c>
      <c r="C1076" s="27">
        <v>1185732</v>
      </c>
      <c r="D1076" s="28">
        <v>44511</v>
      </c>
      <c r="E1076" s="27" t="s">
        <v>40</v>
      </c>
      <c r="F1076" s="27" t="s">
        <v>62</v>
      </c>
      <c r="G1076" s="27" t="s">
        <v>63</v>
      </c>
      <c r="H1076" s="27" t="s">
        <v>26</v>
      </c>
      <c r="I1076" s="29">
        <v>0.30000000000000004</v>
      </c>
      <c r="J1076" s="30">
        <v>950</v>
      </c>
      <c r="K1076" s="31">
        <f t="shared" si="8"/>
        <v>285.00000000000006</v>
      </c>
      <c r="L1076" s="31">
        <f t="shared" si="9"/>
        <v>99.750000000000014</v>
      </c>
      <c r="M1076" s="32">
        <v>0.35</v>
      </c>
      <c r="O1076" s="37"/>
      <c r="P1076" s="38"/>
      <c r="Q1076" s="33"/>
      <c r="R1076" s="34"/>
    </row>
    <row r="1077" spans="1:18" ht="15.75" customHeight="1" x14ac:dyDescent="0.2">
      <c r="A1077" s="22"/>
      <c r="B1077" s="27" t="s">
        <v>21</v>
      </c>
      <c r="C1077" s="27">
        <v>1185732</v>
      </c>
      <c r="D1077" s="28">
        <v>44511</v>
      </c>
      <c r="E1077" s="27" t="s">
        <v>40</v>
      </c>
      <c r="F1077" s="27" t="s">
        <v>62</v>
      </c>
      <c r="G1077" s="27" t="s">
        <v>63</v>
      </c>
      <c r="H1077" s="27" t="s">
        <v>27</v>
      </c>
      <c r="I1077" s="29">
        <v>0.30000000000000004</v>
      </c>
      <c r="J1077" s="30">
        <v>1250</v>
      </c>
      <c r="K1077" s="31">
        <f t="shared" si="8"/>
        <v>375.00000000000006</v>
      </c>
      <c r="L1077" s="31">
        <f t="shared" si="9"/>
        <v>150.00000000000003</v>
      </c>
      <c r="M1077" s="32">
        <v>0.4</v>
      </c>
      <c r="O1077" s="37"/>
      <c r="P1077" s="38"/>
      <c r="Q1077" s="33"/>
      <c r="R1077" s="34"/>
    </row>
    <row r="1078" spans="1:18" ht="15.75" customHeight="1" x14ac:dyDescent="0.2">
      <c r="A1078" s="22"/>
      <c r="B1078" s="27" t="s">
        <v>21</v>
      </c>
      <c r="C1078" s="27">
        <v>1185732</v>
      </c>
      <c r="D1078" s="28">
        <v>44511</v>
      </c>
      <c r="E1078" s="27" t="s">
        <v>40</v>
      </c>
      <c r="F1078" s="27" t="s">
        <v>62</v>
      </c>
      <c r="G1078" s="27" t="s">
        <v>63</v>
      </c>
      <c r="H1078" s="27" t="s">
        <v>28</v>
      </c>
      <c r="I1078" s="29">
        <v>0.49999999999999994</v>
      </c>
      <c r="J1078" s="30">
        <v>1000</v>
      </c>
      <c r="K1078" s="31">
        <f t="shared" si="8"/>
        <v>499.99999999999994</v>
      </c>
      <c r="L1078" s="31">
        <f t="shared" si="9"/>
        <v>174.99999999999997</v>
      </c>
      <c r="M1078" s="32">
        <v>0.35</v>
      </c>
      <c r="O1078" s="37"/>
      <c r="P1078" s="38"/>
      <c r="Q1078" s="33"/>
      <c r="R1078" s="34"/>
    </row>
    <row r="1079" spans="1:18" ht="15.75" customHeight="1" x14ac:dyDescent="0.2">
      <c r="A1079" s="22"/>
      <c r="B1079" s="27" t="s">
        <v>21</v>
      </c>
      <c r="C1079" s="27">
        <v>1185732</v>
      </c>
      <c r="D1079" s="28">
        <v>44511</v>
      </c>
      <c r="E1079" s="27" t="s">
        <v>40</v>
      </c>
      <c r="F1079" s="27" t="s">
        <v>62</v>
      </c>
      <c r="G1079" s="27" t="s">
        <v>63</v>
      </c>
      <c r="H1079" s="27" t="s">
        <v>29</v>
      </c>
      <c r="I1079" s="29">
        <v>0.54999999999999982</v>
      </c>
      <c r="J1079" s="30">
        <v>2000</v>
      </c>
      <c r="K1079" s="31">
        <f t="shared" si="8"/>
        <v>1099.9999999999995</v>
      </c>
      <c r="L1079" s="31">
        <f t="shared" si="9"/>
        <v>549.99999999999977</v>
      </c>
      <c r="M1079" s="32">
        <v>0.5</v>
      </c>
      <c r="O1079" s="37"/>
      <c r="P1079" s="38"/>
      <c r="Q1079" s="33"/>
      <c r="R1079" s="34"/>
    </row>
    <row r="1080" spans="1:18" ht="15.75" customHeight="1" x14ac:dyDescent="0.2">
      <c r="A1080" s="22"/>
      <c r="B1080" s="27" t="s">
        <v>21</v>
      </c>
      <c r="C1080" s="27">
        <v>1185732</v>
      </c>
      <c r="D1080" s="28">
        <v>44540</v>
      </c>
      <c r="E1080" s="27" t="s">
        <v>40</v>
      </c>
      <c r="F1080" s="27" t="s">
        <v>62</v>
      </c>
      <c r="G1080" s="27" t="s">
        <v>63</v>
      </c>
      <c r="H1080" s="27" t="s">
        <v>24</v>
      </c>
      <c r="I1080" s="29">
        <v>0.49999999999999994</v>
      </c>
      <c r="J1080" s="30">
        <v>4500</v>
      </c>
      <c r="K1080" s="31">
        <f t="shared" si="8"/>
        <v>2249.9999999999995</v>
      </c>
      <c r="L1080" s="31">
        <f t="shared" si="9"/>
        <v>899.99999999999989</v>
      </c>
      <c r="M1080" s="32">
        <v>0.4</v>
      </c>
      <c r="O1080" s="37"/>
      <c r="P1080" s="38"/>
      <c r="Q1080" s="33"/>
      <c r="R1080" s="34"/>
    </row>
    <row r="1081" spans="1:18" ht="15.75" customHeight="1" x14ac:dyDescent="0.2">
      <c r="A1081" s="22"/>
      <c r="B1081" s="27" t="s">
        <v>21</v>
      </c>
      <c r="C1081" s="27">
        <v>1185732</v>
      </c>
      <c r="D1081" s="28">
        <v>44540</v>
      </c>
      <c r="E1081" s="27" t="s">
        <v>40</v>
      </c>
      <c r="F1081" s="27" t="s">
        <v>62</v>
      </c>
      <c r="G1081" s="27" t="s">
        <v>63</v>
      </c>
      <c r="H1081" s="27" t="s">
        <v>25</v>
      </c>
      <c r="I1081" s="29">
        <v>0.4</v>
      </c>
      <c r="J1081" s="30">
        <v>2500</v>
      </c>
      <c r="K1081" s="31">
        <f t="shared" si="8"/>
        <v>1000</v>
      </c>
      <c r="L1081" s="31">
        <f t="shared" si="9"/>
        <v>350</v>
      </c>
      <c r="M1081" s="32">
        <v>0.35</v>
      </c>
      <c r="O1081" s="37"/>
      <c r="P1081" s="38"/>
      <c r="Q1081" s="33"/>
      <c r="R1081" s="34"/>
    </row>
    <row r="1082" spans="1:18" ht="15.75" customHeight="1" x14ac:dyDescent="0.2">
      <c r="A1082" s="22"/>
      <c r="B1082" s="27" t="s">
        <v>21</v>
      </c>
      <c r="C1082" s="27">
        <v>1185732</v>
      </c>
      <c r="D1082" s="28">
        <v>44540</v>
      </c>
      <c r="E1082" s="27" t="s">
        <v>40</v>
      </c>
      <c r="F1082" s="27" t="s">
        <v>62</v>
      </c>
      <c r="G1082" s="27" t="s">
        <v>63</v>
      </c>
      <c r="H1082" s="27" t="s">
        <v>26</v>
      </c>
      <c r="I1082" s="29">
        <v>0.4</v>
      </c>
      <c r="J1082" s="30">
        <v>2000</v>
      </c>
      <c r="K1082" s="31">
        <f t="shared" si="8"/>
        <v>800</v>
      </c>
      <c r="L1082" s="31">
        <f t="shared" si="9"/>
        <v>280</v>
      </c>
      <c r="M1082" s="32">
        <v>0.35</v>
      </c>
      <c r="O1082" s="37"/>
      <c r="P1082" s="38"/>
      <c r="Q1082" s="33"/>
      <c r="R1082" s="34"/>
    </row>
    <row r="1083" spans="1:18" ht="15.75" customHeight="1" x14ac:dyDescent="0.2">
      <c r="A1083" s="22"/>
      <c r="B1083" s="27" t="s">
        <v>21</v>
      </c>
      <c r="C1083" s="27">
        <v>1185732</v>
      </c>
      <c r="D1083" s="28">
        <v>44540</v>
      </c>
      <c r="E1083" s="27" t="s">
        <v>40</v>
      </c>
      <c r="F1083" s="27" t="s">
        <v>62</v>
      </c>
      <c r="G1083" s="27" t="s">
        <v>63</v>
      </c>
      <c r="H1083" s="27" t="s">
        <v>27</v>
      </c>
      <c r="I1083" s="29">
        <v>0.4</v>
      </c>
      <c r="J1083" s="30">
        <v>1500</v>
      </c>
      <c r="K1083" s="31">
        <f t="shared" si="8"/>
        <v>600</v>
      </c>
      <c r="L1083" s="31">
        <f t="shared" si="9"/>
        <v>240</v>
      </c>
      <c r="M1083" s="32">
        <v>0.4</v>
      </c>
      <c r="O1083" s="37"/>
      <c r="P1083" s="38"/>
      <c r="Q1083" s="33"/>
      <c r="R1083" s="34"/>
    </row>
    <row r="1084" spans="1:18" ht="15.75" customHeight="1" x14ac:dyDescent="0.2">
      <c r="A1084" s="22"/>
      <c r="B1084" s="27" t="s">
        <v>21</v>
      </c>
      <c r="C1084" s="27">
        <v>1185732</v>
      </c>
      <c r="D1084" s="28">
        <v>44540</v>
      </c>
      <c r="E1084" s="27" t="s">
        <v>40</v>
      </c>
      <c r="F1084" s="27" t="s">
        <v>62</v>
      </c>
      <c r="G1084" s="27" t="s">
        <v>63</v>
      </c>
      <c r="H1084" s="27" t="s">
        <v>28</v>
      </c>
      <c r="I1084" s="29">
        <v>0.49999999999999994</v>
      </c>
      <c r="J1084" s="30">
        <v>1500</v>
      </c>
      <c r="K1084" s="31">
        <f t="shared" si="8"/>
        <v>749.99999999999989</v>
      </c>
      <c r="L1084" s="31">
        <f t="shared" si="9"/>
        <v>262.49999999999994</v>
      </c>
      <c r="M1084" s="32">
        <v>0.35</v>
      </c>
      <c r="O1084" s="37"/>
      <c r="P1084" s="38"/>
      <c r="Q1084" s="33"/>
      <c r="R1084" s="34"/>
    </row>
    <row r="1085" spans="1:18" ht="15.75" customHeight="1" x14ac:dyDescent="0.2">
      <c r="A1085" s="22"/>
      <c r="B1085" s="27" t="s">
        <v>21</v>
      </c>
      <c r="C1085" s="27">
        <v>1185732</v>
      </c>
      <c r="D1085" s="28">
        <v>44540</v>
      </c>
      <c r="E1085" s="27" t="s">
        <v>40</v>
      </c>
      <c r="F1085" s="27" t="s">
        <v>62</v>
      </c>
      <c r="G1085" s="27" t="s">
        <v>63</v>
      </c>
      <c r="H1085" s="27" t="s">
        <v>29</v>
      </c>
      <c r="I1085" s="29">
        <v>0.54999999999999982</v>
      </c>
      <c r="J1085" s="30">
        <v>2500</v>
      </c>
      <c r="K1085" s="31">
        <f t="shared" si="8"/>
        <v>1374.9999999999995</v>
      </c>
      <c r="L1085" s="31">
        <f t="shared" si="9"/>
        <v>687.49999999999977</v>
      </c>
      <c r="M1085" s="32">
        <v>0.5</v>
      </c>
      <c r="O1085" s="37"/>
      <c r="P1085" s="38"/>
      <c r="Q1085" s="33"/>
      <c r="R1085" s="34"/>
    </row>
    <row r="1086" spans="1:18" ht="15.75" customHeight="1" x14ac:dyDescent="0.2">
      <c r="A1086" s="22" t="s">
        <v>46</v>
      </c>
      <c r="B1086" s="27" t="s">
        <v>30</v>
      </c>
      <c r="C1086" s="27">
        <v>1197831</v>
      </c>
      <c r="D1086" s="28">
        <v>44198</v>
      </c>
      <c r="E1086" s="27" t="s">
        <v>31</v>
      </c>
      <c r="F1086" s="27" t="s">
        <v>64</v>
      </c>
      <c r="G1086" s="27" t="s">
        <v>65</v>
      </c>
      <c r="H1086" s="27" t="s">
        <v>24</v>
      </c>
      <c r="I1086" s="29">
        <v>0.2</v>
      </c>
      <c r="J1086" s="30">
        <v>6750</v>
      </c>
      <c r="K1086" s="31">
        <f t="shared" si="8"/>
        <v>1350</v>
      </c>
      <c r="L1086" s="31">
        <f t="shared" si="9"/>
        <v>540</v>
      </c>
      <c r="M1086" s="32">
        <v>0.39999999999999997</v>
      </c>
      <c r="O1086" s="37"/>
      <c r="P1086" s="38"/>
      <c r="Q1086" s="33"/>
      <c r="R1086" s="34"/>
    </row>
    <row r="1087" spans="1:18" ht="15.75" customHeight="1" x14ac:dyDescent="0.2">
      <c r="A1087" s="22"/>
      <c r="B1087" s="27" t="s">
        <v>30</v>
      </c>
      <c r="C1087" s="27">
        <v>1197831</v>
      </c>
      <c r="D1087" s="28">
        <v>44198</v>
      </c>
      <c r="E1087" s="27" t="s">
        <v>31</v>
      </c>
      <c r="F1087" s="27" t="s">
        <v>64</v>
      </c>
      <c r="G1087" s="27" t="s">
        <v>65</v>
      </c>
      <c r="H1087" s="27" t="s">
        <v>25</v>
      </c>
      <c r="I1087" s="29">
        <v>0.3</v>
      </c>
      <c r="J1087" s="30">
        <v>6750</v>
      </c>
      <c r="K1087" s="31">
        <f t="shared" si="8"/>
        <v>2025</v>
      </c>
      <c r="L1087" s="31">
        <f t="shared" si="9"/>
        <v>809.99999999999989</v>
      </c>
      <c r="M1087" s="32">
        <v>0.39999999999999997</v>
      </c>
      <c r="O1087" s="37"/>
      <c r="P1087" s="38"/>
      <c r="Q1087" s="33"/>
      <c r="R1087" s="34"/>
    </row>
    <row r="1088" spans="1:18" ht="15.75" customHeight="1" x14ac:dyDescent="0.2">
      <c r="A1088" s="22"/>
      <c r="B1088" s="27" t="s">
        <v>30</v>
      </c>
      <c r="C1088" s="27">
        <v>1197831</v>
      </c>
      <c r="D1088" s="28">
        <v>44198</v>
      </c>
      <c r="E1088" s="27" t="s">
        <v>31</v>
      </c>
      <c r="F1088" s="27" t="s">
        <v>64</v>
      </c>
      <c r="G1088" s="27" t="s">
        <v>65</v>
      </c>
      <c r="H1088" s="27" t="s">
        <v>26</v>
      </c>
      <c r="I1088" s="29">
        <v>0.3</v>
      </c>
      <c r="J1088" s="30">
        <v>4750</v>
      </c>
      <c r="K1088" s="31">
        <f t="shared" si="8"/>
        <v>1425</v>
      </c>
      <c r="L1088" s="31">
        <f t="shared" si="9"/>
        <v>570</v>
      </c>
      <c r="M1088" s="32">
        <v>0.39999999999999997</v>
      </c>
      <c r="O1088" s="37"/>
      <c r="P1088" s="38"/>
      <c r="Q1088" s="33"/>
      <c r="R1088" s="34"/>
    </row>
    <row r="1089" spans="1:18" ht="15.75" customHeight="1" x14ac:dyDescent="0.2">
      <c r="A1089" s="22"/>
      <c r="B1089" s="27" t="s">
        <v>30</v>
      </c>
      <c r="C1089" s="27">
        <v>1197831</v>
      </c>
      <c r="D1089" s="28">
        <v>44198</v>
      </c>
      <c r="E1089" s="27" t="s">
        <v>31</v>
      </c>
      <c r="F1089" s="27" t="s">
        <v>64</v>
      </c>
      <c r="G1089" s="27" t="s">
        <v>65</v>
      </c>
      <c r="H1089" s="27" t="s">
        <v>27</v>
      </c>
      <c r="I1089" s="29">
        <v>0.35</v>
      </c>
      <c r="J1089" s="30">
        <v>4750</v>
      </c>
      <c r="K1089" s="31">
        <f t="shared" si="8"/>
        <v>1662.5</v>
      </c>
      <c r="L1089" s="31">
        <f t="shared" si="9"/>
        <v>831.25</v>
      </c>
      <c r="M1089" s="32">
        <v>0.5</v>
      </c>
      <c r="O1089" s="37"/>
      <c r="P1089" s="38"/>
      <c r="Q1089" s="33"/>
      <c r="R1089" s="34"/>
    </row>
    <row r="1090" spans="1:18" ht="15.75" customHeight="1" x14ac:dyDescent="0.2">
      <c r="A1090" s="22"/>
      <c r="B1090" s="27" t="s">
        <v>30</v>
      </c>
      <c r="C1090" s="27">
        <v>1197831</v>
      </c>
      <c r="D1090" s="28">
        <v>44198</v>
      </c>
      <c r="E1090" s="27" t="s">
        <v>31</v>
      </c>
      <c r="F1090" s="27" t="s">
        <v>64</v>
      </c>
      <c r="G1090" s="27" t="s">
        <v>65</v>
      </c>
      <c r="H1090" s="27" t="s">
        <v>28</v>
      </c>
      <c r="I1090" s="29">
        <v>0.4</v>
      </c>
      <c r="J1090" s="30">
        <v>3250</v>
      </c>
      <c r="K1090" s="31">
        <f t="shared" si="8"/>
        <v>1300</v>
      </c>
      <c r="L1090" s="31">
        <f t="shared" si="9"/>
        <v>454.99999999999994</v>
      </c>
      <c r="M1090" s="32">
        <v>0.35</v>
      </c>
      <c r="O1090" s="37"/>
      <c r="P1090" s="38"/>
      <c r="Q1090" s="33"/>
      <c r="R1090" s="34"/>
    </row>
    <row r="1091" spans="1:18" ht="15.75" customHeight="1" x14ac:dyDescent="0.2">
      <c r="A1091" s="22"/>
      <c r="B1091" s="27" t="s">
        <v>30</v>
      </c>
      <c r="C1091" s="27">
        <v>1197831</v>
      </c>
      <c r="D1091" s="28">
        <v>44198</v>
      </c>
      <c r="E1091" s="27" t="s">
        <v>31</v>
      </c>
      <c r="F1091" s="27" t="s">
        <v>64</v>
      </c>
      <c r="G1091" s="27" t="s">
        <v>65</v>
      </c>
      <c r="H1091" s="27" t="s">
        <v>29</v>
      </c>
      <c r="I1091" s="29">
        <v>0.35</v>
      </c>
      <c r="J1091" s="30">
        <v>4750</v>
      </c>
      <c r="K1091" s="31">
        <f t="shared" si="8"/>
        <v>1662.5</v>
      </c>
      <c r="L1091" s="31">
        <f t="shared" si="9"/>
        <v>914.37500000000011</v>
      </c>
      <c r="M1091" s="32">
        <v>0.55000000000000004</v>
      </c>
      <c r="O1091" s="37"/>
      <c r="P1091" s="38"/>
      <c r="Q1091" s="33"/>
      <c r="R1091" s="34"/>
    </row>
    <row r="1092" spans="1:18" ht="15.75" customHeight="1" x14ac:dyDescent="0.2">
      <c r="A1092" s="22"/>
      <c r="B1092" s="27" t="s">
        <v>30</v>
      </c>
      <c r="C1092" s="27">
        <v>1197831</v>
      </c>
      <c r="D1092" s="28">
        <v>44228</v>
      </c>
      <c r="E1092" s="27" t="s">
        <v>31</v>
      </c>
      <c r="F1092" s="27" t="s">
        <v>64</v>
      </c>
      <c r="G1092" s="27" t="s">
        <v>65</v>
      </c>
      <c r="H1092" s="27" t="s">
        <v>24</v>
      </c>
      <c r="I1092" s="29">
        <v>0.25</v>
      </c>
      <c r="J1092" s="30">
        <v>6250</v>
      </c>
      <c r="K1092" s="31">
        <f t="shared" si="8"/>
        <v>1562.5</v>
      </c>
      <c r="L1092" s="31">
        <f t="shared" si="9"/>
        <v>625</v>
      </c>
      <c r="M1092" s="32">
        <v>0.39999999999999997</v>
      </c>
      <c r="O1092" s="37"/>
      <c r="P1092" s="38"/>
      <c r="Q1092" s="33"/>
      <c r="R1092" s="34"/>
    </row>
    <row r="1093" spans="1:18" ht="15.75" customHeight="1" x14ac:dyDescent="0.2">
      <c r="A1093" s="22"/>
      <c r="B1093" s="27" t="s">
        <v>30</v>
      </c>
      <c r="C1093" s="27">
        <v>1197831</v>
      </c>
      <c r="D1093" s="28">
        <v>44228</v>
      </c>
      <c r="E1093" s="27" t="s">
        <v>31</v>
      </c>
      <c r="F1093" s="27" t="s">
        <v>64</v>
      </c>
      <c r="G1093" s="27" t="s">
        <v>65</v>
      </c>
      <c r="H1093" s="27" t="s">
        <v>25</v>
      </c>
      <c r="I1093" s="29">
        <v>0.35</v>
      </c>
      <c r="J1093" s="30">
        <v>6000</v>
      </c>
      <c r="K1093" s="31">
        <f t="shared" si="8"/>
        <v>2100</v>
      </c>
      <c r="L1093" s="31">
        <f t="shared" si="9"/>
        <v>839.99999999999989</v>
      </c>
      <c r="M1093" s="32">
        <v>0.39999999999999997</v>
      </c>
      <c r="O1093" s="37"/>
      <c r="P1093" s="38"/>
      <c r="Q1093" s="33"/>
      <c r="R1093" s="34"/>
    </row>
    <row r="1094" spans="1:18" ht="15.75" customHeight="1" x14ac:dyDescent="0.2">
      <c r="A1094" s="22"/>
      <c r="B1094" s="27" t="s">
        <v>30</v>
      </c>
      <c r="C1094" s="27">
        <v>1197831</v>
      </c>
      <c r="D1094" s="28">
        <v>44228</v>
      </c>
      <c r="E1094" s="27" t="s">
        <v>31</v>
      </c>
      <c r="F1094" s="27" t="s">
        <v>64</v>
      </c>
      <c r="G1094" s="27" t="s">
        <v>65</v>
      </c>
      <c r="H1094" s="27" t="s">
        <v>26</v>
      </c>
      <c r="I1094" s="29">
        <v>0.35</v>
      </c>
      <c r="J1094" s="30">
        <v>4250</v>
      </c>
      <c r="K1094" s="31">
        <f t="shared" si="8"/>
        <v>1487.5</v>
      </c>
      <c r="L1094" s="31">
        <f t="shared" si="9"/>
        <v>595</v>
      </c>
      <c r="M1094" s="32">
        <v>0.39999999999999997</v>
      </c>
      <c r="O1094" s="37"/>
      <c r="P1094" s="38"/>
      <c r="Q1094" s="33"/>
      <c r="R1094" s="34"/>
    </row>
    <row r="1095" spans="1:18" ht="15.75" customHeight="1" x14ac:dyDescent="0.2">
      <c r="A1095" s="22"/>
      <c r="B1095" s="27" t="s">
        <v>30</v>
      </c>
      <c r="C1095" s="27">
        <v>1197831</v>
      </c>
      <c r="D1095" s="28">
        <v>44228</v>
      </c>
      <c r="E1095" s="27" t="s">
        <v>31</v>
      </c>
      <c r="F1095" s="27" t="s">
        <v>64</v>
      </c>
      <c r="G1095" s="27" t="s">
        <v>65</v>
      </c>
      <c r="H1095" s="27" t="s">
        <v>27</v>
      </c>
      <c r="I1095" s="29">
        <v>0.35</v>
      </c>
      <c r="J1095" s="30">
        <v>3750</v>
      </c>
      <c r="K1095" s="31">
        <f t="shared" si="8"/>
        <v>1312.5</v>
      </c>
      <c r="L1095" s="31">
        <f t="shared" si="9"/>
        <v>656.25</v>
      </c>
      <c r="M1095" s="32">
        <v>0.5</v>
      </c>
      <c r="O1095" s="37"/>
      <c r="P1095" s="38"/>
      <c r="Q1095" s="33"/>
      <c r="R1095" s="34"/>
    </row>
    <row r="1096" spans="1:18" ht="15.75" customHeight="1" x14ac:dyDescent="0.2">
      <c r="A1096" s="22"/>
      <c r="B1096" s="27" t="s">
        <v>30</v>
      </c>
      <c r="C1096" s="27">
        <v>1197831</v>
      </c>
      <c r="D1096" s="28">
        <v>44228</v>
      </c>
      <c r="E1096" s="27" t="s">
        <v>31</v>
      </c>
      <c r="F1096" s="27" t="s">
        <v>64</v>
      </c>
      <c r="G1096" s="27" t="s">
        <v>65</v>
      </c>
      <c r="H1096" s="27" t="s">
        <v>28</v>
      </c>
      <c r="I1096" s="29">
        <v>0.4</v>
      </c>
      <c r="J1096" s="30">
        <v>2500</v>
      </c>
      <c r="K1096" s="31">
        <f t="shared" si="8"/>
        <v>1000</v>
      </c>
      <c r="L1096" s="31">
        <f t="shared" si="9"/>
        <v>350</v>
      </c>
      <c r="M1096" s="32">
        <v>0.35</v>
      </c>
      <c r="O1096" s="37"/>
      <c r="P1096" s="38"/>
      <c r="Q1096" s="33"/>
      <c r="R1096" s="34"/>
    </row>
    <row r="1097" spans="1:18" ht="15.75" customHeight="1" x14ac:dyDescent="0.2">
      <c r="A1097" s="22"/>
      <c r="B1097" s="27" t="s">
        <v>30</v>
      </c>
      <c r="C1097" s="27">
        <v>1197831</v>
      </c>
      <c r="D1097" s="28">
        <v>44228</v>
      </c>
      <c r="E1097" s="27" t="s">
        <v>31</v>
      </c>
      <c r="F1097" s="27" t="s">
        <v>64</v>
      </c>
      <c r="G1097" s="27" t="s">
        <v>65</v>
      </c>
      <c r="H1097" s="27" t="s">
        <v>29</v>
      </c>
      <c r="I1097" s="29">
        <v>0.35</v>
      </c>
      <c r="J1097" s="30">
        <v>4500</v>
      </c>
      <c r="K1097" s="31">
        <f t="shared" si="8"/>
        <v>1575</v>
      </c>
      <c r="L1097" s="31">
        <f t="shared" si="9"/>
        <v>866.25000000000011</v>
      </c>
      <c r="M1097" s="32">
        <v>0.55000000000000004</v>
      </c>
      <c r="O1097" s="37"/>
      <c r="P1097" s="38"/>
      <c r="Q1097" s="33"/>
      <c r="R1097" s="34"/>
    </row>
    <row r="1098" spans="1:18" ht="15.75" customHeight="1" x14ac:dyDescent="0.2">
      <c r="A1098" s="22"/>
      <c r="B1098" s="27" t="s">
        <v>30</v>
      </c>
      <c r="C1098" s="27">
        <v>1197831</v>
      </c>
      <c r="D1098" s="28">
        <v>44258</v>
      </c>
      <c r="E1098" s="27" t="s">
        <v>31</v>
      </c>
      <c r="F1098" s="27" t="s">
        <v>64</v>
      </c>
      <c r="G1098" s="27" t="s">
        <v>65</v>
      </c>
      <c r="H1098" s="27" t="s">
        <v>24</v>
      </c>
      <c r="I1098" s="29">
        <v>0.3</v>
      </c>
      <c r="J1098" s="30">
        <v>6250</v>
      </c>
      <c r="K1098" s="31">
        <f t="shared" si="8"/>
        <v>1875</v>
      </c>
      <c r="L1098" s="31">
        <f t="shared" si="9"/>
        <v>843.74999999999989</v>
      </c>
      <c r="M1098" s="32">
        <v>0.44999999999999996</v>
      </c>
      <c r="O1098" s="37"/>
      <c r="P1098" s="38"/>
      <c r="Q1098" s="33"/>
      <c r="R1098" s="34"/>
    </row>
    <row r="1099" spans="1:18" ht="15.75" customHeight="1" x14ac:dyDescent="0.2">
      <c r="A1099" s="22"/>
      <c r="B1099" s="27" t="s">
        <v>30</v>
      </c>
      <c r="C1099" s="27">
        <v>1197831</v>
      </c>
      <c r="D1099" s="28">
        <v>44258</v>
      </c>
      <c r="E1099" s="27" t="s">
        <v>31</v>
      </c>
      <c r="F1099" s="27" t="s">
        <v>64</v>
      </c>
      <c r="G1099" s="27" t="s">
        <v>65</v>
      </c>
      <c r="H1099" s="27" t="s">
        <v>25</v>
      </c>
      <c r="I1099" s="29">
        <v>0.4</v>
      </c>
      <c r="J1099" s="30">
        <v>6250</v>
      </c>
      <c r="K1099" s="31">
        <f t="shared" si="8"/>
        <v>2500</v>
      </c>
      <c r="L1099" s="31">
        <f t="shared" si="9"/>
        <v>1125</v>
      </c>
      <c r="M1099" s="32">
        <v>0.44999999999999996</v>
      </c>
      <c r="O1099" s="37"/>
      <c r="P1099" s="38"/>
      <c r="Q1099" s="33"/>
      <c r="R1099" s="34"/>
    </row>
    <row r="1100" spans="1:18" ht="15.75" customHeight="1" x14ac:dyDescent="0.2">
      <c r="A1100" s="22"/>
      <c r="B1100" s="27" t="s">
        <v>30</v>
      </c>
      <c r="C1100" s="27">
        <v>1197831</v>
      </c>
      <c r="D1100" s="28">
        <v>44258</v>
      </c>
      <c r="E1100" s="27" t="s">
        <v>31</v>
      </c>
      <c r="F1100" s="27" t="s">
        <v>64</v>
      </c>
      <c r="G1100" s="27" t="s">
        <v>65</v>
      </c>
      <c r="H1100" s="27" t="s">
        <v>26</v>
      </c>
      <c r="I1100" s="29">
        <v>0.3</v>
      </c>
      <c r="J1100" s="30">
        <v>4500</v>
      </c>
      <c r="K1100" s="31">
        <f t="shared" si="8"/>
        <v>1350</v>
      </c>
      <c r="L1100" s="31">
        <f t="shared" si="9"/>
        <v>607.49999999999989</v>
      </c>
      <c r="M1100" s="32">
        <v>0.44999999999999996</v>
      </c>
      <c r="O1100" s="37"/>
      <c r="P1100" s="38"/>
      <c r="Q1100" s="33"/>
      <c r="R1100" s="34"/>
    </row>
    <row r="1101" spans="1:18" ht="15.75" customHeight="1" x14ac:dyDescent="0.2">
      <c r="A1101" s="22"/>
      <c r="B1101" s="27" t="s">
        <v>30</v>
      </c>
      <c r="C1101" s="27">
        <v>1197831</v>
      </c>
      <c r="D1101" s="28">
        <v>44258</v>
      </c>
      <c r="E1101" s="27" t="s">
        <v>31</v>
      </c>
      <c r="F1101" s="27" t="s">
        <v>64</v>
      </c>
      <c r="G1101" s="27" t="s">
        <v>65</v>
      </c>
      <c r="H1101" s="27" t="s">
        <v>27</v>
      </c>
      <c r="I1101" s="29">
        <v>0.35000000000000003</v>
      </c>
      <c r="J1101" s="30">
        <v>3500</v>
      </c>
      <c r="K1101" s="31">
        <f t="shared" si="8"/>
        <v>1225.0000000000002</v>
      </c>
      <c r="L1101" s="31">
        <f t="shared" si="9"/>
        <v>673.75000000000023</v>
      </c>
      <c r="M1101" s="32">
        <v>0.55000000000000004</v>
      </c>
      <c r="O1101" s="37"/>
      <c r="P1101" s="38"/>
      <c r="Q1101" s="33"/>
      <c r="R1101" s="34"/>
    </row>
    <row r="1102" spans="1:18" ht="15.75" customHeight="1" x14ac:dyDescent="0.2">
      <c r="A1102" s="22"/>
      <c r="B1102" s="27" t="s">
        <v>30</v>
      </c>
      <c r="C1102" s="27">
        <v>1197831</v>
      </c>
      <c r="D1102" s="28">
        <v>44258</v>
      </c>
      <c r="E1102" s="27" t="s">
        <v>31</v>
      </c>
      <c r="F1102" s="27" t="s">
        <v>64</v>
      </c>
      <c r="G1102" s="27" t="s">
        <v>65</v>
      </c>
      <c r="H1102" s="27" t="s">
        <v>28</v>
      </c>
      <c r="I1102" s="29">
        <v>0.4</v>
      </c>
      <c r="J1102" s="30">
        <v>2500</v>
      </c>
      <c r="K1102" s="31">
        <f t="shared" si="8"/>
        <v>1000</v>
      </c>
      <c r="L1102" s="31">
        <f t="shared" si="9"/>
        <v>399.99999999999994</v>
      </c>
      <c r="M1102" s="32">
        <v>0.39999999999999997</v>
      </c>
      <c r="O1102" s="37"/>
      <c r="P1102" s="38"/>
      <c r="Q1102" s="33"/>
      <c r="R1102" s="34"/>
    </row>
    <row r="1103" spans="1:18" ht="15.75" customHeight="1" x14ac:dyDescent="0.2">
      <c r="A1103" s="22"/>
      <c r="B1103" s="27" t="s">
        <v>30</v>
      </c>
      <c r="C1103" s="27">
        <v>1197831</v>
      </c>
      <c r="D1103" s="28">
        <v>44258</v>
      </c>
      <c r="E1103" s="27" t="s">
        <v>31</v>
      </c>
      <c r="F1103" s="27" t="s">
        <v>64</v>
      </c>
      <c r="G1103" s="27" t="s">
        <v>65</v>
      </c>
      <c r="H1103" s="27" t="s">
        <v>29</v>
      </c>
      <c r="I1103" s="29">
        <v>0.35000000000000003</v>
      </c>
      <c r="J1103" s="30">
        <v>4000</v>
      </c>
      <c r="K1103" s="31">
        <f t="shared" si="8"/>
        <v>1400.0000000000002</v>
      </c>
      <c r="L1103" s="31">
        <f t="shared" si="9"/>
        <v>840.00000000000023</v>
      </c>
      <c r="M1103" s="32">
        <v>0.60000000000000009</v>
      </c>
      <c r="O1103" s="37"/>
      <c r="P1103" s="38"/>
      <c r="Q1103" s="33"/>
      <c r="R1103" s="34"/>
    </row>
    <row r="1104" spans="1:18" ht="15.75" customHeight="1" x14ac:dyDescent="0.2">
      <c r="A1104" s="22"/>
      <c r="B1104" s="27" t="s">
        <v>30</v>
      </c>
      <c r="C1104" s="27">
        <v>1197831</v>
      </c>
      <c r="D1104" s="28">
        <v>44288</v>
      </c>
      <c r="E1104" s="27" t="s">
        <v>31</v>
      </c>
      <c r="F1104" s="27" t="s">
        <v>64</v>
      </c>
      <c r="G1104" s="27" t="s">
        <v>65</v>
      </c>
      <c r="H1104" s="27" t="s">
        <v>24</v>
      </c>
      <c r="I1104" s="29">
        <v>0.19999999999999998</v>
      </c>
      <c r="J1104" s="30">
        <v>6500</v>
      </c>
      <c r="K1104" s="31">
        <f t="shared" si="8"/>
        <v>1300</v>
      </c>
      <c r="L1104" s="31">
        <f t="shared" si="9"/>
        <v>584.99999999999989</v>
      </c>
      <c r="M1104" s="32">
        <v>0.44999999999999996</v>
      </c>
      <c r="O1104" s="37"/>
      <c r="P1104" s="38"/>
      <c r="Q1104" s="33"/>
      <c r="R1104" s="34"/>
    </row>
    <row r="1105" spans="1:18" ht="15.75" customHeight="1" x14ac:dyDescent="0.2">
      <c r="A1105" s="22"/>
      <c r="B1105" s="27" t="s">
        <v>30</v>
      </c>
      <c r="C1105" s="27">
        <v>1197831</v>
      </c>
      <c r="D1105" s="28">
        <v>44288</v>
      </c>
      <c r="E1105" s="27" t="s">
        <v>31</v>
      </c>
      <c r="F1105" s="27" t="s">
        <v>64</v>
      </c>
      <c r="G1105" s="27" t="s">
        <v>65</v>
      </c>
      <c r="H1105" s="27" t="s">
        <v>25</v>
      </c>
      <c r="I1105" s="29">
        <v>0.20000000000000007</v>
      </c>
      <c r="J1105" s="30">
        <v>6500</v>
      </c>
      <c r="K1105" s="31">
        <f t="shared" si="8"/>
        <v>1300.0000000000005</v>
      </c>
      <c r="L1105" s="31">
        <f t="shared" si="9"/>
        <v>585.00000000000011</v>
      </c>
      <c r="M1105" s="32">
        <v>0.44999999999999996</v>
      </c>
      <c r="O1105" s="37"/>
      <c r="P1105" s="38"/>
      <c r="Q1105" s="33"/>
      <c r="R1105" s="34"/>
    </row>
    <row r="1106" spans="1:18" ht="15.75" customHeight="1" x14ac:dyDescent="0.2">
      <c r="A1106" s="22"/>
      <c r="B1106" s="27" t="s">
        <v>30</v>
      </c>
      <c r="C1106" s="27">
        <v>1197831</v>
      </c>
      <c r="D1106" s="28">
        <v>44288</v>
      </c>
      <c r="E1106" s="27" t="s">
        <v>31</v>
      </c>
      <c r="F1106" s="27" t="s">
        <v>64</v>
      </c>
      <c r="G1106" s="27" t="s">
        <v>65</v>
      </c>
      <c r="H1106" s="27" t="s">
        <v>26</v>
      </c>
      <c r="I1106" s="29">
        <v>0.14999999999999997</v>
      </c>
      <c r="J1106" s="30">
        <v>4750</v>
      </c>
      <c r="K1106" s="31">
        <f t="shared" si="8"/>
        <v>712.49999999999989</v>
      </c>
      <c r="L1106" s="31">
        <f t="shared" si="9"/>
        <v>320.62499999999994</v>
      </c>
      <c r="M1106" s="32">
        <v>0.44999999999999996</v>
      </c>
      <c r="O1106" s="37"/>
      <c r="P1106" s="38"/>
      <c r="Q1106" s="33"/>
      <c r="R1106" s="34"/>
    </row>
    <row r="1107" spans="1:18" ht="15.75" customHeight="1" x14ac:dyDescent="0.2">
      <c r="A1107" s="22"/>
      <c r="B1107" s="27" t="s">
        <v>30</v>
      </c>
      <c r="C1107" s="27">
        <v>1197831</v>
      </c>
      <c r="D1107" s="28">
        <v>44288</v>
      </c>
      <c r="E1107" s="27" t="s">
        <v>31</v>
      </c>
      <c r="F1107" s="27" t="s">
        <v>64</v>
      </c>
      <c r="G1107" s="27" t="s">
        <v>65</v>
      </c>
      <c r="H1107" s="27" t="s">
        <v>27</v>
      </c>
      <c r="I1107" s="29">
        <v>0.20000000000000007</v>
      </c>
      <c r="J1107" s="30">
        <v>3750</v>
      </c>
      <c r="K1107" s="31">
        <f t="shared" si="8"/>
        <v>750.00000000000023</v>
      </c>
      <c r="L1107" s="31">
        <f t="shared" si="9"/>
        <v>412.50000000000017</v>
      </c>
      <c r="M1107" s="32">
        <v>0.55000000000000004</v>
      </c>
      <c r="O1107" s="37"/>
      <c r="P1107" s="38"/>
      <c r="Q1107" s="33"/>
      <c r="R1107" s="34"/>
    </row>
    <row r="1108" spans="1:18" ht="15.75" customHeight="1" x14ac:dyDescent="0.2">
      <c r="A1108" s="22"/>
      <c r="B1108" s="27" t="s">
        <v>30</v>
      </c>
      <c r="C1108" s="27">
        <v>1197831</v>
      </c>
      <c r="D1108" s="28">
        <v>44288</v>
      </c>
      <c r="E1108" s="27" t="s">
        <v>31</v>
      </c>
      <c r="F1108" s="27" t="s">
        <v>64</v>
      </c>
      <c r="G1108" s="27" t="s">
        <v>65</v>
      </c>
      <c r="H1108" s="27" t="s">
        <v>28</v>
      </c>
      <c r="I1108" s="29">
        <v>0.25</v>
      </c>
      <c r="J1108" s="30">
        <v>2750</v>
      </c>
      <c r="K1108" s="31">
        <f t="shared" si="8"/>
        <v>687.5</v>
      </c>
      <c r="L1108" s="31">
        <f t="shared" si="9"/>
        <v>275</v>
      </c>
      <c r="M1108" s="32">
        <v>0.39999999999999997</v>
      </c>
      <c r="O1108" s="37"/>
      <c r="P1108" s="38"/>
      <c r="Q1108" s="33"/>
      <c r="R1108" s="34"/>
    </row>
    <row r="1109" spans="1:18" ht="15.75" customHeight="1" x14ac:dyDescent="0.2">
      <c r="A1109" s="22"/>
      <c r="B1109" s="27" t="s">
        <v>30</v>
      </c>
      <c r="C1109" s="27">
        <v>1197831</v>
      </c>
      <c r="D1109" s="28">
        <v>44288</v>
      </c>
      <c r="E1109" s="27" t="s">
        <v>31</v>
      </c>
      <c r="F1109" s="27" t="s">
        <v>64</v>
      </c>
      <c r="G1109" s="27" t="s">
        <v>65</v>
      </c>
      <c r="H1109" s="27" t="s">
        <v>29</v>
      </c>
      <c r="I1109" s="29">
        <v>0.20000000000000007</v>
      </c>
      <c r="J1109" s="30">
        <v>5500</v>
      </c>
      <c r="K1109" s="31">
        <f t="shared" si="8"/>
        <v>1100.0000000000005</v>
      </c>
      <c r="L1109" s="31">
        <f t="shared" si="9"/>
        <v>660.00000000000034</v>
      </c>
      <c r="M1109" s="32">
        <v>0.60000000000000009</v>
      </c>
      <c r="O1109" s="37"/>
      <c r="P1109" s="38"/>
      <c r="Q1109" s="33"/>
      <c r="R1109" s="34"/>
    </row>
    <row r="1110" spans="1:18" ht="15.75" customHeight="1" x14ac:dyDescent="0.2">
      <c r="A1110" s="22"/>
      <c r="B1110" s="27" t="s">
        <v>30</v>
      </c>
      <c r="C1110" s="27">
        <v>1197831</v>
      </c>
      <c r="D1110" s="28">
        <v>44318</v>
      </c>
      <c r="E1110" s="27" t="s">
        <v>31</v>
      </c>
      <c r="F1110" s="27" t="s">
        <v>64</v>
      </c>
      <c r="G1110" s="27" t="s">
        <v>65</v>
      </c>
      <c r="H1110" s="27" t="s">
        <v>24</v>
      </c>
      <c r="I1110" s="29">
        <v>9.9999999999999964E-2</v>
      </c>
      <c r="J1110" s="30">
        <v>7000</v>
      </c>
      <c r="K1110" s="31">
        <f t="shared" si="8"/>
        <v>699.99999999999977</v>
      </c>
      <c r="L1110" s="31">
        <f t="shared" si="9"/>
        <v>314.99999999999989</v>
      </c>
      <c r="M1110" s="32">
        <v>0.44999999999999996</v>
      </c>
      <c r="O1110" s="37"/>
      <c r="P1110" s="38"/>
      <c r="Q1110" s="33"/>
      <c r="R1110" s="34"/>
    </row>
    <row r="1111" spans="1:18" ht="15.75" customHeight="1" x14ac:dyDescent="0.2">
      <c r="A1111" s="22"/>
      <c r="B1111" s="27" t="s">
        <v>30</v>
      </c>
      <c r="C1111" s="27">
        <v>1197831</v>
      </c>
      <c r="D1111" s="28">
        <v>44318</v>
      </c>
      <c r="E1111" s="27" t="s">
        <v>31</v>
      </c>
      <c r="F1111" s="27" t="s">
        <v>64</v>
      </c>
      <c r="G1111" s="27" t="s">
        <v>65</v>
      </c>
      <c r="H1111" s="27" t="s">
        <v>25</v>
      </c>
      <c r="I1111" s="29">
        <v>0.20000000000000007</v>
      </c>
      <c r="J1111" s="30">
        <v>7250</v>
      </c>
      <c r="K1111" s="31">
        <f t="shared" si="8"/>
        <v>1450.0000000000005</v>
      </c>
      <c r="L1111" s="31">
        <f t="shared" si="9"/>
        <v>652.50000000000011</v>
      </c>
      <c r="M1111" s="32">
        <v>0.44999999999999996</v>
      </c>
      <c r="O1111" s="37"/>
      <c r="P1111" s="38"/>
      <c r="Q1111" s="33"/>
      <c r="R1111" s="34"/>
    </row>
    <row r="1112" spans="1:18" ht="15.75" customHeight="1" x14ac:dyDescent="0.2">
      <c r="A1112" s="22"/>
      <c r="B1112" s="27" t="s">
        <v>30</v>
      </c>
      <c r="C1112" s="27">
        <v>1197831</v>
      </c>
      <c r="D1112" s="28">
        <v>44318</v>
      </c>
      <c r="E1112" s="27" t="s">
        <v>31</v>
      </c>
      <c r="F1112" s="27" t="s">
        <v>64</v>
      </c>
      <c r="G1112" s="27" t="s">
        <v>65</v>
      </c>
      <c r="H1112" s="27" t="s">
        <v>26</v>
      </c>
      <c r="I1112" s="29">
        <v>0.14999999999999997</v>
      </c>
      <c r="J1112" s="30">
        <v>5750</v>
      </c>
      <c r="K1112" s="31">
        <f t="shared" si="8"/>
        <v>862.49999999999977</v>
      </c>
      <c r="L1112" s="31">
        <f t="shared" si="9"/>
        <v>388.12499999999989</v>
      </c>
      <c r="M1112" s="32">
        <v>0.44999999999999996</v>
      </c>
      <c r="O1112" s="37"/>
      <c r="P1112" s="38"/>
      <c r="Q1112" s="33"/>
      <c r="R1112" s="34"/>
    </row>
    <row r="1113" spans="1:18" ht="15.75" customHeight="1" x14ac:dyDescent="0.2">
      <c r="A1113" s="22"/>
      <c r="B1113" s="27" t="s">
        <v>30</v>
      </c>
      <c r="C1113" s="27">
        <v>1197831</v>
      </c>
      <c r="D1113" s="28">
        <v>44318</v>
      </c>
      <c r="E1113" s="27" t="s">
        <v>31</v>
      </c>
      <c r="F1113" s="27" t="s">
        <v>64</v>
      </c>
      <c r="G1113" s="27" t="s">
        <v>65</v>
      </c>
      <c r="H1113" s="27" t="s">
        <v>27</v>
      </c>
      <c r="I1113" s="29">
        <v>0.35000000000000003</v>
      </c>
      <c r="J1113" s="30">
        <v>5000</v>
      </c>
      <c r="K1113" s="31">
        <f t="shared" si="8"/>
        <v>1750.0000000000002</v>
      </c>
      <c r="L1113" s="31">
        <f t="shared" si="9"/>
        <v>962.50000000000023</v>
      </c>
      <c r="M1113" s="32">
        <v>0.55000000000000004</v>
      </c>
      <c r="O1113" s="37"/>
      <c r="P1113" s="38"/>
      <c r="Q1113" s="33"/>
      <c r="R1113" s="34"/>
    </row>
    <row r="1114" spans="1:18" ht="15.75" customHeight="1" x14ac:dyDescent="0.2">
      <c r="A1114" s="22"/>
      <c r="B1114" s="27" t="s">
        <v>30</v>
      </c>
      <c r="C1114" s="27">
        <v>1197831</v>
      </c>
      <c r="D1114" s="28">
        <v>44318</v>
      </c>
      <c r="E1114" s="27" t="s">
        <v>31</v>
      </c>
      <c r="F1114" s="27" t="s">
        <v>64</v>
      </c>
      <c r="G1114" s="27" t="s">
        <v>65</v>
      </c>
      <c r="H1114" s="27" t="s">
        <v>28</v>
      </c>
      <c r="I1114" s="29">
        <v>0.5</v>
      </c>
      <c r="J1114" s="30">
        <v>4000</v>
      </c>
      <c r="K1114" s="31">
        <f t="shared" si="8"/>
        <v>2000</v>
      </c>
      <c r="L1114" s="31">
        <f t="shared" si="9"/>
        <v>799.99999999999989</v>
      </c>
      <c r="M1114" s="32">
        <v>0.39999999999999997</v>
      </c>
      <c r="O1114" s="37"/>
      <c r="P1114" s="38"/>
      <c r="Q1114" s="33"/>
      <c r="R1114" s="34"/>
    </row>
    <row r="1115" spans="1:18" ht="15.75" customHeight="1" x14ac:dyDescent="0.2">
      <c r="A1115" s="22"/>
      <c r="B1115" s="27" t="s">
        <v>30</v>
      </c>
      <c r="C1115" s="27">
        <v>1197831</v>
      </c>
      <c r="D1115" s="28">
        <v>44318</v>
      </c>
      <c r="E1115" s="27" t="s">
        <v>31</v>
      </c>
      <c r="F1115" s="27" t="s">
        <v>64</v>
      </c>
      <c r="G1115" s="27" t="s">
        <v>65</v>
      </c>
      <c r="H1115" s="27" t="s">
        <v>29</v>
      </c>
      <c r="I1115" s="29">
        <v>0.45</v>
      </c>
      <c r="J1115" s="30">
        <v>7500</v>
      </c>
      <c r="K1115" s="31">
        <f t="shared" si="8"/>
        <v>3375</v>
      </c>
      <c r="L1115" s="31">
        <f t="shared" si="9"/>
        <v>2025.0000000000002</v>
      </c>
      <c r="M1115" s="32">
        <v>0.60000000000000009</v>
      </c>
      <c r="O1115" s="37"/>
      <c r="P1115" s="38"/>
      <c r="Q1115" s="33"/>
      <c r="R1115" s="34"/>
    </row>
    <row r="1116" spans="1:18" ht="15.75" customHeight="1" x14ac:dyDescent="0.2">
      <c r="A1116" s="22"/>
      <c r="B1116" s="27" t="s">
        <v>30</v>
      </c>
      <c r="C1116" s="27">
        <v>1197831</v>
      </c>
      <c r="D1116" s="28">
        <v>44348</v>
      </c>
      <c r="E1116" s="27" t="s">
        <v>31</v>
      </c>
      <c r="F1116" s="27" t="s">
        <v>64</v>
      </c>
      <c r="G1116" s="27" t="s">
        <v>65</v>
      </c>
      <c r="H1116" s="27" t="s">
        <v>24</v>
      </c>
      <c r="I1116" s="29">
        <v>0.45</v>
      </c>
      <c r="J1116" s="30">
        <v>7500</v>
      </c>
      <c r="K1116" s="31">
        <f t="shared" si="8"/>
        <v>3375</v>
      </c>
      <c r="L1116" s="31">
        <f t="shared" si="9"/>
        <v>1518.7499999999998</v>
      </c>
      <c r="M1116" s="32">
        <v>0.44999999999999996</v>
      </c>
      <c r="O1116" s="37"/>
      <c r="P1116" s="38"/>
      <c r="Q1116" s="33"/>
      <c r="R1116" s="34"/>
    </row>
    <row r="1117" spans="1:18" ht="15.75" customHeight="1" x14ac:dyDescent="0.2">
      <c r="A1117" s="22"/>
      <c r="B1117" s="27" t="s">
        <v>30</v>
      </c>
      <c r="C1117" s="27">
        <v>1197831</v>
      </c>
      <c r="D1117" s="28">
        <v>44348</v>
      </c>
      <c r="E1117" s="27" t="s">
        <v>31</v>
      </c>
      <c r="F1117" s="27" t="s">
        <v>64</v>
      </c>
      <c r="G1117" s="27" t="s">
        <v>65</v>
      </c>
      <c r="H1117" s="27" t="s">
        <v>25</v>
      </c>
      <c r="I1117" s="29">
        <v>0.5</v>
      </c>
      <c r="J1117" s="30">
        <v>7500</v>
      </c>
      <c r="K1117" s="31">
        <f t="shared" si="8"/>
        <v>3750</v>
      </c>
      <c r="L1117" s="31">
        <f t="shared" si="9"/>
        <v>1687.4999999999998</v>
      </c>
      <c r="M1117" s="32">
        <v>0.44999999999999996</v>
      </c>
      <c r="O1117" s="37"/>
      <c r="P1117" s="38"/>
      <c r="Q1117" s="33"/>
      <c r="R1117" s="34"/>
    </row>
    <row r="1118" spans="1:18" ht="15.75" customHeight="1" x14ac:dyDescent="0.2">
      <c r="A1118" s="22"/>
      <c r="B1118" s="27" t="s">
        <v>30</v>
      </c>
      <c r="C1118" s="27">
        <v>1197831</v>
      </c>
      <c r="D1118" s="28">
        <v>44348</v>
      </c>
      <c r="E1118" s="27" t="s">
        <v>31</v>
      </c>
      <c r="F1118" s="27" t="s">
        <v>64</v>
      </c>
      <c r="G1118" s="27" t="s">
        <v>65</v>
      </c>
      <c r="H1118" s="27" t="s">
        <v>26</v>
      </c>
      <c r="I1118" s="29">
        <v>0.45</v>
      </c>
      <c r="J1118" s="30">
        <v>6500</v>
      </c>
      <c r="K1118" s="31">
        <f t="shared" si="8"/>
        <v>2925</v>
      </c>
      <c r="L1118" s="31">
        <f t="shared" si="9"/>
        <v>1316.2499999999998</v>
      </c>
      <c r="M1118" s="32">
        <v>0.44999999999999996</v>
      </c>
      <c r="O1118" s="37"/>
      <c r="P1118" s="38"/>
      <c r="Q1118" s="33"/>
      <c r="R1118" s="34"/>
    </row>
    <row r="1119" spans="1:18" ht="15.75" customHeight="1" x14ac:dyDescent="0.2">
      <c r="A1119" s="22"/>
      <c r="B1119" s="27" t="s">
        <v>30</v>
      </c>
      <c r="C1119" s="27">
        <v>1197831</v>
      </c>
      <c r="D1119" s="28">
        <v>44348</v>
      </c>
      <c r="E1119" s="27" t="s">
        <v>31</v>
      </c>
      <c r="F1119" s="27" t="s">
        <v>64</v>
      </c>
      <c r="G1119" s="27" t="s">
        <v>65</v>
      </c>
      <c r="H1119" s="27" t="s">
        <v>27</v>
      </c>
      <c r="I1119" s="29">
        <v>0.45</v>
      </c>
      <c r="J1119" s="30">
        <v>6000</v>
      </c>
      <c r="K1119" s="31">
        <f t="shared" si="8"/>
        <v>2700</v>
      </c>
      <c r="L1119" s="31">
        <f t="shared" si="9"/>
        <v>1485.0000000000002</v>
      </c>
      <c r="M1119" s="32">
        <v>0.55000000000000004</v>
      </c>
      <c r="O1119" s="37"/>
      <c r="P1119" s="38"/>
      <c r="Q1119" s="33"/>
      <c r="R1119" s="34"/>
    </row>
    <row r="1120" spans="1:18" ht="15.75" customHeight="1" x14ac:dyDescent="0.2">
      <c r="A1120" s="22"/>
      <c r="B1120" s="27" t="s">
        <v>30</v>
      </c>
      <c r="C1120" s="27">
        <v>1197831</v>
      </c>
      <c r="D1120" s="28">
        <v>44348</v>
      </c>
      <c r="E1120" s="27" t="s">
        <v>31</v>
      </c>
      <c r="F1120" s="27" t="s">
        <v>64</v>
      </c>
      <c r="G1120" s="27" t="s">
        <v>65</v>
      </c>
      <c r="H1120" s="27" t="s">
        <v>28</v>
      </c>
      <c r="I1120" s="29">
        <v>0.5</v>
      </c>
      <c r="J1120" s="30">
        <v>5000</v>
      </c>
      <c r="K1120" s="31">
        <f t="shared" si="8"/>
        <v>2500</v>
      </c>
      <c r="L1120" s="31">
        <f t="shared" si="9"/>
        <v>999.99999999999989</v>
      </c>
      <c r="M1120" s="32">
        <v>0.39999999999999997</v>
      </c>
      <c r="O1120" s="37"/>
      <c r="P1120" s="38"/>
      <c r="Q1120" s="33"/>
      <c r="R1120" s="34"/>
    </row>
    <row r="1121" spans="1:18" ht="15.75" customHeight="1" x14ac:dyDescent="0.2">
      <c r="A1121" s="22"/>
      <c r="B1121" s="27" t="s">
        <v>30</v>
      </c>
      <c r="C1121" s="27">
        <v>1197831</v>
      </c>
      <c r="D1121" s="28">
        <v>44348</v>
      </c>
      <c r="E1121" s="27" t="s">
        <v>31</v>
      </c>
      <c r="F1121" s="27" t="s">
        <v>64</v>
      </c>
      <c r="G1121" s="27" t="s">
        <v>65</v>
      </c>
      <c r="H1121" s="27" t="s">
        <v>29</v>
      </c>
      <c r="I1121" s="29">
        <v>0.55000000000000004</v>
      </c>
      <c r="J1121" s="30">
        <v>8750</v>
      </c>
      <c r="K1121" s="31">
        <f t="shared" si="8"/>
        <v>4812.5</v>
      </c>
      <c r="L1121" s="31">
        <f t="shared" si="9"/>
        <v>2887.5000000000005</v>
      </c>
      <c r="M1121" s="32">
        <v>0.60000000000000009</v>
      </c>
      <c r="O1121" s="37"/>
      <c r="P1121" s="38"/>
      <c r="Q1121" s="33"/>
      <c r="R1121" s="34"/>
    </row>
    <row r="1122" spans="1:18" ht="15.75" customHeight="1" x14ac:dyDescent="0.2">
      <c r="A1122" s="22"/>
      <c r="B1122" s="27" t="s">
        <v>30</v>
      </c>
      <c r="C1122" s="27">
        <v>1197831</v>
      </c>
      <c r="D1122" s="28">
        <v>44380</v>
      </c>
      <c r="E1122" s="27" t="s">
        <v>31</v>
      </c>
      <c r="F1122" s="27" t="s">
        <v>64</v>
      </c>
      <c r="G1122" s="27" t="s">
        <v>65</v>
      </c>
      <c r="H1122" s="27" t="s">
        <v>24</v>
      </c>
      <c r="I1122" s="29">
        <v>0.45</v>
      </c>
      <c r="J1122" s="30">
        <v>8250</v>
      </c>
      <c r="K1122" s="31">
        <f t="shared" si="8"/>
        <v>3712.5</v>
      </c>
      <c r="L1122" s="31">
        <f t="shared" si="9"/>
        <v>1856.2499999999998</v>
      </c>
      <c r="M1122" s="32">
        <v>0.49999999999999994</v>
      </c>
      <c r="O1122" s="37"/>
      <c r="P1122" s="38"/>
      <c r="Q1122" s="33"/>
      <c r="R1122" s="34"/>
    </row>
    <row r="1123" spans="1:18" ht="15.75" customHeight="1" x14ac:dyDescent="0.2">
      <c r="A1123" s="22"/>
      <c r="B1123" s="27" t="s">
        <v>30</v>
      </c>
      <c r="C1123" s="27">
        <v>1197831</v>
      </c>
      <c r="D1123" s="28">
        <v>44380</v>
      </c>
      <c r="E1123" s="27" t="s">
        <v>31</v>
      </c>
      <c r="F1123" s="27" t="s">
        <v>64</v>
      </c>
      <c r="G1123" s="27" t="s">
        <v>65</v>
      </c>
      <c r="H1123" s="27" t="s">
        <v>25</v>
      </c>
      <c r="I1123" s="29">
        <v>0.5</v>
      </c>
      <c r="J1123" s="30">
        <v>8250</v>
      </c>
      <c r="K1123" s="31">
        <f t="shared" si="8"/>
        <v>4125</v>
      </c>
      <c r="L1123" s="31">
        <f t="shared" si="9"/>
        <v>2062.4999999999995</v>
      </c>
      <c r="M1123" s="32">
        <v>0.49999999999999994</v>
      </c>
      <c r="O1123" s="37"/>
      <c r="P1123" s="38"/>
      <c r="Q1123" s="33"/>
      <c r="R1123" s="34"/>
    </row>
    <row r="1124" spans="1:18" ht="15.75" customHeight="1" x14ac:dyDescent="0.2">
      <c r="A1124" s="22"/>
      <c r="B1124" s="27" t="s">
        <v>30</v>
      </c>
      <c r="C1124" s="27">
        <v>1197831</v>
      </c>
      <c r="D1124" s="28">
        <v>44380</v>
      </c>
      <c r="E1124" s="27" t="s">
        <v>31</v>
      </c>
      <c r="F1124" s="27" t="s">
        <v>64</v>
      </c>
      <c r="G1124" s="27" t="s">
        <v>65</v>
      </c>
      <c r="H1124" s="27" t="s">
        <v>26</v>
      </c>
      <c r="I1124" s="29">
        <v>0.45</v>
      </c>
      <c r="J1124" s="30">
        <v>9750</v>
      </c>
      <c r="K1124" s="31">
        <f t="shared" si="8"/>
        <v>4387.5</v>
      </c>
      <c r="L1124" s="31">
        <f t="shared" si="9"/>
        <v>2193.7499999999995</v>
      </c>
      <c r="M1124" s="32">
        <v>0.49999999999999994</v>
      </c>
      <c r="O1124" s="37"/>
      <c r="P1124" s="38"/>
      <c r="Q1124" s="33"/>
      <c r="R1124" s="34"/>
    </row>
    <row r="1125" spans="1:18" ht="15.75" customHeight="1" x14ac:dyDescent="0.2">
      <c r="A1125" s="22"/>
      <c r="B1125" s="27" t="s">
        <v>30</v>
      </c>
      <c r="C1125" s="27">
        <v>1197831</v>
      </c>
      <c r="D1125" s="28">
        <v>44380</v>
      </c>
      <c r="E1125" s="27" t="s">
        <v>31</v>
      </c>
      <c r="F1125" s="27" t="s">
        <v>64</v>
      </c>
      <c r="G1125" s="27" t="s">
        <v>65</v>
      </c>
      <c r="H1125" s="27" t="s">
        <v>27</v>
      </c>
      <c r="I1125" s="29">
        <v>0.45</v>
      </c>
      <c r="J1125" s="30">
        <v>5750</v>
      </c>
      <c r="K1125" s="31">
        <f t="shared" si="8"/>
        <v>2587.5</v>
      </c>
      <c r="L1125" s="31">
        <f t="shared" si="9"/>
        <v>1552.5000000000002</v>
      </c>
      <c r="M1125" s="32">
        <v>0.60000000000000009</v>
      </c>
      <c r="O1125" s="37"/>
      <c r="P1125" s="38"/>
      <c r="Q1125" s="33"/>
      <c r="R1125" s="34"/>
    </row>
    <row r="1126" spans="1:18" ht="15.75" customHeight="1" x14ac:dyDescent="0.2">
      <c r="A1126" s="22"/>
      <c r="B1126" s="27" t="s">
        <v>30</v>
      </c>
      <c r="C1126" s="27">
        <v>1197831</v>
      </c>
      <c r="D1126" s="28">
        <v>44380</v>
      </c>
      <c r="E1126" s="27" t="s">
        <v>31</v>
      </c>
      <c r="F1126" s="27" t="s">
        <v>64</v>
      </c>
      <c r="G1126" s="27" t="s">
        <v>65</v>
      </c>
      <c r="H1126" s="27" t="s">
        <v>28</v>
      </c>
      <c r="I1126" s="29">
        <v>0.5</v>
      </c>
      <c r="J1126" s="30">
        <v>5250</v>
      </c>
      <c r="K1126" s="31">
        <f t="shared" si="8"/>
        <v>2625</v>
      </c>
      <c r="L1126" s="31">
        <f t="shared" si="9"/>
        <v>1181.2499999999998</v>
      </c>
      <c r="M1126" s="32">
        <v>0.44999999999999996</v>
      </c>
      <c r="O1126" s="37"/>
      <c r="P1126" s="38"/>
      <c r="Q1126" s="33"/>
      <c r="R1126" s="34"/>
    </row>
    <row r="1127" spans="1:18" ht="15.75" customHeight="1" x14ac:dyDescent="0.2">
      <c r="A1127" s="22"/>
      <c r="B1127" s="27" t="s">
        <v>30</v>
      </c>
      <c r="C1127" s="27">
        <v>1197831</v>
      </c>
      <c r="D1127" s="28">
        <v>44380</v>
      </c>
      <c r="E1127" s="27" t="s">
        <v>31</v>
      </c>
      <c r="F1127" s="27" t="s">
        <v>64</v>
      </c>
      <c r="G1127" s="27" t="s">
        <v>65</v>
      </c>
      <c r="H1127" s="27" t="s">
        <v>29</v>
      </c>
      <c r="I1127" s="29">
        <v>0.6</v>
      </c>
      <c r="J1127" s="30">
        <v>8000</v>
      </c>
      <c r="K1127" s="31">
        <f t="shared" si="8"/>
        <v>4800</v>
      </c>
      <c r="L1127" s="31">
        <f t="shared" si="9"/>
        <v>3120.0000000000005</v>
      </c>
      <c r="M1127" s="32">
        <v>0.65000000000000013</v>
      </c>
      <c r="O1127" s="37"/>
      <c r="P1127" s="38"/>
      <c r="Q1127" s="33"/>
      <c r="R1127" s="34"/>
    </row>
    <row r="1128" spans="1:18" ht="15.75" customHeight="1" x14ac:dyDescent="0.2">
      <c r="A1128" s="22"/>
      <c r="B1128" s="27" t="s">
        <v>30</v>
      </c>
      <c r="C1128" s="27">
        <v>1197831</v>
      </c>
      <c r="D1128" s="28">
        <v>44413</v>
      </c>
      <c r="E1128" s="27" t="s">
        <v>31</v>
      </c>
      <c r="F1128" s="27" t="s">
        <v>64</v>
      </c>
      <c r="G1128" s="27" t="s">
        <v>65</v>
      </c>
      <c r="H1128" s="27" t="s">
        <v>24</v>
      </c>
      <c r="I1128" s="29">
        <v>0.4</v>
      </c>
      <c r="J1128" s="30">
        <v>7500</v>
      </c>
      <c r="K1128" s="31">
        <f t="shared" si="8"/>
        <v>3000</v>
      </c>
      <c r="L1128" s="31">
        <f t="shared" si="9"/>
        <v>1499.9999999999998</v>
      </c>
      <c r="M1128" s="32">
        <v>0.49999999999999994</v>
      </c>
      <c r="O1128" s="37"/>
      <c r="P1128" s="38"/>
      <c r="Q1128" s="33"/>
      <c r="R1128" s="34"/>
    </row>
    <row r="1129" spans="1:18" ht="15.75" customHeight="1" x14ac:dyDescent="0.2">
      <c r="A1129" s="22"/>
      <c r="B1129" s="27" t="s">
        <v>30</v>
      </c>
      <c r="C1129" s="27">
        <v>1197831</v>
      </c>
      <c r="D1129" s="28">
        <v>44413</v>
      </c>
      <c r="E1129" s="27" t="s">
        <v>31</v>
      </c>
      <c r="F1129" s="27" t="s">
        <v>64</v>
      </c>
      <c r="G1129" s="27" t="s">
        <v>65</v>
      </c>
      <c r="H1129" s="27" t="s">
        <v>25</v>
      </c>
      <c r="I1129" s="29">
        <v>0.55000000000000004</v>
      </c>
      <c r="J1129" s="30">
        <v>7500</v>
      </c>
      <c r="K1129" s="31">
        <f t="shared" si="8"/>
        <v>4125</v>
      </c>
      <c r="L1129" s="31">
        <f t="shared" si="9"/>
        <v>2062.4999999999995</v>
      </c>
      <c r="M1129" s="32">
        <v>0.49999999999999994</v>
      </c>
      <c r="O1129" s="37"/>
      <c r="P1129" s="38"/>
      <c r="Q1129" s="33"/>
      <c r="R1129" s="34"/>
    </row>
    <row r="1130" spans="1:18" ht="15.75" customHeight="1" x14ac:dyDescent="0.2">
      <c r="A1130" s="22"/>
      <c r="B1130" s="27" t="s">
        <v>30</v>
      </c>
      <c r="C1130" s="27">
        <v>1197831</v>
      </c>
      <c r="D1130" s="28">
        <v>44413</v>
      </c>
      <c r="E1130" s="27" t="s">
        <v>31</v>
      </c>
      <c r="F1130" s="27" t="s">
        <v>64</v>
      </c>
      <c r="G1130" s="27" t="s">
        <v>65</v>
      </c>
      <c r="H1130" s="27" t="s">
        <v>26</v>
      </c>
      <c r="I1130" s="29">
        <v>0.55000000000000004</v>
      </c>
      <c r="J1130" s="30">
        <v>9250</v>
      </c>
      <c r="K1130" s="31">
        <f t="shared" si="8"/>
        <v>5087.5</v>
      </c>
      <c r="L1130" s="31">
        <f t="shared" si="9"/>
        <v>2543.7499999999995</v>
      </c>
      <c r="M1130" s="32">
        <v>0.49999999999999994</v>
      </c>
      <c r="O1130" s="37"/>
      <c r="P1130" s="38"/>
      <c r="Q1130" s="33"/>
      <c r="R1130" s="34"/>
    </row>
    <row r="1131" spans="1:18" ht="15.75" customHeight="1" x14ac:dyDescent="0.2">
      <c r="A1131" s="22"/>
      <c r="B1131" s="27" t="s">
        <v>30</v>
      </c>
      <c r="C1131" s="27">
        <v>1197831</v>
      </c>
      <c r="D1131" s="28">
        <v>44413</v>
      </c>
      <c r="E1131" s="27" t="s">
        <v>31</v>
      </c>
      <c r="F1131" s="27" t="s">
        <v>64</v>
      </c>
      <c r="G1131" s="27" t="s">
        <v>65</v>
      </c>
      <c r="H1131" s="27" t="s">
        <v>27</v>
      </c>
      <c r="I1131" s="29">
        <v>0.5</v>
      </c>
      <c r="J1131" s="30">
        <v>4250</v>
      </c>
      <c r="K1131" s="31">
        <f t="shared" si="8"/>
        <v>2125</v>
      </c>
      <c r="L1131" s="31">
        <f t="shared" si="9"/>
        <v>1275.0000000000002</v>
      </c>
      <c r="M1131" s="32">
        <v>0.60000000000000009</v>
      </c>
      <c r="O1131" s="37"/>
      <c r="P1131" s="38"/>
      <c r="Q1131" s="33"/>
      <c r="R1131" s="34"/>
    </row>
    <row r="1132" spans="1:18" ht="15.75" customHeight="1" x14ac:dyDescent="0.2">
      <c r="A1132" s="22"/>
      <c r="B1132" s="27" t="s">
        <v>30</v>
      </c>
      <c r="C1132" s="27">
        <v>1197831</v>
      </c>
      <c r="D1132" s="28">
        <v>44413</v>
      </c>
      <c r="E1132" s="27" t="s">
        <v>31</v>
      </c>
      <c r="F1132" s="27" t="s">
        <v>64</v>
      </c>
      <c r="G1132" s="27" t="s">
        <v>65</v>
      </c>
      <c r="H1132" s="27" t="s">
        <v>28</v>
      </c>
      <c r="I1132" s="29">
        <v>0.55000000000000004</v>
      </c>
      <c r="J1132" s="30">
        <v>4250</v>
      </c>
      <c r="K1132" s="31">
        <f t="shared" si="8"/>
        <v>2337.5</v>
      </c>
      <c r="L1132" s="31">
        <f t="shared" si="9"/>
        <v>1051.875</v>
      </c>
      <c r="M1132" s="32">
        <v>0.44999999999999996</v>
      </c>
      <c r="O1132" s="37"/>
      <c r="P1132" s="38"/>
      <c r="Q1132" s="33"/>
      <c r="R1132" s="34"/>
    </row>
    <row r="1133" spans="1:18" ht="15.75" customHeight="1" x14ac:dyDescent="0.2">
      <c r="A1133" s="22"/>
      <c r="B1133" s="27" t="s">
        <v>30</v>
      </c>
      <c r="C1133" s="27">
        <v>1197831</v>
      </c>
      <c r="D1133" s="28">
        <v>44413</v>
      </c>
      <c r="E1133" s="27" t="s">
        <v>31</v>
      </c>
      <c r="F1133" s="27" t="s">
        <v>64</v>
      </c>
      <c r="G1133" s="27" t="s">
        <v>65</v>
      </c>
      <c r="H1133" s="27" t="s">
        <v>29</v>
      </c>
      <c r="I1133" s="29">
        <v>0.6</v>
      </c>
      <c r="J1133" s="30">
        <v>6750</v>
      </c>
      <c r="K1133" s="31">
        <f t="shared" si="8"/>
        <v>4050</v>
      </c>
      <c r="L1133" s="31">
        <f t="shared" si="9"/>
        <v>2632.5000000000005</v>
      </c>
      <c r="M1133" s="32">
        <v>0.65000000000000013</v>
      </c>
      <c r="O1133" s="37"/>
      <c r="P1133" s="38"/>
      <c r="Q1133" s="33"/>
      <c r="R1133" s="34"/>
    </row>
    <row r="1134" spans="1:18" ht="15.75" customHeight="1" x14ac:dyDescent="0.2">
      <c r="A1134" s="22"/>
      <c r="B1134" s="27" t="s">
        <v>30</v>
      </c>
      <c r="C1134" s="27">
        <v>1197831</v>
      </c>
      <c r="D1134" s="28">
        <v>44441</v>
      </c>
      <c r="E1134" s="27" t="s">
        <v>31</v>
      </c>
      <c r="F1134" s="27" t="s">
        <v>64</v>
      </c>
      <c r="G1134" s="27" t="s">
        <v>65</v>
      </c>
      <c r="H1134" s="27" t="s">
        <v>24</v>
      </c>
      <c r="I1134" s="29">
        <v>0.55000000000000004</v>
      </c>
      <c r="J1134" s="30">
        <v>6250</v>
      </c>
      <c r="K1134" s="31">
        <f t="shared" si="8"/>
        <v>3437.5000000000005</v>
      </c>
      <c r="L1134" s="31">
        <f t="shared" si="9"/>
        <v>1718.75</v>
      </c>
      <c r="M1134" s="32">
        <v>0.49999999999999994</v>
      </c>
      <c r="O1134" s="37"/>
      <c r="P1134" s="38"/>
      <c r="Q1134" s="33"/>
      <c r="R1134" s="34"/>
    </row>
    <row r="1135" spans="1:18" ht="15.75" customHeight="1" x14ac:dyDescent="0.2">
      <c r="A1135" s="22"/>
      <c r="B1135" s="27" t="s">
        <v>30</v>
      </c>
      <c r="C1135" s="27">
        <v>1197831</v>
      </c>
      <c r="D1135" s="28">
        <v>44441</v>
      </c>
      <c r="E1135" s="27" t="s">
        <v>31</v>
      </c>
      <c r="F1135" s="27" t="s">
        <v>64</v>
      </c>
      <c r="G1135" s="27" t="s">
        <v>65</v>
      </c>
      <c r="H1135" s="27" t="s">
        <v>25</v>
      </c>
      <c r="I1135" s="29">
        <v>0.55000000000000004</v>
      </c>
      <c r="J1135" s="30">
        <v>5750</v>
      </c>
      <c r="K1135" s="31">
        <f t="shared" si="8"/>
        <v>3162.5000000000005</v>
      </c>
      <c r="L1135" s="31">
        <f t="shared" si="9"/>
        <v>1581.25</v>
      </c>
      <c r="M1135" s="32">
        <v>0.49999999999999994</v>
      </c>
      <c r="O1135" s="37"/>
      <c r="P1135" s="38"/>
      <c r="Q1135" s="33"/>
      <c r="R1135" s="34"/>
    </row>
    <row r="1136" spans="1:18" ht="15.75" customHeight="1" x14ac:dyDescent="0.2">
      <c r="A1136" s="22"/>
      <c r="B1136" s="27" t="s">
        <v>30</v>
      </c>
      <c r="C1136" s="27">
        <v>1197831</v>
      </c>
      <c r="D1136" s="28">
        <v>44441</v>
      </c>
      <c r="E1136" s="27" t="s">
        <v>31</v>
      </c>
      <c r="F1136" s="27" t="s">
        <v>64</v>
      </c>
      <c r="G1136" s="27" t="s">
        <v>65</v>
      </c>
      <c r="H1136" s="27" t="s">
        <v>26</v>
      </c>
      <c r="I1136" s="29">
        <v>0.6</v>
      </c>
      <c r="J1136" s="30">
        <v>6250</v>
      </c>
      <c r="K1136" s="31">
        <f t="shared" si="8"/>
        <v>3750</v>
      </c>
      <c r="L1136" s="31">
        <f t="shared" si="9"/>
        <v>1874.9999999999998</v>
      </c>
      <c r="M1136" s="32">
        <v>0.49999999999999994</v>
      </c>
      <c r="O1136" s="37"/>
      <c r="P1136" s="38"/>
      <c r="Q1136" s="33"/>
      <c r="R1136" s="34"/>
    </row>
    <row r="1137" spans="1:18" ht="15.75" customHeight="1" x14ac:dyDescent="0.2">
      <c r="A1137" s="22"/>
      <c r="B1137" s="27" t="s">
        <v>30</v>
      </c>
      <c r="C1137" s="27">
        <v>1197831</v>
      </c>
      <c r="D1137" s="28">
        <v>44441</v>
      </c>
      <c r="E1137" s="27" t="s">
        <v>31</v>
      </c>
      <c r="F1137" s="27" t="s">
        <v>64</v>
      </c>
      <c r="G1137" s="27" t="s">
        <v>65</v>
      </c>
      <c r="H1137" s="27" t="s">
        <v>27</v>
      </c>
      <c r="I1137" s="29">
        <v>0.6</v>
      </c>
      <c r="J1137" s="30">
        <v>3500</v>
      </c>
      <c r="K1137" s="31">
        <f t="shared" si="8"/>
        <v>2100</v>
      </c>
      <c r="L1137" s="31">
        <f t="shared" si="9"/>
        <v>1260.0000000000002</v>
      </c>
      <c r="M1137" s="32">
        <v>0.60000000000000009</v>
      </c>
      <c r="O1137" s="37"/>
      <c r="P1137" s="38"/>
      <c r="Q1137" s="33"/>
      <c r="R1137" s="34"/>
    </row>
    <row r="1138" spans="1:18" ht="15.75" customHeight="1" x14ac:dyDescent="0.2">
      <c r="A1138" s="22"/>
      <c r="B1138" s="27" t="s">
        <v>30</v>
      </c>
      <c r="C1138" s="27">
        <v>1197831</v>
      </c>
      <c r="D1138" s="28">
        <v>44441</v>
      </c>
      <c r="E1138" s="27" t="s">
        <v>31</v>
      </c>
      <c r="F1138" s="27" t="s">
        <v>64</v>
      </c>
      <c r="G1138" s="27" t="s">
        <v>65</v>
      </c>
      <c r="H1138" s="27" t="s">
        <v>28</v>
      </c>
      <c r="I1138" s="29">
        <v>0.45</v>
      </c>
      <c r="J1138" s="30">
        <v>3500</v>
      </c>
      <c r="K1138" s="31">
        <f t="shared" si="8"/>
        <v>1575</v>
      </c>
      <c r="L1138" s="31">
        <f t="shared" si="9"/>
        <v>708.74999999999989</v>
      </c>
      <c r="M1138" s="32">
        <v>0.44999999999999996</v>
      </c>
      <c r="O1138" s="37"/>
      <c r="P1138" s="38"/>
      <c r="Q1138" s="33"/>
      <c r="R1138" s="34"/>
    </row>
    <row r="1139" spans="1:18" ht="15.75" customHeight="1" x14ac:dyDescent="0.2">
      <c r="A1139" s="22"/>
      <c r="B1139" s="27" t="s">
        <v>30</v>
      </c>
      <c r="C1139" s="27">
        <v>1197831</v>
      </c>
      <c r="D1139" s="28">
        <v>44441</v>
      </c>
      <c r="E1139" s="27" t="s">
        <v>31</v>
      </c>
      <c r="F1139" s="27" t="s">
        <v>64</v>
      </c>
      <c r="G1139" s="27" t="s">
        <v>65</v>
      </c>
      <c r="H1139" s="27" t="s">
        <v>29</v>
      </c>
      <c r="I1139" s="29">
        <v>0.4</v>
      </c>
      <c r="J1139" s="30">
        <v>5750</v>
      </c>
      <c r="K1139" s="31">
        <f t="shared" si="8"/>
        <v>2300</v>
      </c>
      <c r="L1139" s="31">
        <f t="shared" si="9"/>
        <v>1495.0000000000002</v>
      </c>
      <c r="M1139" s="32">
        <v>0.65000000000000013</v>
      </c>
      <c r="O1139" s="37"/>
      <c r="P1139" s="38"/>
      <c r="Q1139" s="33"/>
      <c r="R1139" s="34"/>
    </row>
    <row r="1140" spans="1:18" ht="15.75" customHeight="1" x14ac:dyDescent="0.2">
      <c r="A1140" s="22"/>
      <c r="B1140" s="27" t="s">
        <v>30</v>
      </c>
      <c r="C1140" s="27">
        <v>1197831</v>
      </c>
      <c r="D1140" s="28">
        <v>44470</v>
      </c>
      <c r="E1140" s="27" t="s">
        <v>31</v>
      </c>
      <c r="F1140" s="27" t="s">
        <v>64</v>
      </c>
      <c r="G1140" s="27" t="s">
        <v>65</v>
      </c>
      <c r="H1140" s="27" t="s">
        <v>24</v>
      </c>
      <c r="I1140" s="29">
        <v>0.30000000000000004</v>
      </c>
      <c r="J1140" s="30">
        <v>5250</v>
      </c>
      <c r="K1140" s="31">
        <f t="shared" si="8"/>
        <v>1575.0000000000002</v>
      </c>
      <c r="L1140" s="31">
        <f t="shared" si="9"/>
        <v>787.5</v>
      </c>
      <c r="M1140" s="32">
        <v>0.49999999999999994</v>
      </c>
      <c r="O1140" s="37"/>
      <c r="P1140" s="38"/>
      <c r="Q1140" s="33"/>
      <c r="R1140" s="34"/>
    </row>
    <row r="1141" spans="1:18" ht="15.75" customHeight="1" x14ac:dyDescent="0.2">
      <c r="A1141" s="22"/>
      <c r="B1141" s="27" t="s">
        <v>30</v>
      </c>
      <c r="C1141" s="27">
        <v>1197831</v>
      </c>
      <c r="D1141" s="28">
        <v>44470</v>
      </c>
      <c r="E1141" s="27" t="s">
        <v>31</v>
      </c>
      <c r="F1141" s="27" t="s">
        <v>64</v>
      </c>
      <c r="G1141" s="27" t="s">
        <v>65</v>
      </c>
      <c r="H1141" s="27" t="s">
        <v>25</v>
      </c>
      <c r="I1141" s="29">
        <v>0.30000000000000004</v>
      </c>
      <c r="J1141" s="30">
        <v>5250</v>
      </c>
      <c r="K1141" s="31">
        <f t="shared" si="8"/>
        <v>1575.0000000000002</v>
      </c>
      <c r="L1141" s="31">
        <f t="shared" si="9"/>
        <v>787.5</v>
      </c>
      <c r="M1141" s="32">
        <v>0.49999999999999994</v>
      </c>
      <c r="O1141" s="37"/>
      <c r="P1141" s="38"/>
      <c r="Q1141" s="33"/>
      <c r="R1141" s="34"/>
    </row>
    <row r="1142" spans="1:18" ht="15.75" customHeight="1" x14ac:dyDescent="0.2">
      <c r="A1142" s="22"/>
      <c r="B1142" s="27" t="s">
        <v>30</v>
      </c>
      <c r="C1142" s="27">
        <v>1197831</v>
      </c>
      <c r="D1142" s="28">
        <v>44470</v>
      </c>
      <c r="E1142" s="27" t="s">
        <v>31</v>
      </c>
      <c r="F1142" s="27" t="s">
        <v>64</v>
      </c>
      <c r="G1142" s="27" t="s">
        <v>65</v>
      </c>
      <c r="H1142" s="27" t="s">
        <v>26</v>
      </c>
      <c r="I1142" s="29">
        <v>0.35000000000000003</v>
      </c>
      <c r="J1142" s="30">
        <v>4750</v>
      </c>
      <c r="K1142" s="31">
        <f t="shared" si="8"/>
        <v>1662.5000000000002</v>
      </c>
      <c r="L1142" s="31">
        <f t="shared" si="9"/>
        <v>831.25</v>
      </c>
      <c r="M1142" s="32">
        <v>0.49999999999999994</v>
      </c>
      <c r="O1142" s="37"/>
      <c r="P1142" s="38"/>
      <c r="Q1142" s="33"/>
      <c r="R1142" s="34"/>
    </row>
    <row r="1143" spans="1:18" ht="15.75" customHeight="1" x14ac:dyDescent="0.2">
      <c r="A1143" s="22"/>
      <c r="B1143" s="27" t="s">
        <v>30</v>
      </c>
      <c r="C1143" s="27">
        <v>1197831</v>
      </c>
      <c r="D1143" s="28">
        <v>44470</v>
      </c>
      <c r="E1143" s="27" t="s">
        <v>31</v>
      </c>
      <c r="F1143" s="27" t="s">
        <v>64</v>
      </c>
      <c r="G1143" s="27" t="s">
        <v>65</v>
      </c>
      <c r="H1143" s="27" t="s">
        <v>27</v>
      </c>
      <c r="I1143" s="29">
        <v>0.35000000000000003</v>
      </c>
      <c r="J1143" s="30">
        <v>3250</v>
      </c>
      <c r="K1143" s="31">
        <f t="shared" si="8"/>
        <v>1137.5</v>
      </c>
      <c r="L1143" s="31">
        <f t="shared" si="9"/>
        <v>682.50000000000011</v>
      </c>
      <c r="M1143" s="32">
        <v>0.60000000000000009</v>
      </c>
      <c r="O1143" s="37"/>
      <c r="P1143" s="38"/>
      <c r="Q1143" s="33"/>
      <c r="R1143" s="34"/>
    </row>
    <row r="1144" spans="1:18" ht="15.75" customHeight="1" x14ac:dyDescent="0.2">
      <c r="A1144" s="22"/>
      <c r="B1144" s="27" t="s">
        <v>30</v>
      </c>
      <c r="C1144" s="27">
        <v>1197831</v>
      </c>
      <c r="D1144" s="28">
        <v>44470</v>
      </c>
      <c r="E1144" s="27" t="s">
        <v>31</v>
      </c>
      <c r="F1144" s="27" t="s">
        <v>64</v>
      </c>
      <c r="G1144" s="27" t="s">
        <v>65</v>
      </c>
      <c r="H1144" s="27" t="s">
        <v>28</v>
      </c>
      <c r="I1144" s="29">
        <v>0.30000000000000004</v>
      </c>
      <c r="J1144" s="30">
        <v>3000</v>
      </c>
      <c r="K1144" s="31">
        <f t="shared" si="8"/>
        <v>900.00000000000011</v>
      </c>
      <c r="L1144" s="31">
        <f t="shared" si="9"/>
        <v>405</v>
      </c>
      <c r="M1144" s="32">
        <v>0.44999999999999996</v>
      </c>
      <c r="O1144" s="37"/>
      <c r="P1144" s="38"/>
      <c r="Q1144" s="33"/>
      <c r="R1144" s="34"/>
    </row>
    <row r="1145" spans="1:18" ht="15.75" customHeight="1" x14ac:dyDescent="0.2">
      <c r="A1145" s="22"/>
      <c r="B1145" s="27" t="s">
        <v>30</v>
      </c>
      <c r="C1145" s="27">
        <v>1197831</v>
      </c>
      <c r="D1145" s="28">
        <v>44470</v>
      </c>
      <c r="E1145" s="27" t="s">
        <v>31</v>
      </c>
      <c r="F1145" s="27" t="s">
        <v>64</v>
      </c>
      <c r="G1145" s="27" t="s">
        <v>65</v>
      </c>
      <c r="H1145" s="27" t="s">
        <v>29</v>
      </c>
      <c r="I1145" s="29">
        <v>0.4</v>
      </c>
      <c r="J1145" s="30">
        <v>4750</v>
      </c>
      <c r="K1145" s="31">
        <f t="shared" si="8"/>
        <v>1900</v>
      </c>
      <c r="L1145" s="31">
        <f t="shared" si="9"/>
        <v>1235.0000000000002</v>
      </c>
      <c r="M1145" s="32">
        <v>0.65000000000000013</v>
      </c>
      <c r="O1145" s="37"/>
      <c r="P1145" s="38"/>
      <c r="Q1145" s="33"/>
      <c r="R1145" s="34"/>
    </row>
    <row r="1146" spans="1:18" ht="15.75" customHeight="1" x14ac:dyDescent="0.2">
      <c r="A1146" s="22"/>
      <c r="B1146" s="27" t="s">
        <v>30</v>
      </c>
      <c r="C1146" s="27">
        <v>1197831</v>
      </c>
      <c r="D1146" s="28">
        <v>44502</v>
      </c>
      <c r="E1146" s="27" t="s">
        <v>31</v>
      </c>
      <c r="F1146" s="27" t="s">
        <v>64</v>
      </c>
      <c r="G1146" s="27" t="s">
        <v>65</v>
      </c>
      <c r="H1146" s="27" t="s">
        <v>24</v>
      </c>
      <c r="I1146" s="29">
        <v>0.20000000000000004</v>
      </c>
      <c r="J1146" s="30">
        <v>6250</v>
      </c>
      <c r="K1146" s="31">
        <f t="shared" si="8"/>
        <v>1250.0000000000002</v>
      </c>
      <c r="L1146" s="31">
        <f t="shared" si="9"/>
        <v>625</v>
      </c>
      <c r="M1146" s="32">
        <v>0.49999999999999994</v>
      </c>
      <c r="O1146" s="37"/>
      <c r="P1146" s="38"/>
      <c r="Q1146" s="33"/>
      <c r="R1146" s="34"/>
    </row>
    <row r="1147" spans="1:18" ht="15.75" customHeight="1" x14ac:dyDescent="0.2">
      <c r="A1147" s="22"/>
      <c r="B1147" s="27" t="s">
        <v>30</v>
      </c>
      <c r="C1147" s="27">
        <v>1197831</v>
      </c>
      <c r="D1147" s="28">
        <v>44502</v>
      </c>
      <c r="E1147" s="27" t="s">
        <v>31</v>
      </c>
      <c r="F1147" s="27" t="s">
        <v>64</v>
      </c>
      <c r="G1147" s="27" t="s">
        <v>65</v>
      </c>
      <c r="H1147" s="27" t="s">
        <v>25</v>
      </c>
      <c r="I1147" s="29">
        <v>0.20000000000000004</v>
      </c>
      <c r="J1147" s="30">
        <v>6250</v>
      </c>
      <c r="K1147" s="31">
        <f t="shared" si="8"/>
        <v>1250.0000000000002</v>
      </c>
      <c r="L1147" s="31">
        <f t="shared" si="9"/>
        <v>625</v>
      </c>
      <c r="M1147" s="32">
        <v>0.49999999999999994</v>
      </c>
      <c r="O1147" s="37"/>
      <c r="P1147" s="38"/>
      <c r="Q1147" s="33"/>
      <c r="R1147" s="34"/>
    </row>
    <row r="1148" spans="1:18" ht="15.75" customHeight="1" x14ac:dyDescent="0.2">
      <c r="A1148" s="22"/>
      <c r="B1148" s="27" t="s">
        <v>30</v>
      </c>
      <c r="C1148" s="27">
        <v>1197831</v>
      </c>
      <c r="D1148" s="28">
        <v>44502</v>
      </c>
      <c r="E1148" s="27" t="s">
        <v>31</v>
      </c>
      <c r="F1148" s="27" t="s">
        <v>64</v>
      </c>
      <c r="G1148" s="27" t="s">
        <v>65</v>
      </c>
      <c r="H1148" s="27" t="s">
        <v>26</v>
      </c>
      <c r="I1148" s="29">
        <v>0.45000000000000007</v>
      </c>
      <c r="J1148" s="30">
        <v>5750</v>
      </c>
      <c r="K1148" s="31">
        <f t="shared" si="8"/>
        <v>2587.5000000000005</v>
      </c>
      <c r="L1148" s="31">
        <f t="shared" si="9"/>
        <v>1293.75</v>
      </c>
      <c r="M1148" s="32">
        <v>0.49999999999999994</v>
      </c>
      <c r="O1148" s="37"/>
      <c r="P1148" s="38"/>
      <c r="Q1148" s="33"/>
      <c r="R1148" s="34"/>
    </row>
    <row r="1149" spans="1:18" ht="15.75" customHeight="1" x14ac:dyDescent="0.2">
      <c r="A1149" s="22"/>
      <c r="B1149" s="27" t="s">
        <v>30</v>
      </c>
      <c r="C1149" s="27">
        <v>1197831</v>
      </c>
      <c r="D1149" s="28">
        <v>44502</v>
      </c>
      <c r="E1149" s="27" t="s">
        <v>31</v>
      </c>
      <c r="F1149" s="27" t="s">
        <v>64</v>
      </c>
      <c r="G1149" s="27" t="s">
        <v>65</v>
      </c>
      <c r="H1149" s="27" t="s">
        <v>27</v>
      </c>
      <c r="I1149" s="29">
        <v>0.45000000000000007</v>
      </c>
      <c r="J1149" s="30">
        <v>4500</v>
      </c>
      <c r="K1149" s="31">
        <f t="shared" si="8"/>
        <v>2025.0000000000002</v>
      </c>
      <c r="L1149" s="31">
        <f t="shared" si="9"/>
        <v>1215.0000000000002</v>
      </c>
      <c r="M1149" s="32">
        <v>0.60000000000000009</v>
      </c>
      <c r="O1149" s="37"/>
      <c r="P1149" s="38"/>
      <c r="Q1149" s="33"/>
      <c r="R1149" s="34"/>
    </row>
    <row r="1150" spans="1:18" ht="15.75" customHeight="1" x14ac:dyDescent="0.2">
      <c r="A1150" s="22"/>
      <c r="B1150" s="27" t="s">
        <v>30</v>
      </c>
      <c r="C1150" s="27">
        <v>1197831</v>
      </c>
      <c r="D1150" s="28">
        <v>44502</v>
      </c>
      <c r="E1150" s="27" t="s">
        <v>31</v>
      </c>
      <c r="F1150" s="27" t="s">
        <v>64</v>
      </c>
      <c r="G1150" s="27" t="s">
        <v>65</v>
      </c>
      <c r="H1150" s="27" t="s">
        <v>28</v>
      </c>
      <c r="I1150" s="29">
        <v>0.49999999999999994</v>
      </c>
      <c r="J1150" s="30">
        <v>4250</v>
      </c>
      <c r="K1150" s="31">
        <f t="shared" si="8"/>
        <v>2124.9999999999995</v>
      </c>
      <c r="L1150" s="31">
        <f t="shared" si="9"/>
        <v>956.24999999999966</v>
      </c>
      <c r="M1150" s="32">
        <v>0.44999999999999996</v>
      </c>
      <c r="O1150" s="37"/>
      <c r="P1150" s="38"/>
      <c r="Q1150" s="33"/>
      <c r="R1150" s="34"/>
    </row>
    <row r="1151" spans="1:18" ht="15.75" customHeight="1" x14ac:dyDescent="0.2">
      <c r="A1151" s="22"/>
      <c r="B1151" s="27" t="s">
        <v>30</v>
      </c>
      <c r="C1151" s="27">
        <v>1197831</v>
      </c>
      <c r="D1151" s="28">
        <v>44502</v>
      </c>
      <c r="E1151" s="27" t="s">
        <v>31</v>
      </c>
      <c r="F1151" s="27" t="s">
        <v>64</v>
      </c>
      <c r="G1151" s="27" t="s">
        <v>65</v>
      </c>
      <c r="H1151" s="27" t="s">
        <v>29</v>
      </c>
      <c r="I1151" s="29">
        <v>0.6</v>
      </c>
      <c r="J1151" s="30">
        <v>6250</v>
      </c>
      <c r="K1151" s="31">
        <f t="shared" si="8"/>
        <v>3750</v>
      </c>
      <c r="L1151" s="31">
        <f t="shared" si="9"/>
        <v>2437.5000000000005</v>
      </c>
      <c r="M1151" s="32">
        <v>0.65000000000000013</v>
      </c>
      <c r="O1151" s="37"/>
      <c r="P1151" s="38"/>
      <c r="Q1151" s="33"/>
      <c r="R1151" s="34"/>
    </row>
    <row r="1152" spans="1:18" ht="15.75" customHeight="1" x14ac:dyDescent="0.2">
      <c r="A1152" s="22"/>
      <c r="B1152" s="27" t="s">
        <v>30</v>
      </c>
      <c r="C1152" s="27">
        <v>1197831</v>
      </c>
      <c r="D1152" s="28">
        <v>44531</v>
      </c>
      <c r="E1152" s="27" t="s">
        <v>31</v>
      </c>
      <c r="F1152" s="27" t="s">
        <v>64</v>
      </c>
      <c r="G1152" s="27" t="s">
        <v>65</v>
      </c>
      <c r="H1152" s="27" t="s">
        <v>24</v>
      </c>
      <c r="I1152" s="29">
        <v>0.6</v>
      </c>
      <c r="J1152" s="30">
        <v>7750</v>
      </c>
      <c r="K1152" s="31">
        <f t="shared" si="8"/>
        <v>4650</v>
      </c>
      <c r="L1152" s="31">
        <f t="shared" si="9"/>
        <v>2324.9999999999995</v>
      </c>
      <c r="M1152" s="32">
        <v>0.49999999999999994</v>
      </c>
      <c r="O1152" s="37"/>
      <c r="P1152" s="38"/>
      <c r="Q1152" s="33"/>
      <c r="R1152" s="34"/>
    </row>
    <row r="1153" spans="1:18" ht="15.75" customHeight="1" x14ac:dyDescent="0.2">
      <c r="A1153" s="22"/>
      <c r="B1153" s="27" t="s">
        <v>30</v>
      </c>
      <c r="C1153" s="27">
        <v>1197831</v>
      </c>
      <c r="D1153" s="28">
        <v>44531</v>
      </c>
      <c r="E1153" s="27" t="s">
        <v>31</v>
      </c>
      <c r="F1153" s="27" t="s">
        <v>64</v>
      </c>
      <c r="G1153" s="27" t="s">
        <v>65</v>
      </c>
      <c r="H1153" s="27" t="s">
        <v>25</v>
      </c>
      <c r="I1153" s="29">
        <v>0.6</v>
      </c>
      <c r="J1153" s="30">
        <v>7750</v>
      </c>
      <c r="K1153" s="31">
        <f t="shared" si="8"/>
        <v>4650</v>
      </c>
      <c r="L1153" s="31">
        <f t="shared" si="9"/>
        <v>2324.9999999999995</v>
      </c>
      <c r="M1153" s="32">
        <v>0.49999999999999994</v>
      </c>
      <c r="O1153" s="37"/>
      <c r="P1153" s="38"/>
      <c r="Q1153" s="33"/>
      <c r="R1153" s="34"/>
    </row>
    <row r="1154" spans="1:18" ht="15.75" customHeight="1" x14ac:dyDescent="0.2">
      <c r="A1154" s="22"/>
      <c r="B1154" s="27" t="s">
        <v>30</v>
      </c>
      <c r="C1154" s="27">
        <v>1197831</v>
      </c>
      <c r="D1154" s="28">
        <v>44531</v>
      </c>
      <c r="E1154" s="27" t="s">
        <v>31</v>
      </c>
      <c r="F1154" s="27" t="s">
        <v>64</v>
      </c>
      <c r="G1154" s="27" t="s">
        <v>65</v>
      </c>
      <c r="H1154" s="27" t="s">
        <v>26</v>
      </c>
      <c r="I1154" s="29">
        <v>0.65</v>
      </c>
      <c r="J1154" s="30">
        <v>7000</v>
      </c>
      <c r="K1154" s="31">
        <f t="shared" si="8"/>
        <v>4550</v>
      </c>
      <c r="L1154" s="31">
        <f t="shared" si="9"/>
        <v>2274.9999999999995</v>
      </c>
      <c r="M1154" s="32">
        <v>0.49999999999999994</v>
      </c>
      <c r="O1154" s="37"/>
      <c r="P1154" s="38"/>
      <c r="Q1154" s="33"/>
      <c r="R1154" s="34"/>
    </row>
    <row r="1155" spans="1:18" ht="15.75" customHeight="1" x14ac:dyDescent="0.2">
      <c r="A1155" s="22"/>
      <c r="B1155" s="27" t="s">
        <v>30</v>
      </c>
      <c r="C1155" s="27">
        <v>1197831</v>
      </c>
      <c r="D1155" s="28">
        <v>44531</v>
      </c>
      <c r="E1155" s="27" t="s">
        <v>31</v>
      </c>
      <c r="F1155" s="27" t="s">
        <v>64</v>
      </c>
      <c r="G1155" s="27" t="s">
        <v>65</v>
      </c>
      <c r="H1155" s="27" t="s">
        <v>27</v>
      </c>
      <c r="I1155" s="29">
        <v>0.65</v>
      </c>
      <c r="J1155" s="30">
        <v>5500</v>
      </c>
      <c r="K1155" s="31">
        <f t="shared" si="8"/>
        <v>3575</v>
      </c>
      <c r="L1155" s="31">
        <f t="shared" si="9"/>
        <v>2145.0000000000005</v>
      </c>
      <c r="M1155" s="32">
        <v>0.60000000000000009</v>
      </c>
      <c r="O1155" s="37"/>
      <c r="P1155" s="38"/>
      <c r="Q1155" s="33"/>
      <c r="R1155" s="34"/>
    </row>
    <row r="1156" spans="1:18" ht="15.75" customHeight="1" x14ac:dyDescent="0.2">
      <c r="A1156" s="22"/>
      <c r="B1156" s="27" t="s">
        <v>30</v>
      </c>
      <c r="C1156" s="27">
        <v>1197831</v>
      </c>
      <c r="D1156" s="28">
        <v>44531</v>
      </c>
      <c r="E1156" s="27" t="s">
        <v>31</v>
      </c>
      <c r="F1156" s="27" t="s">
        <v>64</v>
      </c>
      <c r="G1156" s="27" t="s">
        <v>65</v>
      </c>
      <c r="H1156" s="27" t="s">
        <v>28</v>
      </c>
      <c r="I1156" s="29">
        <v>0.6</v>
      </c>
      <c r="J1156" s="30">
        <v>5000</v>
      </c>
      <c r="K1156" s="31">
        <f t="shared" si="8"/>
        <v>3000</v>
      </c>
      <c r="L1156" s="31">
        <f t="shared" si="9"/>
        <v>1349.9999999999998</v>
      </c>
      <c r="M1156" s="32">
        <v>0.44999999999999996</v>
      </c>
      <c r="O1156" s="37"/>
      <c r="P1156" s="38"/>
      <c r="Q1156" s="33"/>
      <c r="R1156" s="34"/>
    </row>
    <row r="1157" spans="1:18" ht="15.75" customHeight="1" x14ac:dyDescent="0.2">
      <c r="A1157" s="22"/>
      <c r="B1157" s="27" t="s">
        <v>30</v>
      </c>
      <c r="C1157" s="27">
        <v>1197831</v>
      </c>
      <c r="D1157" s="28">
        <v>44531</v>
      </c>
      <c r="E1157" s="27" t="s">
        <v>31</v>
      </c>
      <c r="F1157" s="27" t="s">
        <v>64</v>
      </c>
      <c r="G1157" s="27" t="s">
        <v>65</v>
      </c>
      <c r="H1157" s="27" t="s">
        <v>29</v>
      </c>
      <c r="I1157" s="29">
        <v>0.70000000000000007</v>
      </c>
      <c r="J1157" s="30">
        <v>7500</v>
      </c>
      <c r="K1157" s="31">
        <f t="shared" si="8"/>
        <v>5250.0000000000009</v>
      </c>
      <c r="L1157" s="31">
        <f t="shared" si="9"/>
        <v>3412.5000000000014</v>
      </c>
      <c r="M1157" s="32">
        <v>0.65000000000000013</v>
      </c>
      <c r="O1157" s="37"/>
      <c r="P1157" s="38"/>
      <c r="Q1157" s="33"/>
      <c r="R1157" s="34"/>
    </row>
    <row r="1158" spans="1:18" ht="15.75" customHeight="1" x14ac:dyDescent="0.2">
      <c r="A1158" s="22" t="s">
        <v>46</v>
      </c>
      <c r="B1158" s="27" t="s">
        <v>21</v>
      </c>
      <c r="C1158" s="27">
        <v>1185732</v>
      </c>
      <c r="D1158" s="28">
        <v>44217</v>
      </c>
      <c r="E1158" s="27" t="s">
        <v>22</v>
      </c>
      <c r="F1158" s="27" t="s">
        <v>66</v>
      </c>
      <c r="G1158" s="27" t="s">
        <v>67</v>
      </c>
      <c r="H1158" s="27" t="s">
        <v>24</v>
      </c>
      <c r="I1158" s="29">
        <v>0.4</v>
      </c>
      <c r="J1158" s="30">
        <v>4500</v>
      </c>
      <c r="K1158" s="31">
        <f t="shared" si="8"/>
        <v>1800</v>
      </c>
      <c r="L1158" s="31">
        <f t="shared" si="9"/>
        <v>630</v>
      </c>
      <c r="M1158" s="32">
        <v>0.35</v>
      </c>
      <c r="O1158" s="37"/>
      <c r="P1158" s="38"/>
      <c r="Q1158" s="33"/>
      <c r="R1158" s="34"/>
    </row>
    <row r="1159" spans="1:18" ht="15.75" customHeight="1" x14ac:dyDescent="0.2">
      <c r="A1159" s="22"/>
      <c r="B1159" s="27" t="s">
        <v>21</v>
      </c>
      <c r="C1159" s="27">
        <v>1185732</v>
      </c>
      <c r="D1159" s="28">
        <v>44217</v>
      </c>
      <c r="E1159" s="27" t="s">
        <v>22</v>
      </c>
      <c r="F1159" s="27" t="s">
        <v>66</v>
      </c>
      <c r="G1159" s="27" t="s">
        <v>67</v>
      </c>
      <c r="H1159" s="27" t="s">
        <v>25</v>
      </c>
      <c r="I1159" s="29">
        <v>0.4</v>
      </c>
      <c r="J1159" s="30">
        <v>2500</v>
      </c>
      <c r="K1159" s="31">
        <f t="shared" si="8"/>
        <v>1000</v>
      </c>
      <c r="L1159" s="31">
        <f t="shared" si="9"/>
        <v>350</v>
      </c>
      <c r="M1159" s="32">
        <v>0.35</v>
      </c>
      <c r="O1159" s="37"/>
      <c r="P1159" s="38"/>
      <c r="Q1159" s="33"/>
      <c r="R1159" s="34"/>
    </row>
    <row r="1160" spans="1:18" ht="15.75" customHeight="1" x14ac:dyDescent="0.2">
      <c r="A1160" s="22"/>
      <c r="B1160" s="27" t="s">
        <v>21</v>
      </c>
      <c r="C1160" s="27">
        <v>1185732</v>
      </c>
      <c r="D1160" s="28">
        <v>44217</v>
      </c>
      <c r="E1160" s="27" t="s">
        <v>22</v>
      </c>
      <c r="F1160" s="27" t="s">
        <v>66</v>
      </c>
      <c r="G1160" s="27" t="s">
        <v>67</v>
      </c>
      <c r="H1160" s="27" t="s">
        <v>26</v>
      </c>
      <c r="I1160" s="29">
        <v>0.30000000000000004</v>
      </c>
      <c r="J1160" s="30">
        <v>2500</v>
      </c>
      <c r="K1160" s="31">
        <f t="shared" si="8"/>
        <v>750.00000000000011</v>
      </c>
      <c r="L1160" s="31">
        <f t="shared" si="9"/>
        <v>300</v>
      </c>
      <c r="M1160" s="32">
        <v>0.39999999999999997</v>
      </c>
      <c r="O1160" s="37"/>
      <c r="P1160" s="38"/>
      <c r="Q1160" s="33"/>
      <c r="R1160" s="34"/>
    </row>
    <row r="1161" spans="1:18" ht="15.75" customHeight="1" x14ac:dyDescent="0.2">
      <c r="A1161" s="22"/>
      <c r="B1161" s="27" t="s">
        <v>21</v>
      </c>
      <c r="C1161" s="27">
        <v>1185732</v>
      </c>
      <c r="D1161" s="28">
        <v>44217</v>
      </c>
      <c r="E1161" s="27" t="s">
        <v>22</v>
      </c>
      <c r="F1161" s="27" t="s">
        <v>66</v>
      </c>
      <c r="G1161" s="27" t="s">
        <v>67</v>
      </c>
      <c r="H1161" s="27" t="s">
        <v>27</v>
      </c>
      <c r="I1161" s="29">
        <v>0.35</v>
      </c>
      <c r="J1161" s="30">
        <v>1000</v>
      </c>
      <c r="K1161" s="31">
        <f t="shared" si="8"/>
        <v>350</v>
      </c>
      <c r="L1161" s="31">
        <f t="shared" si="9"/>
        <v>105</v>
      </c>
      <c r="M1161" s="32">
        <v>0.3</v>
      </c>
      <c r="O1161" s="37"/>
      <c r="P1161" s="38"/>
      <c r="Q1161" s="33"/>
      <c r="R1161" s="34"/>
    </row>
    <row r="1162" spans="1:18" ht="15.75" customHeight="1" x14ac:dyDescent="0.2">
      <c r="A1162" s="22"/>
      <c r="B1162" s="27" t="s">
        <v>21</v>
      </c>
      <c r="C1162" s="27">
        <v>1185732</v>
      </c>
      <c r="D1162" s="28">
        <v>44217</v>
      </c>
      <c r="E1162" s="27" t="s">
        <v>22</v>
      </c>
      <c r="F1162" s="27" t="s">
        <v>66</v>
      </c>
      <c r="G1162" s="27" t="s">
        <v>67</v>
      </c>
      <c r="H1162" s="27" t="s">
        <v>28</v>
      </c>
      <c r="I1162" s="29">
        <v>0.5</v>
      </c>
      <c r="J1162" s="30">
        <v>1500</v>
      </c>
      <c r="K1162" s="31">
        <f t="shared" si="8"/>
        <v>750</v>
      </c>
      <c r="L1162" s="31">
        <f t="shared" si="9"/>
        <v>187.5</v>
      </c>
      <c r="M1162" s="32">
        <v>0.25</v>
      </c>
      <c r="O1162" s="37"/>
      <c r="P1162" s="38"/>
      <c r="Q1162" s="33"/>
      <c r="R1162" s="34"/>
    </row>
    <row r="1163" spans="1:18" ht="15.75" customHeight="1" x14ac:dyDescent="0.2">
      <c r="A1163" s="22"/>
      <c r="B1163" s="27" t="s">
        <v>21</v>
      </c>
      <c r="C1163" s="27">
        <v>1185732</v>
      </c>
      <c r="D1163" s="28">
        <v>44217</v>
      </c>
      <c r="E1163" s="27" t="s">
        <v>22</v>
      </c>
      <c r="F1163" s="27" t="s">
        <v>66</v>
      </c>
      <c r="G1163" s="27" t="s">
        <v>67</v>
      </c>
      <c r="H1163" s="27" t="s">
        <v>29</v>
      </c>
      <c r="I1163" s="29">
        <v>0.4</v>
      </c>
      <c r="J1163" s="30">
        <v>2500</v>
      </c>
      <c r="K1163" s="31">
        <f t="shared" si="8"/>
        <v>1000</v>
      </c>
      <c r="L1163" s="31">
        <f t="shared" si="9"/>
        <v>400</v>
      </c>
      <c r="M1163" s="32">
        <v>0.4</v>
      </c>
      <c r="O1163" s="37"/>
      <c r="P1163" s="38"/>
      <c r="Q1163" s="33"/>
      <c r="R1163" s="34"/>
    </row>
    <row r="1164" spans="1:18" ht="15.75" customHeight="1" x14ac:dyDescent="0.2">
      <c r="A1164" s="22"/>
      <c r="B1164" s="27" t="s">
        <v>21</v>
      </c>
      <c r="C1164" s="27">
        <v>1185732</v>
      </c>
      <c r="D1164" s="28">
        <v>44246</v>
      </c>
      <c r="E1164" s="27" t="s">
        <v>22</v>
      </c>
      <c r="F1164" s="27" t="s">
        <v>66</v>
      </c>
      <c r="G1164" s="27" t="s">
        <v>67</v>
      </c>
      <c r="H1164" s="27" t="s">
        <v>24</v>
      </c>
      <c r="I1164" s="29">
        <v>0.4</v>
      </c>
      <c r="J1164" s="30">
        <v>5000</v>
      </c>
      <c r="K1164" s="31">
        <f t="shared" si="8"/>
        <v>2000</v>
      </c>
      <c r="L1164" s="31">
        <f t="shared" si="9"/>
        <v>700</v>
      </c>
      <c r="M1164" s="32">
        <v>0.35</v>
      </c>
      <c r="O1164" s="37"/>
      <c r="P1164" s="38"/>
      <c r="Q1164" s="33"/>
      <c r="R1164" s="34"/>
    </row>
    <row r="1165" spans="1:18" ht="15.75" customHeight="1" x14ac:dyDescent="0.2">
      <c r="A1165" s="22"/>
      <c r="B1165" s="27" t="s">
        <v>21</v>
      </c>
      <c r="C1165" s="27">
        <v>1185732</v>
      </c>
      <c r="D1165" s="28">
        <v>44246</v>
      </c>
      <c r="E1165" s="27" t="s">
        <v>22</v>
      </c>
      <c r="F1165" s="27" t="s">
        <v>66</v>
      </c>
      <c r="G1165" s="27" t="s">
        <v>67</v>
      </c>
      <c r="H1165" s="27" t="s">
        <v>25</v>
      </c>
      <c r="I1165" s="29">
        <v>0.4</v>
      </c>
      <c r="J1165" s="30">
        <v>1500</v>
      </c>
      <c r="K1165" s="31">
        <f t="shared" si="8"/>
        <v>600</v>
      </c>
      <c r="L1165" s="31">
        <f t="shared" si="9"/>
        <v>210</v>
      </c>
      <c r="M1165" s="32">
        <v>0.35</v>
      </c>
      <c r="O1165" s="37"/>
      <c r="P1165" s="38"/>
      <c r="Q1165" s="33"/>
      <c r="R1165" s="34"/>
    </row>
    <row r="1166" spans="1:18" ht="15.75" customHeight="1" x14ac:dyDescent="0.2">
      <c r="A1166" s="22"/>
      <c r="B1166" s="27" t="s">
        <v>21</v>
      </c>
      <c r="C1166" s="27">
        <v>1185732</v>
      </c>
      <c r="D1166" s="28">
        <v>44246</v>
      </c>
      <c r="E1166" s="27" t="s">
        <v>22</v>
      </c>
      <c r="F1166" s="27" t="s">
        <v>66</v>
      </c>
      <c r="G1166" s="27" t="s">
        <v>67</v>
      </c>
      <c r="H1166" s="27" t="s">
        <v>26</v>
      </c>
      <c r="I1166" s="29">
        <v>0.30000000000000004</v>
      </c>
      <c r="J1166" s="30">
        <v>2000</v>
      </c>
      <c r="K1166" s="31">
        <f t="shared" si="8"/>
        <v>600.00000000000011</v>
      </c>
      <c r="L1166" s="31">
        <f t="shared" si="9"/>
        <v>240.00000000000003</v>
      </c>
      <c r="M1166" s="32">
        <v>0.39999999999999997</v>
      </c>
      <c r="O1166" s="37"/>
      <c r="P1166" s="38"/>
      <c r="Q1166" s="33"/>
      <c r="R1166" s="34"/>
    </row>
    <row r="1167" spans="1:18" ht="15.75" customHeight="1" x14ac:dyDescent="0.2">
      <c r="A1167" s="22"/>
      <c r="B1167" s="27" t="s">
        <v>21</v>
      </c>
      <c r="C1167" s="27">
        <v>1185732</v>
      </c>
      <c r="D1167" s="28">
        <v>44246</v>
      </c>
      <c r="E1167" s="27" t="s">
        <v>22</v>
      </c>
      <c r="F1167" s="27" t="s">
        <v>66</v>
      </c>
      <c r="G1167" s="27" t="s">
        <v>67</v>
      </c>
      <c r="H1167" s="27" t="s">
        <v>27</v>
      </c>
      <c r="I1167" s="29">
        <v>0.35</v>
      </c>
      <c r="J1167" s="30">
        <v>750</v>
      </c>
      <c r="K1167" s="31">
        <f t="shared" si="8"/>
        <v>262.5</v>
      </c>
      <c r="L1167" s="31">
        <f t="shared" si="9"/>
        <v>78.75</v>
      </c>
      <c r="M1167" s="32">
        <v>0.3</v>
      </c>
      <c r="O1167" s="37"/>
      <c r="P1167" s="38"/>
      <c r="Q1167" s="33"/>
      <c r="R1167" s="34"/>
    </row>
    <row r="1168" spans="1:18" ht="15.75" customHeight="1" x14ac:dyDescent="0.2">
      <c r="A1168" s="22"/>
      <c r="B1168" s="27" t="s">
        <v>21</v>
      </c>
      <c r="C1168" s="27">
        <v>1185732</v>
      </c>
      <c r="D1168" s="28">
        <v>44246</v>
      </c>
      <c r="E1168" s="27" t="s">
        <v>22</v>
      </c>
      <c r="F1168" s="27" t="s">
        <v>66</v>
      </c>
      <c r="G1168" s="27" t="s">
        <v>67</v>
      </c>
      <c r="H1168" s="27" t="s">
        <v>28</v>
      </c>
      <c r="I1168" s="29">
        <v>0.5</v>
      </c>
      <c r="J1168" s="30">
        <v>1500</v>
      </c>
      <c r="K1168" s="31">
        <f t="shared" si="8"/>
        <v>750</v>
      </c>
      <c r="L1168" s="31">
        <f t="shared" si="9"/>
        <v>187.5</v>
      </c>
      <c r="M1168" s="32">
        <v>0.25</v>
      </c>
      <c r="O1168" s="37"/>
      <c r="P1168" s="38"/>
      <c r="Q1168" s="33"/>
      <c r="R1168" s="34"/>
    </row>
    <row r="1169" spans="1:18" ht="15.75" customHeight="1" x14ac:dyDescent="0.2">
      <c r="A1169" s="22"/>
      <c r="B1169" s="27" t="s">
        <v>21</v>
      </c>
      <c r="C1169" s="27">
        <v>1185732</v>
      </c>
      <c r="D1169" s="28">
        <v>44246</v>
      </c>
      <c r="E1169" s="27" t="s">
        <v>22</v>
      </c>
      <c r="F1169" s="27" t="s">
        <v>66</v>
      </c>
      <c r="G1169" s="27" t="s">
        <v>67</v>
      </c>
      <c r="H1169" s="27" t="s">
        <v>29</v>
      </c>
      <c r="I1169" s="29">
        <v>0.4</v>
      </c>
      <c r="J1169" s="30">
        <v>2500</v>
      </c>
      <c r="K1169" s="31">
        <f t="shared" si="8"/>
        <v>1000</v>
      </c>
      <c r="L1169" s="31">
        <f t="shared" si="9"/>
        <v>400</v>
      </c>
      <c r="M1169" s="32">
        <v>0.4</v>
      </c>
      <c r="O1169" s="37"/>
      <c r="P1169" s="38"/>
      <c r="Q1169" s="33"/>
      <c r="R1169" s="34"/>
    </row>
    <row r="1170" spans="1:18" ht="15.75" customHeight="1" x14ac:dyDescent="0.2">
      <c r="A1170" s="22"/>
      <c r="B1170" s="27" t="s">
        <v>21</v>
      </c>
      <c r="C1170" s="27">
        <v>1185732</v>
      </c>
      <c r="D1170" s="28">
        <v>44272</v>
      </c>
      <c r="E1170" s="27" t="s">
        <v>22</v>
      </c>
      <c r="F1170" s="27" t="s">
        <v>66</v>
      </c>
      <c r="G1170" s="27" t="s">
        <v>67</v>
      </c>
      <c r="H1170" s="27" t="s">
        <v>24</v>
      </c>
      <c r="I1170" s="29">
        <v>0.4</v>
      </c>
      <c r="J1170" s="30">
        <v>4700</v>
      </c>
      <c r="K1170" s="31">
        <f t="shared" si="8"/>
        <v>1880</v>
      </c>
      <c r="L1170" s="31">
        <f t="shared" si="9"/>
        <v>658</v>
      </c>
      <c r="M1170" s="32">
        <v>0.35</v>
      </c>
      <c r="O1170" s="37"/>
      <c r="P1170" s="38"/>
      <c r="Q1170" s="33"/>
      <c r="R1170" s="34"/>
    </row>
    <row r="1171" spans="1:18" ht="15.75" customHeight="1" x14ac:dyDescent="0.2">
      <c r="A1171" s="22"/>
      <c r="B1171" s="27" t="s">
        <v>21</v>
      </c>
      <c r="C1171" s="27">
        <v>1185732</v>
      </c>
      <c r="D1171" s="28">
        <v>44272</v>
      </c>
      <c r="E1171" s="27" t="s">
        <v>22</v>
      </c>
      <c r="F1171" s="27" t="s">
        <v>66</v>
      </c>
      <c r="G1171" s="27" t="s">
        <v>67</v>
      </c>
      <c r="H1171" s="27" t="s">
        <v>25</v>
      </c>
      <c r="I1171" s="29">
        <v>0.4</v>
      </c>
      <c r="J1171" s="30">
        <v>1750</v>
      </c>
      <c r="K1171" s="31">
        <f t="shared" si="8"/>
        <v>700</v>
      </c>
      <c r="L1171" s="31">
        <f t="shared" si="9"/>
        <v>244.99999999999997</v>
      </c>
      <c r="M1171" s="32">
        <v>0.35</v>
      </c>
      <c r="O1171" s="37"/>
      <c r="P1171" s="38"/>
      <c r="Q1171" s="33"/>
      <c r="R1171" s="34"/>
    </row>
    <row r="1172" spans="1:18" ht="15.75" customHeight="1" x14ac:dyDescent="0.2">
      <c r="A1172" s="22"/>
      <c r="B1172" s="27" t="s">
        <v>21</v>
      </c>
      <c r="C1172" s="27">
        <v>1185732</v>
      </c>
      <c r="D1172" s="28">
        <v>44272</v>
      </c>
      <c r="E1172" s="27" t="s">
        <v>22</v>
      </c>
      <c r="F1172" s="27" t="s">
        <v>66</v>
      </c>
      <c r="G1172" s="27" t="s">
        <v>67</v>
      </c>
      <c r="H1172" s="27" t="s">
        <v>26</v>
      </c>
      <c r="I1172" s="29">
        <v>0.30000000000000004</v>
      </c>
      <c r="J1172" s="30">
        <v>2000</v>
      </c>
      <c r="K1172" s="31">
        <f t="shared" si="8"/>
        <v>600.00000000000011</v>
      </c>
      <c r="L1172" s="31">
        <f t="shared" si="9"/>
        <v>240.00000000000003</v>
      </c>
      <c r="M1172" s="32">
        <v>0.39999999999999997</v>
      </c>
      <c r="O1172" s="37"/>
      <c r="P1172" s="38"/>
      <c r="Q1172" s="33"/>
      <c r="R1172" s="34"/>
    </row>
    <row r="1173" spans="1:18" ht="15.75" customHeight="1" x14ac:dyDescent="0.2">
      <c r="A1173" s="22"/>
      <c r="B1173" s="27" t="s">
        <v>21</v>
      </c>
      <c r="C1173" s="27">
        <v>1185732</v>
      </c>
      <c r="D1173" s="28">
        <v>44272</v>
      </c>
      <c r="E1173" s="27" t="s">
        <v>22</v>
      </c>
      <c r="F1173" s="27" t="s">
        <v>66</v>
      </c>
      <c r="G1173" s="27" t="s">
        <v>67</v>
      </c>
      <c r="H1173" s="27" t="s">
        <v>27</v>
      </c>
      <c r="I1173" s="29">
        <v>0.35</v>
      </c>
      <c r="J1173" s="30">
        <v>500</v>
      </c>
      <c r="K1173" s="31">
        <f t="shared" si="8"/>
        <v>175</v>
      </c>
      <c r="L1173" s="31">
        <f t="shared" si="9"/>
        <v>52.5</v>
      </c>
      <c r="M1173" s="32">
        <v>0.3</v>
      </c>
      <c r="O1173" s="37"/>
      <c r="P1173" s="38"/>
      <c r="Q1173" s="33"/>
      <c r="R1173" s="34"/>
    </row>
    <row r="1174" spans="1:18" ht="15.75" customHeight="1" x14ac:dyDescent="0.2">
      <c r="A1174" s="22"/>
      <c r="B1174" s="27" t="s">
        <v>21</v>
      </c>
      <c r="C1174" s="27">
        <v>1185732</v>
      </c>
      <c r="D1174" s="28">
        <v>44272</v>
      </c>
      <c r="E1174" s="27" t="s">
        <v>22</v>
      </c>
      <c r="F1174" s="27" t="s">
        <v>66</v>
      </c>
      <c r="G1174" s="27" t="s">
        <v>67</v>
      </c>
      <c r="H1174" s="27" t="s">
        <v>28</v>
      </c>
      <c r="I1174" s="29">
        <v>0.5</v>
      </c>
      <c r="J1174" s="30">
        <v>1000</v>
      </c>
      <c r="K1174" s="31">
        <f t="shared" si="8"/>
        <v>500</v>
      </c>
      <c r="L1174" s="31">
        <f t="shared" si="9"/>
        <v>125</v>
      </c>
      <c r="M1174" s="32">
        <v>0.25</v>
      </c>
      <c r="O1174" s="37"/>
      <c r="P1174" s="38"/>
      <c r="Q1174" s="33"/>
      <c r="R1174" s="34"/>
    </row>
    <row r="1175" spans="1:18" ht="15.75" customHeight="1" x14ac:dyDescent="0.2">
      <c r="A1175" s="22"/>
      <c r="B1175" s="27" t="s">
        <v>21</v>
      </c>
      <c r="C1175" s="27">
        <v>1185732</v>
      </c>
      <c r="D1175" s="28">
        <v>44272</v>
      </c>
      <c r="E1175" s="27" t="s">
        <v>22</v>
      </c>
      <c r="F1175" s="27" t="s">
        <v>66</v>
      </c>
      <c r="G1175" s="27" t="s">
        <v>67</v>
      </c>
      <c r="H1175" s="27" t="s">
        <v>29</v>
      </c>
      <c r="I1175" s="29">
        <v>0.4</v>
      </c>
      <c r="J1175" s="30">
        <v>2000</v>
      </c>
      <c r="K1175" s="31">
        <f t="shared" si="8"/>
        <v>800</v>
      </c>
      <c r="L1175" s="31">
        <f t="shared" si="9"/>
        <v>320</v>
      </c>
      <c r="M1175" s="32">
        <v>0.4</v>
      </c>
      <c r="O1175" s="37"/>
      <c r="P1175" s="38"/>
      <c r="Q1175" s="33"/>
      <c r="R1175" s="34"/>
    </row>
    <row r="1176" spans="1:18" ht="15.75" customHeight="1" x14ac:dyDescent="0.2">
      <c r="A1176" s="22"/>
      <c r="B1176" s="27" t="s">
        <v>21</v>
      </c>
      <c r="C1176" s="27">
        <v>1185732</v>
      </c>
      <c r="D1176" s="28">
        <v>44304</v>
      </c>
      <c r="E1176" s="27" t="s">
        <v>22</v>
      </c>
      <c r="F1176" s="27" t="s">
        <v>66</v>
      </c>
      <c r="G1176" s="27" t="s">
        <v>67</v>
      </c>
      <c r="H1176" s="27" t="s">
        <v>24</v>
      </c>
      <c r="I1176" s="29">
        <v>0.4</v>
      </c>
      <c r="J1176" s="30">
        <v>4500</v>
      </c>
      <c r="K1176" s="31">
        <f t="shared" si="8"/>
        <v>1800</v>
      </c>
      <c r="L1176" s="31">
        <f t="shared" si="9"/>
        <v>630</v>
      </c>
      <c r="M1176" s="32">
        <v>0.35</v>
      </c>
      <c r="O1176" s="37"/>
      <c r="P1176" s="38"/>
      <c r="Q1176" s="33"/>
      <c r="R1176" s="34"/>
    </row>
    <row r="1177" spans="1:18" ht="15.75" customHeight="1" x14ac:dyDescent="0.2">
      <c r="A1177" s="22"/>
      <c r="B1177" s="27" t="s">
        <v>21</v>
      </c>
      <c r="C1177" s="27">
        <v>1185732</v>
      </c>
      <c r="D1177" s="28">
        <v>44304</v>
      </c>
      <c r="E1177" s="27" t="s">
        <v>22</v>
      </c>
      <c r="F1177" s="27" t="s">
        <v>66</v>
      </c>
      <c r="G1177" s="27" t="s">
        <v>67</v>
      </c>
      <c r="H1177" s="27" t="s">
        <v>25</v>
      </c>
      <c r="I1177" s="29">
        <v>0.4</v>
      </c>
      <c r="J1177" s="30">
        <v>1500</v>
      </c>
      <c r="K1177" s="31">
        <f t="shared" si="8"/>
        <v>600</v>
      </c>
      <c r="L1177" s="31">
        <f t="shared" si="9"/>
        <v>210</v>
      </c>
      <c r="M1177" s="32">
        <v>0.35</v>
      </c>
      <c r="O1177" s="37"/>
      <c r="P1177" s="38"/>
      <c r="Q1177" s="33"/>
      <c r="R1177" s="34"/>
    </row>
    <row r="1178" spans="1:18" ht="15.75" customHeight="1" x14ac:dyDescent="0.2">
      <c r="A1178" s="22"/>
      <c r="B1178" s="27" t="s">
        <v>21</v>
      </c>
      <c r="C1178" s="27">
        <v>1185732</v>
      </c>
      <c r="D1178" s="28">
        <v>44304</v>
      </c>
      <c r="E1178" s="27" t="s">
        <v>22</v>
      </c>
      <c r="F1178" s="27" t="s">
        <v>66</v>
      </c>
      <c r="G1178" s="27" t="s">
        <v>67</v>
      </c>
      <c r="H1178" s="27" t="s">
        <v>26</v>
      </c>
      <c r="I1178" s="29">
        <v>0.30000000000000004</v>
      </c>
      <c r="J1178" s="30">
        <v>1500</v>
      </c>
      <c r="K1178" s="31">
        <f t="shared" si="8"/>
        <v>450.00000000000006</v>
      </c>
      <c r="L1178" s="31">
        <f t="shared" si="9"/>
        <v>180</v>
      </c>
      <c r="M1178" s="32">
        <v>0.39999999999999997</v>
      </c>
      <c r="O1178" s="37"/>
      <c r="P1178" s="38"/>
      <c r="Q1178" s="33"/>
      <c r="R1178" s="34"/>
    </row>
    <row r="1179" spans="1:18" ht="15.75" customHeight="1" x14ac:dyDescent="0.2">
      <c r="A1179" s="22"/>
      <c r="B1179" s="27" t="s">
        <v>21</v>
      </c>
      <c r="C1179" s="27">
        <v>1185732</v>
      </c>
      <c r="D1179" s="28">
        <v>44304</v>
      </c>
      <c r="E1179" s="27" t="s">
        <v>22</v>
      </c>
      <c r="F1179" s="27" t="s">
        <v>66</v>
      </c>
      <c r="G1179" s="27" t="s">
        <v>67</v>
      </c>
      <c r="H1179" s="27" t="s">
        <v>27</v>
      </c>
      <c r="I1179" s="29">
        <v>0.35</v>
      </c>
      <c r="J1179" s="30">
        <v>750</v>
      </c>
      <c r="K1179" s="31">
        <f t="shared" si="8"/>
        <v>262.5</v>
      </c>
      <c r="L1179" s="31">
        <f t="shared" si="9"/>
        <v>78.75</v>
      </c>
      <c r="M1179" s="32">
        <v>0.3</v>
      </c>
      <c r="O1179" s="37"/>
      <c r="P1179" s="38"/>
      <c r="Q1179" s="33"/>
      <c r="R1179" s="34"/>
    </row>
    <row r="1180" spans="1:18" ht="15.75" customHeight="1" x14ac:dyDescent="0.2">
      <c r="A1180" s="22"/>
      <c r="B1180" s="27" t="s">
        <v>21</v>
      </c>
      <c r="C1180" s="27">
        <v>1185732</v>
      </c>
      <c r="D1180" s="28">
        <v>44304</v>
      </c>
      <c r="E1180" s="27" t="s">
        <v>22</v>
      </c>
      <c r="F1180" s="27" t="s">
        <v>66</v>
      </c>
      <c r="G1180" s="27" t="s">
        <v>67</v>
      </c>
      <c r="H1180" s="27" t="s">
        <v>28</v>
      </c>
      <c r="I1180" s="29">
        <v>0.5</v>
      </c>
      <c r="J1180" s="30">
        <v>750</v>
      </c>
      <c r="K1180" s="31">
        <f t="shared" si="8"/>
        <v>375</v>
      </c>
      <c r="L1180" s="31">
        <f t="shared" si="9"/>
        <v>93.75</v>
      </c>
      <c r="M1180" s="32">
        <v>0.25</v>
      </c>
      <c r="O1180" s="37"/>
      <c r="P1180" s="38"/>
      <c r="Q1180" s="33"/>
      <c r="R1180" s="34"/>
    </row>
    <row r="1181" spans="1:18" ht="15.75" customHeight="1" x14ac:dyDescent="0.2">
      <c r="A1181" s="22"/>
      <c r="B1181" s="27" t="s">
        <v>21</v>
      </c>
      <c r="C1181" s="27">
        <v>1185732</v>
      </c>
      <c r="D1181" s="28">
        <v>44304</v>
      </c>
      <c r="E1181" s="27" t="s">
        <v>22</v>
      </c>
      <c r="F1181" s="27" t="s">
        <v>66</v>
      </c>
      <c r="G1181" s="27" t="s">
        <v>67</v>
      </c>
      <c r="H1181" s="27" t="s">
        <v>29</v>
      </c>
      <c r="I1181" s="29">
        <v>0.4</v>
      </c>
      <c r="J1181" s="30">
        <v>2250</v>
      </c>
      <c r="K1181" s="31">
        <f t="shared" si="8"/>
        <v>900</v>
      </c>
      <c r="L1181" s="31">
        <f t="shared" si="9"/>
        <v>360</v>
      </c>
      <c r="M1181" s="32">
        <v>0.4</v>
      </c>
      <c r="O1181" s="37"/>
      <c r="P1181" s="38"/>
      <c r="Q1181" s="33"/>
      <c r="R1181" s="34"/>
    </row>
    <row r="1182" spans="1:18" ht="15.75" customHeight="1" x14ac:dyDescent="0.2">
      <c r="A1182" s="22"/>
      <c r="B1182" s="27" t="s">
        <v>21</v>
      </c>
      <c r="C1182" s="27">
        <v>1185732</v>
      </c>
      <c r="D1182" s="28">
        <v>44333</v>
      </c>
      <c r="E1182" s="27" t="s">
        <v>22</v>
      </c>
      <c r="F1182" s="27" t="s">
        <v>66</v>
      </c>
      <c r="G1182" s="27" t="s">
        <v>67</v>
      </c>
      <c r="H1182" s="27" t="s">
        <v>24</v>
      </c>
      <c r="I1182" s="29">
        <v>0.54999999999999993</v>
      </c>
      <c r="J1182" s="30">
        <v>4950</v>
      </c>
      <c r="K1182" s="31">
        <f t="shared" si="8"/>
        <v>2722.4999999999995</v>
      </c>
      <c r="L1182" s="31">
        <f t="shared" si="9"/>
        <v>952.87499999999977</v>
      </c>
      <c r="M1182" s="32">
        <v>0.35</v>
      </c>
      <c r="O1182" s="37"/>
      <c r="P1182" s="38"/>
      <c r="Q1182" s="33"/>
      <c r="R1182" s="34"/>
    </row>
    <row r="1183" spans="1:18" ht="15.75" customHeight="1" x14ac:dyDescent="0.2">
      <c r="A1183" s="22"/>
      <c r="B1183" s="27" t="s">
        <v>21</v>
      </c>
      <c r="C1183" s="27">
        <v>1185732</v>
      </c>
      <c r="D1183" s="28">
        <v>44333</v>
      </c>
      <c r="E1183" s="27" t="s">
        <v>22</v>
      </c>
      <c r="F1183" s="27" t="s">
        <v>66</v>
      </c>
      <c r="G1183" s="27" t="s">
        <v>67</v>
      </c>
      <c r="H1183" s="27" t="s">
        <v>25</v>
      </c>
      <c r="I1183" s="29">
        <v>0.5</v>
      </c>
      <c r="J1183" s="30">
        <v>2000</v>
      </c>
      <c r="K1183" s="31">
        <f t="shared" si="8"/>
        <v>1000</v>
      </c>
      <c r="L1183" s="31">
        <f t="shared" si="9"/>
        <v>350</v>
      </c>
      <c r="M1183" s="32">
        <v>0.35</v>
      </c>
      <c r="O1183" s="37"/>
      <c r="P1183" s="38"/>
      <c r="Q1183" s="33"/>
      <c r="R1183" s="34"/>
    </row>
    <row r="1184" spans="1:18" ht="15.75" customHeight="1" x14ac:dyDescent="0.2">
      <c r="A1184" s="22"/>
      <c r="B1184" s="27" t="s">
        <v>21</v>
      </c>
      <c r="C1184" s="27">
        <v>1185732</v>
      </c>
      <c r="D1184" s="28">
        <v>44333</v>
      </c>
      <c r="E1184" s="27" t="s">
        <v>22</v>
      </c>
      <c r="F1184" s="27" t="s">
        <v>66</v>
      </c>
      <c r="G1184" s="27" t="s">
        <v>67</v>
      </c>
      <c r="H1184" s="27" t="s">
        <v>26</v>
      </c>
      <c r="I1184" s="29">
        <v>0.45</v>
      </c>
      <c r="J1184" s="30">
        <v>1750</v>
      </c>
      <c r="K1184" s="31">
        <f t="shared" si="8"/>
        <v>787.5</v>
      </c>
      <c r="L1184" s="31">
        <f t="shared" si="9"/>
        <v>315</v>
      </c>
      <c r="M1184" s="32">
        <v>0.39999999999999997</v>
      </c>
      <c r="O1184" s="37"/>
      <c r="P1184" s="38"/>
      <c r="Q1184" s="33"/>
      <c r="R1184" s="34"/>
    </row>
    <row r="1185" spans="1:18" ht="15.75" customHeight="1" x14ac:dyDescent="0.2">
      <c r="A1185" s="22"/>
      <c r="B1185" s="27" t="s">
        <v>21</v>
      </c>
      <c r="C1185" s="27">
        <v>1185732</v>
      </c>
      <c r="D1185" s="28">
        <v>44333</v>
      </c>
      <c r="E1185" s="27" t="s">
        <v>22</v>
      </c>
      <c r="F1185" s="27" t="s">
        <v>66</v>
      </c>
      <c r="G1185" s="27" t="s">
        <v>67</v>
      </c>
      <c r="H1185" s="27" t="s">
        <v>27</v>
      </c>
      <c r="I1185" s="29">
        <v>0.45</v>
      </c>
      <c r="J1185" s="30">
        <v>1250</v>
      </c>
      <c r="K1185" s="31">
        <f t="shared" si="8"/>
        <v>562.5</v>
      </c>
      <c r="L1185" s="31">
        <f t="shared" si="9"/>
        <v>168.75</v>
      </c>
      <c r="M1185" s="32">
        <v>0.3</v>
      </c>
      <c r="O1185" s="37"/>
      <c r="P1185" s="38"/>
      <c r="Q1185" s="33"/>
      <c r="R1185" s="34"/>
    </row>
    <row r="1186" spans="1:18" ht="15.75" customHeight="1" x14ac:dyDescent="0.2">
      <c r="A1186" s="22"/>
      <c r="B1186" s="27" t="s">
        <v>21</v>
      </c>
      <c r="C1186" s="27">
        <v>1185732</v>
      </c>
      <c r="D1186" s="28">
        <v>44333</v>
      </c>
      <c r="E1186" s="27" t="s">
        <v>22</v>
      </c>
      <c r="F1186" s="27" t="s">
        <v>66</v>
      </c>
      <c r="G1186" s="27" t="s">
        <v>67</v>
      </c>
      <c r="H1186" s="27" t="s">
        <v>28</v>
      </c>
      <c r="I1186" s="29">
        <v>0.54999999999999993</v>
      </c>
      <c r="J1186" s="30">
        <v>1500</v>
      </c>
      <c r="K1186" s="31">
        <f t="shared" si="8"/>
        <v>824.99999999999989</v>
      </c>
      <c r="L1186" s="31">
        <f t="shared" si="9"/>
        <v>206.24999999999997</v>
      </c>
      <c r="M1186" s="32">
        <v>0.25</v>
      </c>
      <c r="O1186" s="37"/>
      <c r="P1186" s="38"/>
      <c r="Q1186" s="33"/>
      <c r="R1186" s="34"/>
    </row>
    <row r="1187" spans="1:18" ht="15.75" customHeight="1" x14ac:dyDescent="0.2">
      <c r="A1187" s="22"/>
      <c r="B1187" s="27" t="s">
        <v>21</v>
      </c>
      <c r="C1187" s="27">
        <v>1185732</v>
      </c>
      <c r="D1187" s="28">
        <v>44333</v>
      </c>
      <c r="E1187" s="27" t="s">
        <v>22</v>
      </c>
      <c r="F1187" s="27" t="s">
        <v>66</v>
      </c>
      <c r="G1187" s="27" t="s">
        <v>67</v>
      </c>
      <c r="H1187" s="27" t="s">
        <v>29</v>
      </c>
      <c r="I1187" s="29">
        <v>0.6</v>
      </c>
      <c r="J1187" s="30">
        <v>2750</v>
      </c>
      <c r="K1187" s="31">
        <f t="shared" si="8"/>
        <v>1650</v>
      </c>
      <c r="L1187" s="31">
        <f t="shared" si="9"/>
        <v>660</v>
      </c>
      <c r="M1187" s="32">
        <v>0.4</v>
      </c>
      <c r="O1187" s="37"/>
      <c r="P1187" s="38"/>
      <c r="Q1187" s="33"/>
      <c r="R1187" s="34"/>
    </row>
    <row r="1188" spans="1:18" ht="15.75" customHeight="1" x14ac:dyDescent="0.2">
      <c r="A1188" s="22"/>
      <c r="B1188" s="27" t="s">
        <v>21</v>
      </c>
      <c r="C1188" s="27">
        <v>1185732</v>
      </c>
      <c r="D1188" s="28">
        <v>44366</v>
      </c>
      <c r="E1188" s="27" t="s">
        <v>22</v>
      </c>
      <c r="F1188" s="27" t="s">
        <v>66</v>
      </c>
      <c r="G1188" s="27" t="s">
        <v>67</v>
      </c>
      <c r="H1188" s="27" t="s">
        <v>24</v>
      </c>
      <c r="I1188" s="29">
        <v>0.54999999999999993</v>
      </c>
      <c r="J1188" s="30">
        <v>5250</v>
      </c>
      <c r="K1188" s="31">
        <f t="shared" si="8"/>
        <v>2887.4999999999995</v>
      </c>
      <c r="L1188" s="31">
        <f t="shared" si="9"/>
        <v>1010.6249999999998</v>
      </c>
      <c r="M1188" s="32">
        <v>0.35</v>
      </c>
      <c r="O1188" s="37"/>
      <c r="P1188" s="38"/>
      <c r="Q1188" s="33"/>
      <c r="R1188" s="34"/>
    </row>
    <row r="1189" spans="1:18" ht="15.75" customHeight="1" x14ac:dyDescent="0.2">
      <c r="A1189" s="22"/>
      <c r="B1189" s="27" t="s">
        <v>21</v>
      </c>
      <c r="C1189" s="27">
        <v>1185732</v>
      </c>
      <c r="D1189" s="28">
        <v>44366</v>
      </c>
      <c r="E1189" s="27" t="s">
        <v>22</v>
      </c>
      <c r="F1189" s="27" t="s">
        <v>66</v>
      </c>
      <c r="G1189" s="27" t="s">
        <v>67</v>
      </c>
      <c r="H1189" s="27" t="s">
        <v>25</v>
      </c>
      <c r="I1189" s="29">
        <v>0.5</v>
      </c>
      <c r="J1189" s="30">
        <v>2750</v>
      </c>
      <c r="K1189" s="31">
        <f t="shared" si="8"/>
        <v>1375</v>
      </c>
      <c r="L1189" s="31">
        <f t="shared" si="9"/>
        <v>481.24999999999994</v>
      </c>
      <c r="M1189" s="32">
        <v>0.35</v>
      </c>
      <c r="O1189" s="37"/>
      <c r="P1189" s="38"/>
      <c r="Q1189" s="33"/>
      <c r="R1189" s="34"/>
    </row>
    <row r="1190" spans="1:18" ht="15.75" customHeight="1" x14ac:dyDescent="0.2">
      <c r="A1190" s="22"/>
      <c r="B1190" s="27" t="s">
        <v>21</v>
      </c>
      <c r="C1190" s="27">
        <v>1185732</v>
      </c>
      <c r="D1190" s="28">
        <v>44366</v>
      </c>
      <c r="E1190" s="27" t="s">
        <v>22</v>
      </c>
      <c r="F1190" s="27" t="s">
        <v>66</v>
      </c>
      <c r="G1190" s="27" t="s">
        <v>67</v>
      </c>
      <c r="H1190" s="27" t="s">
        <v>26</v>
      </c>
      <c r="I1190" s="29">
        <v>0.45</v>
      </c>
      <c r="J1190" s="30">
        <v>2000</v>
      </c>
      <c r="K1190" s="31">
        <f t="shared" si="8"/>
        <v>900</v>
      </c>
      <c r="L1190" s="31">
        <f t="shared" si="9"/>
        <v>359.99999999999994</v>
      </c>
      <c r="M1190" s="32">
        <v>0.39999999999999997</v>
      </c>
      <c r="O1190" s="37"/>
      <c r="P1190" s="38"/>
      <c r="Q1190" s="33"/>
      <c r="R1190" s="34"/>
    </row>
    <row r="1191" spans="1:18" ht="15.75" customHeight="1" x14ac:dyDescent="0.2">
      <c r="A1191" s="22"/>
      <c r="B1191" s="27" t="s">
        <v>21</v>
      </c>
      <c r="C1191" s="27">
        <v>1185732</v>
      </c>
      <c r="D1191" s="28">
        <v>44366</v>
      </c>
      <c r="E1191" s="27" t="s">
        <v>22</v>
      </c>
      <c r="F1191" s="27" t="s">
        <v>66</v>
      </c>
      <c r="G1191" s="27" t="s">
        <v>67</v>
      </c>
      <c r="H1191" s="27" t="s">
        <v>27</v>
      </c>
      <c r="I1191" s="29">
        <v>0.45</v>
      </c>
      <c r="J1191" s="30">
        <v>1750</v>
      </c>
      <c r="K1191" s="31">
        <f t="shared" si="8"/>
        <v>787.5</v>
      </c>
      <c r="L1191" s="31">
        <f t="shared" si="9"/>
        <v>236.25</v>
      </c>
      <c r="M1191" s="32">
        <v>0.3</v>
      </c>
      <c r="O1191" s="37"/>
      <c r="P1191" s="38"/>
      <c r="Q1191" s="33"/>
      <c r="R1191" s="34"/>
    </row>
    <row r="1192" spans="1:18" ht="15.75" customHeight="1" x14ac:dyDescent="0.2">
      <c r="A1192" s="22"/>
      <c r="B1192" s="27" t="s">
        <v>21</v>
      </c>
      <c r="C1192" s="27">
        <v>1185732</v>
      </c>
      <c r="D1192" s="28">
        <v>44366</v>
      </c>
      <c r="E1192" s="27" t="s">
        <v>22</v>
      </c>
      <c r="F1192" s="27" t="s">
        <v>66</v>
      </c>
      <c r="G1192" s="27" t="s">
        <v>67</v>
      </c>
      <c r="H1192" s="27" t="s">
        <v>28</v>
      </c>
      <c r="I1192" s="29">
        <v>0.54999999999999993</v>
      </c>
      <c r="J1192" s="30">
        <v>1750</v>
      </c>
      <c r="K1192" s="31">
        <f t="shared" si="8"/>
        <v>962.49999999999989</v>
      </c>
      <c r="L1192" s="31">
        <f t="shared" si="9"/>
        <v>240.62499999999997</v>
      </c>
      <c r="M1192" s="32">
        <v>0.25</v>
      </c>
      <c r="O1192" s="37"/>
      <c r="P1192" s="38"/>
      <c r="Q1192" s="33"/>
      <c r="R1192" s="34"/>
    </row>
    <row r="1193" spans="1:18" ht="15.75" customHeight="1" x14ac:dyDescent="0.2">
      <c r="A1193" s="22"/>
      <c r="B1193" s="27" t="s">
        <v>21</v>
      </c>
      <c r="C1193" s="27">
        <v>1185732</v>
      </c>
      <c r="D1193" s="28">
        <v>44366</v>
      </c>
      <c r="E1193" s="27" t="s">
        <v>22</v>
      </c>
      <c r="F1193" s="27" t="s">
        <v>66</v>
      </c>
      <c r="G1193" s="27" t="s">
        <v>67</v>
      </c>
      <c r="H1193" s="27" t="s">
        <v>29</v>
      </c>
      <c r="I1193" s="29">
        <v>0.6</v>
      </c>
      <c r="J1193" s="30">
        <v>3250</v>
      </c>
      <c r="K1193" s="31">
        <f t="shared" si="8"/>
        <v>1950</v>
      </c>
      <c r="L1193" s="31">
        <f t="shared" si="9"/>
        <v>780</v>
      </c>
      <c r="M1193" s="32">
        <v>0.4</v>
      </c>
      <c r="O1193" s="37"/>
      <c r="P1193" s="38"/>
      <c r="Q1193" s="33"/>
      <c r="R1193" s="34"/>
    </row>
    <row r="1194" spans="1:18" ht="15.75" customHeight="1" x14ac:dyDescent="0.2">
      <c r="A1194" s="22"/>
      <c r="B1194" s="27" t="s">
        <v>21</v>
      </c>
      <c r="C1194" s="27">
        <v>1185732</v>
      </c>
      <c r="D1194" s="28">
        <v>44394</v>
      </c>
      <c r="E1194" s="27" t="s">
        <v>22</v>
      </c>
      <c r="F1194" s="27" t="s">
        <v>66</v>
      </c>
      <c r="G1194" s="27" t="s">
        <v>67</v>
      </c>
      <c r="H1194" s="27" t="s">
        <v>24</v>
      </c>
      <c r="I1194" s="29">
        <v>0.54999999999999993</v>
      </c>
      <c r="J1194" s="30">
        <v>5500</v>
      </c>
      <c r="K1194" s="31">
        <f t="shared" si="8"/>
        <v>3024.9999999999995</v>
      </c>
      <c r="L1194" s="31">
        <f t="shared" si="9"/>
        <v>1058.7499999999998</v>
      </c>
      <c r="M1194" s="32">
        <v>0.35</v>
      </c>
      <c r="O1194" s="37"/>
      <c r="P1194" s="38"/>
      <c r="Q1194" s="33"/>
      <c r="R1194" s="34"/>
    </row>
    <row r="1195" spans="1:18" ht="15.75" customHeight="1" x14ac:dyDescent="0.2">
      <c r="A1195" s="22"/>
      <c r="B1195" s="27" t="s">
        <v>21</v>
      </c>
      <c r="C1195" s="27">
        <v>1185732</v>
      </c>
      <c r="D1195" s="28">
        <v>44394</v>
      </c>
      <c r="E1195" s="27" t="s">
        <v>22</v>
      </c>
      <c r="F1195" s="27" t="s">
        <v>66</v>
      </c>
      <c r="G1195" s="27" t="s">
        <v>67</v>
      </c>
      <c r="H1195" s="27" t="s">
        <v>25</v>
      </c>
      <c r="I1195" s="29">
        <v>0.5</v>
      </c>
      <c r="J1195" s="30">
        <v>3000</v>
      </c>
      <c r="K1195" s="31">
        <f t="shared" si="8"/>
        <v>1500</v>
      </c>
      <c r="L1195" s="31">
        <f t="shared" si="9"/>
        <v>525</v>
      </c>
      <c r="M1195" s="32">
        <v>0.35</v>
      </c>
      <c r="O1195" s="37"/>
      <c r="P1195" s="38"/>
      <c r="Q1195" s="33"/>
      <c r="R1195" s="34"/>
    </row>
    <row r="1196" spans="1:18" ht="15.75" customHeight="1" x14ac:dyDescent="0.2">
      <c r="A1196" s="22"/>
      <c r="B1196" s="27" t="s">
        <v>21</v>
      </c>
      <c r="C1196" s="27">
        <v>1185732</v>
      </c>
      <c r="D1196" s="28">
        <v>44394</v>
      </c>
      <c r="E1196" s="27" t="s">
        <v>22</v>
      </c>
      <c r="F1196" s="27" t="s">
        <v>66</v>
      </c>
      <c r="G1196" s="27" t="s">
        <v>67</v>
      </c>
      <c r="H1196" s="27" t="s">
        <v>26</v>
      </c>
      <c r="I1196" s="29">
        <v>0.45</v>
      </c>
      <c r="J1196" s="30">
        <v>2250</v>
      </c>
      <c r="K1196" s="31">
        <f t="shared" si="8"/>
        <v>1012.5</v>
      </c>
      <c r="L1196" s="31">
        <f t="shared" si="9"/>
        <v>404.99999999999994</v>
      </c>
      <c r="M1196" s="32">
        <v>0.39999999999999997</v>
      </c>
      <c r="O1196" s="37"/>
      <c r="P1196" s="38"/>
      <c r="Q1196" s="33"/>
      <c r="R1196" s="34"/>
    </row>
    <row r="1197" spans="1:18" ht="15.75" customHeight="1" x14ac:dyDescent="0.2">
      <c r="A1197" s="22"/>
      <c r="B1197" s="27" t="s">
        <v>21</v>
      </c>
      <c r="C1197" s="27">
        <v>1185732</v>
      </c>
      <c r="D1197" s="28">
        <v>44394</v>
      </c>
      <c r="E1197" s="27" t="s">
        <v>22</v>
      </c>
      <c r="F1197" s="27" t="s">
        <v>66</v>
      </c>
      <c r="G1197" s="27" t="s">
        <v>67</v>
      </c>
      <c r="H1197" s="27" t="s">
        <v>27</v>
      </c>
      <c r="I1197" s="29">
        <v>0.45</v>
      </c>
      <c r="J1197" s="30">
        <v>1750</v>
      </c>
      <c r="K1197" s="31">
        <f t="shared" si="8"/>
        <v>787.5</v>
      </c>
      <c r="L1197" s="31">
        <f t="shared" si="9"/>
        <v>236.25</v>
      </c>
      <c r="M1197" s="32">
        <v>0.3</v>
      </c>
      <c r="O1197" s="37"/>
      <c r="P1197" s="38"/>
      <c r="Q1197" s="33"/>
      <c r="R1197" s="34"/>
    </row>
    <row r="1198" spans="1:18" ht="15.75" customHeight="1" x14ac:dyDescent="0.2">
      <c r="A1198" s="22"/>
      <c r="B1198" s="27" t="s">
        <v>21</v>
      </c>
      <c r="C1198" s="27">
        <v>1185732</v>
      </c>
      <c r="D1198" s="28">
        <v>44394</v>
      </c>
      <c r="E1198" s="27" t="s">
        <v>22</v>
      </c>
      <c r="F1198" s="27" t="s">
        <v>66</v>
      </c>
      <c r="G1198" s="27" t="s">
        <v>67</v>
      </c>
      <c r="H1198" s="27" t="s">
        <v>28</v>
      </c>
      <c r="I1198" s="29">
        <v>0.54999999999999993</v>
      </c>
      <c r="J1198" s="30">
        <v>2000</v>
      </c>
      <c r="K1198" s="31">
        <f t="shared" si="8"/>
        <v>1099.9999999999998</v>
      </c>
      <c r="L1198" s="31">
        <f t="shared" si="9"/>
        <v>274.99999999999994</v>
      </c>
      <c r="M1198" s="32">
        <v>0.25</v>
      </c>
      <c r="O1198" s="37"/>
      <c r="P1198" s="38"/>
      <c r="Q1198" s="33"/>
      <c r="R1198" s="34"/>
    </row>
    <row r="1199" spans="1:18" ht="15.75" customHeight="1" x14ac:dyDescent="0.2">
      <c r="A1199" s="22"/>
      <c r="B1199" s="27" t="s">
        <v>21</v>
      </c>
      <c r="C1199" s="27">
        <v>1185732</v>
      </c>
      <c r="D1199" s="28">
        <v>44394</v>
      </c>
      <c r="E1199" s="27" t="s">
        <v>22</v>
      </c>
      <c r="F1199" s="27" t="s">
        <v>66</v>
      </c>
      <c r="G1199" s="27" t="s">
        <v>67</v>
      </c>
      <c r="H1199" s="27" t="s">
        <v>29</v>
      </c>
      <c r="I1199" s="29">
        <v>0.6</v>
      </c>
      <c r="J1199" s="30">
        <v>3750</v>
      </c>
      <c r="K1199" s="31">
        <f t="shared" si="8"/>
        <v>2250</v>
      </c>
      <c r="L1199" s="31">
        <f t="shared" si="9"/>
        <v>900</v>
      </c>
      <c r="M1199" s="32">
        <v>0.4</v>
      </c>
      <c r="O1199" s="37"/>
      <c r="P1199" s="38"/>
      <c r="Q1199" s="33"/>
      <c r="R1199" s="34"/>
    </row>
    <row r="1200" spans="1:18" ht="15.75" customHeight="1" x14ac:dyDescent="0.2">
      <c r="A1200" s="22"/>
      <c r="B1200" s="27" t="s">
        <v>21</v>
      </c>
      <c r="C1200" s="27">
        <v>1185732</v>
      </c>
      <c r="D1200" s="28">
        <v>44426</v>
      </c>
      <c r="E1200" s="27" t="s">
        <v>22</v>
      </c>
      <c r="F1200" s="27" t="s">
        <v>66</v>
      </c>
      <c r="G1200" s="27" t="s">
        <v>67</v>
      </c>
      <c r="H1200" s="27" t="s">
        <v>24</v>
      </c>
      <c r="I1200" s="29">
        <v>0.54999999999999993</v>
      </c>
      <c r="J1200" s="30">
        <v>5250</v>
      </c>
      <c r="K1200" s="31">
        <f t="shared" si="8"/>
        <v>2887.4999999999995</v>
      </c>
      <c r="L1200" s="31">
        <f t="shared" si="9"/>
        <v>1010.6249999999998</v>
      </c>
      <c r="M1200" s="32">
        <v>0.35</v>
      </c>
      <c r="O1200" s="37"/>
      <c r="P1200" s="38"/>
      <c r="Q1200" s="33"/>
      <c r="R1200" s="34"/>
    </row>
    <row r="1201" spans="1:18" ht="15.75" customHeight="1" x14ac:dyDescent="0.2">
      <c r="A1201" s="22"/>
      <c r="B1201" s="27" t="s">
        <v>21</v>
      </c>
      <c r="C1201" s="27">
        <v>1185732</v>
      </c>
      <c r="D1201" s="28">
        <v>44426</v>
      </c>
      <c r="E1201" s="27" t="s">
        <v>22</v>
      </c>
      <c r="F1201" s="27" t="s">
        <v>66</v>
      </c>
      <c r="G1201" s="27" t="s">
        <v>67</v>
      </c>
      <c r="H1201" s="27" t="s">
        <v>25</v>
      </c>
      <c r="I1201" s="29">
        <v>0.5</v>
      </c>
      <c r="J1201" s="30">
        <v>3000</v>
      </c>
      <c r="K1201" s="31">
        <f t="shared" si="8"/>
        <v>1500</v>
      </c>
      <c r="L1201" s="31">
        <f t="shared" si="9"/>
        <v>525</v>
      </c>
      <c r="M1201" s="32">
        <v>0.35</v>
      </c>
      <c r="O1201" s="37"/>
      <c r="P1201" s="38"/>
      <c r="Q1201" s="33"/>
      <c r="R1201" s="34"/>
    </row>
    <row r="1202" spans="1:18" ht="15.75" customHeight="1" x14ac:dyDescent="0.2">
      <c r="A1202" s="22"/>
      <c r="B1202" s="27" t="s">
        <v>21</v>
      </c>
      <c r="C1202" s="27">
        <v>1185732</v>
      </c>
      <c r="D1202" s="28">
        <v>44426</v>
      </c>
      <c r="E1202" s="27" t="s">
        <v>22</v>
      </c>
      <c r="F1202" s="27" t="s">
        <v>66</v>
      </c>
      <c r="G1202" s="27" t="s">
        <v>67</v>
      </c>
      <c r="H1202" s="27" t="s">
        <v>26</v>
      </c>
      <c r="I1202" s="29">
        <v>0.45</v>
      </c>
      <c r="J1202" s="30">
        <v>2250</v>
      </c>
      <c r="K1202" s="31">
        <f t="shared" si="8"/>
        <v>1012.5</v>
      </c>
      <c r="L1202" s="31">
        <f t="shared" si="9"/>
        <v>404.99999999999994</v>
      </c>
      <c r="M1202" s="32">
        <v>0.39999999999999997</v>
      </c>
      <c r="O1202" s="37"/>
      <c r="P1202" s="38"/>
      <c r="Q1202" s="33"/>
      <c r="R1202" s="34"/>
    </row>
    <row r="1203" spans="1:18" ht="15.75" customHeight="1" x14ac:dyDescent="0.2">
      <c r="A1203" s="22"/>
      <c r="B1203" s="27" t="s">
        <v>21</v>
      </c>
      <c r="C1203" s="27">
        <v>1185732</v>
      </c>
      <c r="D1203" s="28">
        <v>44426</v>
      </c>
      <c r="E1203" s="27" t="s">
        <v>22</v>
      </c>
      <c r="F1203" s="27" t="s">
        <v>66</v>
      </c>
      <c r="G1203" s="27" t="s">
        <v>67</v>
      </c>
      <c r="H1203" s="27" t="s">
        <v>27</v>
      </c>
      <c r="I1203" s="29">
        <v>0.45</v>
      </c>
      <c r="J1203" s="30">
        <v>1750</v>
      </c>
      <c r="K1203" s="31">
        <f t="shared" si="8"/>
        <v>787.5</v>
      </c>
      <c r="L1203" s="31">
        <f t="shared" si="9"/>
        <v>236.25</v>
      </c>
      <c r="M1203" s="32">
        <v>0.3</v>
      </c>
      <c r="O1203" s="37"/>
      <c r="P1203" s="38"/>
      <c r="Q1203" s="33"/>
      <c r="R1203" s="34"/>
    </row>
    <row r="1204" spans="1:18" ht="15.75" customHeight="1" x14ac:dyDescent="0.2">
      <c r="A1204" s="22"/>
      <c r="B1204" s="27" t="s">
        <v>21</v>
      </c>
      <c r="C1204" s="27">
        <v>1185732</v>
      </c>
      <c r="D1204" s="28">
        <v>44426</v>
      </c>
      <c r="E1204" s="27" t="s">
        <v>22</v>
      </c>
      <c r="F1204" s="27" t="s">
        <v>66</v>
      </c>
      <c r="G1204" s="27" t="s">
        <v>67</v>
      </c>
      <c r="H1204" s="27" t="s">
        <v>28</v>
      </c>
      <c r="I1204" s="29">
        <v>0.54999999999999993</v>
      </c>
      <c r="J1204" s="30">
        <v>1500</v>
      </c>
      <c r="K1204" s="31">
        <f t="shared" si="8"/>
        <v>824.99999999999989</v>
      </c>
      <c r="L1204" s="31">
        <f t="shared" si="9"/>
        <v>206.24999999999997</v>
      </c>
      <c r="M1204" s="32">
        <v>0.25</v>
      </c>
      <c r="O1204" s="37"/>
      <c r="P1204" s="38"/>
      <c r="Q1204" s="33"/>
      <c r="R1204" s="34"/>
    </row>
    <row r="1205" spans="1:18" ht="15.75" customHeight="1" x14ac:dyDescent="0.2">
      <c r="A1205" s="22"/>
      <c r="B1205" s="27" t="s">
        <v>21</v>
      </c>
      <c r="C1205" s="27">
        <v>1185732</v>
      </c>
      <c r="D1205" s="28">
        <v>44426</v>
      </c>
      <c r="E1205" s="27" t="s">
        <v>22</v>
      </c>
      <c r="F1205" s="27" t="s">
        <v>66</v>
      </c>
      <c r="G1205" s="27" t="s">
        <v>67</v>
      </c>
      <c r="H1205" s="27" t="s">
        <v>29</v>
      </c>
      <c r="I1205" s="29">
        <v>0.6</v>
      </c>
      <c r="J1205" s="30">
        <v>3250</v>
      </c>
      <c r="K1205" s="31">
        <f t="shared" si="8"/>
        <v>1950</v>
      </c>
      <c r="L1205" s="31">
        <f t="shared" si="9"/>
        <v>780</v>
      </c>
      <c r="M1205" s="32">
        <v>0.4</v>
      </c>
      <c r="O1205" s="37"/>
      <c r="P1205" s="38"/>
      <c r="Q1205" s="33"/>
      <c r="R1205" s="34"/>
    </row>
    <row r="1206" spans="1:18" ht="15.75" customHeight="1" x14ac:dyDescent="0.2">
      <c r="A1206" s="22"/>
      <c r="B1206" s="27" t="s">
        <v>21</v>
      </c>
      <c r="C1206" s="27">
        <v>1185732</v>
      </c>
      <c r="D1206" s="28">
        <v>44456</v>
      </c>
      <c r="E1206" s="27" t="s">
        <v>22</v>
      </c>
      <c r="F1206" s="27" t="s">
        <v>66</v>
      </c>
      <c r="G1206" s="27" t="s">
        <v>67</v>
      </c>
      <c r="H1206" s="27" t="s">
        <v>24</v>
      </c>
      <c r="I1206" s="29">
        <v>0.54999999999999993</v>
      </c>
      <c r="J1206" s="30">
        <v>4500</v>
      </c>
      <c r="K1206" s="31">
        <f t="shared" si="8"/>
        <v>2474.9999999999995</v>
      </c>
      <c r="L1206" s="31">
        <f t="shared" si="9"/>
        <v>866.24999999999977</v>
      </c>
      <c r="M1206" s="32">
        <v>0.35</v>
      </c>
      <c r="O1206" s="37"/>
      <c r="P1206" s="38"/>
      <c r="Q1206" s="33"/>
      <c r="R1206" s="34"/>
    </row>
    <row r="1207" spans="1:18" ht="15.75" customHeight="1" x14ac:dyDescent="0.2">
      <c r="A1207" s="22"/>
      <c r="B1207" s="27" t="s">
        <v>21</v>
      </c>
      <c r="C1207" s="27">
        <v>1185732</v>
      </c>
      <c r="D1207" s="28">
        <v>44456</v>
      </c>
      <c r="E1207" s="27" t="s">
        <v>22</v>
      </c>
      <c r="F1207" s="27" t="s">
        <v>66</v>
      </c>
      <c r="G1207" s="27" t="s">
        <v>67</v>
      </c>
      <c r="H1207" s="27" t="s">
        <v>25</v>
      </c>
      <c r="I1207" s="29">
        <v>0.5</v>
      </c>
      <c r="J1207" s="30">
        <v>2500</v>
      </c>
      <c r="K1207" s="31">
        <f t="shared" si="8"/>
        <v>1250</v>
      </c>
      <c r="L1207" s="31">
        <f t="shared" si="9"/>
        <v>437.5</v>
      </c>
      <c r="M1207" s="32">
        <v>0.35</v>
      </c>
      <c r="O1207" s="37"/>
      <c r="P1207" s="38"/>
      <c r="Q1207" s="33"/>
      <c r="R1207" s="34"/>
    </row>
    <row r="1208" spans="1:18" ht="15.75" customHeight="1" x14ac:dyDescent="0.2">
      <c r="A1208" s="22"/>
      <c r="B1208" s="27" t="s">
        <v>21</v>
      </c>
      <c r="C1208" s="27">
        <v>1185732</v>
      </c>
      <c r="D1208" s="28">
        <v>44456</v>
      </c>
      <c r="E1208" s="27" t="s">
        <v>22</v>
      </c>
      <c r="F1208" s="27" t="s">
        <v>66</v>
      </c>
      <c r="G1208" s="27" t="s">
        <v>67</v>
      </c>
      <c r="H1208" s="27" t="s">
        <v>26</v>
      </c>
      <c r="I1208" s="29">
        <v>0.45</v>
      </c>
      <c r="J1208" s="30">
        <v>1500</v>
      </c>
      <c r="K1208" s="31">
        <f t="shared" si="8"/>
        <v>675</v>
      </c>
      <c r="L1208" s="31">
        <f t="shared" si="9"/>
        <v>270</v>
      </c>
      <c r="M1208" s="32">
        <v>0.39999999999999997</v>
      </c>
      <c r="O1208" s="37"/>
      <c r="P1208" s="38"/>
      <c r="Q1208" s="33"/>
      <c r="R1208" s="34"/>
    </row>
    <row r="1209" spans="1:18" ht="15.75" customHeight="1" x14ac:dyDescent="0.2">
      <c r="A1209" s="22"/>
      <c r="B1209" s="27" t="s">
        <v>21</v>
      </c>
      <c r="C1209" s="27">
        <v>1185732</v>
      </c>
      <c r="D1209" s="28">
        <v>44456</v>
      </c>
      <c r="E1209" s="27" t="s">
        <v>22</v>
      </c>
      <c r="F1209" s="27" t="s">
        <v>66</v>
      </c>
      <c r="G1209" s="27" t="s">
        <v>67</v>
      </c>
      <c r="H1209" s="27" t="s">
        <v>27</v>
      </c>
      <c r="I1209" s="29">
        <v>0.45</v>
      </c>
      <c r="J1209" s="30">
        <v>1250</v>
      </c>
      <c r="K1209" s="31">
        <f t="shared" si="8"/>
        <v>562.5</v>
      </c>
      <c r="L1209" s="31">
        <f t="shared" si="9"/>
        <v>168.75</v>
      </c>
      <c r="M1209" s="32">
        <v>0.3</v>
      </c>
      <c r="O1209" s="37"/>
      <c r="P1209" s="38"/>
      <c r="Q1209" s="33"/>
      <c r="R1209" s="34"/>
    </row>
    <row r="1210" spans="1:18" ht="15.75" customHeight="1" x14ac:dyDescent="0.2">
      <c r="A1210" s="22"/>
      <c r="B1210" s="27" t="s">
        <v>21</v>
      </c>
      <c r="C1210" s="27">
        <v>1185732</v>
      </c>
      <c r="D1210" s="28">
        <v>44456</v>
      </c>
      <c r="E1210" s="27" t="s">
        <v>22</v>
      </c>
      <c r="F1210" s="27" t="s">
        <v>66</v>
      </c>
      <c r="G1210" s="27" t="s">
        <v>67</v>
      </c>
      <c r="H1210" s="27" t="s">
        <v>28</v>
      </c>
      <c r="I1210" s="29">
        <v>0.54999999999999993</v>
      </c>
      <c r="J1210" s="30">
        <v>1250</v>
      </c>
      <c r="K1210" s="31">
        <f t="shared" si="8"/>
        <v>687.49999999999989</v>
      </c>
      <c r="L1210" s="31">
        <f t="shared" si="9"/>
        <v>171.87499999999997</v>
      </c>
      <c r="M1210" s="32">
        <v>0.25</v>
      </c>
      <c r="O1210" s="37"/>
      <c r="P1210" s="38"/>
      <c r="Q1210" s="33"/>
      <c r="R1210" s="34"/>
    </row>
    <row r="1211" spans="1:18" ht="15.75" customHeight="1" x14ac:dyDescent="0.2">
      <c r="A1211" s="22"/>
      <c r="B1211" s="27" t="s">
        <v>21</v>
      </c>
      <c r="C1211" s="27">
        <v>1185732</v>
      </c>
      <c r="D1211" s="28">
        <v>44456</v>
      </c>
      <c r="E1211" s="27" t="s">
        <v>22</v>
      </c>
      <c r="F1211" s="27" t="s">
        <v>66</v>
      </c>
      <c r="G1211" s="27" t="s">
        <v>67</v>
      </c>
      <c r="H1211" s="27" t="s">
        <v>29</v>
      </c>
      <c r="I1211" s="29">
        <v>0.6</v>
      </c>
      <c r="J1211" s="30">
        <v>2250</v>
      </c>
      <c r="K1211" s="31">
        <f t="shared" si="8"/>
        <v>1350</v>
      </c>
      <c r="L1211" s="31">
        <f t="shared" si="9"/>
        <v>540</v>
      </c>
      <c r="M1211" s="32">
        <v>0.4</v>
      </c>
      <c r="O1211" s="37"/>
      <c r="P1211" s="38"/>
      <c r="Q1211" s="33"/>
      <c r="R1211" s="34"/>
    </row>
    <row r="1212" spans="1:18" ht="15.75" customHeight="1" x14ac:dyDescent="0.2">
      <c r="A1212" s="22"/>
      <c r="B1212" s="27" t="s">
        <v>21</v>
      </c>
      <c r="C1212" s="27">
        <v>1185732</v>
      </c>
      <c r="D1212" s="28">
        <v>44488</v>
      </c>
      <c r="E1212" s="27" t="s">
        <v>22</v>
      </c>
      <c r="F1212" s="27" t="s">
        <v>66</v>
      </c>
      <c r="G1212" s="27" t="s">
        <v>67</v>
      </c>
      <c r="H1212" s="27" t="s">
        <v>24</v>
      </c>
      <c r="I1212" s="29">
        <v>0.6</v>
      </c>
      <c r="J1212" s="30">
        <v>4000</v>
      </c>
      <c r="K1212" s="31">
        <f t="shared" si="8"/>
        <v>2400</v>
      </c>
      <c r="L1212" s="31">
        <f t="shared" si="9"/>
        <v>840</v>
      </c>
      <c r="M1212" s="32">
        <v>0.35</v>
      </c>
      <c r="O1212" s="37"/>
      <c r="P1212" s="38"/>
      <c r="Q1212" s="33"/>
      <c r="R1212" s="34"/>
    </row>
    <row r="1213" spans="1:18" ht="15.75" customHeight="1" x14ac:dyDescent="0.2">
      <c r="A1213" s="22"/>
      <c r="B1213" s="27" t="s">
        <v>21</v>
      </c>
      <c r="C1213" s="27">
        <v>1185732</v>
      </c>
      <c r="D1213" s="28">
        <v>44488</v>
      </c>
      <c r="E1213" s="27" t="s">
        <v>22</v>
      </c>
      <c r="F1213" s="27" t="s">
        <v>66</v>
      </c>
      <c r="G1213" s="27" t="s">
        <v>67</v>
      </c>
      <c r="H1213" s="27" t="s">
        <v>25</v>
      </c>
      <c r="I1213" s="29">
        <v>0.55000000000000004</v>
      </c>
      <c r="J1213" s="30">
        <v>2250</v>
      </c>
      <c r="K1213" s="31">
        <f t="shared" si="8"/>
        <v>1237.5</v>
      </c>
      <c r="L1213" s="31">
        <f t="shared" si="9"/>
        <v>433.125</v>
      </c>
      <c r="M1213" s="32">
        <v>0.35</v>
      </c>
      <c r="O1213" s="37"/>
      <c r="P1213" s="38"/>
      <c r="Q1213" s="33"/>
      <c r="R1213" s="34"/>
    </row>
    <row r="1214" spans="1:18" ht="15.75" customHeight="1" x14ac:dyDescent="0.2">
      <c r="A1214" s="22"/>
      <c r="B1214" s="27" t="s">
        <v>21</v>
      </c>
      <c r="C1214" s="27">
        <v>1185732</v>
      </c>
      <c r="D1214" s="28">
        <v>44488</v>
      </c>
      <c r="E1214" s="27" t="s">
        <v>22</v>
      </c>
      <c r="F1214" s="27" t="s">
        <v>66</v>
      </c>
      <c r="G1214" s="27" t="s">
        <v>67</v>
      </c>
      <c r="H1214" s="27" t="s">
        <v>26</v>
      </c>
      <c r="I1214" s="29">
        <v>0.55000000000000004</v>
      </c>
      <c r="J1214" s="30">
        <v>1250</v>
      </c>
      <c r="K1214" s="31">
        <f t="shared" si="8"/>
        <v>687.5</v>
      </c>
      <c r="L1214" s="31">
        <f t="shared" si="9"/>
        <v>275</v>
      </c>
      <c r="M1214" s="32">
        <v>0.39999999999999997</v>
      </c>
      <c r="O1214" s="37"/>
      <c r="P1214" s="38"/>
      <c r="Q1214" s="33"/>
      <c r="R1214" s="34"/>
    </row>
    <row r="1215" spans="1:18" ht="15.75" customHeight="1" x14ac:dyDescent="0.2">
      <c r="A1215" s="22"/>
      <c r="B1215" s="27" t="s">
        <v>21</v>
      </c>
      <c r="C1215" s="27">
        <v>1185732</v>
      </c>
      <c r="D1215" s="28">
        <v>44488</v>
      </c>
      <c r="E1215" s="27" t="s">
        <v>22</v>
      </c>
      <c r="F1215" s="27" t="s">
        <v>66</v>
      </c>
      <c r="G1215" s="27" t="s">
        <v>67</v>
      </c>
      <c r="H1215" s="27" t="s">
        <v>27</v>
      </c>
      <c r="I1215" s="29">
        <v>0.55000000000000004</v>
      </c>
      <c r="J1215" s="30">
        <v>1000</v>
      </c>
      <c r="K1215" s="31">
        <f t="shared" si="8"/>
        <v>550</v>
      </c>
      <c r="L1215" s="31">
        <f t="shared" si="9"/>
        <v>165</v>
      </c>
      <c r="M1215" s="32">
        <v>0.3</v>
      </c>
      <c r="O1215" s="37"/>
      <c r="P1215" s="38"/>
      <c r="Q1215" s="33"/>
      <c r="R1215" s="34"/>
    </row>
    <row r="1216" spans="1:18" ht="15.75" customHeight="1" x14ac:dyDescent="0.2">
      <c r="A1216" s="22"/>
      <c r="B1216" s="27" t="s">
        <v>21</v>
      </c>
      <c r="C1216" s="27">
        <v>1185732</v>
      </c>
      <c r="D1216" s="28">
        <v>44488</v>
      </c>
      <c r="E1216" s="27" t="s">
        <v>22</v>
      </c>
      <c r="F1216" s="27" t="s">
        <v>66</v>
      </c>
      <c r="G1216" s="27" t="s">
        <v>67</v>
      </c>
      <c r="H1216" s="27" t="s">
        <v>28</v>
      </c>
      <c r="I1216" s="29">
        <v>0.65</v>
      </c>
      <c r="J1216" s="30">
        <v>1000</v>
      </c>
      <c r="K1216" s="31">
        <f t="shared" si="8"/>
        <v>650</v>
      </c>
      <c r="L1216" s="31">
        <f t="shared" si="9"/>
        <v>162.5</v>
      </c>
      <c r="M1216" s="32">
        <v>0.25</v>
      </c>
      <c r="O1216" s="37"/>
      <c r="P1216" s="38"/>
      <c r="Q1216" s="33"/>
      <c r="R1216" s="34"/>
    </row>
    <row r="1217" spans="1:18" ht="15.75" customHeight="1" x14ac:dyDescent="0.2">
      <c r="A1217" s="22"/>
      <c r="B1217" s="27" t="s">
        <v>21</v>
      </c>
      <c r="C1217" s="27">
        <v>1185732</v>
      </c>
      <c r="D1217" s="28">
        <v>44488</v>
      </c>
      <c r="E1217" s="27" t="s">
        <v>22</v>
      </c>
      <c r="F1217" s="27" t="s">
        <v>66</v>
      </c>
      <c r="G1217" s="27" t="s">
        <v>67</v>
      </c>
      <c r="H1217" s="27" t="s">
        <v>29</v>
      </c>
      <c r="I1217" s="29">
        <v>0.7</v>
      </c>
      <c r="J1217" s="30">
        <v>2250</v>
      </c>
      <c r="K1217" s="31">
        <f t="shared" si="8"/>
        <v>1575</v>
      </c>
      <c r="L1217" s="31">
        <f t="shared" si="9"/>
        <v>630</v>
      </c>
      <c r="M1217" s="32">
        <v>0.4</v>
      </c>
      <c r="O1217" s="37"/>
      <c r="P1217" s="38"/>
      <c r="Q1217" s="33"/>
      <c r="R1217" s="34"/>
    </row>
    <row r="1218" spans="1:18" ht="15.75" customHeight="1" x14ac:dyDescent="0.2">
      <c r="A1218" s="22"/>
      <c r="B1218" s="27" t="s">
        <v>21</v>
      </c>
      <c r="C1218" s="27">
        <v>1185732</v>
      </c>
      <c r="D1218" s="28">
        <v>44518</v>
      </c>
      <c r="E1218" s="27" t="s">
        <v>22</v>
      </c>
      <c r="F1218" s="27" t="s">
        <v>66</v>
      </c>
      <c r="G1218" s="27" t="s">
        <v>67</v>
      </c>
      <c r="H1218" s="27" t="s">
        <v>24</v>
      </c>
      <c r="I1218" s="29">
        <v>0.65</v>
      </c>
      <c r="J1218" s="30">
        <v>3750</v>
      </c>
      <c r="K1218" s="31">
        <f t="shared" si="8"/>
        <v>2437.5</v>
      </c>
      <c r="L1218" s="31">
        <f t="shared" si="9"/>
        <v>853.125</v>
      </c>
      <c r="M1218" s="32">
        <v>0.35</v>
      </c>
      <c r="O1218" s="37"/>
      <c r="P1218" s="38"/>
      <c r="Q1218" s="33"/>
      <c r="R1218" s="34"/>
    </row>
    <row r="1219" spans="1:18" ht="15.75" customHeight="1" x14ac:dyDescent="0.2">
      <c r="A1219" s="22"/>
      <c r="B1219" s="27" t="s">
        <v>21</v>
      </c>
      <c r="C1219" s="27">
        <v>1185732</v>
      </c>
      <c r="D1219" s="28">
        <v>44518</v>
      </c>
      <c r="E1219" s="27" t="s">
        <v>22</v>
      </c>
      <c r="F1219" s="27" t="s">
        <v>66</v>
      </c>
      <c r="G1219" s="27" t="s">
        <v>67</v>
      </c>
      <c r="H1219" s="27" t="s">
        <v>25</v>
      </c>
      <c r="I1219" s="29">
        <v>0.55000000000000004</v>
      </c>
      <c r="J1219" s="30">
        <v>2000</v>
      </c>
      <c r="K1219" s="31">
        <f t="shared" si="8"/>
        <v>1100</v>
      </c>
      <c r="L1219" s="31">
        <f t="shared" si="9"/>
        <v>385</v>
      </c>
      <c r="M1219" s="32">
        <v>0.35</v>
      </c>
      <c r="O1219" s="37"/>
      <c r="P1219" s="38"/>
      <c r="Q1219" s="33"/>
      <c r="R1219" s="34"/>
    </row>
    <row r="1220" spans="1:18" ht="15.75" customHeight="1" x14ac:dyDescent="0.2">
      <c r="A1220" s="22"/>
      <c r="B1220" s="27" t="s">
        <v>21</v>
      </c>
      <c r="C1220" s="27">
        <v>1185732</v>
      </c>
      <c r="D1220" s="28">
        <v>44518</v>
      </c>
      <c r="E1220" s="27" t="s">
        <v>22</v>
      </c>
      <c r="F1220" s="27" t="s">
        <v>66</v>
      </c>
      <c r="G1220" s="27" t="s">
        <v>67</v>
      </c>
      <c r="H1220" s="27" t="s">
        <v>26</v>
      </c>
      <c r="I1220" s="29">
        <v>0.55000000000000004</v>
      </c>
      <c r="J1220" s="30">
        <v>1950</v>
      </c>
      <c r="K1220" s="31">
        <f t="shared" si="8"/>
        <v>1072.5</v>
      </c>
      <c r="L1220" s="31">
        <f t="shared" si="9"/>
        <v>428.99999999999994</v>
      </c>
      <c r="M1220" s="32">
        <v>0.39999999999999997</v>
      </c>
      <c r="O1220" s="37"/>
      <c r="P1220" s="38"/>
      <c r="Q1220" s="33"/>
      <c r="R1220" s="34"/>
    </row>
    <row r="1221" spans="1:18" ht="15.75" customHeight="1" x14ac:dyDescent="0.2">
      <c r="A1221" s="22"/>
      <c r="B1221" s="27" t="s">
        <v>21</v>
      </c>
      <c r="C1221" s="27">
        <v>1185732</v>
      </c>
      <c r="D1221" s="28">
        <v>44518</v>
      </c>
      <c r="E1221" s="27" t="s">
        <v>22</v>
      </c>
      <c r="F1221" s="27" t="s">
        <v>66</v>
      </c>
      <c r="G1221" s="27" t="s">
        <v>67</v>
      </c>
      <c r="H1221" s="27" t="s">
        <v>27</v>
      </c>
      <c r="I1221" s="29">
        <v>0.55000000000000004</v>
      </c>
      <c r="J1221" s="30">
        <v>1750</v>
      </c>
      <c r="K1221" s="31">
        <f t="shared" si="8"/>
        <v>962.50000000000011</v>
      </c>
      <c r="L1221" s="31">
        <f t="shared" si="9"/>
        <v>288.75</v>
      </c>
      <c r="M1221" s="32">
        <v>0.3</v>
      </c>
      <c r="O1221" s="37"/>
      <c r="P1221" s="38"/>
      <c r="Q1221" s="33"/>
      <c r="R1221" s="34"/>
    </row>
    <row r="1222" spans="1:18" ht="15.75" customHeight="1" x14ac:dyDescent="0.2">
      <c r="A1222" s="22"/>
      <c r="B1222" s="27" t="s">
        <v>21</v>
      </c>
      <c r="C1222" s="27">
        <v>1185732</v>
      </c>
      <c r="D1222" s="28">
        <v>44518</v>
      </c>
      <c r="E1222" s="27" t="s">
        <v>22</v>
      </c>
      <c r="F1222" s="27" t="s">
        <v>66</v>
      </c>
      <c r="G1222" s="27" t="s">
        <v>67</v>
      </c>
      <c r="H1222" s="27" t="s">
        <v>28</v>
      </c>
      <c r="I1222" s="29">
        <v>0.65</v>
      </c>
      <c r="J1222" s="30">
        <v>1500</v>
      </c>
      <c r="K1222" s="31">
        <f t="shared" si="8"/>
        <v>975</v>
      </c>
      <c r="L1222" s="31">
        <f t="shared" si="9"/>
        <v>243.75</v>
      </c>
      <c r="M1222" s="32">
        <v>0.25</v>
      </c>
      <c r="O1222" s="37"/>
      <c r="P1222" s="38"/>
      <c r="Q1222" s="33"/>
      <c r="R1222" s="34"/>
    </row>
    <row r="1223" spans="1:18" ht="15.75" customHeight="1" x14ac:dyDescent="0.2">
      <c r="A1223" s="22"/>
      <c r="B1223" s="27" t="s">
        <v>21</v>
      </c>
      <c r="C1223" s="27">
        <v>1185732</v>
      </c>
      <c r="D1223" s="28">
        <v>44518</v>
      </c>
      <c r="E1223" s="27" t="s">
        <v>22</v>
      </c>
      <c r="F1223" s="27" t="s">
        <v>66</v>
      </c>
      <c r="G1223" s="27" t="s">
        <v>67</v>
      </c>
      <c r="H1223" s="27" t="s">
        <v>29</v>
      </c>
      <c r="I1223" s="29">
        <v>0.7</v>
      </c>
      <c r="J1223" s="30">
        <v>2500</v>
      </c>
      <c r="K1223" s="31">
        <f t="shared" si="8"/>
        <v>1750</v>
      </c>
      <c r="L1223" s="31">
        <f t="shared" si="9"/>
        <v>700</v>
      </c>
      <c r="M1223" s="32">
        <v>0.4</v>
      </c>
      <c r="O1223" s="37"/>
      <c r="P1223" s="38"/>
      <c r="Q1223" s="33"/>
      <c r="R1223" s="34"/>
    </row>
    <row r="1224" spans="1:18" ht="15.75" customHeight="1" x14ac:dyDescent="0.2">
      <c r="A1224" s="22"/>
      <c r="B1224" s="27" t="s">
        <v>21</v>
      </c>
      <c r="C1224" s="27">
        <v>1185732</v>
      </c>
      <c r="D1224" s="28">
        <v>44547</v>
      </c>
      <c r="E1224" s="27" t="s">
        <v>22</v>
      </c>
      <c r="F1224" s="27" t="s">
        <v>66</v>
      </c>
      <c r="G1224" s="27" t="s">
        <v>67</v>
      </c>
      <c r="H1224" s="27" t="s">
        <v>24</v>
      </c>
      <c r="I1224" s="29">
        <v>0.65</v>
      </c>
      <c r="J1224" s="30">
        <v>4750</v>
      </c>
      <c r="K1224" s="31">
        <f t="shared" si="8"/>
        <v>3087.5</v>
      </c>
      <c r="L1224" s="31">
        <f t="shared" si="9"/>
        <v>1080.625</v>
      </c>
      <c r="M1224" s="32">
        <v>0.35</v>
      </c>
      <c r="O1224" s="37"/>
      <c r="P1224" s="38"/>
      <c r="Q1224" s="33"/>
      <c r="R1224" s="34"/>
    </row>
    <row r="1225" spans="1:18" ht="15.75" customHeight="1" x14ac:dyDescent="0.2">
      <c r="A1225" s="22"/>
      <c r="B1225" s="27" t="s">
        <v>21</v>
      </c>
      <c r="C1225" s="27">
        <v>1185732</v>
      </c>
      <c r="D1225" s="28">
        <v>44547</v>
      </c>
      <c r="E1225" s="27" t="s">
        <v>22</v>
      </c>
      <c r="F1225" s="27" t="s">
        <v>66</v>
      </c>
      <c r="G1225" s="27" t="s">
        <v>67</v>
      </c>
      <c r="H1225" s="27" t="s">
        <v>25</v>
      </c>
      <c r="I1225" s="29">
        <v>0.55000000000000004</v>
      </c>
      <c r="J1225" s="30">
        <v>2750</v>
      </c>
      <c r="K1225" s="31">
        <f t="shared" si="8"/>
        <v>1512.5000000000002</v>
      </c>
      <c r="L1225" s="31">
        <f t="shared" si="9"/>
        <v>529.375</v>
      </c>
      <c r="M1225" s="32">
        <v>0.35</v>
      </c>
      <c r="O1225" s="37"/>
      <c r="P1225" s="38"/>
      <c r="Q1225" s="33"/>
      <c r="R1225" s="34"/>
    </row>
    <row r="1226" spans="1:18" ht="15.75" customHeight="1" x14ac:dyDescent="0.2">
      <c r="A1226" s="22"/>
      <c r="B1226" s="27" t="s">
        <v>21</v>
      </c>
      <c r="C1226" s="27">
        <v>1185732</v>
      </c>
      <c r="D1226" s="28">
        <v>44547</v>
      </c>
      <c r="E1226" s="27" t="s">
        <v>22</v>
      </c>
      <c r="F1226" s="27" t="s">
        <v>66</v>
      </c>
      <c r="G1226" s="27" t="s">
        <v>67</v>
      </c>
      <c r="H1226" s="27" t="s">
        <v>26</v>
      </c>
      <c r="I1226" s="29">
        <v>0.55000000000000004</v>
      </c>
      <c r="J1226" s="30">
        <v>2500</v>
      </c>
      <c r="K1226" s="31">
        <f t="shared" si="8"/>
        <v>1375</v>
      </c>
      <c r="L1226" s="31">
        <f t="shared" si="9"/>
        <v>550</v>
      </c>
      <c r="M1226" s="32">
        <v>0.39999999999999997</v>
      </c>
      <c r="O1226" s="37"/>
      <c r="P1226" s="38"/>
      <c r="Q1226" s="33"/>
      <c r="R1226" s="34"/>
    </row>
    <row r="1227" spans="1:18" ht="15.75" customHeight="1" x14ac:dyDescent="0.2">
      <c r="A1227" s="22"/>
      <c r="B1227" s="27" t="s">
        <v>21</v>
      </c>
      <c r="C1227" s="27">
        <v>1185732</v>
      </c>
      <c r="D1227" s="28">
        <v>44547</v>
      </c>
      <c r="E1227" s="27" t="s">
        <v>22</v>
      </c>
      <c r="F1227" s="27" t="s">
        <v>66</v>
      </c>
      <c r="G1227" s="27" t="s">
        <v>67</v>
      </c>
      <c r="H1227" s="27" t="s">
        <v>27</v>
      </c>
      <c r="I1227" s="29">
        <v>0.55000000000000004</v>
      </c>
      <c r="J1227" s="30">
        <v>2000</v>
      </c>
      <c r="K1227" s="31">
        <f t="shared" si="8"/>
        <v>1100</v>
      </c>
      <c r="L1227" s="31">
        <f t="shared" si="9"/>
        <v>330</v>
      </c>
      <c r="M1227" s="32">
        <v>0.3</v>
      </c>
      <c r="O1227" s="37"/>
      <c r="P1227" s="38"/>
      <c r="Q1227" s="33"/>
      <c r="R1227" s="34"/>
    </row>
    <row r="1228" spans="1:18" ht="15.75" customHeight="1" x14ac:dyDescent="0.2">
      <c r="A1228" s="22"/>
      <c r="B1228" s="27" t="s">
        <v>21</v>
      </c>
      <c r="C1228" s="27">
        <v>1185732</v>
      </c>
      <c r="D1228" s="28">
        <v>44547</v>
      </c>
      <c r="E1228" s="27" t="s">
        <v>22</v>
      </c>
      <c r="F1228" s="27" t="s">
        <v>66</v>
      </c>
      <c r="G1228" s="27" t="s">
        <v>67</v>
      </c>
      <c r="H1228" s="27" t="s">
        <v>28</v>
      </c>
      <c r="I1228" s="29">
        <v>0.65</v>
      </c>
      <c r="J1228" s="30">
        <v>2000</v>
      </c>
      <c r="K1228" s="31">
        <f t="shared" si="8"/>
        <v>1300</v>
      </c>
      <c r="L1228" s="31">
        <f t="shared" si="9"/>
        <v>325</v>
      </c>
      <c r="M1228" s="32">
        <v>0.25</v>
      </c>
      <c r="O1228" s="37"/>
      <c r="P1228" s="38"/>
      <c r="Q1228" s="33"/>
      <c r="R1228" s="34"/>
    </row>
    <row r="1229" spans="1:18" ht="15.75" customHeight="1" x14ac:dyDescent="0.2">
      <c r="A1229" s="22"/>
      <c r="B1229" s="27" t="s">
        <v>21</v>
      </c>
      <c r="C1229" s="27">
        <v>1185732</v>
      </c>
      <c r="D1229" s="28">
        <v>44547</v>
      </c>
      <c r="E1229" s="27" t="s">
        <v>22</v>
      </c>
      <c r="F1229" s="27" t="s">
        <v>66</v>
      </c>
      <c r="G1229" s="27" t="s">
        <v>67</v>
      </c>
      <c r="H1229" s="27" t="s">
        <v>29</v>
      </c>
      <c r="I1229" s="29">
        <v>0.7</v>
      </c>
      <c r="J1229" s="30">
        <v>3000</v>
      </c>
      <c r="K1229" s="31">
        <f t="shared" si="8"/>
        <v>2100</v>
      </c>
      <c r="L1229" s="31">
        <f t="shared" si="9"/>
        <v>840</v>
      </c>
      <c r="M1229" s="32">
        <v>0.4</v>
      </c>
      <c r="O1229" s="37"/>
      <c r="P1229" s="38"/>
      <c r="Q1229" s="33"/>
      <c r="R1229" s="34"/>
    </row>
    <row r="1230" spans="1:18" ht="15.75" customHeight="1" x14ac:dyDescent="0.2">
      <c r="A1230" s="22" t="s">
        <v>46</v>
      </c>
      <c r="B1230" s="27" t="s">
        <v>34</v>
      </c>
      <c r="C1230" s="27">
        <v>1128299</v>
      </c>
      <c r="D1230" s="28">
        <v>44206</v>
      </c>
      <c r="E1230" s="27" t="s">
        <v>35</v>
      </c>
      <c r="F1230" s="27" t="s">
        <v>68</v>
      </c>
      <c r="G1230" s="27" t="s">
        <v>69</v>
      </c>
      <c r="H1230" s="27" t="s">
        <v>24</v>
      </c>
      <c r="I1230" s="29">
        <v>0.35000000000000003</v>
      </c>
      <c r="J1230" s="30">
        <v>3750</v>
      </c>
      <c r="K1230" s="31">
        <f t="shared" si="8"/>
        <v>1312.5000000000002</v>
      </c>
      <c r="L1230" s="31">
        <f t="shared" si="9"/>
        <v>328.12500000000006</v>
      </c>
      <c r="M1230" s="32">
        <v>0.25</v>
      </c>
      <c r="O1230" s="37"/>
      <c r="P1230" s="38"/>
      <c r="Q1230" s="33"/>
      <c r="R1230" s="34"/>
    </row>
    <row r="1231" spans="1:18" ht="15.75" customHeight="1" x14ac:dyDescent="0.2">
      <c r="A1231" s="22"/>
      <c r="B1231" s="27" t="s">
        <v>34</v>
      </c>
      <c r="C1231" s="27">
        <v>1128299</v>
      </c>
      <c r="D1231" s="28">
        <v>44206</v>
      </c>
      <c r="E1231" s="27" t="s">
        <v>35</v>
      </c>
      <c r="F1231" s="27" t="s">
        <v>68</v>
      </c>
      <c r="G1231" s="27" t="s">
        <v>69</v>
      </c>
      <c r="H1231" s="27" t="s">
        <v>25</v>
      </c>
      <c r="I1231" s="29">
        <v>0.45</v>
      </c>
      <c r="J1231" s="30">
        <v>3750</v>
      </c>
      <c r="K1231" s="31">
        <f t="shared" si="8"/>
        <v>1687.5</v>
      </c>
      <c r="L1231" s="31">
        <f t="shared" si="9"/>
        <v>337.5</v>
      </c>
      <c r="M1231" s="32">
        <v>0.2</v>
      </c>
      <c r="O1231" s="37"/>
      <c r="P1231" s="38"/>
      <c r="Q1231" s="33"/>
      <c r="R1231" s="34"/>
    </row>
    <row r="1232" spans="1:18" ht="15.75" customHeight="1" x14ac:dyDescent="0.2">
      <c r="A1232" s="22"/>
      <c r="B1232" s="27" t="s">
        <v>34</v>
      </c>
      <c r="C1232" s="27">
        <v>1128299</v>
      </c>
      <c r="D1232" s="28">
        <v>44206</v>
      </c>
      <c r="E1232" s="27" t="s">
        <v>35</v>
      </c>
      <c r="F1232" s="27" t="s">
        <v>68</v>
      </c>
      <c r="G1232" s="27" t="s">
        <v>69</v>
      </c>
      <c r="H1232" s="27" t="s">
        <v>26</v>
      </c>
      <c r="I1232" s="29">
        <v>0.45</v>
      </c>
      <c r="J1232" s="30">
        <v>3750</v>
      </c>
      <c r="K1232" s="31">
        <f t="shared" si="8"/>
        <v>1687.5</v>
      </c>
      <c r="L1232" s="31">
        <f t="shared" si="9"/>
        <v>421.875</v>
      </c>
      <c r="M1232" s="32">
        <v>0.25</v>
      </c>
      <c r="O1232" s="37"/>
      <c r="P1232" s="38"/>
      <c r="Q1232" s="33"/>
      <c r="R1232" s="34"/>
    </row>
    <row r="1233" spans="1:18" ht="15.75" customHeight="1" x14ac:dyDescent="0.2">
      <c r="A1233" s="22"/>
      <c r="B1233" s="27" t="s">
        <v>34</v>
      </c>
      <c r="C1233" s="27">
        <v>1128299</v>
      </c>
      <c r="D1233" s="28">
        <v>44206</v>
      </c>
      <c r="E1233" s="27" t="s">
        <v>35</v>
      </c>
      <c r="F1233" s="27" t="s">
        <v>68</v>
      </c>
      <c r="G1233" s="27" t="s">
        <v>69</v>
      </c>
      <c r="H1233" s="27" t="s">
        <v>27</v>
      </c>
      <c r="I1233" s="29">
        <v>0.45</v>
      </c>
      <c r="J1233" s="30">
        <v>2250</v>
      </c>
      <c r="K1233" s="31">
        <f t="shared" si="8"/>
        <v>1012.5</v>
      </c>
      <c r="L1233" s="31">
        <f t="shared" si="9"/>
        <v>253.125</v>
      </c>
      <c r="M1233" s="32">
        <v>0.25</v>
      </c>
      <c r="O1233" s="37"/>
      <c r="P1233" s="38"/>
      <c r="Q1233" s="33"/>
      <c r="R1233" s="34"/>
    </row>
    <row r="1234" spans="1:18" ht="15.75" customHeight="1" x14ac:dyDescent="0.2">
      <c r="A1234" s="22"/>
      <c r="B1234" s="27" t="s">
        <v>34</v>
      </c>
      <c r="C1234" s="27">
        <v>1128299</v>
      </c>
      <c r="D1234" s="28">
        <v>44206</v>
      </c>
      <c r="E1234" s="27" t="s">
        <v>35</v>
      </c>
      <c r="F1234" s="27" t="s">
        <v>68</v>
      </c>
      <c r="G1234" s="27" t="s">
        <v>69</v>
      </c>
      <c r="H1234" s="27" t="s">
        <v>28</v>
      </c>
      <c r="I1234" s="29">
        <v>0.5</v>
      </c>
      <c r="J1234" s="30">
        <v>1750</v>
      </c>
      <c r="K1234" s="31">
        <f t="shared" si="8"/>
        <v>875</v>
      </c>
      <c r="L1234" s="31">
        <f t="shared" si="9"/>
        <v>131.25</v>
      </c>
      <c r="M1234" s="32">
        <v>0.15</v>
      </c>
      <c r="O1234" s="37"/>
      <c r="P1234" s="38"/>
      <c r="Q1234" s="33"/>
      <c r="R1234" s="34"/>
    </row>
    <row r="1235" spans="1:18" ht="15.75" customHeight="1" x14ac:dyDescent="0.2">
      <c r="A1235" s="22"/>
      <c r="B1235" s="27" t="s">
        <v>34</v>
      </c>
      <c r="C1235" s="27">
        <v>1128299</v>
      </c>
      <c r="D1235" s="28">
        <v>44206</v>
      </c>
      <c r="E1235" s="27" t="s">
        <v>35</v>
      </c>
      <c r="F1235" s="27" t="s">
        <v>68</v>
      </c>
      <c r="G1235" s="27" t="s">
        <v>69</v>
      </c>
      <c r="H1235" s="27" t="s">
        <v>29</v>
      </c>
      <c r="I1235" s="29">
        <v>0.45</v>
      </c>
      <c r="J1235" s="30">
        <v>4250</v>
      </c>
      <c r="K1235" s="31">
        <f t="shared" si="8"/>
        <v>1912.5</v>
      </c>
      <c r="L1235" s="31">
        <f t="shared" si="9"/>
        <v>765</v>
      </c>
      <c r="M1235" s="32">
        <v>0.4</v>
      </c>
      <c r="O1235" s="37"/>
      <c r="P1235" s="38"/>
      <c r="Q1235" s="33"/>
      <c r="R1235" s="34"/>
    </row>
    <row r="1236" spans="1:18" ht="15.75" customHeight="1" x14ac:dyDescent="0.2">
      <c r="A1236" s="22"/>
      <c r="B1236" s="27" t="s">
        <v>34</v>
      </c>
      <c r="C1236" s="27">
        <v>1128299</v>
      </c>
      <c r="D1236" s="28">
        <v>44237</v>
      </c>
      <c r="E1236" s="27" t="s">
        <v>35</v>
      </c>
      <c r="F1236" s="27" t="s">
        <v>68</v>
      </c>
      <c r="G1236" s="27" t="s">
        <v>69</v>
      </c>
      <c r="H1236" s="27" t="s">
        <v>24</v>
      </c>
      <c r="I1236" s="29">
        <v>0.35000000000000003</v>
      </c>
      <c r="J1236" s="30">
        <v>4750</v>
      </c>
      <c r="K1236" s="31">
        <f t="shared" si="8"/>
        <v>1662.5000000000002</v>
      </c>
      <c r="L1236" s="31">
        <f t="shared" si="9"/>
        <v>415.62500000000006</v>
      </c>
      <c r="M1236" s="32">
        <v>0.25</v>
      </c>
      <c r="O1236" s="37"/>
      <c r="P1236" s="38"/>
      <c r="Q1236" s="33"/>
      <c r="R1236" s="34"/>
    </row>
    <row r="1237" spans="1:18" ht="15.75" customHeight="1" x14ac:dyDescent="0.2">
      <c r="A1237" s="22"/>
      <c r="B1237" s="27" t="s">
        <v>34</v>
      </c>
      <c r="C1237" s="27">
        <v>1128299</v>
      </c>
      <c r="D1237" s="28">
        <v>44237</v>
      </c>
      <c r="E1237" s="27" t="s">
        <v>35</v>
      </c>
      <c r="F1237" s="27" t="s">
        <v>68</v>
      </c>
      <c r="G1237" s="27" t="s">
        <v>69</v>
      </c>
      <c r="H1237" s="27" t="s">
        <v>25</v>
      </c>
      <c r="I1237" s="29">
        <v>0.45</v>
      </c>
      <c r="J1237" s="30">
        <v>3750</v>
      </c>
      <c r="K1237" s="31">
        <f t="shared" si="8"/>
        <v>1687.5</v>
      </c>
      <c r="L1237" s="31">
        <f t="shared" si="9"/>
        <v>337.5</v>
      </c>
      <c r="M1237" s="32">
        <v>0.2</v>
      </c>
      <c r="O1237" s="37"/>
      <c r="P1237" s="38"/>
      <c r="Q1237" s="33"/>
      <c r="R1237" s="34"/>
    </row>
    <row r="1238" spans="1:18" ht="15.75" customHeight="1" x14ac:dyDescent="0.2">
      <c r="A1238" s="22"/>
      <c r="B1238" s="27" t="s">
        <v>34</v>
      </c>
      <c r="C1238" s="27">
        <v>1128299</v>
      </c>
      <c r="D1238" s="28">
        <v>44237</v>
      </c>
      <c r="E1238" s="27" t="s">
        <v>35</v>
      </c>
      <c r="F1238" s="27" t="s">
        <v>68</v>
      </c>
      <c r="G1238" s="27" t="s">
        <v>69</v>
      </c>
      <c r="H1238" s="27" t="s">
        <v>26</v>
      </c>
      <c r="I1238" s="29">
        <v>0.45</v>
      </c>
      <c r="J1238" s="30">
        <v>3750</v>
      </c>
      <c r="K1238" s="31">
        <f t="shared" si="8"/>
        <v>1687.5</v>
      </c>
      <c r="L1238" s="31">
        <f t="shared" si="9"/>
        <v>421.875</v>
      </c>
      <c r="M1238" s="32">
        <v>0.25</v>
      </c>
      <c r="O1238" s="37"/>
      <c r="P1238" s="38"/>
      <c r="Q1238" s="33"/>
      <c r="R1238" s="34"/>
    </row>
    <row r="1239" spans="1:18" ht="15.75" customHeight="1" x14ac:dyDescent="0.2">
      <c r="A1239" s="22"/>
      <c r="B1239" s="27" t="s">
        <v>34</v>
      </c>
      <c r="C1239" s="27">
        <v>1128299</v>
      </c>
      <c r="D1239" s="28">
        <v>44237</v>
      </c>
      <c r="E1239" s="27" t="s">
        <v>35</v>
      </c>
      <c r="F1239" s="27" t="s">
        <v>68</v>
      </c>
      <c r="G1239" s="27" t="s">
        <v>69</v>
      </c>
      <c r="H1239" s="27" t="s">
        <v>27</v>
      </c>
      <c r="I1239" s="29">
        <v>0.45</v>
      </c>
      <c r="J1239" s="30">
        <v>2250</v>
      </c>
      <c r="K1239" s="31">
        <f t="shared" si="8"/>
        <v>1012.5</v>
      </c>
      <c r="L1239" s="31">
        <f t="shared" si="9"/>
        <v>253.125</v>
      </c>
      <c r="M1239" s="32">
        <v>0.25</v>
      </c>
      <c r="O1239" s="37"/>
      <c r="P1239" s="38"/>
      <c r="Q1239" s="33"/>
      <c r="R1239" s="34"/>
    </row>
    <row r="1240" spans="1:18" ht="15.75" customHeight="1" x14ac:dyDescent="0.2">
      <c r="A1240" s="22"/>
      <c r="B1240" s="27" t="s">
        <v>34</v>
      </c>
      <c r="C1240" s="27">
        <v>1128299</v>
      </c>
      <c r="D1240" s="28">
        <v>44237</v>
      </c>
      <c r="E1240" s="27" t="s">
        <v>35</v>
      </c>
      <c r="F1240" s="27" t="s">
        <v>68</v>
      </c>
      <c r="G1240" s="27" t="s">
        <v>69</v>
      </c>
      <c r="H1240" s="27" t="s">
        <v>28</v>
      </c>
      <c r="I1240" s="29">
        <v>0.5</v>
      </c>
      <c r="J1240" s="30">
        <v>1500</v>
      </c>
      <c r="K1240" s="31">
        <f t="shared" si="8"/>
        <v>750</v>
      </c>
      <c r="L1240" s="31">
        <f t="shared" si="9"/>
        <v>112.5</v>
      </c>
      <c r="M1240" s="32">
        <v>0.15</v>
      </c>
      <c r="O1240" s="37"/>
      <c r="P1240" s="38"/>
      <c r="Q1240" s="33"/>
      <c r="R1240" s="34"/>
    </row>
    <row r="1241" spans="1:18" ht="15.75" customHeight="1" x14ac:dyDescent="0.2">
      <c r="A1241" s="22"/>
      <c r="B1241" s="27" t="s">
        <v>34</v>
      </c>
      <c r="C1241" s="27">
        <v>1128299</v>
      </c>
      <c r="D1241" s="28">
        <v>44237</v>
      </c>
      <c r="E1241" s="27" t="s">
        <v>35</v>
      </c>
      <c r="F1241" s="27" t="s">
        <v>68</v>
      </c>
      <c r="G1241" s="27" t="s">
        <v>69</v>
      </c>
      <c r="H1241" s="27" t="s">
        <v>29</v>
      </c>
      <c r="I1241" s="29">
        <v>0.45</v>
      </c>
      <c r="J1241" s="30">
        <v>3500</v>
      </c>
      <c r="K1241" s="31">
        <f t="shared" si="8"/>
        <v>1575</v>
      </c>
      <c r="L1241" s="31">
        <f t="shared" si="9"/>
        <v>630</v>
      </c>
      <c r="M1241" s="32">
        <v>0.4</v>
      </c>
      <c r="O1241" s="37"/>
      <c r="P1241" s="38"/>
      <c r="Q1241" s="33"/>
      <c r="R1241" s="34"/>
    </row>
    <row r="1242" spans="1:18" ht="15.75" customHeight="1" x14ac:dyDescent="0.2">
      <c r="A1242" s="22"/>
      <c r="B1242" s="27" t="s">
        <v>34</v>
      </c>
      <c r="C1242" s="27">
        <v>1128299</v>
      </c>
      <c r="D1242" s="28">
        <v>44264</v>
      </c>
      <c r="E1242" s="27" t="s">
        <v>35</v>
      </c>
      <c r="F1242" s="27" t="s">
        <v>68</v>
      </c>
      <c r="G1242" s="27" t="s">
        <v>69</v>
      </c>
      <c r="H1242" s="27" t="s">
        <v>24</v>
      </c>
      <c r="I1242" s="29">
        <v>0.45</v>
      </c>
      <c r="J1242" s="30">
        <v>5000</v>
      </c>
      <c r="K1242" s="31">
        <f t="shared" si="8"/>
        <v>2250</v>
      </c>
      <c r="L1242" s="31">
        <f t="shared" si="9"/>
        <v>562.5</v>
      </c>
      <c r="M1242" s="32">
        <v>0.25</v>
      </c>
      <c r="O1242" s="37"/>
      <c r="P1242" s="38"/>
      <c r="Q1242" s="33"/>
      <c r="R1242" s="34"/>
    </row>
    <row r="1243" spans="1:18" ht="15.75" customHeight="1" x14ac:dyDescent="0.2">
      <c r="A1243" s="22"/>
      <c r="B1243" s="27" t="s">
        <v>34</v>
      </c>
      <c r="C1243" s="27">
        <v>1128299</v>
      </c>
      <c r="D1243" s="28">
        <v>44264</v>
      </c>
      <c r="E1243" s="27" t="s">
        <v>35</v>
      </c>
      <c r="F1243" s="27" t="s">
        <v>68</v>
      </c>
      <c r="G1243" s="27" t="s">
        <v>69</v>
      </c>
      <c r="H1243" s="27" t="s">
        <v>25</v>
      </c>
      <c r="I1243" s="29">
        <v>0.54999999999999993</v>
      </c>
      <c r="J1243" s="30">
        <v>3500</v>
      </c>
      <c r="K1243" s="31">
        <f t="shared" si="8"/>
        <v>1924.9999999999998</v>
      </c>
      <c r="L1243" s="31">
        <f t="shared" si="9"/>
        <v>385</v>
      </c>
      <c r="M1243" s="32">
        <v>0.2</v>
      </c>
      <c r="O1243" s="37"/>
      <c r="P1243" s="38"/>
      <c r="Q1243" s="33"/>
      <c r="R1243" s="34"/>
    </row>
    <row r="1244" spans="1:18" ht="15.75" customHeight="1" x14ac:dyDescent="0.2">
      <c r="A1244" s="22"/>
      <c r="B1244" s="27" t="s">
        <v>34</v>
      </c>
      <c r="C1244" s="27">
        <v>1128299</v>
      </c>
      <c r="D1244" s="28">
        <v>44264</v>
      </c>
      <c r="E1244" s="27" t="s">
        <v>35</v>
      </c>
      <c r="F1244" s="27" t="s">
        <v>68</v>
      </c>
      <c r="G1244" s="27" t="s">
        <v>69</v>
      </c>
      <c r="H1244" s="27" t="s">
        <v>26</v>
      </c>
      <c r="I1244" s="29">
        <v>0.59999999999999987</v>
      </c>
      <c r="J1244" s="30">
        <v>3750</v>
      </c>
      <c r="K1244" s="31">
        <f t="shared" si="8"/>
        <v>2249.9999999999995</v>
      </c>
      <c r="L1244" s="31">
        <f t="shared" si="9"/>
        <v>562.49999999999989</v>
      </c>
      <c r="M1244" s="32">
        <v>0.25</v>
      </c>
      <c r="O1244" s="37"/>
      <c r="P1244" s="38"/>
      <c r="Q1244" s="33"/>
      <c r="R1244" s="34"/>
    </row>
    <row r="1245" spans="1:18" ht="15.75" customHeight="1" x14ac:dyDescent="0.2">
      <c r="A1245" s="22"/>
      <c r="B1245" s="27" t="s">
        <v>34</v>
      </c>
      <c r="C1245" s="27">
        <v>1128299</v>
      </c>
      <c r="D1245" s="28">
        <v>44264</v>
      </c>
      <c r="E1245" s="27" t="s">
        <v>35</v>
      </c>
      <c r="F1245" s="27" t="s">
        <v>68</v>
      </c>
      <c r="G1245" s="27" t="s">
        <v>69</v>
      </c>
      <c r="H1245" s="27" t="s">
        <v>27</v>
      </c>
      <c r="I1245" s="29">
        <v>0.54999999999999993</v>
      </c>
      <c r="J1245" s="30">
        <v>2750</v>
      </c>
      <c r="K1245" s="31">
        <f t="shared" si="8"/>
        <v>1512.4999999999998</v>
      </c>
      <c r="L1245" s="31">
        <f t="shared" si="9"/>
        <v>378.12499999999994</v>
      </c>
      <c r="M1245" s="32">
        <v>0.25</v>
      </c>
      <c r="O1245" s="37"/>
      <c r="P1245" s="38"/>
      <c r="Q1245" s="33"/>
      <c r="R1245" s="34"/>
    </row>
    <row r="1246" spans="1:18" ht="15.75" customHeight="1" x14ac:dyDescent="0.2">
      <c r="A1246" s="22"/>
      <c r="B1246" s="27" t="s">
        <v>34</v>
      </c>
      <c r="C1246" s="27">
        <v>1128299</v>
      </c>
      <c r="D1246" s="28">
        <v>44264</v>
      </c>
      <c r="E1246" s="27" t="s">
        <v>35</v>
      </c>
      <c r="F1246" s="27" t="s">
        <v>68</v>
      </c>
      <c r="G1246" s="27" t="s">
        <v>69</v>
      </c>
      <c r="H1246" s="27" t="s">
        <v>28</v>
      </c>
      <c r="I1246" s="29">
        <v>0.6</v>
      </c>
      <c r="J1246" s="30">
        <v>1250</v>
      </c>
      <c r="K1246" s="31">
        <f t="shared" si="8"/>
        <v>750</v>
      </c>
      <c r="L1246" s="31">
        <f t="shared" si="9"/>
        <v>112.5</v>
      </c>
      <c r="M1246" s="32">
        <v>0.15</v>
      </c>
      <c r="O1246" s="37"/>
      <c r="P1246" s="38"/>
      <c r="Q1246" s="33"/>
      <c r="R1246" s="34"/>
    </row>
    <row r="1247" spans="1:18" ht="15.75" customHeight="1" x14ac:dyDescent="0.2">
      <c r="A1247" s="22"/>
      <c r="B1247" s="27" t="s">
        <v>34</v>
      </c>
      <c r="C1247" s="27">
        <v>1128299</v>
      </c>
      <c r="D1247" s="28">
        <v>44264</v>
      </c>
      <c r="E1247" s="27" t="s">
        <v>35</v>
      </c>
      <c r="F1247" s="27" t="s">
        <v>68</v>
      </c>
      <c r="G1247" s="27" t="s">
        <v>69</v>
      </c>
      <c r="H1247" s="27" t="s">
        <v>29</v>
      </c>
      <c r="I1247" s="29">
        <v>0.54999999999999993</v>
      </c>
      <c r="J1247" s="30">
        <v>3250</v>
      </c>
      <c r="K1247" s="31">
        <f t="shared" si="8"/>
        <v>1787.4999999999998</v>
      </c>
      <c r="L1247" s="31">
        <f t="shared" si="9"/>
        <v>715</v>
      </c>
      <c r="M1247" s="32">
        <v>0.4</v>
      </c>
      <c r="O1247" s="37"/>
      <c r="P1247" s="38"/>
      <c r="Q1247" s="33"/>
      <c r="R1247" s="34"/>
    </row>
    <row r="1248" spans="1:18" ht="15.75" customHeight="1" x14ac:dyDescent="0.2">
      <c r="A1248" s="22"/>
      <c r="B1248" s="27" t="s">
        <v>34</v>
      </c>
      <c r="C1248" s="27">
        <v>1128299</v>
      </c>
      <c r="D1248" s="28">
        <v>44296</v>
      </c>
      <c r="E1248" s="27" t="s">
        <v>35</v>
      </c>
      <c r="F1248" s="27" t="s">
        <v>68</v>
      </c>
      <c r="G1248" s="27" t="s">
        <v>69</v>
      </c>
      <c r="H1248" s="27" t="s">
        <v>24</v>
      </c>
      <c r="I1248" s="29">
        <v>0.6</v>
      </c>
      <c r="J1248" s="30">
        <v>5000</v>
      </c>
      <c r="K1248" s="31">
        <f t="shared" si="8"/>
        <v>3000</v>
      </c>
      <c r="L1248" s="31">
        <f t="shared" si="9"/>
        <v>750</v>
      </c>
      <c r="M1248" s="32">
        <v>0.25</v>
      </c>
      <c r="O1248" s="37"/>
      <c r="P1248" s="38"/>
      <c r="Q1248" s="33"/>
      <c r="R1248" s="34"/>
    </row>
    <row r="1249" spans="1:18" ht="15.75" customHeight="1" x14ac:dyDescent="0.2">
      <c r="A1249" s="22"/>
      <c r="B1249" s="27" t="s">
        <v>34</v>
      </c>
      <c r="C1249" s="27">
        <v>1128299</v>
      </c>
      <c r="D1249" s="28">
        <v>44296</v>
      </c>
      <c r="E1249" s="27" t="s">
        <v>35</v>
      </c>
      <c r="F1249" s="27" t="s">
        <v>68</v>
      </c>
      <c r="G1249" s="27" t="s">
        <v>69</v>
      </c>
      <c r="H1249" s="27" t="s">
        <v>25</v>
      </c>
      <c r="I1249" s="29">
        <v>0.65</v>
      </c>
      <c r="J1249" s="30">
        <v>3000</v>
      </c>
      <c r="K1249" s="31">
        <f t="shared" si="8"/>
        <v>1950</v>
      </c>
      <c r="L1249" s="31">
        <f t="shared" si="9"/>
        <v>390</v>
      </c>
      <c r="M1249" s="32">
        <v>0.2</v>
      </c>
      <c r="O1249" s="37"/>
      <c r="P1249" s="38"/>
      <c r="Q1249" s="33"/>
      <c r="R1249" s="34"/>
    </row>
    <row r="1250" spans="1:18" ht="15.75" customHeight="1" x14ac:dyDescent="0.2">
      <c r="A1250" s="22"/>
      <c r="B1250" s="27" t="s">
        <v>34</v>
      </c>
      <c r="C1250" s="27">
        <v>1128299</v>
      </c>
      <c r="D1250" s="28">
        <v>44296</v>
      </c>
      <c r="E1250" s="27" t="s">
        <v>35</v>
      </c>
      <c r="F1250" s="27" t="s">
        <v>68</v>
      </c>
      <c r="G1250" s="27" t="s">
        <v>69</v>
      </c>
      <c r="H1250" s="27" t="s">
        <v>26</v>
      </c>
      <c r="I1250" s="29">
        <v>0.65</v>
      </c>
      <c r="J1250" s="30">
        <v>3500</v>
      </c>
      <c r="K1250" s="31">
        <f t="shared" si="8"/>
        <v>2275</v>
      </c>
      <c r="L1250" s="31">
        <f t="shared" si="9"/>
        <v>568.75</v>
      </c>
      <c r="M1250" s="32">
        <v>0.25</v>
      </c>
      <c r="O1250" s="37"/>
      <c r="P1250" s="38"/>
      <c r="Q1250" s="33"/>
      <c r="R1250" s="34"/>
    </row>
    <row r="1251" spans="1:18" ht="15.75" customHeight="1" x14ac:dyDescent="0.2">
      <c r="A1251" s="22"/>
      <c r="B1251" s="27" t="s">
        <v>34</v>
      </c>
      <c r="C1251" s="27">
        <v>1128299</v>
      </c>
      <c r="D1251" s="28">
        <v>44296</v>
      </c>
      <c r="E1251" s="27" t="s">
        <v>35</v>
      </c>
      <c r="F1251" s="27" t="s">
        <v>68</v>
      </c>
      <c r="G1251" s="27" t="s">
        <v>69</v>
      </c>
      <c r="H1251" s="27" t="s">
        <v>27</v>
      </c>
      <c r="I1251" s="29">
        <v>0.5</v>
      </c>
      <c r="J1251" s="30">
        <v>2500</v>
      </c>
      <c r="K1251" s="31">
        <f t="shared" si="8"/>
        <v>1250</v>
      </c>
      <c r="L1251" s="31">
        <f t="shared" si="9"/>
        <v>312.5</v>
      </c>
      <c r="M1251" s="32">
        <v>0.25</v>
      </c>
      <c r="O1251" s="37"/>
      <c r="P1251" s="38"/>
      <c r="Q1251" s="33"/>
      <c r="R1251" s="34"/>
    </row>
    <row r="1252" spans="1:18" ht="15.75" customHeight="1" x14ac:dyDescent="0.2">
      <c r="A1252" s="22"/>
      <c r="B1252" s="27" t="s">
        <v>34</v>
      </c>
      <c r="C1252" s="27">
        <v>1128299</v>
      </c>
      <c r="D1252" s="28">
        <v>44296</v>
      </c>
      <c r="E1252" s="27" t="s">
        <v>35</v>
      </c>
      <c r="F1252" s="27" t="s">
        <v>68</v>
      </c>
      <c r="G1252" s="27" t="s">
        <v>69</v>
      </c>
      <c r="H1252" s="27" t="s">
        <v>28</v>
      </c>
      <c r="I1252" s="29">
        <v>0.55000000000000004</v>
      </c>
      <c r="J1252" s="30">
        <v>1500</v>
      </c>
      <c r="K1252" s="31">
        <f t="shared" si="8"/>
        <v>825.00000000000011</v>
      </c>
      <c r="L1252" s="31">
        <f t="shared" si="9"/>
        <v>123.75000000000001</v>
      </c>
      <c r="M1252" s="32">
        <v>0.15</v>
      </c>
      <c r="O1252" s="37"/>
      <c r="P1252" s="38"/>
      <c r="Q1252" s="33"/>
      <c r="R1252" s="34"/>
    </row>
    <row r="1253" spans="1:18" ht="15.75" customHeight="1" x14ac:dyDescent="0.2">
      <c r="A1253" s="22"/>
      <c r="B1253" s="27" t="s">
        <v>34</v>
      </c>
      <c r="C1253" s="27">
        <v>1128299</v>
      </c>
      <c r="D1253" s="28">
        <v>44296</v>
      </c>
      <c r="E1253" s="27" t="s">
        <v>35</v>
      </c>
      <c r="F1253" s="27" t="s">
        <v>68</v>
      </c>
      <c r="G1253" s="27" t="s">
        <v>69</v>
      </c>
      <c r="H1253" s="27" t="s">
        <v>29</v>
      </c>
      <c r="I1253" s="29">
        <v>0.70000000000000007</v>
      </c>
      <c r="J1253" s="30">
        <v>3250</v>
      </c>
      <c r="K1253" s="31">
        <f t="shared" si="8"/>
        <v>2275</v>
      </c>
      <c r="L1253" s="31">
        <f t="shared" si="9"/>
        <v>910</v>
      </c>
      <c r="M1253" s="32">
        <v>0.4</v>
      </c>
      <c r="O1253" s="37"/>
      <c r="P1253" s="38"/>
      <c r="Q1253" s="33"/>
      <c r="R1253" s="34"/>
    </row>
    <row r="1254" spans="1:18" ht="15.75" customHeight="1" x14ac:dyDescent="0.2">
      <c r="A1254" s="22"/>
      <c r="B1254" s="27" t="s">
        <v>34</v>
      </c>
      <c r="C1254" s="27">
        <v>1128299</v>
      </c>
      <c r="D1254" s="28">
        <v>44327</v>
      </c>
      <c r="E1254" s="27" t="s">
        <v>35</v>
      </c>
      <c r="F1254" s="27" t="s">
        <v>68</v>
      </c>
      <c r="G1254" s="27" t="s">
        <v>69</v>
      </c>
      <c r="H1254" s="27" t="s">
        <v>24</v>
      </c>
      <c r="I1254" s="29">
        <v>0.54999999999999993</v>
      </c>
      <c r="J1254" s="30">
        <v>5250</v>
      </c>
      <c r="K1254" s="31">
        <f t="shared" si="8"/>
        <v>2887.4999999999995</v>
      </c>
      <c r="L1254" s="31">
        <f t="shared" si="9"/>
        <v>721.87499999999989</v>
      </c>
      <c r="M1254" s="32">
        <v>0.25</v>
      </c>
      <c r="O1254" s="37"/>
      <c r="P1254" s="38"/>
      <c r="Q1254" s="33"/>
      <c r="R1254" s="34"/>
    </row>
    <row r="1255" spans="1:18" ht="15.75" customHeight="1" x14ac:dyDescent="0.2">
      <c r="A1255" s="22"/>
      <c r="B1255" s="27" t="s">
        <v>34</v>
      </c>
      <c r="C1255" s="27">
        <v>1128299</v>
      </c>
      <c r="D1255" s="28">
        <v>44327</v>
      </c>
      <c r="E1255" s="27" t="s">
        <v>35</v>
      </c>
      <c r="F1255" s="27" t="s">
        <v>68</v>
      </c>
      <c r="G1255" s="27" t="s">
        <v>69</v>
      </c>
      <c r="H1255" s="27" t="s">
        <v>25</v>
      </c>
      <c r="I1255" s="29">
        <v>0.6</v>
      </c>
      <c r="J1255" s="30">
        <v>3750</v>
      </c>
      <c r="K1255" s="31">
        <f t="shared" si="8"/>
        <v>2250</v>
      </c>
      <c r="L1255" s="31">
        <f t="shared" si="9"/>
        <v>450</v>
      </c>
      <c r="M1255" s="32">
        <v>0.2</v>
      </c>
      <c r="O1255" s="37"/>
      <c r="P1255" s="38"/>
      <c r="Q1255" s="33"/>
      <c r="R1255" s="34"/>
    </row>
    <row r="1256" spans="1:18" ht="15.75" customHeight="1" x14ac:dyDescent="0.2">
      <c r="A1256" s="22"/>
      <c r="B1256" s="27" t="s">
        <v>34</v>
      </c>
      <c r="C1256" s="27">
        <v>1128299</v>
      </c>
      <c r="D1256" s="28">
        <v>44327</v>
      </c>
      <c r="E1256" s="27" t="s">
        <v>35</v>
      </c>
      <c r="F1256" s="27" t="s">
        <v>68</v>
      </c>
      <c r="G1256" s="27" t="s">
        <v>69</v>
      </c>
      <c r="H1256" s="27" t="s">
        <v>26</v>
      </c>
      <c r="I1256" s="29">
        <v>0.6</v>
      </c>
      <c r="J1256" s="30">
        <v>3750</v>
      </c>
      <c r="K1256" s="31">
        <f t="shared" si="8"/>
        <v>2250</v>
      </c>
      <c r="L1256" s="31">
        <f t="shared" si="9"/>
        <v>562.5</v>
      </c>
      <c r="M1256" s="32">
        <v>0.25</v>
      </c>
      <c r="O1256" s="37"/>
      <c r="P1256" s="38"/>
      <c r="Q1256" s="33"/>
      <c r="R1256" s="34"/>
    </row>
    <row r="1257" spans="1:18" ht="15.75" customHeight="1" x14ac:dyDescent="0.2">
      <c r="A1257" s="22"/>
      <c r="B1257" s="27" t="s">
        <v>34</v>
      </c>
      <c r="C1257" s="27">
        <v>1128299</v>
      </c>
      <c r="D1257" s="28">
        <v>44327</v>
      </c>
      <c r="E1257" s="27" t="s">
        <v>35</v>
      </c>
      <c r="F1257" s="27" t="s">
        <v>68</v>
      </c>
      <c r="G1257" s="27" t="s">
        <v>69</v>
      </c>
      <c r="H1257" s="27" t="s">
        <v>27</v>
      </c>
      <c r="I1257" s="29">
        <v>0.54999999999999993</v>
      </c>
      <c r="J1257" s="30">
        <v>2750</v>
      </c>
      <c r="K1257" s="31">
        <f t="shared" si="8"/>
        <v>1512.4999999999998</v>
      </c>
      <c r="L1257" s="31">
        <f t="shared" si="9"/>
        <v>378.12499999999994</v>
      </c>
      <c r="M1257" s="32">
        <v>0.25</v>
      </c>
      <c r="O1257" s="37"/>
      <c r="P1257" s="38"/>
      <c r="Q1257" s="33"/>
      <c r="R1257" s="34"/>
    </row>
    <row r="1258" spans="1:18" ht="15.75" customHeight="1" x14ac:dyDescent="0.2">
      <c r="A1258" s="22"/>
      <c r="B1258" s="27" t="s">
        <v>34</v>
      </c>
      <c r="C1258" s="27">
        <v>1128299</v>
      </c>
      <c r="D1258" s="28">
        <v>44327</v>
      </c>
      <c r="E1258" s="27" t="s">
        <v>35</v>
      </c>
      <c r="F1258" s="27" t="s">
        <v>68</v>
      </c>
      <c r="G1258" s="27" t="s">
        <v>69</v>
      </c>
      <c r="H1258" s="27" t="s">
        <v>28</v>
      </c>
      <c r="I1258" s="29">
        <v>0.6</v>
      </c>
      <c r="J1258" s="30">
        <v>1750</v>
      </c>
      <c r="K1258" s="31">
        <f t="shared" si="8"/>
        <v>1050</v>
      </c>
      <c r="L1258" s="31">
        <f t="shared" si="9"/>
        <v>157.5</v>
      </c>
      <c r="M1258" s="32">
        <v>0.15</v>
      </c>
      <c r="O1258" s="37"/>
      <c r="P1258" s="38"/>
      <c r="Q1258" s="33"/>
      <c r="R1258" s="34"/>
    </row>
    <row r="1259" spans="1:18" ht="15.75" customHeight="1" x14ac:dyDescent="0.2">
      <c r="A1259" s="22"/>
      <c r="B1259" s="27" t="s">
        <v>34</v>
      </c>
      <c r="C1259" s="27">
        <v>1128299</v>
      </c>
      <c r="D1259" s="28">
        <v>44327</v>
      </c>
      <c r="E1259" s="27" t="s">
        <v>35</v>
      </c>
      <c r="F1259" s="27" t="s">
        <v>68</v>
      </c>
      <c r="G1259" s="27" t="s">
        <v>69</v>
      </c>
      <c r="H1259" s="27" t="s">
        <v>29</v>
      </c>
      <c r="I1259" s="29">
        <v>0.75</v>
      </c>
      <c r="J1259" s="30">
        <v>4750</v>
      </c>
      <c r="K1259" s="31">
        <f t="shared" si="8"/>
        <v>3562.5</v>
      </c>
      <c r="L1259" s="31">
        <f t="shared" si="9"/>
        <v>1425</v>
      </c>
      <c r="M1259" s="32">
        <v>0.4</v>
      </c>
      <c r="O1259" s="37"/>
      <c r="P1259" s="38"/>
      <c r="Q1259" s="33"/>
      <c r="R1259" s="34"/>
    </row>
    <row r="1260" spans="1:18" ht="15.75" customHeight="1" x14ac:dyDescent="0.2">
      <c r="A1260" s="22"/>
      <c r="B1260" s="27" t="s">
        <v>34</v>
      </c>
      <c r="C1260" s="27">
        <v>1128299</v>
      </c>
      <c r="D1260" s="28">
        <v>44357</v>
      </c>
      <c r="E1260" s="27" t="s">
        <v>35</v>
      </c>
      <c r="F1260" s="27" t="s">
        <v>68</v>
      </c>
      <c r="G1260" s="27" t="s">
        <v>69</v>
      </c>
      <c r="H1260" s="27" t="s">
        <v>24</v>
      </c>
      <c r="I1260" s="29">
        <v>0.7</v>
      </c>
      <c r="J1260" s="30">
        <v>7250</v>
      </c>
      <c r="K1260" s="31">
        <f t="shared" si="8"/>
        <v>5075</v>
      </c>
      <c r="L1260" s="31">
        <f t="shared" si="9"/>
        <v>1268.75</v>
      </c>
      <c r="M1260" s="32">
        <v>0.25</v>
      </c>
      <c r="O1260" s="37"/>
      <c r="P1260" s="38"/>
      <c r="Q1260" s="33"/>
      <c r="R1260" s="34"/>
    </row>
    <row r="1261" spans="1:18" ht="15.75" customHeight="1" x14ac:dyDescent="0.2">
      <c r="A1261" s="22"/>
      <c r="B1261" s="27" t="s">
        <v>34</v>
      </c>
      <c r="C1261" s="27">
        <v>1128299</v>
      </c>
      <c r="D1261" s="28">
        <v>44357</v>
      </c>
      <c r="E1261" s="27" t="s">
        <v>35</v>
      </c>
      <c r="F1261" s="27" t="s">
        <v>68</v>
      </c>
      <c r="G1261" s="27" t="s">
        <v>69</v>
      </c>
      <c r="H1261" s="27" t="s">
        <v>25</v>
      </c>
      <c r="I1261" s="29">
        <v>0.75</v>
      </c>
      <c r="J1261" s="30">
        <v>6000</v>
      </c>
      <c r="K1261" s="31">
        <f t="shared" si="8"/>
        <v>4500</v>
      </c>
      <c r="L1261" s="31">
        <f t="shared" si="9"/>
        <v>900</v>
      </c>
      <c r="M1261" s="32">
        <v>0.2</v>
      </c>
      <c r="O1261" s="37"/>
      <c r="P1261" s="38"/>
      <c r="Q1261" s="33"/>
      <c r="R1261" s="34"/>
    </row>
    <row r="1262" spans="1:18" ht="15.75" customHeight="1" x14ac:dyDescent="0.2">
      <c r="A1262" s="22"/>
      <c r="B1262" s="27" t="s">
        <v>34</v>
      </c>
      <c r="C1262" s="27">
        <v>1128299</v>
      </c>
      <c r="D1262" s="28">
        <v>44357</v>
      </c>
      <c r="E1262" s="27" t="s">
        <v>35</v>
      </c>
      <c r="F1262" s="27" t="s">
        <v>68</v>
      </c>
      <c r="G1262" s="27" t="s">
        <v>69</v>
      </c>
      <c r="H1262" s="27" t="s">
        <v>26</v>
      </c>
      <c r="I1262" s="29">
        <v>0.75</v>
      </c>
      <c r="J1262" s="30">
        <v>6000</v>
      </c>
      <c r="K1262" s="31">
        <f t="shared" si="8"/>
        <v>4500</v>
      </c>
      <c r="L1262" s="31">
        <f t="shared" si="9"/>
        <v>1125</v>
      </c>
      <c r="M1262" s="32">
        <v>0.25</v>
      </c>
      <c r="O1262" s="37"/>
      <c r="P1262" s="38"/>
      <c r="Q1262" s="33"/>
      <c r="R1262" s="34"/>
    </row>
    <row r="1263" spans="1:18" ht="15.75" customHeight="1" x14ac:dyDescent="0.2">
      <c r="A1263" s="22"/>
      <c r="B1263" s="27" t="s">
        <v>34</v>
      </c>
      <c r="C1263" s="27">
        <v>1128299</v>
      </c>
      <c r="D1263" s="28">
        <v>44357</v>
      </c>
      <c r="E1263" s="27" t="s">
        <v>35</v>
      </c>
      <c r="F1263" s="27" t="s">
        <v>68</v>
      </c>
      <c r="G1263" s="27" t="s">
        <v>69</v>
      </c>
      <c r="H1263" s="27" t="s">
        <v>27</v>
      </c>
      <c r="I1263" s="29">
        <v>0.75</v>
      </c>
      <c r="J1263" s="30">
        <v>4750</v>
      </c>
      <c r="K1263" s="31">
        <f t="shared" si="8"/>
        <v>3562.5</v>
      </c>
      <c r="L1263" s="31">
        <f t="shared" si="9"/>
        <v>890.625</v>
      </c>
      <c r="M1263" s="32">
        <v>0.25</v>
      </c>
      <c r="O1263" s="37"/>
      <c r="P1263" s="38"/>
      <c r="Q1263" s="33"/>
      <c r="R1263" s="34"/>
    </row>
    <row r="1264" spans="1:18" ht="15.75" customHeight="1" x14ac:dyDescent="0.2">
      <c r="A1264" s="22"/>
      <c r="B1264" s="27" t="s">
        <v>34</v>
      </c>
      <c r="C1264" s="27">
        <v>1128299</v>
      </c>
      <c r="D1264" s="28">
        <v>44357</v>
      </c>
      <c r="E1264" s="27" t="s">
        <v>35</v>
      </c>
      <c r="F1264" s="27" t="s">
        <v>68</v>
      </c>
      <c r="G1264" s="27" t="s">
        <v>69</v>
      </c>
      <c r="H1264" s="27" t="s">
        <v>28</v>
      </c>
      <c r="I1264" s="29">
        <v>0.85000000000000009</v>
      </c>
      <c r="J1264" s="30">
        <v>3500</v>
      </c>
      <c r="K1264" s="31">
        <f t="shared" si="8"/>
        <v>2975.0000000000005</v>
      </c>
      <c r="L1264" s="31">
        <f t="shared" si="9"/>
        <v>446.25000000000006</v>
      </c>
      <c r="M1264" s="32">
        <v>0.15</v>
      </c>
      <c r="O1264" s="37"/>
      <c r="P1264" s="38"/>
      <c r="Q1264" s="33"/>
      <c r="R1264" s="34"/>
    </row>
    <row r="1265" spans="1:18" ht="15.75" customHeight="1" x14ac:dyDescent="0.2">
      <c r="A1265" s="22"/>
      <c r="B1265" s="27" t="s">
        <v>34</v>
      </c>
      <c r="C1265" s="27">
        <v>1128299</v>
      </c>
      <c r="D1265" s="28">
        <v>44357</v>
      </c>
      <c r="E1265" s="27" t="s">
        <v>35</v>
      </c>
      <c r="F1265" s="27" t="s">
        <v>68</v>
      </c>
      <c r="G1265" s="27" t="s">
        <v>69</v>
      </c>
      <c r="H1265" s="27" t="s">
        <v>29</v>
      </c>
      <c r="I1265" s="29">
        <v>1</v>
      </c>
      <c r="J1265" s="30">
        <v>6500</v>
      </c>
      <c r="K1265" s="31">
        <f t="shared" si="8"/>
        <v>6500</v>
      </c>
      <c r="L1265" s="31">
        <f t="shared" si="9"/>
        <v>2600</v>
      </c>
      <c r="M1265" s="32">
        <v>0.4</v>
      </c>
      <c r="O1265" s="37"/>
      <c r="P1265" s="38"/>
      <c r="Q1265" s="33"/>
      <c r="R1265" s="34"/>
    </row>
    <row r="1266" spans="1:18" ht="15.75" customHeight="1" x14ac:dyDescent="0.2">
      <c r="A1266" s="22"/>
      <c r="B1266" s="27" t="s">
        <v>34</v>
      </c>
      <c r="C1266" s="27">
        <v>1128299</v>
      </c>
      <c r="D1266" s="28">
        <v>44386</v>
      </c>
      <c r="E1266" s="27" t="s">
        <v>35</v>
      </c>
      <c r="F1266" s="27" t="s">
        <v>68</v>
      </c>
      <c r="G1266" s="27" t="s">
        <v>69</v>
      </c>
      <c r="H1266" s="27" t="s">
        <v>24</v>
      </c>
      <c r="I1266" s="29">
        <v>0.8</v>
      </c>
      <c r="J1266" s="30">
        <v>8000</v>
      </c>
      <c r="K1266" s="31">
        <f t="shared" si="8"/>
        <v>6400</v>
      </c>
      <c r="L1266" s="31">
        <f t="shared" si="9"/>
        <v>1600</v>
      </c>
      <c r="M1266" s="32">
        <v>0.25</v>
      </c>
      <c r="O1266" s="37"/>
      <c r="P1266" s="38"/>
      <c r="Q1266" s="33"/>
      <c r="R1266" s="34"/>
    </row>
    <row r="1267" spans="1:18" ht="15.75" customHeight="1" x14ac:dyDescent="0.2">
      <c r="A1267" s="22"/>
      <c r="B1267" s="27" t="s">
        <v>34</v>
      </c>
      <c r="C1267" s="27">
        <v>1128299</v>
      </c>
      <c r="D1267" s="28">
        <v>44386</v>
      </c>
      <c r="E1267" s="27" t="s">
        <v>35</v>
      </c>
      <c r="F1267" s="27" t="s">
        <v>68</v>
      </c>
      <c r="G1267" s="27" t="s">
        <v>69</v>
      </c>
      <c r="H1267" s="27" t="s">
        <v>25</v>
      </c>
      <c r="I1267" s="29">
        <v>0.85000000000000009</v>
      </c>
      <c r="J1267" s="30">
        <v>6500</v>
      </c>
      <c r="K1267" s="31">
        <f t="shared" si="8"/>
        <v>5525.0000000000009</v>
      </c>
      <c r="L1267" s="31">
        <f t="shared" si="9"/>
        <v>1105.0000000000002</v>
      </c>
      <c r="M1267" s="32">
        <v>0.2</v>
      </c>
      <c r="O1267" s="37"/>
      <c r="P1267" s="38"/>
      <c r="Q1267" s="33"/>
      <c r="R1267" s="34"/>
    </row>
    <row r="1268" spans="1:18" ht="15.75" customHeight="1" x14ac:dyDescent="0.2">
      <c r="A1268" s="22"/>
      <c r="B1268" s="27" t="s">
        <v>34</v>
      </c>
      <c r="C1268" s="27">
        <v>1128299</v>
      </c>
      <c r="D1268" s="28">
        <v>44386</v>
      </c>
      <c r="E1268" s="27" t="s">
        <v>35</v>
      </c>
      <c r="F1268" s="27" t="s">
        <v>68</v>
      </c>
      <c r="G1268" s="27" t="s">
        <v>69</v>
      </c>
      <c r="H1268" s="27" t="s">
        <v>26</v>
      </c>
      <c r="I1268" s="29">
        <v>0.85000000000000009</v>
      </c>
      <c r="J1268" s="30">
        <v>6000</v>
      </c>
      <c r="K1268" s="31">
        <f t="shared" si="8"/>
        <v>5100.0000000000009</v>
      </c>
      <c r="L1268" s="31">
        <f t="shared" si="9"/>
        <v>1275.0000000000002</v>
      </c>
      <c r="M1268" s="32">
        <v>0.25</v>
      </c>
      <c r="O1268" s="37"/>
      <c r="P1268" s="38"/>
      <c r="Q1268" s="33"/>
      <c r="R1268" s="34"/>
    </row>
    <row r="1269" spans="1:18" ht="15.75" customHeight="1" x14ac:dyDescent="0.2">
      <c r="A1269" s="22"/>
      <c r="B1269" s="27" t="s">
        <v>34</v>
      </c>
      <c r="C1269" s="27">
        <v>1128299</v>
      </c>
      <c r="D1269" s="28">
        <v>44386</v>
      </c>
      <c r="E1269" s="27" t="s">
        <v>35</v>
      </c>
      <c r="F1269" s="27" t="s">
        <v>68</v>
      </c>
      <c r="G1269" s="27" t="s">
        <v>69</v>
      </c>
      <c r="H1269" s="27" t="s">
        <v>27</v>
      </c>
      <c r="I1269" s="29">
        <v>0.8</v>
      </c>
      <c r="J1269" s="30">
        <v>5000</v>
      </c>
      <c r="K1269" s="31">
        <f t="shared" si="8"/>
        <v>4000</v>
      </c>
      <c r="L1269" s="31">
        <f t="shared" si="9"/>
        <v>1000</v>
      </c>
      <c r="M1269" s="32">
        <v>0.25</v>
      </c>
      <c r="O1269" s="37"/>
      <c r="P1269" s="38"/>
      <c r="Q1269" s="33"/>
      <c r="R1269" s="34"/>
    </row>
    <row r="1270" spans="1:18" ht="15.75" customHeight="1" x14ac:dyDescent="0.2">
      <c r="A1270" s="22"/>
      <c r="B1270" s="27" t="s">
        <v>34</v>
      </c>
      <c r="C1270" s="27">
        <v>1128299</v>
      </c>
      <c r="D1270" s="28">
        <v>44386</v>
      </c>
      <c r="E1270" s="27" t="s">
        <v>35</v>
      </c>
      <c r="F1270" s="27" t="s">
        <v>68</v>
      </c>
      <c r="G1270" s="27" t="s">
        <v>69</v>
      </c>
      <c r="H1270" s="27" t="s">
        <v>28</v>
      </c>
      <c r="I1270" s="29">
        <v>0.85000000000000009</v>
      </c>
      <c r="J1270" s="30">
        <v>5500</v>
      </c>
      <c r="K1270" s="31">
        <f t="shared" si="8"/>
        <v>4675.0000000000009</v>
      </c>
      <c r="L1270" s="31">
        <f t="shared" si="9"/>
        <v>701.25000000000011</v>
      </c>
      <c r="M1270" s="32">
        <v>0.15</v>
      </c>
      <c r="O1270" s="37"/>
      <c r="P1270" s="38"/>
      <c r="Q1270" s="33"/>
      <c r="R1270" s="34"/>
    </row>
    <row r="1271" spans="1:18" ht="15.75" customHeight="1" x14ac:dyDescent="0.2">
      <c r="A1271" s="22"/>
      <c r="B1271" s="27" t="s">
        <v>34</v>
      </c>
      <c r="C1271" s="27">
        <v>1128299</v>
      </c>
      <c r="D1271" s="28">
        <v>44386</v>
      </c>
      <c r="E1271" s="27" t="s">
        <v>35</v>
      </c>
      <c r="F1271" s="27" t="s">
        <v>68</v>
      </c>
      <c r="G1271" s="27" t="s">
        <v>69</v>
      </c>
      <c r="H1271" s="27" t="s">
        <v>29</v>
      </c>
      <c r="I1271" s="29">
        <v>1</v>
      </c>
      <c r="J1271" s="30">
        <v>5500</v>
      </c>
      <c r="K1271" s="31">
        <f t="shared" si="8"/>
        <v>5500</v>
      </c>
      <c r="L1271" s="31">
        <f t="shared" si="9"/>
        <v>2200</v>
      </c>
      <c r="M1271" s="32">
        <v>0.4</v>
      </c>
      <c r="O1271" s="37"/>
      <c r="P1271" s="38"/>
      <c r="Q1271" s="33"/>
      <c r="R1271" s="34"/>
    </row>
    <row r="1272" spans="1:18" ht="15.75" customHeight="1" x14ac:dyDescent="0.2">
      <c r="A1272" s="22"/>
      <c r="B1272" s="27" t="s">
        <v>34</v>
      </c>
      <c r="C1272" s="27">
        <v>1128299</v>
      </c>
      <c r="D1272" s="28">
        <v>44418</v>
      </c>
      <c r="E1272" s="27" t="s">
        <v>35</v>
      </c>
      <c r="F1272" s="27" t="s">
        <v>68</v>
      </c>
      <c r="G1272" s="27" t="s">
        <v>69</v>
      </c>
      <c r="H1272" s="27" t="s">
        <v>24</v>
      </c>
      <c r="I1272" s="29">
        <v>0.85000000000000009</v>
      </c>
      <c r="J1272" s="30">
        <v>7500</v>
      </c>
      <c r="K1272" s="31">
        <f t="shared" si="8"/>
        <v>6375.0000000000009</v>
      </c>
      <c r="L1272" s="31">
        <f t="shared" si="9"/>
        <v>1593.7500000000002</v>
      </c>
      <c r="M1272" s="32">
        <v>0.25</v>
      </c>
      <c r="O1272" s="37"/>
      <c r="P1272" s="38"/>
      <c r="Q1272" s="33"/>
      <c r="R1272" s="34"/>
    </row>
    <row r="1273" spans="1:18" ht="15.75" customHeight="1" x14ac:dyDescent="0.2">
      <c r="A1273" s="22"/>
      <c r="B1273" s="27" t="s">
        <v>34</v>
      </c>
      <c r="C1273" s="27">
        <v>1128299</v>
      </c>
      <c r="D1273" s="28">
        <v>44418</v>
      </c>
      <c r="E1273" s="27" t="s">
        <v>35</v>
      </c>
      <c r="F1273" s="27" t="s">
        <v>68</v>
      </c>
      <c r="G1273" s="27" t="s">
        <v>69</v>
      </c>
      <c r="H1273" s="27" t="s">
        <v>25</v>
      </c>
      <c r="I1273" s="29">
        <v>0.75000000000000011</v>
      </c>
      <c r="J1273" s="30">
        <v>7250</v>
      </c>
      <c r="K1273" s="31">
        <f t="shared" si="8"/>
        <v>5437.5000000000009</v>
      </c>
      <c r="L1273" s="31">
        <f t="shared" si="9"/>
        <v>1087.5000000000002</v>
      </c>
      <c r="M1273" s="32">
        <v>0.2</v>
      </c>
      <c r="O1273" s="37"/>
      <c r="P1273" s="38"/>
      <c r="Q1273" s="33"/>
      <c r="R1273" s="34"/>
    </row>
    <row r="1274" spans="1:18" ht="15.75" customHeight="1" x14ac:dyDescent="0.2">
      <c r="A1274" s="22"/>
      <c r="B1274" s="27" t="s">
        <v>34</v>
      </c>
      <c r="C1274" s="27">
        <v>1128299</v>
      </c>
      <c r="D1274" s="28">
        <v>44418</v>
      </c>
      <c r="E1274" s="27" t="s">
        <v>35</v>
      </c>
      <c r="F1274" s="27" t="s">
        <v>68</v>
      </c>
      <c r="G1274" s="27" t="s">
        <v>69</v>
      </c>
      <c r="H1274" s="27" t="s">
        <v>26</v>
      </c>
      <c r="I1274" s="29">
        <v>0.70000000000000007</v>
      </c>
      <c r="J1274" s="30">
        <v>6000</v>
      </c>
      <c r="K1274" s="31">
        <f t="shared" si="8"/>
        <v>4200</v>
      </c>
      <c r="L1274" s="31">
        <f t="shared" si="9"/>
        <v>1050</v>
      </c>
      <c r="M1274" s="32">
        <v>0.25</v>
      </c>
      <c r="O1274" s="37"/>
      <c r="P1274" s="38"/>
      <c r="Q1274" s="33"/>
      <c r="R1274" s="34"/>
    </row>
    <row r="1275" spans="1:18" ht="15.75" customHeight="1" x14ac:dyDescent="0.2">
      <c r="A1275" s="22"/>
      <c r="B1275" s="27" t="s">
        <v>34</v>
      </c>
      <c r="C1275" s="27">
        <v>1128299</v>
      </c>
      <c r="D1275" s="28">
        <v>44418</v>
      </c>
      <c r="E1275" s="27" t="s">
        <v>35</v>
      </c>
      <c r="F1275" s="27" t="s">
        <v>68</v>
      </c>
      <c r="G1275" s="27" t="s">
        <v>69</v>
      </c>
      <c r="H1275" s="27" t="s">
        <v>27</v>
      </c>
      <c r="I1275" s="29">
        <v>0.70000000000000007</v>
      </c>
      <c r="J1275" s="30">
        <v>5250</v>
      </c>
      <c r="K1275" s="31">
        <f t="shared" si="8"/>
        <v>3675.0000000000005</v>
      </c>
      <c r="L1275" s="31">
        <f t="shared" si="9"/>
        <v>918.75000000000011</v>
      </c>
      <c r="M1275" s="32">
        <v>0.25</v>
      </c>
      <c r="O1275" s="37"/>
      <c r="P1275" s="38"/>
      <c r="Q1275" s="33"/>
      <c r="R1275" s="34"/>
    </row>
    <row r="1276" spans="1:18" ht="15.75" customHeight="1" x14ac:dyDescent="0.2">
      <c r="A1276" s="22"/>
      <c r="B1276" s="27" t="s">
        <v>34</v>
      </c>
      <c r="C1276" s="27">
        <v>1128299</v>
      </c>
      <c r="D1276" s="28">
        <v>44418</v>
      </c>
      <c r="E1276" s="27" t="s">
        <v>35</v>
      </c>
      <c r="F1276" s="27" t="s">
        <v>68</v>
      </c>
      <c r="G1276" s="27" t="s">
        <v>69</v>
      </c>
      <c r="H1276" s="27" t="s">
        <v>28</v>
      </c>
      <c r="I1276" s="29">
        <v>0.7</v>
      </c>
      <c r="J1276" s="30">
        <v>5250</v>
      </c>
      <c r="K1276" s="31">
        <f t="shared" si="8"/>
        <v>3674.9999999999995</v>
      </c>
      <c r="L1276" s="31">
        <f t="shared" si="9"/>
        <v>551.24999999999989</v>
      </c>
      <c r="M1276" s="32">
        <v>0.15</v>
      </c>
      <c r="O1276" s="37"/>
      <c r="P1276" s="38"/>
      <c r="Q1276" s="33"/>
      <c r="R1276" s="34"/>
    </row>
    <row r="1277" spans="1:18" ht="15.75" customHeight="1" x14ac:dyDescent="0.2">
      <c r="A1277" s="22"/>
      <c r="B1277" s="27" t="s">
        <v>34</v>
      </c>
      <c r="C1277" s="27">
        <v>1128299</v>
      </c>
      <c r="D1277" s="28">
        <v>44418</v>
      </c>
      <c r="E1277" s="27" t="s">
        <v>35</v>
      </c>
      <c r="F1277" s="27" t="s">
        <v>68</v>
      </c>
      <c r="G1277" s="27" t="s">
        <v>69</v>
      </c>
      <c r="H1277" s="27" t="s">
        <v>29</v>
      </c>
      <c r="I1277" s="29">
        <v>0.75</v>
      </c>
      <c r="J1277" s="30">
        <v>3500</v>
      </c>
      <c r="K1277" s="31">
        <f t="shared" si="8"/>
        <v>2625</v>
      </c>
      <c r="L1277" s="31">
        <f t="shared" si="9"/>
        <v>1050</v>
      </c>
      <c r="M1277" s="32">
        <v>0.4</v>
      </c>
      <c r="O1277" s="37"/>
      <c r="P1277" s="38"/>
      <c r="Q1277" s="33"/>
      <c r="R1277" s="34"/>
    </row>
    <row r="1278" spans="1:18" ht="15.75" customHeight="1" x14ac:dyDescent="0.2">
      <c r="A1278" s="22"/>
      <c r="B1278" s="27" t="s">
        <v>34</v>
      </c>
      <c r="C1278" s="27">
        <v>1128299</v>
      </c>
      <c r="D1278" s="28">
        <v>44450</v>
      </c>
      <c r="E1278" s="27" t="s">
        <v>35</v>
      </c>
      <c r="F1278" s="27" t="s">
        <v>68</v>
      </c>
      <c r="G1278" s="27" t="s">
        <v>69</v>
      </c>
      <c r="H1278" s="27" t="s">
        <v>24</v>
      </c>
      <c r="I1278" s="29">
        <v>0.65000000000000013</v>
      </c>
      <c r="J1278" s="30">
        <v>5500</v>
      </c>
      <c r="K1278" s="31">
        <f t="shared" si="8"/>
        <v>3575.0000000000009</v>
      </c>
      <c r="L1278" s="31">
        <f t="shared" si="9"/>
        <v>893.75000000000023</v>
      </c>
      <c r="M1278" s="32">
        <v>0.25</v>
      </c>
      <c r="O1278" s="37"/>
      <c r="P1278" s="38"/>
      <c r="Q1278" s="33"/>
      <c r="R1278" s="34"/>
    </row>
    <row r="1279" spans="1:18" ht="15.75" customHeight="1" x14ac:dyDescent="0.2">
      <c r="A1279" s="22"/>
      <c r="B1279" s="27" t="s">
        <v>34</v>
      </c>
      <c r="C1279" s="27">
        <v>1128299</v>
      </c>
      <c r="D1279" s="28">
        <v>44450</v>
      </c>
      <c r="E1279" s="27" t="s">
        <v>35</v>
      </c>
      <c r="F1279" s="27" t="s">
        <v>68</v>
      </c>
      <c r="G1279" s="27" t="s">
        <v>69</v>
      </c>
      <c r="H1279" s="27" t="s">
        <v>25</v>
      </c>
      <c r="I1279" s="29">
        <v>0.70000000000000018</v>
      </c>
      <c r="J1279" s="30">
        <v>5500</v>
      </c>
      <c r="K1279" s="31">
        <f t="shared" si="8"/>
        <v>3850.0000000000009</v>
      </c>
      <c r="L1279" s="31">
        <f t="shared" si="9"/>
        <v>770.00000000000023</v>
      </c>
      <c r="M1279" s="32">
        <v>0.2</v>
      </c>
      <c r="O1279" s="37"/>
      <c r="P1279" s="38"/>
      <c r="Q1279" s="33"/>
      <c r="R1279" s="34"/>
    </row>
    <row r="1280" spans="1:18" ht="15.75" customHeight="1" x14ac:dyDescent="0.2">
      <c r="A1280" s="22"/>
      <c r="B1280" s="27" t="s">
        <v>34</v>
      </c>
      <c r="C1280" s="27">
        <v>1128299</v>
      </c>
      <c r="D1280" s="28">
        <v>44450</v>
      </c>
      <c r="E1280" s="27" t="s">
        <v>35</v>
      </c>
      <c r="F1280" s="27" t="s">
        <v>68</v>
      </c>
      <c r="G1280" s="27" t="s">
        <v>69</v>
      </c>
      <c r="H1280" s="27" t="s">
        <v>26</v>
      </c>
      <c r="I1280" s="29">
        <v>0.65000000000000013</v>
      </c>
      <c r="J1280" s="30">
        <v>3750</v>
      </c>
      <c r="K1280" s="31">
        <f t="shared" si="8"/>
        <v>2437.5000000000005</v>
      </c>
      <c r="L1280" s="31">
        <f t="shared" si="9"/>
        <v>609.37500000000011</v>
      </c>
      <c r="M1280" s="32">
        <v>0.25</v>
      </c>
      <c r="O1280" s="37"/>
      <c r="P1280" s="38"/>
      <c r="Q1280" s="33"/>
      <c r="R1280" s="34"/>
    </row>
    <row r="1281" spans="1:18" ht="15.75" customHeight="1" x14ac:dyDescent="0.2">
      <c r="A1281" s="22"/>
      <c r="B1281" s="27" t="s">
        <v>34</v>
      </c>
      <c r="C1281" s="27">
        <v>1128299</v>
      </c>
      <c r="D1281" s="28">
        <v>44450</v>
      </c>
      <c r="E1281" s="27" t="s">
        <v>35</v>
      </c>
      <c r="F1281" s="27" t="s">
        <v>68</v>
      </c>
      <c r="G1281" s="27" t="s">
        <v>69</v>
      </c>
      <c r="H1281" s="27" t="s">
        <v>27</v>
      </c>
      <c r="I1281" s="29">
        <v>0.65000000000000013</v>
      </c>
      <c r="J1281" s="30">
        <v>3250</v>
      </c>
      <c r="K1281" s="31">
        <f t="shared" ref="K1281:K1535" si="10">I1281*J1281</f>
        <v>2112.5000000000005</v>
      </c>
      <c r="L1281" s="31">
        <f t="shared" ref="L1281:L1535" si="11">K1281*M1281</f>
        <v>528.12500000000011</v>
      </c>
      <c r="M1281" s="32">
        <v>0.25</v>
      </c>
      <c r="O1281" s="37"/>
      <c r="P1281" s="38"/>
      <c r="Q1281" s="33"/>
      <c r="R1281" s="34"/>
    </row>
    <row r="1282" spans="1:18" ht="15.75" customHeight="1" x14ac:dyDescent="0.2">
      <c r="A1282" s="22"/>
      <c r="B1282" s="27" t="s">
        <v>34</v>
      </c>
      <c r="C1282" s="27">
        <v>1128299</v>
      </c>
      <c r="D1282" s="28">
        <v>44450</v>
      </c>
      <c r="E1282" s="27" t="s">
        <v>35</v>
      </c>
      <c r="F1282" s="27" t="s">
        <v>68</v>
      </c>
      <c r="G1282" s="27" t="s">
        <v>69</v>
      </c>
      <c r="H1282" s="27" t="s">
        <v>28</v>
      </c>
      <c r="I1282" s="29">
        <v>0.75000000000000011</v>
      </c>
      <c r="J1282" s="30">
        <v>3500</v>
      </c>
      <c r="K1282" s="31">
        <f t="shared" si="10"/>
        <v>2625.0000000000005</v>
      </c>
      <c r="L1282" s="31">
        <f t="shared" si="11"/>
        <v>393.75000000000006</v>
      </c>
      <c r="M1282" s="32">
        <v>0.15</v>
      </c>
      <c r="O1282" s="37"/>
      <c r="P1282" s="38"/>
      <c r="Q1282" s="33"/>
      <c r="R1282" s="34"/>
    </row>
    <row r="1283" spans="1:18" ht="15.75" customHeight="1" x14ac:dyDescent="0.2">
      <c r="A1283" s="22"/>
      <c r="B1283" s="27" t="s">
        <v>34</v>
      </c>
      <c r="C1283" s="27">
        <v>1128299</v>
      </c>
      <c r="D1283" s="28">
        <v>44450</v>
      </c>
      <c r="E1283" s="27" t="s">
        <v>35</v>
      </c>
      <c r="F1283" s="27" t="s">
        <v>68</v>
      </c>
      <c r="G1283" s="27" t="s">
        <v>69</v>
      </c>
      <c r="H1283" s="27" t="s">
        <v>29</v>
      </c>
      <c r="I1283" s="29">
        <v>0.6</v>
      </c>
      <c r="J1283" s="30">
        <v>3750</v>
      </c>
      <c r="K1283" s="31">
        <f t="shared" si="10"/>
        <v>2250</v>
      </c>
      <c r="L1283" s="31">
        <f t="shared" si="11"/>
        <v>900</v>
      </c>
      <c r="M1283" s="32">
        <v>0.4</v>
      </c>
      <c r="O1283" s="37"/>
      <c r="P1283" s="38"/>
      <c r="Q1283" s="33"/>
      <c r="R1283" s="34"/>
    </row>
    <row r="1284" spans="1:18" ht="15.75" customHeight="1" x14ac:dyDescent="0.2">
      <c r="A1284" s="22"/>
      <c r="B1284" s="27" t="s">
        <v>34</v>
      </c>
      <c r="C1284" s="27">
        <v>1128299</v>
      </c>
      <c r="D1284" s="28">
        <v>44479</v>
      </c>
      <c r="E1284" s="27" t="s">
        <v>35</v>
      </c>
      <c r="F1284" s="27" t="s">
        <v>68</v>
      </c>
      <c r="G1284" s="27" t="s">
        <v>69</v>
      </c>
      <c r="H1284" s="27" t="s">
        <v>24</v>
      </c>
      <c r="I1284" s="29">
        <v>0.55000000000000004</v>
      </c>
      <c r="J1284" s="30">
        <v>4750</v>
      </c>
      <c r="K1284" s="31">
        <f t="shared" si="10"/>
        <v>2612.5</v>
      </c>
      <c r="L1284" s="31">
        <f t="shared" si="11"/>
        <v>653.125</v>
      </c>
      <c r="M1284" s="32">
        <v>0.25</v>
      </c>
      <c r="O1284" s="37"/>
      <c r="P1284" s="38"/>
      <c r="Q1284" s="33"/>
      <c r="R1284" s="34"/>
    </row>
    <row r="1285" spans="1:18" ht="15.75" customHeight="1" x14ac:dyDescent="0.2">
      <c r="A1285" s="22"/>
      <c r="B1285" s="27" t="s">
        <v>34</v>
      </c>
      <c r="C1285" s="27">
        <v>1128299</v>
      </c>
      <c r="D1285" s="28">
        <v>44479</v>
      </c>
      <c r="E1285" s="27" t="s">
        <v>35</v>
      </c>
      <c r="F1285" s="27" t="s">
        <v>68</v>
      </c>
      <c r="G1285" s="27" t="s">
        <v>69</v>
      </c>
      <c r="H1285" s="27" t="s">
        <v>25</v>
      </c>
      <c r="I1285" s="29">
        <v>0.65000000000000013</v>
      </c>
      <c r="J1285" s="30">
        <v>4750</v>
      </c>
      <c r="K1285" s="31">
        <f t="shared" si="10"/>
        <v>3087.5000000000005</v>
      </c>
      <c r="L1285" s="31">
        <f t="shared" si="11"/>
        <v>617.50000000000011</v>
      </c>
      <c r="M1285" s="32">
        <v>0.2</v>
      </c>
      <c r="O1285" s="37"/>
      <c r="P1285" s="38"/>
      <c r="Q1285" s="33"/>
      <c r="R1285" s="34"/>
    </row>
    <row r="1286" spans="1:18" ht="15.75" customHeight="1" x14ac:dyDescent="0.2">
      <c r="A1286" s="22"/>
      <c r="B1286" s="27" t="s">
        <v>34</v>
      </c>
      <c r="C1286" s="27">
        <v>1128299</v>
      </c>
      <c r="D1286" s="28">
        <v>44479</v>
      </c>
      <c r="E1286" s="27" t="s">
        <v>35</v>
      </c>
      <c r="F1286" s="27" t="s">
        <v>68</v>
      </c>
      <c r="G1286" s="27" t="s">
        <v>69</v>
      </c>
      <c r="H1286" s="27" t="s">
        <v>26</v>
      </c>
      <c r="I1286" s="29">
        <v>0.60000000000000009</v>
      </c>
      <c r="J1286" s="30">
        <v>3000</v>
      </c>
      <c r="K1286" s="31">
        <f t="shared" si="10"/>
        <v>1800.0000000000002</v>
      </c>
      <c r="L1286" s="31">
        <f t="shared" si="11"/>
        <v>450.00000000000006</v>
      </c>
      <c r="M1286" s="32">
        <v>0.25</v>
      </c>
      <c r="O1286" s="37"/>
      <c r="P1286" s="38"/>
      <c r="Q1286" s="33"/>
      <c r="R1286" s="34"/>
    </row>
    <row r="1287" spans="1:18" ht="15.75" customHeight="1" x14ac:dyDescent="0.2">
      <c r="A1287" s="22"/>
      <c r="B1287" s="27" t="s">
        <v>34</v>
      </c>
      <c r="C1287" s="27">
        <v>1128299</v>
      </c>
      <c r="D1287" s="28">
        <v>44479</v>
      </c>
      <c r="E1287" s="27" t="s">
        <v>35</v>
      </c>
      <c r="F1287" s="27" t="s">
        <v>68</v>
      </c>
      <c r="G1287" s="27" t="s">
        <v>69</v>
      </c>
      <c r="H1287" s="27" t="s">
        <v>27</v>
      </c>
      <c r="I1287" s="29">
        <v>0.55000000000000004</v>
      </c>
      <c r="J1287" s="30">
        <v>2750</v>
      </c>
      <c r="K1287" s="31">
        <f t="shared" si="10"/>
        <v>1512.5000000000002</v>
      </c>
      <c r="L1287" s="31">
        <f t="shared" si="11"/>
        <v>378.12500000000006</v>
      </c>
      <c r="M1287" s="32">
        <v>0.25</v>
      </c>
      <c r="O1287" s="37"/>
      <c r="P1287" s="38"/>
      <c r="Q1287" s="33"/>
      <c r="R1287" s="34"/>
    </row>
    <row r="1288" spans="1:18" ht="15.75" customHeight="1" x14ac:dyDescent="0.2">
      <c r="A1288" s="22"/>
      <c r="B1288" s="27" t="s">
        <v>34</v>
      </c>
      <c r="C1288" s="27">
        <v>1128299</v>
      </c>
      <c r="D1288" s="28">
        <v>44479</v>
      </c>
      <c r="E1288" s="27" t="s">
        <v>35</v>
      </c>
      <c r="F1288" s="27" t="s">
        <v>68</v>
      </c>
      <c r="G1288" s="27" t="s">
        <v>69</v>
      </c>
      <c r="H1288" s="27" t="s">
        <v>28</v>
      </c>
      <c r="I1288" s="29">
        <v>0.65</v>
      </c>
      <c r="J1288" s="30">
        <v>2500</v>
      </c>
      <c r="K1288" s="31">
        <f t="shared" si="10"/>
        <v>1625</v>
      </c>
      <c r="L1288" s="31">
        <f t="shared" si="11"/>
        <v>243.75</v>
      </c>
      <c r="M1288" s="32">
        <v>0.15</v>
      </c>
      <c r="O1288" s="37"/>
      <c r="P1288" s="38"/>
      <c r="Q1288" s="33"/>
      <c r="R1288" s="34"/>
    </row>
    <row r="1289" spans="1:18" ht="15.75" customHeight="1" x14ac:dyDescent="0.2">
      <c r="A1289" s="22"/>
      <c r="B1289" s="27" t="s">
        <v>34</v>
      </c>
      <c r="C1289" s="27">
        <v>1128299</v>
      </c>
      <c r="D1289" s="28">
        <v>44479</v>
      </c>
      <c r="E1289" s="27" t="s">
        <v>35</v>
      </c>
      <c r="F1289" s="27" t="s">
        <v>68</v>
      </c>
      <c r="G1289" s="27" t="s">
        <v>69</v>
      </c>
      <c r="H1289" s="27" t="s">
        <v>29</v>
      </c>
      <c r="I1289" s="29">
        <v>0.70000000000000007</v>
      </c>
      <c r="J1289" s="30">
        <v>3000</v>
      </c>
      <c r="K1289" s="31">
        <f t="shared" si="10"/>
        <v>2100</v>
      </c>
      <c r="L1289" s="31">
        <f t="shared" si="11"/>
        <v>840</v>
      </c>
      <c r="M1289" s="32">
        <v>0.4</v>
      </c>
      <c r="O1289" s="37"/>
      <c r="P1289" s="38"/>
      <c r="Q1289" s="33"/>
      <c r="R1289" s="34"/>
    </row>
    <row r="1290" spans="1:18" ht="15.75" customHeight="1" x14ac:dyDescent="0.2">
      <c r="A1290" s="22"/>
      <c r="B1290" s="27" t="s">
        <v>34</v>
      </c>
      <c r="C1290" s="27">
        <v>1128299</v>
      </c>
      <c r="D1290" s="28">
        <v>44510</v>
      </c>
      <c r="E1290" s="27" t="s">
        <v>35</v>
      </c>
      <c r="F1290" s="27" t="s">
        <v>68</v>
      </c>
      <c r="G1290" s="27" t="s">
        <v>69</v>
      </c>
      <c r="H1290" s="27" t="s">
        <v>24</v>
      </c>
      <c r="I1290" s="29">
        <v>0.55000000000000004</v>
      </c>
      <c r="J1290" s="30">
        <v>5250</v>
      </c>
      <c r="K1290" s="31">
        <f t="shared" si="10"/>
        <v>2887.5000000000005</v>
      </c>
      <c r="L1290" s="31">
        <f t="shared" si="11"/>
        <v>721.87500000000011</v>
      </c>
      <c r="M1290" s="32">
        <v>0.25</v>
      </c>
      <c r="O1290" s="37"/>
      <c r="P1290" s="38"/>
      <c r="Q1290" s="33"/>
      <c r="R1290" s="34"/>
    </row>
    <row r="1291" spans="1:18" ht="15.75" customHeight="1" x14ac:dyDescent="0.2">
      <c r="A1291" s="22"/>
      <c r="B1291" s="27" t="s">
        <v>34</v>
      </c>
      <c r="C1291" s="27">
        <v>1128299</v>
      </c>
      <c r="D1291" s="28">
        <v>44510</v>
      </c>
      <c r="E1291" s="27" t="s">
        <v>35</v>
      </c>
      <c r="F1291" s="27" t="s">
        <v>68</v>
      </c>
      <c r="G1291" s="27" t="s">
        <v>69</v>
      </c>
      <c r="H1291" s="27" t="s">
        <v>25</v>
      </c>
      <c r="I1291" s="29">
        <v>0.60000000000000009</v>
      </c>
      <c r="J1291" s="30">
        <v>6000</v>
      </c>
      <c r="K1291" s="31">
        <f t="shared" si="10"/>
        <v>3600.0000000000005</v>
      </c>
      <c r="L1291" s="31">
        <f t="shared" si="11"/>
        <v>720.00000000000011</v>
      </c>
      <c r="M1291" s="32">
        <v>0.2</v>
      </c>
      <c r="O1291" s="37"/>
      <c r="P1291" s="38"/>
      <c r="Q1291" s="33"/>
      <c r="R1291" s="34"/>
    </row>
    <row r="1292" spans="1:18" ht="15.75" customHeight="1" x14ac:dyDescent="0.2">
      <c r="A1292" s="22"/>
      <c r="B1292" s="27" t="s">
        <v>34</v>
      </c>
      <c r="C1292" s="27">
        <v>1128299</v>
      </c>
      <c r="D1292" s="28">
        <v>44510</v>
      </c>
      <c r="E1292" s="27" t="s">
        <v>35</v>
      </c>
      <c r="F1292" s="27" t="s">
        <v>68</v>
      </c>
      <c r="G1292" s="27" t="s">
        <v>69</v>
      </c>
      <c r="H1292" s="27" t="s">
        <v>26</v>
      </c>
      <c r="I1292" s="29">
        <v>0.55000000000000004</v>
      </c>
      <c r="J1292" s="30">
        <v>4250</v>
      </c>
      <c r="K1292" s="31">
        <f t="shared" si="10"/>
        <v>2337.5</v>
      </c>
      <c r="L1292" s="31">
        <f t="shared" si="11"/>
        <v>584.375</v>
      </c>
      <c r="M1292" s="32">
        <v>0.25</v>
      </c>
      <c r="O1292" s="37"/>
      <c r="P1292" s="38"/>
      <c r="Q1292" s="33"/>
      <c r="R1292" s="34"/>
    </row>
    <row r="1293" spans="1:18" ht="15.75" customHeight="1" x14ac:dyDescent="0.2">
      <c r="A1293" s="22"/>
      <c r="B1293" s="27" t="s">
        <v>34</v>
      </c>
      <c r="C1293" s="27">
        <v>1128299</v>
      </c>
      <c r="D1293" s="28">
        <v>44510</v>
      </c>
      <c r="E1293" s="27" t="s">
        <v>35</v>
      </c>
      <c r="F1293" s="27" t="s">
        <v>68</v>
      </c>
      <c r="G1293" s="27" t="s">
        <v>69</v>
      </c>
      <c r="H1293" s="27" t="s">
        <v>27</v>
      </c>
      <c r="I1293" s="29">
        <v>0.65000000000000013</v>
      </c>
      <c r="J1293" s="30">
        <v>4000</v>
      </c>
      <c r="K1293" s="31">
        <f t="shared" si="10"/>
        <v>2600.0000000000005</v>
      </c>
      <c r="L1293" s="31">
        <f t="shared" si="11"/>
        <v>650.00000000000011</v>
      </c>
      <c r="M1293" s="32">
        <v>0.25</v>
      </c>
      <c r="O1293" s="37"/>
      <c r="P1293" s="38"/>
      <c r="Q1293" s="33"/>
      <c r="R1293" s="34"/>
    </row>
    <row r="1294" spans="1:18" ht="15.75" customHeight="1" x14ac:dyDescent="0.2">
      <c r="A1294" s="22"/>
      <c r="B1294" s="27" t="s">
        <v>34</v>
      </c>
      <c r="C1294" s="27">
        <v>1128299</v>
      </c>
      <c r="D1294" s="28">
        <v>44510</v>
      </c>
      <c r="E1294" s="27" t="s">
        <v>35</v>
      </c>
      <c r="F1294" s="27" t="s">
        <v>68</v>
      </c>
      <c r="G1294" s="27" t="s">
        <v>69</v>
      </c>
      <c r="H1294" s="27" t="s">
        <v>28</v>
      </c>
      <c r="I1294" s="29">
        <v>0.85000000000000009</v>
      </c>
      <c r="J1294" s="30">
        <v>3750</v>
      </c>
      <c r="K1294" s="31">
        <f t="shared" si="10"/>
        <v>3187.5000000000005</v>
      </c>
      <c r="L1294" s="31">
        <f t="shared" si="11"/>
        <v>478.12500000000006</v>
      </c>
      <c r="M1294" s="32">
        <v>0.15</v>
      </c>
      <c r="O1294" s="37"/>
      <c r="P1294" s="38"/>
      <c r="Q1294" s="33"/>
      <c r="R1294" s="34"/>
    </row>
    <row r="1295" spans="1:18" ht="15.75" customHeight="1" x14ac:dyDescent="0.2">
      <c r="A1295" s="22"/>
      <c r="B1295" s="27" t="s">
        <v>34</v>
      </c>
      <c r="C1295" s="27">
        <v>1128299</v>
      </c>
      <c r="D1295" s="28">
        <v>44510</v>
      </c>
      <c r="E1295" s="27" t="s">
        <v>35</v>
      </c>
      <c r="F1295" s="27" t="s">
        <v>68</v>
      </c>
      <c r="G1295" s="27" t="s">
        <v>69</v>
      </c>
      <c r="H1295" s="27" t="s">
        <v>29</v>
      </c>
      <c r="I1295" s="29">
        <v>0.90000000000000013</v>
      </c>
      <c r="J1295" s="30">
        <v>5000</v>
      </c>
      <c r="K1295" s="31">
        <f t="shared" si="10"/>
        <v>4500.0000000000009</v>
      </c>
      <c r="L1295" s="31">
        <f t="shared" si="11"/>
        <v>1800.0000000000005</v>
      </c>
      <c r="M1295" s="32">
        <v>0.4</v>
      </c>
      <c r="O1295" s="37"/>
      <c r="P1295" s="38"/>
      <c r="Q1295" s="33"/>
      <c r="R1295" s="34"/>
    </row>
    <row r="1296" spans="1:18" ht="15.75" customHeight="1" x14ac:dyDescent="0.2">
      <c r="A1296" s="22"/>
      <c r="B1296" s="27" t="s">
        <v>34</v>
      </c>
      <c r="C1296" s="27">
        <v>1128299</v>
      </c>
      <c r="D1296" s="28">
        <v>44539</v>
      </c>
      <c r="E1296" s="27" t="s">
        <v>35</v>
      </c>
      <c r="F1296" s="27" t="s">
        <v>68</v>
      </c>
      <c r="G1296" s="27" t="s">
        <v>69</v>
      </c>
      <c r="H1296" s="27" t="s">
        <v>24</v>
      </c>
      <c r="I1296" s="29">
        <v>0.75000000000000011</v>
      </c>
      <c r="J1296" s="30">
        <v>7000</v>
      </c>
      <c r="K1296" s="31">
        <f t="shared" si="10"/>
        <v>5250.0000000000009</v>
      </c>
      <c r="L1296" s="31">
        <f t="shared" si="11"/>
        <v>1312.5000000000002</v>
      </c>
      <c r="M1296" s="32">
        <v>0.25</v>
      </c>
      <c r="O1296" s="37"/>
      <c r="P1296" s="38"/>
      <c r="Q1296" s="33"/>
      <c r="R1296" s="34"/>
    </row>
    <row r="1297" spans="1:18" ht="15.75" customHeight="1" x14ac:dyDescent="0.2">
      <c r="A1297" s="22"/>
      <c r="B1297" s="27" t="s">
        <v>34</v>
      </c>
      <c r="C1297" s="27">
        <v>1128299</v>
      </c>
      <c r="D1297" s="28">
        <v>44539</v>
      </c>
      <c r="E1297" s="27" t="s">
        <v>35</v>
      </c>
      <c r="F1297" s="27" t="s">
        <v>68</v>
      </c>
      <c r="G1297" s="27" t="s">
        <v>69</v>
      </c>
      <c r="H1297" s="27" t="s">
        <v>25</v>
      </c>
      <c r="I1297" s="29">
        <v>0.8500000000000002</v>
      </c>
      <c r="J1297" s="30">
        <v>7000</v>
      </c>
      <c r="K1297" s="31">
        <f t="shared" si="10"/>
        <v>5950.0000000000018</v>
      </c>
      <c r="L1297" s="31">
        <f t="shared" si="11"/>
        <v>1190.0000000000005</v>
      </c>
      <c r="M1297" s="32">
        <v>0.2</v>
      </c>
      <c r="O1297" s="37"/>
      <c r="P1297" s="38"/>
      <c r="Q1297" s="33"/>
      <c r="R1297" s="34"/>
    </row>
    <row r="1298" spans="1:18" ht="15.75" customHeight="1" x14ac:dyDescent="0.2">
      <c r="A1298" s="22"/>
      <c r="B1298" s="27" t="s">
        <v>34</v>
      </c>
      <c r="C1298" s="27">
        <v>1128299</v>
      </c>
      <c r="D1298" s="28">
        <v>44539</v>
      </c>
      <c r="E1298" s="27" t="s">
        <v>35</v>
      </c>
      <c r="F1298" s="27" t="s">
        <v>68</v>
      </c>
      <c r="G1298" s="27" t="s">
        <v>69</v>
      </c>
      <c r="H1298" s="27" t="s">
        <v>26</v>
      </c>
      <c r="I1298" s="29">
        <v>0.80000000000000016</v>
      </c>
      <c r="J1298" s="30">
        <v>5000</v>
      </c>
      <c r="K1298" s="31">
        <f t="shared" si="10"/>
        <v>4000.0000000000009</v>
      </c>
      <c r="L1298" s="31">
        <f t="shared" si="11"/>
        <v>1000.0000000000002</v>
      </c>
      <c r="M1298" s="32">
        <v>0.25</v>
      </c>
      <c r="O1298" s="37"/>
      <c r="P1298" s="38"/>
      <c r="Q1298" s="33"/>
      <c r="R1298" s="34"/>
    </row>
    <row r="1299" spans="1:18" ht="15.75" customHeight="1" x14ac:dyDescent="0.2">
      <c r="A1299" s="22"/>
      <c r="B1299" s="27" t="s">
        <v>34</v>
      </c>
      <c r="C1299" s="27">
        <v>1128299</v>
      </c>
      <c r="D1299" s="28">
        <v>44539</v>
      </c>
      <c r="E1299" s="27" t="s">
        <v>35</v>
      </c>
      <c r="F1299" s="27" t="s">
        <v>68</v>
      </c>
      <c r="G1299" s="27" t="s">
        <v>69</v>
      </c>
      <c r="H1299" s="27" t="s">
        <v>27</v>
      </c>
      <c r="I1299" s="29">
        <v>0.80000000000000016</v>
      </c>
      <c r="J1299" s="30">
        <v>5000</v>
      </c>
      <c r="K1299" s="31">
        <f t="shared" si="10"/>
        <v>4000.0000000000009</v>
      </c>
      <c r="L1299" s="31">
        <f t="shared" si="11"/>
        <v>1000.0000000000002</v>
      </c>
      <c r="M1299" s="32">
        <v>0.25</v>
      </c>
      <c r="O1299" s="37"/>
      <c r="P1299" s="38"/>
      <c r="Q1299" s="33"/>
      <c r="R1299" s="34"/>
    </row>
    <row r="1300" spans="1:18" ht="15.75" customHeight="1" x14ac:dyDescent="0.2">
      <c r="A1300" s="22"/>
      <c r="B1300" s="27" t="s">
        <v>34</v>
      </c>
      <c r="C1300" s="27">
        <v>1128299</v>
      </c>
      <c r="D1300" s="28">
        <v>44539</v>
      </c>
      <c r="E1300" s="27" t="s">
        <v>35</v>
      </c>
      <c r="F1300" s="27" t="s">
        <v>68</v>
      </c>
      <c r="G1300" s="27" t="s">
        <v>69</v>
      </c>
      <c r="H1300" s="27" t="s">
        <v>28</v>
      </c>
      <c r="I1300" s="29">
        <v>0.90000000000000013</v>
      </c>
      <c r="J1300" s="30">
        <v>4250</v>
      </c>
      <c r="K1300" s="31">
        <f t="shared" si="10"/>
        <v>3825.0000000000005</v>
      </c>
      <c r="L1300" s="31">
        <f t="shared" si="11"/>
        <v>573.75</v>
      </c>
      <c r="M1300" s="32">
        <v>0.15</v>
      </c>
      <c r="O1300" s="37"/>
      <c r="P1300" s="38"/>
      <c r="Q1300" s="33"/>
      <c r="R1300" s="34"/>
    </row>
    <row r="1301" spans="1:18" ht="15.75" customHeight="1" x14ac:dyDescent="0.2">
      <c r="A1301" s="22"/>
      <c r="B1301" s="27" t="s">
        <v>34</v>
      </c>
      <c r="C1301" s="27">
        <v>1128299</v>
      </c>
      <c r="D1301" s="28">
        <v>44539</v>
      </c>
      <c r="E1301" s="27" t="s">
        <v>35</v>
      </c>
      <c r="F1301" s="27" t="s">
        <v>68</v>
      </c>
      <c r="G1301" s="27" t="s">
        <v>69</v>
      </c>
      <c r="H1301" s="27" t="s">
        <v>29</v>
      </c>
      <c r="I1301" s="29">
        <v>0.95000000000000018</v>
      </c>
      <c r="J1301" s="30">
        <v>5250</v>
      </c>
      <c r="K1301" s="31">
        <f t="shared" si="10"/>
        <v>4987.5000000000009</v>
      </c>
      <c r="L1301" s="31">
        <f t="shared" si="11"/>
        <v>1995.0000000000005</v>
      </c>
      <c r="M1301" s="32">
        <v>0.4</v>
      </c>
      <c r="O1301" s="37"/>
      <c r="P1301" s="38"/>
      <c r="Q1301" s="33"/>
      <c r="R1301" s="34"/>
    </row>
    <row r="1302" spans="1:18" ht="15.75" customHeight="1" x14ac:dyDescent="0.2">
      <c r="A1302" s="22" t="s">
        <v>46</v>
      </c>
      <c r="B1302" s="27" t="s">
        <v>34</v>
      </c>
      <c r="C1302" s="27">
        <v>1128299</v>
      </c>
      <c r="D1302" s="28">
        <v>44213</v>
      </c>
      <c r="E1302" s="27" t="s">
        <v>35</v>
      </c>
      <c r="F1302" s="27" t="s">
        <v>70</v>
      </c>
      <c r="G1302" s="27" t="s">
        <v>71</v>
      </c>
      <c r="H1302" s="27" t="s">
        <v>24</v>
      </c>
      <c r="I1302" s="29">
        <v>0.4</v>
      </c>
      <c r="J1302" s="30">
        <v>4250</v>
      </c>
      <c r="K1302" s="31">
        <f t="shared" si="10"/>
        <v>1700</v>
      </c>
      <c r="L1302" s="31">
        <f t="shared" si="11"/>
        <v>510</v>
      </c>
      <c r="M1302" s="32">
        <v>0.3</v>
      </c>
      <c r="O1302" s="37"/>
      <c r="P1302" s="38">
        <f>Data!$I1302+0.05</f>
        <v>0.45</v>
      </c>
      <c r="Q1302" s="33">
        <f>Data!$J1302+500</f>
        <v>4750</v>
      </c>
      <c r="R1302" s="34">
        <f>Data!$M1302+5%</f>
        <v>0.35</v>
      </c>
    </row>
    <row r="1303" spans="1:18" ht="15.75" customHeight="1" x14ac:dyDescent="0.2">
      <c r="A1303" s="22"/>
      <c r="B1303" s="27" t="s">
        <v>34</v>
      </c>
      <c r="C1303" s="27">
        <v>1128299</v>
      </c>
      <c r="D1303" s="28">
        <v>44213</v>
      </c>
      <c r="E1303" s="27" t="s">
        <v>35</v>
      </c>
      <c r="F1303" s="27" t="s">
        <v>70</v>
      </c>
      <c r="G1303" s="27" t="s">
        <v>71</v>
      </c>
      <c r="H1303" s="27" t="s">
        <v>25</v>
      </c>
      <c r="I1303" s="29">
        <v>0.5</v>
      </c>
      <c r="J1303" s="30">
        <v>4250</v>
      </c>
      <c r="K1303" s="31">
        <f t="shared" si="10"/>
        <v>2125</v>
      </c>
      <c r="L1303" s="31">
        <f t="shared" si="11"/>
        <v>531.25</v>
      </c>
      <c r="M1303" s="32">
        <v>0.25</v>
      </c>
      <c r="O1303" s="37"/>
      <c r="P1303" s="38">
        <f>Data!$I1303+0.05</f>
        <v>0.55000000000000004</v>
      </c>
      <c r="Q1303" s="33">
        <f>Data!$J1303+500</f>
        <v>4750</v>
      </c>
      <c r="R1303" s="34">
        <f>Data!$M1303+5%</f>
        <v>0.3</v>
      </c>
    </row>
    <row r="1304" spans="1:18" ht="15.75" customHeight="1" x14ac:dyDescent="0.2">
      <c r="A1304" s="22"/>
      <c r="B1304" s="27" t="s">
        <v>34</v>
      </c>
      <c r="C1304" s="27">
        <v>1128299</v>
      </c>
      <c r="D1304" s="28">
        <v>44213</v>
      </c>
      <c r="E1304" s="27" t="s">
        <v>35</v>
      </c>
      <c r="F1304" s="27" t="s">
        <v>70</v>
      </c>
      <c r="G1304" s="27" t="s">
        <v>71</v>
      </c>
      <c r="H1304" s="27" t="s">
        <v>26</v>
      </c>
      <c r="I1304" s="29">
        <v>0.5</v>
      </c>
      <c r="J1304" s="30">
        <v>4250</v>
      </c>
      <c r="K1304" s="31">
        <f t="shared" si="10"/>
        <v>2125</v>
      </c>
      <c r="L1304" s="31">
        <f t="shared" si="11"/>
        <v>637.5</v>
      </c>
      <c r="M1304" s="32">
        <v>0.3</v>
      </c>
      <c r="O1304" s="37"/>
      <c r="P1304" s="38">
        <f>Data!$I1304+0.05</f>
        <v>0.55000000000000004</v>
      </c>
      <c r="Q1304" s="33">
        <f>Data!$J1304+500</f>
        <v>4750</v>
      </c>
      <c r="R1304" s="34">
        <f>Data!$M1304+5%</f>
        <v>0.35</v>
      </c>
    </row>
    <row r="1305" spans="1:18" ht="15.75" customHeight="1" x14ac:dyDescent="0.2">
      <c r="A1305" s="22"/>
      <c r="B1305" s="27" t="s">
        <v>34</v>
      </c>
      <c r="C1305" s="27">
        <v>1128299</v>
      </c>
      <c r="D1305" s="28">
        <v>44213</v>
      </c>
      <c r="E1305" s="27" t="s">
        <v>35</v>
      </c>
      <c r="F1305" s="27" t="s">
        <v>70</v>
      </c>
      <c r="G1305" s="27" t="s">
        <v>71</v>
      </c>
      <c r="H1305" s="27" t="s">
        <v>27</v>
      </c>
      <c r="I1305" s="29">
        <v>0.5</v>
      </c>
      <c r="J1305" s="30">
        <v>2750</v>
      </c>
      <c r="K1305" s="31">
        <f t="shared" si="10"/>
        <v>1375</v>
      </c>
      <c r="L1305" s="31">
        <f t="shared" si="11"/>
        <v>412.5</v>
      </c>
      <c r="M1305" s="32">
        <v>0.3</v>
      </c>
      <c r="O1305" s="37"/>
      <c r="P1305" s="38">
        <f>Data!$I1305+0.05</f>
        <v>0.55000000000000004</v>
      </c>
      <c r="Q1305" s="33">
        <f>Data!$J1305+500</f>
        <v>3250</v>
      </c>
      <c r="R1305" s="34">
        <f>Data!$M1305+5%</f>
        <v>0.35</v>
      </c>
    </row>
    <row r="1306" spans="1:18" ht="15.75" customHeight="1" x14ac:dyDescent="0.2">
      <c r="A1306" s="22"/>
      <c r="B1306" s="27" t="s">
        <v>34</v>
      </c>
      <c r="C1306" s="27">
        <v>1128299</v>
      </c>
      <c r="D1306" s="28">
        <v>44213</v>
      </c>
      <c r="E1306" s="27" t="s">
        <v>35</v>
      </c>
      <c r="F1306" s="27" t="s">
        <v>70</v>
      </c>
      <c r="G1306" s="27" t="s">
        <v>71</v>
      </c>
      <c r="H1306" s="27" t="s">
        <v>28</v>
      </c>
      <c r="I1306" s="29">
        <v>0.55000000000000004</v>
      </c>
      <c r="J1306" s="30">
        <v>2250</v>
      </c>
      <c r="K1306" s="31">
        <f t="shared" si="10"/>
        <v>1237.5</v>
      </c>
      <c r="L1306" s="31">
        <f t="shared" si="11"/>
        <v>247.5</v>
      </c>
      <c r="M1306" s="32">
        <v>0.2</v>
      </c>
      <c r="O1306" s="37"/>
      <c r="P1306" s="38">
        <f>Data!$I1306+0.05</f>
        <v>0.60000000000000009</v>
      </c>
      <c r="Q1306" s="33">
        <f>Data!$J1306+500</f>
        <v>2750</v>
      </c>
      <c r="R1306" s="34">
        <f>Data!$M1306+5%</f>
        <v>0.25</v>
      </c>
    </row>
    <row r="1307" spans="1:18" ht="15.75" customHeight="1" x14ac:dyDescent="0.2">
      <c r="A1307" s="22"/>
      <c r="B1307" s="27" t="s">
        <v>34</v>
      </c>
      <c r="C1307" s="27">
        <v>1128299</v>
      </c>
      <c r="D1307" s="28">
        <v>44213</v>
      </c>
      <c r="E1307" s="27" t="s">
        <v>35</v>
      </c>
      <c r="F1307" s="27" t="s">
        <v>70</v>
      </c>
      <c r="G1307" s="27" t="s">
        <v>71</v>
      </c>
      <c r="H1307" s="27" t="s">
        <v>29</v>
      </c>
      <c r="I1307" s="29">
        <v>0.5</v>
      </c>
      <c r="J1307" s="30">
        <v>4750</v>
      </c>
      <c r="K1307" s="31">
        <f t="shared" si="10"/>
        <v>2375</v>
      </c>
      <c r="L1307" s="31">
        <f t="shared" si="11"/>
        <v>1068.75</v>
      </c>
      <c r="M1307" s="32">
        <v>0.45</v>
      </c>
      <c r="O1307" s="37"/>
      <c r="P1307" s="38">
        <f>Data!$I1307+0.05</f>
        <v>0.55000000000000004</v>
      </c>
      <c r="Q1307" s="33">
        <f>Data!$J1307+500</f>
        <v>5250</v>
      </c>
      <c r="R1307" s="34">
        <f>Data!$M1307+5%</f>
        <v>0.5</v>
      </c>
    </row>
    <row r="1308" spans="1:18" ht="15.75" customHeight="1" x14ac:dyDescent="0.2">
      <c r="A1308" s="22"/>
      <c r="B1308" s="27" t="s">
        <v>34</v>
      </c>
      <c r="C1308" s="27">
        <v>1128299</v>
      </c>
      <c r="D1308" s="28">
        <v>44244</v>
      </c>
      <c r="E1308" s="27" t="s">
        <v>35</v>
      </c>
      <c r="F1308" s="27" t="s">
        <v>70</v>
      </c>
      <c r="G1308" s="27" t="s">
        <v>71</v>
      </c>
      <c r="H1308" s="27" t="s">
        <v>24</v>
      </c>
      <c r="I1308" s="29">
        <v>0.4</v>
      </c>
      <c r="J1308" s="30">
        <v>5250</v>
      </c>
      <c r="K1308" s="31">
        <f t="shared" si="10"/>
        <v>2100</v>
      </c>
      <c r="L1308" s="31">
        <f t="shared" si="11"/>
        <v>630</v>
      </c>
      <c r="M1308" s="32">
        <v>0.3</v>
      </c>
      <c r="O1308" s="37"/>
      <c r="P1308" s="38">
        <f>Data!$I1308+0.05</f>
        <v>0.45</v>
      </c>
      <c r="Q1308" s="33">
        <f>Data!$J1308+500</f>
        <v>5750</v>
      </c>
      <c r="R1308" s="34">
        <f>Data!$M1308+5%</f>
        <v>0.35</v>
      </c>
    </row>
    <row r="1309" spans="1:18" ht="15.75" customHeight="1" x14ac:dyDescent="0.2">
      <c r="A1309" s="22"/>
      <c r="B1309" s="27" t="s">
        <v>34</v>
      </c>
      <c r="C1309" s="27">
        <v>1128299</v>
      </c>
      <c r="D1309" s="28">
        <v>44244</v>
      </c>
      <c r="E1309" s="27" t="s">
        <v>35</v>
      </c>
      <c r="F1309" s="27" t="s">
        <v>70</v>
      </c>
      <c r="G1309" s="27" t="s">
        <v>71</v>
      </c>
      <c r="H1309" s="27" t="s">
        <v>25</v>
      </c>
      <c r="I1309" s="29">
        <v>0.5</v>
      </c>
      <c r="J1309" s="30">
        <v>4250</v>
      </c>
      <c r="K1309" s="31">
        <f t="shared" si="10"/>
        <v>2125</v>
      </c>
      <c r="L1309" s="31">
        <f t="shared" si="11"/>
        <v>531.25</v>
      </c>
      <c r="M1309" s="32">
        <v>0.25</v>
      </c>
      <c r="O1309" s="37"/>
      <c r="P1309" s="38">
        <f>Data!$I1309+0.05</f>
        <v>0.55000000000000004</v>
      </c>
      <c r="Q1309" s="33">
        <f>Data!$J1309+500</f>
        <v>4750</v>
      </c>
      <c r="R1309" s="34">
        <f>Data!$M1309+5%</f>
        <v>0.3</v>
      </c>
    </row>
    <row r="1310" spans="1:18" ht="15.75" customHeight="1" x14ac:dyDescent="0.2">
      <c r="A1310" s="22"/>
      <c r="B1310" s="27" t="s">
        <v>34</v>
      </c>
      <c r="C1310" s="27">
        <v>1128299</v>
      </c>
      <c r="D1310" s="28">
        <v>44244</v>
      </c>
      <c r="E1310" s="27" t="s">
        <v>35</v>
      </c>
      <c r="F1310" s="27" t="s">
        <v>70</v>
      </c>
      <c r="G1310" s="27" t="s">
        <v>71</v>
      </c>
      <c r="H1310" s="27" t="s">
        <v>26</v>
      </c>
      <c r="I1310" s="29">
        <v>0.5</v>
      </c>
      <c r="J1310" s="30">
        <v>4250</v>
      </c>
      <c r="K1310" s="31">
        <f t="shared" si="10"/>
        <v>2125</v>
      </c>
      <c r="L1310" s="31">
        <f t="shared" si="11"/>
        <v>637.5</v>
      </c>
      <c r="M1310" s="32">
        <v>0.3</v>
      </c>
      <c r="O1310" s="37"/>
      <c r="P1310" s="38">
        <f>Data!$I1310+0.05</f>
        <v>0.55000000000000004</v>
      </c>
      <c r="Q1310" s="33">
        <f>Data!$J1310+500</f>
        <v>4750</v>
      </c>
      <c r="R1310" s="34">
        <f>Data!$M1310+5%</f>
        <v>0.35</v>
      </c>
    </row>
    <row r="1311" spans="1:18" ht="15.75" customHeight="1" x14ac:dyDescent="0.2">
      <c r="A1311" s="22"/>
      <c r="B1311" s="27" t="s">
        <v>34</v>
      </c>
      <c r="C1311" s="27">
        <v>1128299</v>
      </c>
      <c r="D1311" s="28">
        <v>44244</v>
      </c>
      <c r="E1311" s="27" t="s">
        <v>35</v>
      </c>
      <c r="F1311" s="27" t="s">
        <v>70</v>
      </c>
      <c r="G1311" s="27" t="s">
        <v>71</v>
      </c>
      <c r="H1311" s="27" t="s">
        <v>27</v>
      </c>
      <c r="I1311" s="29">
        <v>0.5</v>
      </c>
      <c r="J1311" s="30">
        <v>2750</v>
      </c>
      <c r="K1311" s="31">
        <f t="shared" si="10"/>
        <v>1375</v>
      </c>
      <c r="L1311" s="31">
        <f t="shared" si="11"/>
        <v>412.5</v>
      </c>
      <c r="M1311" s="32">
        <v>0.3</v>
      </c>
      <c r="O1311" s="37"/>
      <c r="P1311" s="38">
        <f>Data!$I1311+0.05</f>
        <v>0.55000000000000004</v>
      </c>
      <c r="Q1311" s="33">
        <f>Data!$J1311+500</f>
        <v>3250</v>
      </c>
      <c r="R1311" s="34">
        <f>Data!$M1311+5%</f>
        <v>0.35</v>
      </c>
    </row>
    <row r="1312" spans="1:18" ht="15.75" customHeight="1" x14ac:dyDescent="0.2">
      <c r="A1312" s="22"/>
      <c r="B1312" s="27" t="s">
        <v>34</v>
      </c>
      <c r="C1312" s="27">
        <v>1128299</v>
      </c>
      <c r="D1312" s="28">
        <v>44244</v>
      </c>
      <c r="E1312" s="27" t="s">
        <v>35</v>
      </c>
      <c r="F1312" s="27" t="s">
        <v>70</v>
      </c>
      <c r="G1312" s="27" t="s">
        <v>71</v>
      </c>
      <c r="H1312" s="27" t="s">
        <v>28</v>
      </c>
      <c r="I1312" s="29">
        <v>0.55000000000000004</v>
      </c>
      <c r="J1312" s="30">
        <v>2000</v>
      </c>
      <c r="K1312" s="31">
        <f t="shared" si="10"/>
        <v>1100</v>
      </c>
      <c r="L1312" s="31">
        <f t="shared" si="11"/>
        <v>220</v>
      </c>
      <c r="M1312" s="32">
        <v>0.2</v>
      </c>
      <c r="O1312" s="37"/>
      <c r="P1312" s="38">
        <f>Data!$I1312+0.05</f>
        <v>0.60000000000000009</v>
      </c>
      <c r="Q1312" s="33">
        <f>Data!$J1312+500</f>
        <v>2500</v>
      </c>
      <c r="R1312" s="34">
        <f>Data!$M1312+5%</f>
        <v>0.25</v>
      </c>
    </row>
    <row r="1313" spans="1:18" ht="15.75" customHeight="1" x14ac:dyDescent="0.2">
      <c r="A1313" s="22"/>
      <c r="B1313" s="27" t="s">
        <v>34</v>
      </c>
      <c r="C1313" s="27">
        <v>1128299</v>
      </c>
      <c r="D1313" s="28">
        <v>44244</v>
      </c>
      <c r="E1313" s="27" t="s">
        <v>35</v>
      </c>
      <c r="F1313" s="27" t="s">
        <v>70</v>
      </c>
      <c r="G1313" s="27" t="s">
        <v>71</v>
      </c>
      <c r="H1313" s="27" t="s">
        <v>29</v>
      </c>
      <c r="I1313" s="29">
        <v>0.5</v>
      </c>
      <c r="J1313" s="30">
        <v>4000</v>
      </c>
      <c r="K1313" s="31">
        <f t="shared" si="10"/>
        <v>2000</v>
      </c>
      <c r="L1313" s="31">
        <f t="shared" si="11"/>
        <v>900</v>
      </c>
      <c r="M1313" s="32">
        <v>0.45</v>
      </c>
      <c r="O1313" s="37"/>
      <c r="P1313" s="38">
        <f>Data!$I1313+0.05</f>
        <v>0.55000000000000004</v>
      </c>
      <c r="Q1313" s="33">
        <f>Data!$J1313+500</f>
        <v>4500</v>
      </c>
      <c r="R1313" s="34">
        <f>Data!$M1313+5%</f>
        <v>0.5</v>
      </c>
    </row>
    <row r="1314" spans="1:18" ht="15.75" customHeight="1" x14ac:dyDescent="0.2">
      <c r="A1314" s="22"/>
      <c r="B1314" s="27" t="s">
        <v>34</v>
      </c>
      <c r="C1314" s="27">
        <v>1128299</v>
      </c>
      <c r="D1314" s="28">
        <v>44271</v>
      </c>
      <c r="E1314" s="27" t="s">
        <v>35</v>
      </c>
      <c r="F1314" s="27" t="s">
        <v>70</v>
      </c>
      <c r="G1314" s="27" t="s">
        <v>71</v>
      </c>
      <c r="H1314" s="27" t="s">
        <v>24</v>
      </c>
      <c r="I1314" s="29">
        <v>0.5</v>
      </c>
      <c r="J1314" s="30">
        <v>5500</v>
      </c>
      <c r="K1314" s="31">
        <f t="shared" si="10"/>
        <v>2750</v>
      </c>
      <c r="L1314" s="31">
        <f t="shared" si="11"/>
        <v>825</v>
      </c>
      <c r="M1314" s="32">
        <v>0.3</v>
      </c>
      <c r="O1314" s="37"/>
      <c r="P1314" s="38">
        <f>Data!$I1314+0.05</f>
        <v>0.55000000000000004</v>
      </c>
      <c r="Q1314" s="33">
        <f>Data!$J1314+500</f>
        <v>6000</v>
      </c>
      <c r="R1314" s="34">
        <f>Data!$M1314+5%</f>
        <v>0.35</v>
      </c>
    </row>
    <row r="1315" spans="1:18" ht="15.75" customHeight="1" x14ac:dyDescent="0.2">
      <c r="A1315" s="22"/>
      <c r="B1315" s="27" t="s">
        <v>34</v>
      </c>
      <c r="C1315" s="27">
        <v>1128299</v>
      </c>
      <c r="D1315" s="28">
        <v>44271</v>
      </c>
      <c r="E1315" s="27" t="s">
        <v>35</v>
      </c>
      <c r="F1315" s="27" t="s">
        <v>70</v>
      </c>
      <c r="G1315" s="27" t="s">
        <v>71</v>
      </c>
      <c r="H1315" s="27" t="s">
        <v>25</v>
      </c>
      <c r="I1315" s="29">
        <v>0.6</v>
      </c>
      <c r="J1315" s="30">
        <v>4000</v>
      </c>
      <c r="K1315" s="31">
        <f t="shared" si="10"/>
        <v>2400</v>
      </c>
      <c r="L1315" s="31">
        <f t="shared" si="11"/>
        <v>600</v>
      </c>
      <c r="M1315" s="32">
        <v>0.25</v>
      </c>
      <c r="O1315" s="37"/>
      <c r="P1315" s="38">
        <f>Data!$I1315+0.05</f>
        <v>0.65</v>
      </c>
      <c r="Q1315" s="33">
        <f>Data!$J1315+500</f>
        <v>4500</v>
      </c>
      <c r="R1315" s="34">
        <f>Data!$M1315+5%</f>
        <v>0.3</v>
      </c>
    </row>
    <row r="1316" spans="1:18" ht="15.75" customHeight="1" x14ac:dyDescent="0.2">
      <c r="A1316" s="22"/>
      <c r="B1316" s="27" t="s">
        <v>34</v>
      </c>
      <c r="C1316" s="27">
        <v>1128299</v>
      </c>
      <c r="D1316" s="28">
        <v>44271</v>
      </c>
      <c r="E1316" s="27" t="s">
        <v>35</v>
      </c>
      <c r="F1316" s="27" t="s">
        <v>70</v>
      </c>
      <c r="G1316" s="27" t="s">
        <v>71</v>
      </c>
      <c r="H1316" s="27" t="s">
        <v>26</v>
      </c>
      <c r="I1316" s="29">
        <v>0.64999999999999991</v>
      </c>
      <c r="J1316" s="30">
        <v>4250</v>
      </c>
      <c r="K1316" s="31">
        <f t="shared" si="10"/>
        <v>2762.4999999999995</v>
      </c>
      <c r="L1316" s="31">
        <f t="shared" si="11"/>
        <v>828.74999999999989</v>
      </c>
      <c r="M1316" s="32">
        <v>0.3</v>
      </c>
      <c r="O1316" s="37"/>
      <c r="P1316" s="38">
        <f>Data!$I1316+0.05</f>
        <v>0.7</v>
      </c>
      <c r="Q1316" s="33">
        <f>Data!$J1316+500</f>
        <v>4750</v>
      </c>
      <c r="R1316" s="34">
        <f>Data!$M1316+5%</f>
        <v>0.35</v>
      </c>
    </row>
    <row r="1317" spans="1:18" ht="15.75" customHeight="1" x14ac:dyDescent="0.2">
      <c r="A1317" s="22"/>
      <c r="B1317" s="27" t="s">
        <v>34</v>
      </c>
      <c r="C1317" s="27">
        <v>1128299</v>
      </c>
      <c r="D1317" s="28">
        <v>44271</v>
      </c>
      <c r="E1317" s="27" t="s">
        <v>35</v>
      </c>
      <c r="F1317" s="27" t="s">
        <v>70</v>
      </c>
      <c r="G1317" s="27" t="s">
        <v>71</v>
      </c>
      <c r="H1317" s="27" t="s">
        <v>27</v>
      </c>
      <c r="I1317" s="29">
        <v>0.6</v>
      </c>
      <c r="J1317" s="30">
        <v>3250</v>
      </c>
      <c r="K1317" s="31">
        <f t="shared" si="10"/>
        <v>1950</v>
      </c>
      <c r="L1317" s="31">
        <f t="shared" si="11"/>
        <v>585</v>
      </c>
      <c r="M1317" s="32">
        <v>0.3</v>
      </c>
      <c r="O1317" s="37"/>
      <c r="P1317" s="38">
        <f>Data!$I1317+0.05</f>
        <v>0.65</v>
      </c>
      <c r="Q1317" s="33">
        <f>Data!$J1317+500</f>
        <v>3750</v>
      </c>
      <c r="R1317" s="34">
        <f>Data!$M1317+5%</f>
        <v>0.35</v>
      </c>
    </row>
    <row r="1318" spans="1:18" ht="15.75" customHeight="1" x14ac:dyDescent="0.2">
      <c r="A1318" s="22"/>
      <c r="B1318" s="27" t="s">
        <v>34</v>
      </c>
      <c r="C1318" s="27">
        <v>1128299</v>
      </c>
      <c r="D1318" s="28">
        <v>44271</v>
      </c>
      <c r="E1318" s="27" t="s">
        <v>35</v>
      </c>
      <c r="F1318" s="27" t="s">
        <v>70</v>
      </c>
      <c r="G1318" s="27" t="s">
        <v>71</v>
      </c>
      <c r="H1318" s="27" t="s">
        <v>28</v>
      </c>
      <c r="I1318" s="29">
        <v>0.65</v>
      </c>
      <c r="J1318" s="30">
        <v>1750</v>
      </c>
      <c r="K1318" s="31">
        <f t="shared" si="10"/>
        <v>1137.5</v>
      </c>
      <c r="L1318" s="31">
        <f t="shared" si="11"/>
        <v>227.5</v>
      </c>
      <c r="M1318" s="32">
        <v>0.2</v>
      </c>
      <c r="O1318" s="37"/>
      <c r="P1318" s="38">
        <f>Data!$I1318+0.05</f>
        <v>0.70000000000000007</v>
      </c>
      <c r="Q1318" s="33">
        <f>Data!$J1318+500</f>
        <v>2250</v>
      </c>
      <c r="R1318" s="34">
        <f>Data!$M1318+5%</f>
        <v>0.25</v>
      </c>
    </row>
    <row r="1319" spans="1:18" ht="15.75" customHeight="1" x14ac:dyDescent="0.2">
      <c r="A1319" s="22"/>
      <c r="B1319" s="27" t="s">
        <v>34</v>
      </c>
      <c r="C1319" s="27">
        <v>1128299</v>
      </c>
      <c r="D1319" s="28">
        <v>44271</v>
      </c>
      <c r="E1319" s="27" t="s">
        <v>35</v>
      </c>
      <c r="F1319" s="27" t="s">
        <v>70</v>
      </c>
      <c r="G1319" s="27" t="s">
        <v>71</v>
      </c>
      <c r="H1319" s="27" t="s">
        <v>29</v>
      </c>
      <c r="I1319" s="29">
        <v>0.6</v>
      </c>
      <c r="J1319" s="30">
        <v>3750</v>
      </c>
      <c r="K1319" s="31">
        <f t="shared" si="10"/>
        <v>2250</v>
      </c>
      <c r="L1319" s="31">
        <f t="shared" si="11"/>
        <v>1012.5</v>
      </c>
      <c r="M1319" s="32">
        <v>0.45</v>
      </c>
      <c r="O1319" s="37"/>
      <c r="P1319" s="38">
        <f>Data!$I1319+0.05</f>
        <v>0.65</v>
      </c>
      <c r="Q1319" s="33">
        <f>Data!$J1319+500</f>
        <v>4250</v>
      </c>
      <c r="R1319" s="34">
        <f>Data!$M1319+5%</f>
        <v>0.5</v>
      </c>
    </row>
    <row r="1320" spans="1:18" ht="15.75" customHeight="1" x14ac:dyDescent="0.2">
      <c r="A1320" s="22"/>
      <c r="B1320" s="27" t="s">
        <v>34</v>
      </c>
      <c r="C1320" s="27">
        <v>1128299</v>
      </c>
      <c r="D1320" s="28">
        <v>44303</v>
      </c>
      <c r="E1320" s="27" t="s">
        <v>35</v>
      </c>
      <c r="F1320" s="27" t="s">
        <v>70</v>
      </c>
      <c r="G1320" s="27" t="s">
        <v>71</v>
      </c>
      <c r="H1320" s="27" t="s">
        <v>24</v>
      </c>
      <c r="I1320" s="29">
        <v>0.65</v>
      </c>
      <c r="J1320" s="30">
        <v>5500</v>
      </c>
      <c r="K1320" s="31">
        <f t="shared" si="10"/>
        <v>3575</v>
      </c>
      <c r="L1320" s="31">
        <f t="shared" si="11"/>
        <v>1072.5</v>
      </c>
      <c r="M1320" s="32">
        <v>0.3</v>
      </c>
      <c r="O1320" s="37"/>
      <c r="P1320" s="38">
        <f>Data!$I1320+0.05</f>
        <v>0.70000000000000007</v>
      </c>
      <c r="Q1320" s="33">
        <f>Data!$J1320+500</f>
        <v>6000</v>
      </c>
      <c r="R1320" s="34">
        <f>Data!$M1320+5%</f>
        <v>0.35</v>
      </c>
    </row>
    <row r="1321" spans="1:18" ht="15.75" customHeight="1" x14ac:dyDescent="0.2">
      <c r="A1321" s="22"/>
      <c r="B1321" s="27" t="s">
        <v>34</v>
      </c>
      <c r="C1321" s="27">
        <v>1128299</v>
      </c>
      <c r="D1321" s="28">
        <v>44303</v>
      </c>
      <c r="E1321" s="27" t="s">
        <v>35</v>
      </c>
      <c r="F1321" s="27" t="s">
        <v>70</v>
      </c>
      <c r="G1321" s="27" t="s">
        <v>71</v>
      </c>
      <c r="H1321" s="27" t="s">
        <v>25</v>
      </c>
      <c r="I1321" s="29">
        <v>0.70000000000000007</v>
      </c>
      <c r="J1321" s="30">
        <v>3500</v>
      </c>
      <c r="K1321" s="31">
        <f t="shared" si="10"/>
        <v>2450.0000000000005</v>
      </c>
      <c r="L1321" s="31">
        <f t="shared" si="11"/>
        <v>612.50000000000011</v>
      </c>
      <c r="M1321" s="32">
        <v>0.25</v>
      </c>
      <c r="O1321" s="37"/>
      <c r="P1321" s="38">
        <f>Data!$I1321+0.05</f>
        <v>0.75000000000000011</v>
      </c>
      <c r="Q1321" s="33">
        <f>Data!$J1321+500</f>
        <v>4000</v>
      </c>
      <c r="R1321" s="34">
        <f>Data!$M1321+5%</f>
        <v>0.3</v>
      </c>
    </row>
    <row r="1322" spans="1:18" ht="15.75" customHeight="1" x14ac:dyDescent="0.2">
      <c r="A1322" s="22"/>
      <c r="B1322" s="27" t="s">
        <v>34</v>
      </c>
      <c r="C1322" s="27">
        <v>1128299</v>
      </c>
      <c r="D1322" s="28">
        <v>44303</v>
      </c>
      <c r="E1322" s="27" t="s">
        <v>35</v>
      </c>
      <c r="F1322" s="27" t="s">
        <v>70</v>
      </c>
      <c r="G1322" s="27" t="s">
        <v>71</v>
      </c>
      <c r="H1322" s="27" t="s">
        <v>26</v>
      </c>
      <c r="I1322" s="29">
        <v>0.70000000000000007</v>
      </c>
      <c r="J1322" s="30">
        <v>4000</v>
      </c>
      <c r="K1322" s="31">
        <f t="shared" si="10"/>
        <v>2800.0000000000005</v>
      </c>
      <c r="L1322" s="31">
        <f t="shared" si="11"/>
        <v>840.00000000000011</v>
      </c>
      <c r="M1322" s="32">
        <v>0.3</v>
      </c>
      <c r="O1322" s="37"/>
      <c r="P1322" s="38">
        <f>Data!$I1322+0.05</f>
        <v>0.75000000000000011</v>
      </c>
      <c r="Q1322" s="33">
        <f>Data!$J1322+500</f>
        <v>4500</v>
      </c>
      <c r="R1322" s="34">
        <f>Data!$M1322+5%</f>
        <v>0.35</v>
      </c>
    </row>
    <row r="1323" spans="1:18" ht="15.75" customHeight="1" x14ac:dyDescent="0.2">
      <c r="A1323" s="22"/>
      <c r="B1323" s="27" t="s">
        <v>34</v>
      </c>
      <c r="C1323" s="27">
        <v>1128299</v>
      </c>
      <c r="D1323" s="28">
        <v>44303</v>
      </c>
      <c r="E1323" s="27" t="s">
        <v>35</v>
      </c>
      <c r="F1323" s="27" t="s">
        <v>70</v>
      </c>
      <c r="G1323" s="27" t="s">
        <v>71</v>
      </c>
      <c r="H1323" s="27" t="s">
        <v>27</v>
      </c>
      <c r="I1323" s="29">
        <v>0.55000000000000004</v>
      </c>
      <c r="J1323" s="30">
        <v>3000</v>
      </c>
      <c r="K1323" s="31">
        <f t="shared" si="10"/>
        <v>1650.0000000000002</v>
      </c>
      <c r="L1323" s="31">
        <f t="shared" si="11"/>
        <v>495.00000000000006</v>
      </c>
      <c r="M1323" s="32">
        <v>0.3</v>
      </c>
      <c r="O1323" s="37"/>
      <c r="P1323" s="38">
        <f>Data!$I1323+0.05</f>
        <v>0.60000000000000009</v>
      </c>
      <c r="Q1323" s="33">
        <f>Data!$J1323+500</f>
        <v>3500</v>
      </c>
      <c r="R1323" s="34">
        <f>Data!$M1323+5%</f>
        <v>0.35</v>
      </c>
    </row>
    <row r="1324" spans="1:18" ht="15.75" customHeight="1" x14ac:dyDescent="0.2">
      <c r="A1324" s="22"/>
      <c r="B1324" s="27" t="s">
        <v>34</v>
      </c>
      <c r="C1324" s="27">
        <v>1128299</v>
      </c>
      <c r="D1324" s="28">
        <v>44303</v>
      </c>
      <c r="E1324" s="27" t="s">
        <v>35</v>
      </c>
      <c r="F1324" s="27" t="s">
        <v>70</v>
      </c>
      <c r="G1324" s="27" t="s">
        <v>71</v>
      </c>
      <c r="H1324" s="27" t="s">
        <v>28</v>
      </c>
      <c r="I1324" s="29">
        <v>0.60000000000000009</v>
      </c>
      <c r="J1324" s="30">
        <v>2000</v>
      </c>
      <c r="K1324" s="31">
        <f t="shared" si="10"/>
        <v>1200.0000000000002</v>
      </c>
      <c r="L1324" s="31">
        <f t="shared" si="11"/>
        <v>240.00000000000006</v>
      </c>
      <c r="M1324" s="32">
        <v>0.2</v>
      </c>
      <c r="O1324" s="37"/>
      <c r="P1324" s="38">
        <f>Data!$I1324+0.05</f>
        <v>0.65000000000000013</v>
      </c>
      <c r="Q1324" s="33">
        <f>Data!$J1324+500</f>
        <v>2500</v>
      </c>
      <c r="R1324" s="34">
        <f>Data!$M1324+5%</f>
        <v>0.25</v>
      </c>
    </row>
    <row r="1325" spans="1:18" ht="15.75" customHeight="1" x14ac:dyDescent="0.2">
      <c r="A1325" s="22"/>
      <c r="B1325" s="27" t="s">
        <v>34</v>
      </c>
      <c r="C1325" s="27">
        <v>1128299</v>
      </c>
      <c r="D1325" s="28">
        <v>44303</v>
      </c>
      <c r="E1325" s="27" t="s">
        <v>35</v>
      </c>
      <c r="F1325" s="27" t="s">
        <v>70</v>
      </c>
      <c r="G1325" s="27" t="s">
        <v>71</v>
      </c>
      <c r="H1325" s="27" t="s">
        <v>29</v>
      </c>
      <c r="I1325" s="29">
        <v>0.75000000000000011</v>
      </c>
      <c r="J1325" s="30">
        <v>3750</v>
      </c>
      <c r="K1325" s="31">
        <f t="shared" si="10"/>
        <v>2812.5000000000005</v>
      </c>
      <c r="L1325" s="31">
        <f t="shared" si="11"/>
        <v>1265.6250000000002</v>
      </c>
      <c r="M1325" s="32">
        <v>0.45</v>
      </c>
      <c r="O1325" s="37"/>
      <c r="P1325" s="38">
        <f>Data!$I1325+0.05</f>
        <v>0.80000000000000016</v>
      </c>
      <c r="Q1325" s="33">
        <f>Data!$J1325+500</f>
        <v>4250</v>
      </c>
      <c r="R1325" s="34">
        <f>Data!$M1325+5%</f>
        <v>0.5</v>
      </c>
    </row>
    <row r="1326" spans="1:18" ht="15.75" customHeight="1" x14ac:dyDescent="0.2">
      <c r="A1326" s="22"/>
      <c r="B1326" s="27" t="s">
        <v>34</v>
      </c>
      <c r="C1326" s="27">
        <v>1128299</v>
      </c>
      <c r="D1326" s="28">
        <v>44334</v>
      </c>
      <c r="E1326" s="27" t="s">
        <v>35</v>
      </c>
      <c r="F1326" s="27" t="s">
        <v>70</v>
      </c>
      <c r="G1326" s="27" t="s">
        <v>71</v>
      </c>
      <c r="H1326" s="27" t="s">
        <v>24</v>
      </c>
      <c r="I1326" s="29">
        <v>0.6</v>
      </c>
      <c r="J1326" s="30">
        <v>5750</v>
      </c>
      <c r="K1326" s="31">
        <f t="shared" si="10"/>
        <v>3450</v>
      </c>
      <c r="L1326" s="31">
        <f t="shared" si="11"/>
        <v>1035</v>
      </c>
      <c r="M1326" s="32">
        <v>0.3</v>
      </c>
      <c r="O1326" s="37"/>
      <c r="P1326" s="38">
        <f>Data!$I1326+0.05</f>
        <v>0.65</v>
      </c>
      <c r="Q1326" s="33">
        <f>Data!$J1326+500</f>
        <v>6250</v>
      </c>
      <c r="R1326" s="34">
        <f>Data!$M1326+5%</f>
        <v>0.35</v>
      </c>
    </row>
    <row r="1327" spans="1:18" ht="15.75" customHeight="1" x14ac:dyDescent="0.2">
      <c r="A1327" s="22"/>
      <c r="B1327" s="27" t="s">
        <v>34</v>
      </c>
      <c r="C1327" s="27">
        <v>1128299</v>
      </c>
      <c r="D1327" s="28">
        <v>44334</v>
      </c>
      <c r="E1327" s="27" t="s">
        <v>35</v>
      </c>
      <c r="F1327" s="27" t="s">
        <v>70</v>
      </c>
      <c r="G1327" s="27" t="s">
        <v>71</v>
      </c>
      <c r="H1327" s="27" t="s">
        <v>25</v>
      </c>
      <c r="I1327" s="29">
        <v>0.65</v>
      </c>
      <c r="J1327" s="30">
        <v>4250</v>
      </c>
      <c r="K1327" s="31">
        <f t="shared" si="10"/>
        <v>2762.5</v>
      </c>
      <c r="L1327" s="31">
        <f t="shared" si="11"/>
        <v>690.625</v>
      </c>
      <c r="M1327" s="32">
        <v>0.25</v>
      </c>
      <c r="O1327" s="37"/>
      <c r="P1327" s="38">
        <f>Data!$I1327+0.05</f>
        <v>0.70000000000000007</v>
      </c>
      <c r="Q1327" s="33">
        <f>Data!$J1327+500</f>
        <v>4750</v>
      </c>
      <c r="R1327" s="34">
        <f>Data!$M1327+5%</f>
        <v>0.3</v>
      </c>
    </row>
    <row r="1328" spans="1:18" ht="15.75" customHeight="1" x14ac:dyDescent="0.2">
      <c r="A1328" s="22"/>
      <c r="B1328" s="27" t="s">
        <v>34</v>
      </c>
      <c r="C1328" s="27">
        <v>1128299</v>
      </c>
      <c r="D1328" s="28">
        <v>44334</v>
      </c>
      <c r="E1328" s="27" t="s">
        <v>35</v>
      </c>
      <c r="F1328" s="27" t="s">
        <v>70</v>
      </c>
      <c r="G1328" s="27" t="s">
        <v>71</v>
      </c>
      <c r="H1328" s="27" t="s">
        <v>26</v>
      </c>
      <c r="I1328" s="29">
        <v>0.65</v>
      </c>
      <c r="J1328" s="30">
        <v>4250</v>
      </c>
      <c r="K1328" s="31">
        <f t="shared" si="10"/>
        <v>2762.5</v>
      </c>
      <c r="L1328" s="31">
        <f t="shared" si="11"/>
        <v>828.75</v>
      </c>
      <c r="M1328" s="32">
        <v>0.3</v>
      </c>
      <c r="O1328" s="37"/>
      <c r="P1328" s="38">
        <f>Data!$I1328+0.05</f>
        <v>0.70000000000000007</v>
      </c>
      <c r="Q1328" s="33">
        <f>Data!$J1328+500</f>
        <v>4750</v>
      </c>
      <c r="R1328" s="34">
        <f>Data!$M1328+5%</f>
        <v>0.35</v>
      </c>
    </row>
    <row r="1329" spans="1:18" ht="15.75" customHeight="1" x14ac:dyDescent="0.2">
      <c r="A1329" s="22"/>
      <c r="B1329" s="27" t="s">
        <v>34</v>
      </c>
      <c r="C1329" s="27">
        <v>1128299</v>
      </c>
      <c r="D1329" s="28">
        <v>44334</v>
      </c>
      <c r="E1329" s="27" t="s">
        <v>35</v>
      </c>
      <c r="F1329" s="27" t="s">
        <v>70</v>
      </c>
      <c r="G1329" s="27" t="s">
        <v>71</v>
      </c>
      <c r="H1329" s="27" t="s">
        <v>27</v>
      </c>
      <c r="I1329" s="29">
        <v>0.6</v>
      </c>
      <c r="J1329" s="30">
        <v>3250</v>
      </c>
      <c r="K1329" s="31">
        <f t="shared" si="10"/>
        <v>1950</v>
      </c>
      <c r="L1329" s="31">
        <f t="shared" si="11"/>
        <v>585</v>
      </c>
      <c r="M1329" s="32">
        <v>0.3</v>
      </c>
      <c r="O1329" s="37"/>
      <c r="P1329" s="38">
        <f>Data!$I1329+0.05</f>
        <v>0.65</v>
      </c>
      <c r="Q1329" s="33">
        <f>Data!$J1329+500</f>
        <v>3750</v>
      </c>
      <c r="R1329" s="34">
        <f>Data!$M1329+5%</f>
        <v>0.35</v>
      </c>
    </row>
    <row r="1330" spans="1:18" ht="15.75" customHeight="1" x14ac:dyDescent="0.2">
      <c r="A1330" s="22"/>
      <c r="B1330" s="27" t="s">
        <v>34</v>
      </c>
      <c r="C1330" s="27">
        <v>1128299</v>
      </c>
      <c r="D1330" s="28">
        <v>44334</v>
      </c>
      <c r="E1330" s="27" t="s">
        <v>35</v>
      </c>
      <c r="F1330" s="27" t="s">
        <v>70</v>
      </c>
      <c r="G1330" s="27" t="s">
        <v>71</v>
      </c>
      <c r="H1330" s="27" t="s">
        <v>28</v>
      </c>
      <c r="I1330" s="29">
        <v>0.54999999999999993</v>
      </c>
      <c r="J1330" s="30">
        <v>2250</v>
      </c>
      <c r="K1330" s="31">
        <f t="shared" si="10"/>
        <v>1237.4999999999998</v>
      </c>
      <c r="L1330" s="31">
        <f t="shared" si="11"/>
        <v>247.49999999999997</v>
      </c>
      <c r="M1330" s="32">
        <v>0.2</v>
      </c>
      <c r="O1330" s="37"/>
      <c r="P1330" s="38">
        <f>Data!$I1330-0.05</f>
        <v>0.49999999999999994</v>
      </c>
      <c r="Q1330" s="33">
        <f>Data!$J1330+500</f>
        <v>2750</v>
      </c>
      <c r="R1330" s="34">
        <f>Data!$M1330+5%</f>
        <v>0.25</v>
      </c>
    </row>
    <row r="1331" spans="1:18" ht="15.75" customHeight="1" x14ac:dyDescent="0.2">
      <c r="A1331" s="22"/>
      <c r="B1331" s="27" t="s">
        <v>34</v>
      </c>
      <c r="C1331" s="27">
        <v>1128299</v>
      </c>
      <c r="D1331" s="28">
        <v>44334</v>
      </c>
      <c r="E1331" s="27" t="s">
        <v>35</v>
      </c>
      <c r="F1331" s="27" t="s">
        <v>70</v>
      </c>
      <c r="G1331" s="27" t="s">
        <v>71</v>
      </c>
      <c r="H1331" s="27" t="s">
        <v>29</v>
      </c>
      <c r="I1331" s="29">
        <v>0.7</v>
      </c>
      <c r="J1331" s="30">
        <v>5750</v>
      </c>
      <c r="K1331" s="31">
        <f t="shared" si="10"/>
        <v>4024.9999999999995</v>
      </c>
      <c r="L1331" s="31">
        <f t="shared" si="11"/>
        <v>1811.2499999999998</v>
      </c>
      <c r="M1331" s="32">
        <v>0.45</v>
      </c>
      <c r="O1331" s="37"/>
      <c r="P1331" s="38">
        <f>Data!$I1331-0.05</f>
        <v>0.64999999999999991</v>
      </c>
      <c r="Q1331" s="33">
        <f>Data!$J1331+1000</f>
        <v>6750</v>
      </c>
      <c r="R1331" s="34">
        <f>Data!$M1331+5%</f>
        <v>0.5</v>
      </c>
    </row>
    <row r="1332" spans="1:18" ht="15.75" customHeight="1" x14ac:dyDescent="0.2">
      <c r="A1332" s="22"/>
      <c r="B1332" s="27" t="s">
        <v>34</v>
      </c>
      <c r="C1332" s="27">
        <v>1128299</v>
      </c>
      <c r="D1332" s="28">
        <v>44364</v>
      </c>
      <c r="E1332" s="27" t="s">
        <v>35</v>
      </c>
      <c r="F1332" s="27" t="s">
        <v>70</v>
      </c>
      <c r="G1332" s="27" t="s">
        <v>71</v>
      </c>
      <c r="H1332" s="27" t="s">
        <v>24</v>
      </c>
      <c r="I1332" s="29">
        <v>0.64999999999999991</v>
      </c>
      <c r="J1332" s="30">
        <v>8250</v>
      </c>
      <c r="K1332" s="31">
        <f t="shared" si="10"/>
        <v>5362.4999999999991</v>
      </c>
      <c r="L1332" s="31">
        <f t="shared" si="11"/>
        <v>1608.7499999999998</v>
      </c>
      <c r="M1332" s="32">
        <v>0.3</v>
      </c>
      <c r="O1332" s="37"/>
      <c r="P1332" s="38">
        <f>Data!$I1332-0.05</f>
        <v>0.59999999999999987</v>
      </c>
      <c r="Q1332" s="33">
        <f>Data!$J1332+1000</f>
        <v>9250</v>
      </c>
      <c r="R1332" s="34">
        <f>Data!$M1332+5%</f>
        <v>0.35</v>
      </c>
    </row>
    <row r="1333" spans="1:18" ht="15.75" customHeight="1" x14ac:dyDescent="0.2">
      <c r="A1333" s="22"/>
      <c r="B1333" s="27" t="s">
        <v>34</v>
      </c>
      <c r="C1333" s="27">
        <v>1128299</v>
      </c>
      <c r="D1333" s="28">
        <v>44364</v>
      </c>
      <c r="E1333" s="27" t="s">
        <v>35</v>
      </c>
      <c r="F1333" s="27" t="s">
        <v>70</v>
      </c>
      <c r="G1333" s="27" t="s">
        <v>71</v>
      </c>
      <c r="H1333" s="27" t="s">
        <v>25</v>
      </c>
      <c r="I1333" s="29">
        <v>0.7</v>
      </c>
      <c r="J1333" s="30">
        <v>7000</v>
      </c>
      <c r="K1333" s="31">
        <f t="shared" si="10"/>
        <v>4900</v>
      </c>
      <c r="L1333" s="31">
        <f t="shared" si="11"/>
        <v>1225</v>
      </c>
      <c r="M1333" s="32">
        <v>0.25</v>
      </c>
      <c r="O1333" s="37"/>
      <c r="P1333" s="38">
        <f>Data!$I1333-0.05</f>
        <v>0.64999999999999991</v>
      </c>
      <c r="Q1333" s="33">
        <f>Data!$J1333+1000</f>
        <v>8000</v>
      </c>
      <c r="R1333" s="34">
        <f>Data!$M1333+5%</f>
        <v>0.3</v>
      </c>
    </row>
    <row r="1334" spans="1:18" ht="15.75" customHeight="1" x14ac:dyDescent="0.2">
      <c r="A1334" s="22"/>
      <c r="B1334" s="27" t="s">
        <v>34</v>
      </c>
      <c r="C1334" s="27">
        <v>1128299</v>
      </c>
      <c r="D1334" s="28">
        <v>44364</v>
      </c>
      <c r="E1334" s="27" t="s">
        <v>35</v>
      </c>
      <c r="F1334" s="27" t="s">
        <v>70</v>
      </c>
      <c r="G1334" s="27" t="s">
        <v>71</v>
      </c>
      <c r="H1334" s="27" t="s">
        <v>26</v>
      </c>
      <c r="I1334" s="29">
        <v>0.85</v>
      </c>
      <c r="J1334" s="30">
        <v>7000</v>
      </c>
      <c r="K1334" s="31">
        <f t="shared" si="10"/>
        <v>5950</v>
      </c>
      <c r="L1334" s="31">
        <f t="shared" si="11"/>
        <v>1785</v>
      </c>
      <c r="M1334" s="32">
        <v>0.3</v>
      </c>
      <c r="O1334" s="37"/>
      <c r="P1334" s="38">
        <f>Data!$I1334+0.1</f>
        <v>0.95</v>
      </c>
      <c r="Q1334" s="33">
        <f>Data!$J1334+1000</f>
        <v>8000</v>
      </c>
      <c r="R1334" s="34">
        <f>Data!$M1334+5%</f>
        <v>0.35</v>
      </c>
    </row>
    <row r="1335" spans="1:18" ht="15.75" customHeight="1" x14ac:dyDescent="0.2">
      <c r="A1335" s="22"/>
      <c r="B1335" s="27" t="s">
        <v>34</v>
      </c>
      <c r="C1335" s="27">
        <v>1128299</v>
      </c>
      <c r="D1335" s="28">
        <v>44364</v>
      </c>
      <c r="E1335" s="27" t="s">
        <v>35</v>
      </c>
      <c r="F1335" s="27" t="s">
        <v>70</v>
      </c>
      <c r="G1335" s="27" t="s">
        <v>71</v>
      </c>
      <c r="H1335" s="27" t="s">
        <v>27</v>
      </c>
      <c r="I1335" s="29">
        <v>0.85</v>
      </c>
      <c r="J1335" s="30">
        <v>5750</v>
      </c>
      <c r="K1335" s="31">
        <f t="shared" si="10"/>
        <v>4887.5</v>
      </c>
      <c r="L1335" s="31">
        <f t="shared" si="11"/>
        <v>1466.25</v>
      </c>
      <c r="M1335" s="32">
        <v>0.3</v>
      </c>
      <c r="O1335" s="37"/>
      <c r="P1335" s="38">
        <f>Data!$I1335+0.1</f>
        <v>0.95</v>
      </c>
      <c r="Q1335" s="33">
        <f>Data!$J1335+1000</f>
        <v>6750</v>
      </c>
      <c r="R1335" s="34">
        <f>Data!$M1335+5%</f>
        <v>0.35</v>
      </c>
    </row>
    <row r="1336" spans="1:18" ht="15.75" customHeight="1" x14ac:dyDescent="0.2">
      <c r="A1336" s="22"/>
      <c r="B1336" s="27" t="s">
        <v>34</v>
      </c>
      <c r="C1336" s="27">
        <v>1128299</v>
      </c>
      <c r="D1336" s="28">
        <v>44364</v>
      </c>
      <c r="E1336" s="27" t="s">
        <v>35</v>
      </c>
      <c r="F1336" s="27" t="s">
        <v>70</v>
      </c>
      <c r="G1336" s="27" t="s">
        <v>71</v>
      </c>
      <c r="H1336" s="27" t="s">
        <v>28</v>
      </c>
      <c r="I1336" s="29">
        <v>0.95000000000000007</v>
      </c>
      <c r="J1336" s="30">
        <v>4500</v>
      </c>
      <c r="K1336" s="31">
        <f t="shared" si="10"/>
        <v>4275</v>
      </c>
      <c r="L1336" s="31">
        <f t="shared" si="11"/>
        <v>855</v>
      </c>
      <c r="M1336" s="32">
        <v>0.2</v>
      </c>
      <c r="O1336" s="37"/>
      <c r="P1336" s="38">
        <f>Data!$I1336+0.1</f>
        <v>1.05</v>
      </c>
      <c r="Q1336" s="33">
        <f>Data!$J1336+1000</f>
        <v>5500</v>
      </c>
      <c r="R1336" s="34">
        <f>Data!$M1336+5%</f>
        <v>0.25</v>
      </c>
    </row>
    <row r="1337" spans="1:18" ht="15.75" customHeight="1" x14ac:dyDescent="0.2">
      <c r="A1337" s="22"/>
      <c r="B1337" s="27" t="s">
        <v>34</v>
      </c>
      <c r="C1337" s="27">
        <v>1128299</v>
      </c>
      <c r="D1337" s="28">
        <v>44364</v>
      </c>
      <c r="E1337" s="27" t="s">
        <v>35</v>
      </c>
      <c r="F1337" s="27" t="s">
        <v>70</v>
      </c>
      <c r="G1337" s="27" t="s">
        <v>71</v>
      </c>
      <c r="H1337" s="27" t="s">
        <v>29</v>
      </c>
      <c r="I1337" s="29">
        <v>1.1000000000000001</v>
      </c>
      <c r="J1337" s="30">
        <v>7500</v>
      </c>
      <c r="K1337" s="31">
        <f t="shared" si="10"/>
        <v>8250</v>
      </c>
      <c r="L1337" s="31">
        <f t="shared" si="11"/>
        <v>3712.5</v>
      </c>
      <c r="M1337" s="32">
        <v>0.45</v>
      </c>
      <c r="O1337" s="37"/>
      <c r="P1337" s="38">
        <f>Data!$I1337+0.1</f>
        <v>1.2000000000000002</v>
      </c>
      <c r="Q1337" s="33">
        <f>Data!$J1337+1000</f>
        <v>8500</v>
      </c>
      <c r="R1337" s="34">
        <f>Data!$M1337+5%</f>
        <v>0.5</v>
      </c>
    </row>
    <row r="1338" spans="1:18" ht="15.75" customHeight="1" x14ac:dyDescent="0.2">
      <c r="A1338" s="22"/>
      <c r="B1338" s="27" t="s">
        <v>34</v>
      </c>
      <c r="C1338" s="27">
        <v>1128299</v>
      </c>
      <c r="D1338" s="28">
        <v>44393</v>
      </c>
      <c r="E1338" s="27" t="s">
        <v>35</v>
      </c>
      <c r="F1338" s="27" t="s">
        <v>70</v>
      </c>
      <c r="G1338" s="27" t="s">
        <v>71</v>
      </c>
      <c r="H1338" s="27" t="s">
        <v>24</v>
      </c>
      <c r="I1338" s="29">
        <v>0.9</v>
      </c>
      <c r="J1338" s="30">
        <v>9000</v>
      </c>
      <c r="K1338" s="31">
        <f t="shared" si="10"/>
        <v>8100</v>
      </c>
      <c r="L1338" s="31">
        <f t="shared" si="11"/>
        <v>2430</v>
      </c>
      <c r="M1338" s="32">
        <v>0.3</v>
      </c>
      <c r="O1338" s="37"/>
      <c r="P1338" s="38">
        <f>Data!$I1338+0.1</f>
        <v>1</v>
      </c>
      <c r="Q1338" s="33">
        <f>Data!$J1338+1000</f>
        <v>10000</v>
      </c>
      <c r="R1338" s="34">
        <f>Data!$M1338+5%</f>
        <v>0.35</v>
      </c>
    </row>
    <row r="1339" spans="1:18" ht="15.75" customHeight="1" x14ac:dyDescent="0.2">
      <c r="A1339" s="22"/>
      <c r="B1339" s="27" t="s">
        <v>34</v>
      </c>
      <c r="C1339" s="27">
        <v>1128299</v>
      </c>
      <c r="D1339" s="28">
        <v>44393</v>
      </c>
      <c r="E1339" s="27" t="s">
        <v>35</v>
      </c>
      <c r="F1339" s="27" t="s">
        <v>70</v>
      </c>
      <c r="G1339" s="27" t="s">
        <v>71</v>
      </c>
      <c r="H1339" s="27" t="s">
        <v>25</v>
      </c>
      <c r="I1339" s="29">
        <v>0.95000000000000007</v>
      </c>
      <c r="J1339" s="30">
        <v>7500</v>
      </c>
      <c r="K1339" s="31">
        <f t="shared" si="10"/>
        <v>7125.0000000000009</v>
      </c>
      <c r="L1339" s="31">
        <f t="shared" si="11"/>
        <v>1781.2500000000002</v>
      </c>
      <c r="M1339" s="32">
        <v>0.25</v>
      </c>
      <c r="O1339" s="37"/>
      <c r="P1339" s="38">
        <f>Data!$I1339+0.1</f>
        <v>1.05</v>
      </c>
      <c r="Q1339" s="33">
        <f>Data!$J1339+1000</f>
        <v>8500</v>
      </c>
      <c r="R1339" s="34">
        <f>Data!$M1339+5%</f>
        <v>0.3</v>
      </c>
    </row>
    <row r="1340" spans="1:18" ht="15.75" customHeight="1" x14ac:dyDescent="0.2">
      <c r="A1340" s="22"/>
      <c r="B1340" s="27" t="s">
        <v>34</v>
      </c>
      <c r="C1340" s="27">
        <v>1128299</v>
      </c>
      <c r="D1340" s="28">
        <v>44393</v>
      </c>
      <c r="E1340" s="27" t="s">
        <v>35</v>
      </c>
      <c r="F1340" s="27" t="s">
        <v>70</v>
      </c>
      <c r="G1340" s="27" t="s">
        <v>71</v>
      </c>
      <c r="H1340" s="27" t="s">
        <v>26</v>
      </c>
      <c r="I1340" s="29">
        <v>0.95000000000000007</v>
      </c>
      <c r="J1340" s="30">
        <v>7000</v>
      </c>
      <c r="K1340" s="31">
        <f t="shared" si="10"/>
        <v>6650.0000000000009</v>
      </c>
      <c r="L1340" s="31">
        <f t="shared" si="11"/>
        <v>1995.0000000000002</v>
      </c>
      <c r="M1340" s="32">
        <v>0.3</v>
      </c>
      <c r="O1340" s="37"/>
      <c r="P1340" s="38">
        <f>Data!$I1340+0.1</f>
        <v>1.05</v>
      </c>
      <c r="Q1340" s="33">
        <f>Data!$J1340+1000</f>
        <v>8000</v>
      </c>
      <c r="R1340" s="34">
        <f>Data!$M1340+5%</f>
        <v>0.35</v>
      </c>
    </row>
    <row r="1341" spans="1:18" ht="15.75" customHeight="1" x14ac:dyDescent="0.2">
      <c r="A1341" s="22"/>
      <c r="B1341" s="27" t="s">
        <v>34</v>
      </c>
      <c r="C1341" s="27">
        <v>1128299</v>
      </c>
      <c r="D1341" s="28">
        <v>44393</v>
      </c>
      <c r="E1341" s="27" t="s">
        <v>35</v>
      </c>
      <c r="F1341" s="27" t="s">
        <v>70</v>
      </c>
      <c r="G1341" s="27" t="s">
        <v>71</v>
      </c>
      <c r="H1341" s="27" t="s">
        <v>27</v>
      </c>
      <c r="I1341" s="29">
        <v>0.9</v>
      </c>
      <c r="J1341" s="30">
        <v>6000</v>
      </c>
      <c r="K1341" s="31">
        <f t="shared" si="10"/>
        <v>5400</v>
      </c>
      <c r="L1341" s="31">
        <f t="shared" si="11"/>
        <v>1620</v>
      </c>
      <c r="M1341" s="32">
        <v>0.3</v>
      </c>
      <c r="O1341" s="37"/>
      <c r="P1341" s="38">
        <f>Data!$I1341+0.1</f>
        <v>1</v>
      </c>
      <c r="Q1341" s="33">
        <f>Data!$J1341+1000</f>
        <v>7000</v>
      </c>
      <c r="R1341" s="34">
        <f>Data!$M1341+5%</f>
        <v>0.35</v>
      </c>
    </row>
    <row r="1342" spans="1:18" ht="15.75" customHeight="1" x14ac:dyDescent="0.2">
      <c r="A1342" s="22"/>
      <c r="B1342" s="27" t="s">
        <v>34</v>
      </c>
      <c r="C1342" s="27">
        <v>1128299</v>
      </c>
      <c r="D1342" s="28">
        <v>44393</v>
      </c>
      <c r="E1342" s="27" t="s">
        <v>35</v>
      </c>
      <c r="F1342" s="27" t="s">
        <v>70</v>
      </c>
      <c r="G1342" s="27" t="s">
        <v>71</v>
      </c>
      <c r="H1342" s="27" t="s">
        <v>28</v>
      </c>
      <c r="I1342" s="29">
        <v>0.95000000000000007</v>
      </c>
      <c r="J1342" s="30">
        <v>6500</v>
      </c>
      <c r="K1342" s="31">
        <f t="shared" si="10"/>
        <v>6175</v>
      </c>
      <c r="L1342" s="31">
        <f t="shared" si="11"/>
        <v>1235</v>
      </c>
      <c r="M1342" s="32">
        <v>0.2</v>
      </c>
      <c r="O1342" s="37"/>
      <c r="P1342" s="38">
        <f>Data!$I1342+0.1</f>
        <v>1.05</v>
      </c>
      <c r="Q1342" s="33">
        <f>Data!$J1342+1000</f>
        <v>7500</v>
      </c>
      <c r="R1342" s="34">
        <f>Data!$M1342+5%</f>
        <v>0.25</v>
      </c>
    </row>
    <row r="1343" spans="1:18" ht="15.75" customHeight="1" x14ac:dyDescent="0.2">
      <c r="A1343" s="22"/>
      <c r="B1343" s="27" t="s">
        <v>34</v>
      </c>
      <c r="C1343" s="27">
        <v>1128299</v>
      </c>
      <c r="D1343" s="28">
        <v>44393</v>
      </c>
      <c r="E1343" s="27" t="s">
        <v>35</v>
      </c>
      <c r="F1343" s="27" t="s">
        <v>70</v>
      </c>
      <c r="G1343" s="27" t="s">
        <v>71</v>
      </c>
      <c r="H1343" s="27" t="s">
        <v>29</v>
      </c>
      <c r="I1343" s="29">
        <v>1.1000000000000001</v>
      </c>
      <c r="J1343" s="30">
        <v>6500</v>
      </c>
      <c r="K1343" s="31">
        <f t="shared" si="10"/>
        <v>7150.0000000000009</v>
      </c>
      <c r="L1343" s="31">
        <f t="shared" si="11"/>
        <v>3217.5000000000005</v>
      </c>
      <c r="M1343" s="32">
        <v>0.45</v>
      </c>
      <c r="O1343" s="37"/>
      <c r="P1343" s="38">
        <f>Data!$I1343+0.1</f>
        <v>1.2000000000000002</v>
      </c>
      <c r="Q1343" s="33">
        <f>Data!$J1343+1000</f>
        <v>7500</v>
      </c>
      <c r="R1343" s="34">
        <f>Data!$M1343+5%</f>
        <v>0.5</v>
      </c>
    </row>
    <row r="1344" spans="1:18" ht="15.75" customHeight="1" x14ac:dyDescent="0.2">
      <c r="A1344" s="22"/>
      <c r="B1344" s="27" t="s">
        <v>34</v>
      </c>
      <c r="C1344" s="27">
        <v>1128299</v>
      </c>
      <c r="D1344" s="28">
        <v>44425</v>
      </c>
      <c r="E1344" s="27" t="s">
        <v>35</v>
      </c>
      <c r="F1344" s="27" t="s">
        <v>70</v>
      </c>
      <c r="G1344" s="27" t="s">
        <v>71</v>
      </c>
      <c r="H1344" s="27" t="s">
        <v>24</v>
      </c>
      <c r="I1344" s="29">
        <v>0.95000000000000007</v>
      </c>
      <c r="J1344" s="30">
        <v>8500</v>
      </c>
      <c r="K1344" s="31">
        <f t="shared" si="10"/>
        <v>8075.0000000000009</v>
      </c>
      <c r="L1344" s="31">
        <f t="shared" si="11"/>
        <v>2422.5</v>
      </c>
      <c r="M1344" s="32">
        <v>0.3</v>
      </c>
      <c r="O1344" s="37"/>
      <c r="P1344" s="38">
        <f>Data!$I1344+0.1</f>
        <v>1.05</v>
      </c>
      <c r="Q1344" s="33">
        <f>Data!$J1344+1000</f>
        <v>9500</v>
      </c>
      <c r="R1344" s="34">
        <f>Data!$M1344+5%</f>
        <v>0.35</v>
      </c>
    </row>
    <row r="1345" spans="1:18" ht="15.75" customHeight="1" x14ac:dyDescent="0.2">
      <c r="A1345" s="22"/>
      <c r="B1345" s="27" t="s">
        <v>34</v>
      </c>
      <c r="C1345" s="27">
        <v>1128299</v>
      </c>
      <c r="D1345" s="28">
        <v>44425</v>
      </c>
      <c r="E1345" s="27" t="s">
        <v>35</v>
      </c>
      <c r="F1345" s="27" t="s">
        <v>70</v>
      </c>
      <c r="G1345" s="27" t="s">
        <v>71</v>
      </c>
      <c r="H1345" s="27" t="s">
        <v>25</v>
      </c>
      <c r="I1345" s="29">
        <v>0.85000000000000009</v>
      </c>
      <c r="J1345" s="30">
        <v>8250</v>
      </c>
      <c r="K1345" s="31">
        <f t="shared" si="10"/>
        <v>7012.5000000000009</v>
      </c>
      <c r="L1345" s="31">
        <f t="shared" si="11"/>
        <v>1753.1250000000002</v>
      </c>
      <c r="M1345" s="32">
        <v>0.25</v>
      </c>
      <c r="O1345" s="37"/>
      <c r="P1345" s="38">
        <f>Data!$I1345+0.1</f>
        <v>0.95000000000000007</v>
      </c>
      <c r="Q1345" s="33">
        <f>Data!$J1345+1000</f>
        <v>9250</v>
      </c>
      <c r="R1345" s="34">
        <f>Data!$M1345+5%</f>
        <v>0.3</v>
      </c>
    </row>
    <row r="1346" spans="1:18" ht="15.75" customHeight="1" x14ac:dyDescent="0.2">
      <c r="A1346" s="22"/>
      <c r="B1346" s="27" t="s">
        <v>34</v>
      </c>
      <c r="C1346" s="27">
        <v>1128299</v>
      </c>
      <c r="D1346" s="28">
        <v>44425</v>
      </c>
      <c r="E1346" s="27" t="s">
        <v>35</v>
      </c>
      <c r="F1346" s="27" t="s">
        <v>70</v>
      </c>
      <c r="G1346" s="27" t="s">
        <v>71</v>
      </c>
      <c r="H1346" s="27" t="s">
        <v>26</v>
      </c>
      <c r="I1346" s="29">
        <v>0.8</v>
      </c>
      <c r="J1346" s="30">
        <v>7000</v>
      </c>
      <c r="K1346" s="31">
        <f t="shared" si="10"/>
        <v>5600</v>
      </c>
      <c r="L1346" s="31">
        <f t="shared" si="11"/>
        <v>1680</v>
      </c>
      <c r="M1346" s="32">
        <v>0.3</v>
      </c>
      <c r="O1346" s="37"/>
      <c r="P1346" s="38">
        <f>Data!$I1346+0.1</f>
        <v>0.9</v>
      </c>
      <c r="Q1346" s="33">
        <f>Data!$J1346+1000</f>
        <v>8000</v>
      </c>
      <c r="R1346" s="34">
        <f>Data!$M1346+5%</f>
        <v>0.35</v>
      </c>
    </row>
    <row r="1347" spans="1:18" ht="15.75" customHeight="1" x14ac:dyDescent="0.2">
      <c r="A1347" s="22"/>
      <c r="B1347" s="27" t="s">
        <v>34</v>
      </c>
      <c r="C1347" s="27">
        <v>1128299</v>
      </c>
      <c r="D1347" s="28">
        <v>44425</v>
      </c>
      <c r="E1347" s="27" t="s">
        <v>35</v>
      </c>
      <c r="F1347" s="27" t="s">
        <v>70</v>
      </c>
      <c r="G1347" s="27" t="s">
        <v>71</v>
      </c>
      <c r="H1347" s="27" t="s">
        <v>27</v>
      </c>
      <c r="I1347" s="29">
        <v>0.8</v>
      </c>
      <c r="J1347" s="30">
        <v>4750</v>
      </c>
      <c r="K1347" s="31">
        <f t="shared" si="10"/>
        <v>3800</v>
      </c>
      <c r="L1347" s="31">
        <f t="shared" si="11"/>
        <v>1140</v>
      </c>
      <c r="M1347" s="32">
        <v>0.3</v>
      </c>
      <c r="O1347" s="37"/>
      <c r="P1347" s="38">
        <f>Data!$I1347+0.1</f>
        <v>0.9</v>
      </c>
      <c r="Q1347" s="33">
        <f>Data!$J1347-500</f>
        <v>4250</v>
      </c>
      <c r="R1347" s="34">
        <f>Data!$M1347+5%</f>
        <v>0.35</v>
      </c>
    </row>
    <row r="1348" spans="1:18" ht="15.75" customHeight="1" x14ac:dyDescent="0.2">
      <c r="A1348" s="22"/>
      <c r="B1348" s="27" t="s">
        <v>34</v>
      </c>
      <c r="C1348" s="27">
        <v>1128299</v>
      </c>
      <c r="D1348" s="28">
        <v>44425</v>
      </c>
      <c r="E1348" s="27" t="s">
        <v>35</v>
      </c>
      <c r="F1348" s="27" t="s">
        <v>70</v>
      </c>
      <c r="G1348" s="27" t="s">
        <v>71</v>
      </c>
      <c r="H1348" s="27" t="s">
        <v>28</v>
      </c>
      <c r="I1348" s="29">
        <v>0.79999999999999993</v>
      </c>
      <c r="J1348" s="30">
        <v>4750</v>
      </c>
      <c r="K1348" s="31">
        <f t="shared" si="10"/>
        <v>3799.9999999999995</v>
      </c>
      <c r="L1348" s="31">
        <f t="shared" si="11"/>
        <v>760</v>
      </c>
      <c r="M1348" s="32">
        <v>0.2</v>
      </c>
      <c r="O1348" s="37"/>
      <c r="P1348" s="38">
        <f>Data!$I1348+0.1</f>
        <v>0.89999999999999991</v>
      </c>
      <c r="Q1348" s="33">
        <f>Data!$J1348-500</f>
        <v>4250</v>
      </c>
      <c r="R1348" s="34">
        <f>Data!$M1348+5%</f>
        <v>0.25</v>
      </c>
    </row>
    <row r="1349" spans="1:18" ht="15.75" customHeight="1" x14ac:dyDescent="0.2">
      <c r="A1349" s="22"/>
      <c r="B1349" s="27" t="s">
        <v>34</v>
      </c>
      <c r="C1349" s="27">
        <v>1128299</v>
      </c>
      <c r="D1349" s="28">
        <v>44425</v>
      </c>
      <c r="E1349" s="27" t="s">
        <v>35</v>
      </c>
      <c r="F1349" s="27" t="s">
        <v>70</v>
      </c>
      <c r="G1349" s="27" t="s">
        <v>71</v>
      </c>
      <c r="H1349" s="27" t="s">
        <v>29</v>
      </c>
      <c r="I1349" s="29">
        <v>0.85</v>
      </c>
      <c r="J1349" s="30">
        <v>3000</v>
      </c>
      <c r="K1349" s="31">
        <f t="shared" si="10"/>
        <v>2550</v>
      </c>
      <c r="L1349" s="31">
        <f t="shared" si="11"/>
        <v>1147.5</v>
      </c>
      <c r="M1349" s="32">
        <v>0.45</v>
      </c>
      <c r="O1349" s="37"/>
      <c r="P1349" s="38">
        <f>Data!$I1349+0.1</f>
        <v>0.95</v>
      </c>
      <c r="Q1349" s="33">
        <f>Data!$J1349-500</f>
        <v>2500</v>
      </c>
      <c r="R1349" s="34">
        <f>Data!$M1349+5%</f>
        <v>0.5</v>
      </c>
    </row>
    <row r="1350" spans="1:18" ht="15.75" customHeight="1" x14ac:dyDescent="0.2">
      <c r="A1350" s="22"/>
      <c r="B1350" s="27" t="s">
        <v>34</v>
      </c>
      <c r="C1350" s="27">
        <v>1128299</v>
      </c>
      <c r="D1350" s="28">
        <v>44457</v>
      </c>
      <c r="E1350" s="27" t="s">
        <v>35</v>
      </c>
      <c r="F1350" s="27" t="s">
        <v>70</v>
      </c>
      <c r="G1350" s="27" t="s">
        <v>71</v>
      </c>
      <c r="H1350" s="27" t="s">
        <v>24</v>
      </c>
      <c r="I1350" s="29">
        <v>0.60000000000000009</v>
      </c>
      <c r="J1350" s="30">
        <v>5000</v>
      </c>
      <c r="K1350" s="31">
        <f t="shared" si="10"/>
        <v>3000.0000000000005</v>
      </c>
      <c r="L1350" s="31">
        <f t="shared" si="11"/>
        <v>900.00000000000011</v>
      </c>
      <c r="M1350" s="32">
        <v>0.3</v>
      </c>
      <c r="O1350" s="37"/>
      <c r="P1350" s="38">
        <f>Data!$I1350-0.05</f>
        <v>0.55000000000000004</v>
      </c>
      <c r="Q1350" s="33">
        <f>Data!$J1350-500</f>
        <v>4500</v>
      </c>
      <c r="R1350" s="34">
        <f>Data!$M1350+5%</f>
        <v>0.35</v>
      </c>
    </row>
    <row r="1351" spans="1:18" ht="15.75" customHeight="1" x14ac:dyDescent="0.2">
      <c r="A1351" s="22"/>
      <c r="B1351" s="27" t="s">
        <v>34</v>
      </c>
      <c r="C1351" s="27">
        <v>1128299</v>
      </c>
      <c r="D1351" s="28">
        <v>44457</v>
      </c>
      <c r="E1351" s="27" t="s">
        <v>35</v>
      </c>
      <c r="F1351" s="27" t="s">
        <v>70</v>
      </c>
      <c r="G1351" s="27" t="s">
        <v>71</v>
      </c>
      <c r="H1351" s="27" t="s">
        <v>25</v>
      </c>
      <c r="I1351" s="29">
        <v>0.65000000000000013</v>
      </c>
      <c r="J1351" s="30">
        <v>5000</v>
      </c>
      <c r="K1351" s="31">
        <f t="shared" si="10"/>
        <v>3250.0000000000005</v>
      </c>
      <c r="L1351" s="31">
        <f t="shared" si="11"/>
        <v>812.50000000000011</v>
      </c>
      <c r="M1351" s="32">
        <v>0.25</v>
      </c>
      <c r="O1351" s="37"/>
      <c r="P1351" s="38">
        <f>Data!$I1351-0.05</f>
        <v>0.60000000000000009</v>
      </c>
      <c r="Q1351" s="33">
        <f>Data!$J1351-500</f>
        <v>4500</v>
      </c>
      <c r="R1351" s="34">
        <f>Data!$M1351+5%</f>
        <v>0.3</v>
      </c>
    </row>
    <row r="1352" spans="1:18" ht="15.75" customHeight="1" x14ac:dyDescent="0.2">
      <c r="A1352" s="22"/>
      <c r="B1352" s="27" t="s">
        <v>34</v>
      </c>
      <c r="C1352" s="27">
        <v>1128299</v>
      </c>
      <c r="D1352" s="28">
        <v>44457</v>
      </c>
      <c r="E1352" s="27" t="s">
        <v>35</v>
      </c>
      <c r="F1352" s="27" t="s">
        <v>70</v>
      </c>
      <c r="G1352" s="27" t="s">
        <v>71</v>
      </c>
      <c r="H1352" s="27" t="s">
        <v>26</v>
      </c>
      <c r="I1352" s="29">
        <v>0.60000000000000009</v>
      </c>
      <c r="J1352" s="30">
        <v>3000</v>
      </c>
      <c r="K1352" s="31">
        <f t="shared" si="10"/>
        <v>1800.0000000000002</v>
      </c>
      <c r="L1352" s="31">
        <f t="shared" si="11"/>
        <v>540</v>
      </c>
      <c r="M1352" s="32">
        <v>0.3</v>
      </c>
      <c r="O1352" s="37"/>
      <c r="P1352" s="38">
        <f>Data!$I1352-0.05</f>
        <v>0.55000000000000004</v>
      </c>
      <c r="Q1352" s="33">
        <f>Data!$J1352-750</f>
        <v>2250</v>
      </c>
      <c r="R1352" s="34">
        <f>Data!$M1352+5%</f>
        <v>0.35</v>
      </c>
    </row>
    <row r="1353" spans="1:18" ht="15.75" customHeight="1" x14ac:dyDescent="0.2">
      <c r="A1353" s="22"/>
      <c r="B1353" s="27" t="s">
        <v>34</v>
      </c>
      <c r="C1353" s="27">
        <v>1128299</v>
      </c>
      <c r="D1353" s="28">
        <v>44457</v>
      </c>
      <c r="E1353" s="27" t="s">
        <v>35</v>
      </c>
      <c r="F1353" s="27" t="s">
        <v>70</v>
      </c>
      <c r="G1353" s="27" t="s">
        <v>71</v>
      </c>
      <c r="H1353" s="27" t="s">
        <v>27</v>
      </c>
      <c r="I1353" s="29">
        <v>0.60000000000000009</v>
      </c>
      <c r="J1353" s="30">
        <v>2500</v>
      </c>
      <c r="K1353" s="31">
        <f t="shared" si="10"/>
        <v>1500.0000000000002</v>
      </c>
      <c r="L1353" s="31">
        <f t="shared" si="11"/>
        <v>450.00000000000006</v>
      </c>
      <c r="M1353" s="32">
        <v>0.3</v>
      </c>
      <c r="O1353" s="37"/>
      <c r="P1353" s="38">
        <f>Data!$I1353-0.05</f>
        <v>0.55000000000000004</v>
      </c>
      <c r="Q1353" s="33">
        <f>Data!$J1353-750</f>
        <v>1750</v>
      </c>
      <c r="R1353" s="34">
        <f>Data!$M1353+5%</f>
        <v>0.35</v>
      </c>
    </row>
    <row r="1354" spans="1:18" ht="15.75" customHeight="1" x14ac:dyDescent="0.2">
      <c r="A1354" s="22"/>
      <c r="B1354" s="27" t="s">
        <v>34</v>
      </c>
      <c r="C1354" s="27">
        <v>1128299</v>
      </c>
      <c r="D1354" s="28">
        <v>44457</v>
      </c>
      <c r="E1354" s="27" t="s">
        <v>35</v>
      </c>
      <c r="F1354" s="27" t="s">
        <v>70</v>
      </c>
      <c r="G1354" s="27" t="s">
        <v>71</v>
      </c>
      <c r="H1354" s="27" t="s">
        <v>28</v>
      </c>
      <c r="I1354" s="29">
        <v>0.70000000000000007</v>
      </c>
      <c r="J1354" s="30">
        <v>2750</v>
      </c>
      <c r="K1354" s="31">
        <f t="shared" si="10"/>
        <v>1925.0000000000002</v>
      </c>
      <c r="L1354" s="31">
        <f t="shared" si="11"/>
        <v>385.00000000000006</v>
      </c>
      <c r="M1354" s="32">
        <v>0.2</v>
      </c>
      <c r="O1354" s="37"/>
      <c r="P1354" s="38">
        <f>Data!$I1354-0.05</f>
        <v>0.65</v>
      </c>
      <c r="Q1354" s="33">
        <f>Data!$J1354-750</f>
        <v>2000</v>
      </c>
      <c r="R1354" s="34">
        <f>Data!$M1354+5%</f>
        <v>0.25</v>
      </c>
    </row>
    <row r="1355" spans="1:18" ht="15.75" customHeight="1" x14ac:dyDescent="0.2">
      <c r="A1355" s="22"/>
      <c r="B1355" s="27" t="s">
        <v>34</v>
      </c>
      <c r="C1355" s="27">
        <v>1128299</v>
      </c>
      <c r="D1355" s="28">
        <v>44457</v>
      </c>
      <c r="E1355" s="27" t="s">
        <v>35</v>
      </c>
      <c r="F1355" s="27" t="s">
        <v>70</v>
      </c>
      <c r="G1355" s="27" t="s">
        <v>71</v>
      </c>
      <c r="H1355" s="27" t="s">
        <v>29</v>
      </c>
      <c r="I1355" s="29">
        <v>0.54999999999999993</v>
      </c>
      <c r="J1355" s="30">
        <v>3000</v>
      </c>
      <c r="K1355" s="31">
        <f t="shared" si="10"/>
        <v>1649.9999999999998</v>
      </c>
      <c r="L1355" s="31">
        <f t="shared" si="11"/>
        <v>742.49999999999989</v>
      </c>
      <c r="M1355" s="32">
        <v>0.45</v>
      </c>
      <c r="O1355" s="37"/>
      <c r="P1355" s="38">
        <f>Data!$I1355-0.05</f>
        <v>0.49999999999999994</v>
      </c>
      <c r="Q1355" s="33">
        <f>Data!$J1355-750</f>
        <v>2250</v>
      </c>
      <c r="R1355" s="34">
        <f>Data!$M1355+5%</f>
        <v>0.5</v>
      </c>
    </row>
    <row r="1356" spans="1:18" ht="15.75" customHeight="1" x14ac:dyDescent="0.2">
      <c r="A1356" s="22"/>
      <c r="B1356" s="27" t="s">
        <v>34</v>
      </c>
      <c r="C1356" s="27">
        <v>1128299</v>
      </c>
      <c r="D1356" s="28">
        <v>44486</v>
      </c>
      <c r="E1356" s="27" t="s">
        <v>35</v>
      </c>
      <c r="F1356" s="27" t="s">
        <v>70</v>
      </c>
      <c r="G1356" s="27" t="s">
        <v>71</v>
      </c>
      <c r="H1356" s="27" t="s">
        <v>24</v>
      </c>
      <c r="I1356" s="29">
        <v>0.5</v>
      </c>
      <c r="J1356" s="30">
        <v>4000</v>
      </c>
      <c r="K1356" s="31">
        <f t="shared" si="10"/>
        <v>2000</v>
      </c>
      <c r="L1356" s="31">
        <f t="shared" si="11"/>
        <v>600</v>
      </c>
      <c r="M1356" s="32">
        <v>0.3</v>
      </c>
      <c r="O1356" s="37"/>
      <c r="P1356" s="38">
        <f>Data!$I1356-0.05</f>
        <v>0.45</v>
      </c>
      <c r="Q1356" s="33">
        <f>Data!$J1356-750</f>
        <v>3250</v>
      </c>
      <c r="R1356" s="34">
        <f>Data!$M1356+5%</f>
        <v>0.35</v>
      </c>
    </row>
    <row r="1357" spans="1:18" ht="15.75" customHeight="1" x14ac:dyDescent="0.2">
      <c r="A1357" s="22"/>
      <c r="B1357" s="27" t="s">
        <v>34</v>
      </c>
      <c r="C1357" s="27">
        <v>1128299</v>
      </c>
      <c r="D1357" s="28">
        <v>44486</v>
      </c>
      <c r="E1357" s="27" t="s">
        <v>35</v>
      </c>
      <c r="F1357" s="27" t="s">
        <v>70</v>
      </c>
      <c r="G1357" s="27" t="s">
        <v>71</v>
      </c>
      <c r="H1357" s="27" t="s">
        <v>25</v>
      </c>
      <c r="I1357" s="29">
        <v>0.65000000000000013</v>
      </c>
      <c r="J1357" s="30">
        <v>5750</v>
      </c>
      <c r="K1357" s="31">
        <f t="shared" si="10"/>
        <v>3737.5000000000009</v>
      </c>
      <c r="L1357" s="31">
        <f t="shared" si="11"/>
        <v>934.37500000000023</v>
      </c>
      <c r="M1357" s="32">
        <v>0.25</v>
      </c>
      <c r="O1357" s="37"/>
      <c r="P1357" s="38">
        <f>Data!$I1357-0</f>
        <v>0.65000000000000013</v>
      </c>
      <c r="Q1357" s="33">
        <f>Data!$J1357+1000</f>
        <v>6750</v>
      </c>
      <c r="R1357" s="34">
        <f>Data!$M1357+5%</f>
        <v>0.3</v>
      </c>
    </row>
    <row r="1358" spans="1:18" ht="15.75" customHeight="1" x14ac:dyDescent="0.2">
      <c r="A1358" s="22"/>
      <c r="B1358" s="27" t="s">
        <v>34</v>
      </c>
      <c r="C1358" s="27">
        <v>1128299</v>
      </c>
      <c r="D1358" s="28">
        <v>44486</v>
      </c>
      <c r="E1358" s="27" t="s">
        <v>35</v>
      </c>
      <c r="F1358" s="27" t="s">
        <v>70</v>
      </c>
      <c r="G1358" s="27" t="s">
        <v>71</v>
      </c>
      <c r="H1358" s="27" t="s">
        <v>26</v>
      </c>
      <c r="I1358" s="29">
        <v>0.60000000000000009</v>
      </c>
      <c r="J1358" s="30">
        <v>4000</v>
      </c>
      <c r="K1358" s="31">
        <f t="shared" si="10"/>
        <v>2400.0000000000005</v>
      </c>
      <c r="L1358" s="31">
        <f t="shared" si="11"/>
        <v>720.00000000000011</v>
      </c>
      <c r="M1358" s="32">
        <v>0.3</v>
      </c>
      <c r="O1358" s="37"/>
      <c r="P1358" s="38">
        <f>Data!$I1358-0</f>
        <v>0.60000000000000009</v>
      </c>
      <c r="Q1358" s="33">
        <f>Data!$J1358+1000</f>
        <v>5000</v>
      </c>
      <c r="R1358" s="34">
        <f>Data!$M1358+5%</f>
        <v>0.35</v>
      </c>
    </row>
    <row r="1359" spans="1:18" ht="15.75" customHeight="1" x14ac:dyDescent="0.2">
      <c r="A1359" s="22"/>
      <c r="B1359" s="27" t="s">
        <v>34</v>
      </c>
      <c r="C1359" s="27">
        <v>1128299</v>
      </c>
      <c r="D1359" s="28">
        <v>44486</v>
      </c>
      <c r="E1359" s="27" t="s">
        <v>35</v>
      </c>
      <c r="F1359" s="27" t="s">
        <v>70</v>
      </c>
      <c r="G1359" s="27" t="s">
        <v>71</v>
      </c>
      <c r="H1359" s="27" t="s">
        <v>27</v>
      </c>
      <c r="I1359" s="29">
        <v>0.55000000000000004</v>
      </c>
      <c r="J1359" s="30">
        <v>3750</v>
      </c>
      <c r="K1359" s="31">
        <f t="shared" si="10"/>
        <v>2062.5</v>
      </c>
      <c r="L1359" s="31">
        <f t="shared" si="11"/>
        <v>618.75</v>
      </c>
      <c r="M1359" s="32">
        <v>0.3</v>
      </c>
      <c r="O1359" s="37"/>
      <c r="P1359" s="38">
        <f>Data!$I1359-0</f>
        <v>0.55000000000000004</v>
      </c>
      <c r="Q1359" s="33">
        <f>Data!$J1359+1000</f>
        <v>4750</v>
      </c>
      <c r="R1359" s="34">
        <f>Data!$M1359+5%</f>
        <v>0.35</v>
      </c>
    </row>
    <row r="1360" spans="1:18" ht="15.75" customHeight="1" x14ac:dyDescent="0.2">
      <c r="A1360" s="22"/>
      <c r="B1360" s="27" t="s">
        <v>34</v>
      </c>
      <c r="C1360" s="27">
        <v>1128299</v>
      </c>
      <c r="D1360" s="28">
        <v>44486</v>
      </c>
      <c r="E1360" s="27" t="s">
        <v>35</v>
      </c>
      <c r="F1360" s="27" t="s">
        <v>70</v>
      </c>
      <c r="G1360" s="27" t="s">
        <v>71</v>
      </c>
      <c r="H1360" s="27" t="s">
        <v>28</v>
      </c>
      <c r="I1360" s="29">
        <v>0.65</v>
      </c>
      <c r="J1360" s="30">
        <v>3500</v>
      </c>
      <c r="K1360" s="31">
        <f t="shared" si="10"/>
        <v>2275</v>
      </c>
      <c r="L1360" s="31">
        <f t="shared" si="11"/>
        <v>455</v>
      </c>
      <c r="M1360" s="32">
        <v>0.2</v>
      </c>
      <c r="O1360" s="37"/>
      <c r="P1360" s="38">
        <f>Data!$I1360-0</f>
        <v>0.65</v>
      </c>
      <c r="Q1360" s="33">
        <f>Data!$J1360+1000</f>
        <v>4500</v>
      </c>
      <c r="R1360" s="34">
        <f>Data!$M1360+5%</f>
        <v>0.25</v>
      </c>
    </row>
    <row r="1361" spans="1:18" ht="15.75" customHeight="1" x14ac:dyDescent="0.2">
      <c r="A1361" s="22"/>
      <c r="B1361" s="27" t="s">
        <v>34</v>
      </c>
      <c r="C1361" s="27">
        <v>1128299</v>
      </c>
      <c r="D1361" s="28">
        <v>44486</v>
      </c>
      <c r="E1361" s="27" t="s">
        <v>35</v>
      </c>
      <c r="F1361" s="27" t="s">
        <v>70</v>
      </c>
      <c r="G1361" s="27" t="s">
        <v>71</v>
      </c>
      <c r="H1361" s="27" t="s">
        <v>29</v>
      </c>
      <c r="I1361" s="29">
        <v>0.70000000000000007</v>
      </c>
      <c r="J1361" s="30">
        <v>4000</v>
      </c>
      <c r="K1361" s="31">
        <f t="shared" si="10"/>
        <v>2800.0000000000005</v>
      </c>
      <c r="L1361" s="31">
        <f t="shared" si="11"/>
        <v>1260.0000000000002</v>
      </c>
      <c r="M1361" s="32">
        <v>0.45</v>
      </c>
      <c r="O1361" s="37"/>
      <c r="P1361" s="38">
        <f>Data!$I1361-0</f>
        <v>0.70000000000000007</v>
      </c>
      <c r="Q1361" s="33">
        <f>Data!$J1361+1000</f>
        <v>5000</v>
      </c>
      <c r="R1361" s="34">
        <f>Data!$M1361+5%</f>
        <v>0.5</v>
      </c>
    </row>
    <row r="1362" spans="1:18" ht="15.75" customHeight="1" x14ac:dyDescent="0.2">
      <c r="A1362" s="22"/>
      <c r="B1362" s="27" t="s">
        <v>34</v>
      </c>
      <c r="C1362" s="27">
        <v>1128299</v>
      </c>
      <c r="D1362" s="28">
        <v>44517</v>
      </c>
      <c r="E1362" s="27" t="s">
        <v>35</v>
      </c>
      <c r="F1362" s="27" t="s">
        <v>70</v>
      </c>
      <c r="G1362" s="27" t="s">
        <v>71</v>
      </c>
      <c r="H1362" s="27" t="s">
        <v>24</v>
      </c>
      <c r="I1362" s="29">
        <v>0.55000000000000004</v>
      </c>
      <c r="J1362" s="30">
        <v>6250</v>
      </c>
      <c r="K1362" s="31">
        <f t="shared" si="10"/>
        <v>3437.5000000000005</v>
      </c>
      <c r="L1362" s="31">
        <f t="shared" si="11"/>
        <v>1031.25</v>
      </c>
      <c r="M1362" s="32">
        <v>0.3</v>
      </c>
      <c r="O1362" s="37"/>
      <c r="P1362" s="38">
        <f>Data!$I1362-0</f>
        <v>0.55000000000000004</v>
      </c>
      <c r="Q1362" s="33">
        <f>Data!$J1362+1000</f>
        <v>7250</v>
      </c>
      <c r="R1362" s="34">
        <f>Data!$M1362+5%</f>
        <v>0.35</v>
      </c>
    </row>
    <row r="1363" spans="1:18" ht="15.75" customHeight="1" x14ac:dyDescent="0.2">
      <c r="A1363" s="22"/>
      <c r="B1363" s="27" t="s">
        <v>34</v>
      </c>
      <c r="C1363" s="27">
        <v>1128299</v>
      </c>
      <c r="D1363" s="28">
        <v>44517</v>
      </c>
      <c r="E1363" s="27" t="s">
        <v>35</v>
      </c>
      <c r="F1363" s="27" t="s">
        <v>70</v>
      </c>
      <c r="G1363" s="27" t="s">
        <v>71</v>
      </c>
      <c r="H1363" s="27" t="s">
        <v>25</v>
      </c>
      <c r="I1363" s="29">
        <v>0.60000000000000009</v>
      </c>
      <c r="J1363" s="30">
        <v>7000</v>
      </c>
      <c r="K1363" s="31">
        <f t="shared" si="10"/>
        <v>4200.0000000000009</v>
      </c>
      <c r="L1363" s="31">
        <f t="shared" si="11"/>
        <v>1050.0000000000002</v>
      </c>
      <c r="M1363" s="32">
        <v>0.25</v>
      </c>
      <c r="O1363" s="37"/>
      <c r="P1363" s="38">
        <f>Data!$I1363-0</f>
        <v>0.60000000000000009</v>
      </c>
      <c r="Q1363" s="33">
        <f>Data!$J1363+1000</f>
        <v>8000</v>
      </c>
      <c r="R1363" s="34">
        <f>Data!$M1363+5%</f>
        <v>0.3</v>
      </c>
    </row>
    <row r="1364" spans="1:18" ht="15.75" customHeight="1" x14ac:dyDescent="0.2">
      <c r="A1364" s="22"/>
      <c r="B1364" s="27" t="s">
        <v>34</v>
      </c>
      <c r="C1364" s="27">
        <v>1128299</v>
      </c>
      <c r="D1364" s="28">
        <v>44517</v>
      </c>
      <c r="E1364" s="27" t="s">
        <v>35</v>
      </c>
      <c r="F1364" s="27" t="s">
        <v>70</v>
      </c>
      <c r="G1364" s="27" t="s">
        <v>71</v>
      </c>
      <c r="H1364" s="27" t="s">
        <v>26</v>
      </c>
      <c r="I1364" s="29">
        <v>0.55000000000000004</v>
      </c>
      <c r="J1364" s="30">
        <v>5250</v>
      </c>
      <c r="K1364" s="31">
        <f t="shared" si="10"/>
        <v>2887.5000000000005</v>
      </c>
      <c r="L1364" s="31">
        <f t="shared" si="11"/>
        <v>866.25000000000011</v>
      </c>
      <c r="M1364" s="32">
        <v>0.3</v>
      </c>
      <c r="O1364" s="37"/>
      <c r="P1364" s="38">
        <f>Data!$I1364-0</f>
        <v>0.55000000000000004</v>
      </c>
      <c r="Q1364" s="33">
        <f>Data!$J1364+1000</f>
        <v>6250</v>
      </c>
      <c r="R1364" s="34">
        <f>Data!$M1364+5%</f>
        <v>0.35</v>
      </c>
    </row>
    <row r="1365" spans="1:18" ht="15.75" customHeight="1" x14ac:dyDescent="0.2">
      <c r="A1365" s="22"/>
      <c r="B1365" s="27" t="s">
        <v>34</v>
      </c>
      <c r="C1365" s="27">
        <v>1128299</v>
      </c>
      <c r="D1365" s="28">
        <v>44517</v>
      </c>
      <c r="E1365" s="27" t="s">
        <v>35</v>
      </c>
      <c r="F1365" s="27" t="s">
        <v>70</v>
      </c>
      <c r="G1365" s="27" t="s">
        <v>71</v>
      </c>
      <c r="H1365" s="27" t="s">
        <v>27</v>
      </c>
      <c r="I1365" s="29">
        <v>0.65000000000000013</v>
      </c>
      <c r="J1365" s="30">
        <v>5000</v>
      </c>
      <c r="K1365" s="31">
        <f t="shared" si="10"/>
        <v>3250.0000000000005</v>
      </c>
      <c r="L1365" s="31">
        <f t="shared" si="11"/>
        <v>975.00000000000011</v>
      </c>
      <c r="M1365" s="32">
        <v>0.3</v>
      </c>
      <c r="O1365" s="37"/>
      <c r="P1365" s="38">
        <f>Data!$I1365-0</f>
        <v>0.65000000000000013</v>
      </c>
      <c r="Q1365" s="33">
        <f>Data!$J1365+1000</f>
        <v>6000</v>
      </c>
      <c r="R1365" s="34">
        <f>Data!$M1365+5%</f>
        <v>0.35</v>
      </c>
    </row>
    <row r="1366" spans="1:18" ht="15.75" customHeight="1" x14ac:dyDescent="0.2">
      <c r="A1366" s="22"/>
      <c r="B1366" s="27" t="s">
        <v>34</v>
      </c>
      <c r="C1366" s="27">
        <v>1128299</v>
      </c>
      <c r="D1366" s="28">
        <v>44517</v>
      </c>
      <c r="E1366" s="27" t="s">
        <v>35</v>
      </c>
      <c r="F1366" s="27" t="s">
        <v>70</v>
      </c>
      <c r="G1366" s="27" t="s">
        <v>71</v>
      </c>
      <c r="H1366" s="27" t="s">
        <v>28</v>
      </c>
      <c r="I1366" s="29">
        <v>0.85000000000000009</v>
      </c>
      <c r="J1366" s="30">
        <v>4750</v>
      </c>
      <c r="K1366" s="31">
        <f t="shared" si="10"/>
        <v>4037.5000000000005</v>
      </c>
      <c r="L1366" s="31">
        <f t="shared" si="11"/>
        <v>807.50000000000011</v>
      </c>
      <c r="M1366" s="32">
        <v>0.2</v>
      </c>
      <c r="O1366" s="37"/>
      <c r="P1366" s="38">
        <f>Data!$I1366-0</f>
        <v>0.85000000000000009</v>
      </c>
      <c r="Q1366" s="33">
        <f>Data!$J1366+1000</f>
        <v>5750</v>
      </c>
      <c r="R1366" s="34">
        <f>Data!$M1366+5%</f>
        <v>0.25</v>
      </c>
    </row>
    <row r="1367" spans="1:18" ht="15.75" customHeight="1" x14ac:dyDescent="0.2">
      <c r="A1367" s="22"/>
      <c r="B1367" s="27" t="s">
        <v>34</v>
      </c>
      <c r="C1367" s="27">
        <v>1128299</v>
      </c>
      <c r="D1367" s="28">
        <v>44517</v>
      </c>
      <c r="E1367" s="27" t="s">
        <v>35</v>
      </c>
      <c r="F1367" s="27" t="s">
        <v>70</v>
      </c>
      <c r="G1367" s="27" t="s">
        <v>71</v>
      </c>
      <c r="H1367" s="27" t="s">
        <v>29</v>
      </c>
      <c r="I1367" s="29">
        <v>0.90000000000000013</v>
      </c>
      <c r="J1367" s="30">
        <v>6000</v>
      </c>
      <c r="K1367" s="31">
        <f t="shared" si="10"/>
        <v>5400.0000000000009</v>
      </c>
      <c r="L1367" s="31">
        <f t="shared" si="11"/>
        <v>2430.0000000000005</v>
      </c>
      <c r="M1367" s="32">
        <v>0.45</v>
      </c>
      <c r="O1367" s="37"/>
      <c r="P1367" s="38">
        <f>Data!$I1367-0</f>
        <v>0.90000000000000013</v>
      </c>
      <c r="Q1367" s="33">
        <f>Data!$J1367+1000</f>
        <v>7000</v>
      </c>
      <c r="R1367" s="34">
        <f>Data!$M1367+5%</f>
        <v>0.5</v>
      </c>
    </row>
    <row r="1368" spans="1:18" ht="15.75" customHeight="1" x14ac:dyDescent="0.2">
      <c r="A1368" s="22"/>
      <c r="B1368" s="27" t="s">
        <v>34</v>
      </c>
      <c r="C1368" s="27">
        <v>1128299</v>
      </c>
      <c r="D1368" s="28">
        <v>44546</v>
      </c>
      <c r="E1368" s="27" t="s">
        <v>35</v>
      </c>
      <c r="F1368" s="27" t="s">
        <v>70</v>
      </c>
      <c r="G1368" s="27" t="s">
        <v>71</v>
      </c>
      <c r="H1368" s="27" t="s">
        <v>24</v>
      </c>
      <c r="I1368" s="29">
        <v>0.75000000000000011</v>
      </c>
      <c r="J1368" s="30">
        <v>8000</v>
      </c>
      <c r="K1368" s="31">
        <f t="shared" si="10"/>
        <v>6000.0000000000009</v>
      </c>
      <c r="L1368" s="31">
        <f t="shared" si="11"/>
        <v>1800.0000000000002</v>
      </c>
      <c r="M1368" s="32">
        <v>0.3</v>
      </c>
      <c r="O1368" s="37"/>
      <c r="P1368" s="38">
        <f>Data!$I1368-0</f>
        <v>0.75000000000000011</v>
      </c>
      <c r="Q1368" s="33">
        <f>Data!$J1368+1000</f>
        <v>9000</v>
      </c>
      <c r="R1368" s="34">
        <f>Data!$M1368+5%</f>
        <v>0.35</v>
      </c>
    </row>
    <row r="1369" spans="1:18" ht="15.75" customHeight="1" x14ac:dyDescent="0.2">
      <c r="A1369" s="22"/>
      <c r="B1369" s="27" t="s">
        <v>34</v>
      </c>
      <c r="C1369" s="27">
        <v>1128299</v>
      </c>
      <c r="D1369" s="28">
        <v>44546</v>
      </c>
      <c r="E1369" s="27" t="s">
        <v>35</v>
      </c>
      <c r="F1369" s="27" t="s">
        <v>70</v>
      </c>
      <c r="G1369" s="27" t="s">
        <v>71</v>
      </c>
      <c r="H1369" s="27" t="s">
        <v>25</v>
      </c>
      <c r="I1369" s="29">
        <v>0.8500000000000002</v>
      </c>
      <c r="J1369" s="30">
        <v>8000</v>
      </c>
      <c r="K1369" s="31">
        <f t="shared" si="10"/>
        <v>6800.0000000000018</v>
      </c>
      <c r="L1369" s="31">
        <f t="shared" si="11"/>
        <v>1700.0000000000005</v>
      </c>
      <c r="M1369" s="32">
        <v>0.25</v>
      </c>
      <c r="O1369" s="37"/>
      <c r="P1369" s="38">
        <f>Data!$I1369-0</f>
        <v>0.8500000000000002</v>
      </c>
      <c r="Q1369" s="33">
        <f>Data!$J1369+1000</f>
        <v>9000</v>
      </c>
      <c r="R1369" s="34">
        <f>Data!$M1369+5%</f>
        <v>0.3</v>
      </c>
    </row>
    <row r="1370" spans="1:18" ht="15.75" customHeight="1" x14ac:dyDescent="0.2">
      <c r="A1370" s="22"/>
      <c r="B1370" s="27" t="s">
        <v>34</v>
      </c>
      <c r="C1370" s="27">
        <v>1128299</v>
      </c>
      <c r="D1370" s="28">
        <v>44546</v>
      </c>
      <c r="E1370" s="27" t="s">
        <v>35</v>
      </c>
      <c r="F1370" s="27" t="s">
        <v>70</v>
      </c>
      <c r="G1370" s="27" t="s">
        <v>71</v>
      </c>
      <c r="H1370" s="27" t="s">
        <v>26</v>
      </c>
      <c r="I1370" s="29">
        <v>0.80000000000000016</v>
      </c>
      <c r="J1370" s="30">
        <v>6000</v>
      </c>
      <c r="K1370" s="31">
        <f t="shared" si="10"/>
        <v>4800.0000000000009</v>
      </c>
      <c r="L1370" s="31">
        <f t="shared" si="11"/>
        <v>1440.0000000000002</v>
      </c>
      <c r="M1370" s="32">
        <v>0.3</v>
      </c>
      <c r="O1370" s="37"/>
      <c r="P1370" s="38">
        <f>Data!$I1370-0</f>
        <v>0.80000000000000016</v>
      </c>
      <c r="Q1370" s="33">
        <f>Data!$J1370+1000</f>
        <v>7000</v>
      </c>
      <c r="R1370" s="34">
        <f>Data!$M1370+5%</f>
        <v>0.35</v>
      </c>
    </row>
    <row r="1371" spans="1:18" ht="15.75" customHeight="1" x14ac:dyDescent="0.2">
      <c r="A1371" s="22"/>
      <c r="B1371" s="27" t="s">
        <v>34</v>
      </c>
      <c r="C1371" s="27">
        <v>1128299</v>
      </c>
      <c r="D1371" s="28">
        <v>44546</v>
      </c>
      <c r="E1371" s="27" t="s">
        <v>35</v>
      </c>
      <c r="F1371" s="27" t="s">
        <v>70</v>
      </c>
      <c r="G1371" s="27" t="s">
        <v>71</v>
      </c>
      <c r="H1371" s="27" t="s">
        <v>27</v>
      </c>
      <c r="I1371" s="29">
        <v>0.80000000000000016</v>
      </c>
      <c r="J1371" s="30">
        <v>6000</v>
      </c>
      <c r="K1371" s="31">
        <f t="shared" si="10"/>
        <v>4800.0000000000009</v>
      </c>
      <c r="L1371" s="31">
        <f t="shared" si="11"/>
        <v>1440.0000000000002</v>
      </c>
      <c r="M1371" s="32">
        <v>0.3</v>
      </c>
      <c r="O1371" s="37"/>
      <c r="P1371" s="38">
        <f>Data!$I1371-0</f>
        <v>0.80000000000000016</v>
      </c>
      <c r="Q1371" s="33">
        <f>Data!$J1371+1000</f>
        <v>7000</v>
      </c>
      <c r="R1371" s="34">
        <f>Data!$M1371+5%</f>
        <v>0.35</v>
      </c>
    </row>
    <row r="1372" spans="1:18" ht="15.75" customHeight="1" x14ac:dyDescent="0.2">
      <c r="A1372" s="22"/>
      <c r="B1372" s="27" t="s">
        <v>34</v>
      </c>
      <c r="C1372" s="27">
        <v>1128299</v>
      </c>
      <c r="D1372" s="28">
        <v>44546</v>
      </c>
      <c r="E1372" s="27" t="s">
        <v>35</v>
      </c>
      <c r="F1372" s="27" t="s">
        <v>70</v>
      </c>
      <c r="G1372" s="27" t="s">
        <v>71</v>
      </c>
      <c r="H1372" s="27" t="s">
        <v>28</v>
      </c>
      <c r="I1372" s="29">
        <v>0.90000000000000013</v>
      </c>
      <c r="J1372" s="30">
        <v>5250</v>
      </c>
      <c r="K1372" s="31">
        <f t="shared" si="10"/>
        <v>4725.0000000000009</v>
      </c>
      <c r="L1372" s="31">
        <f t="shared" si="11"/>
        <v>945.00000000000023</v>
      </c>
      <c r="M1372" s="32">
        <v>0.2</v>
      </c>
      <c r="O1372" s="37"/>
      <c r="P1372" s="38">
        <f>Data!$I1372-0</f>
        <v>0.90000000000000013</v>
      </c>
      <c r="Q1372" s="33">
        <f>Data!$J1372+1000</f>
        <v>6250</v>
      </c>
      <c r="R1372" s="34">
        <f>Data!$M1372+5%</f>
        <v>0.25</v>
      </c>
    </row>
    <row r="1373" spans="1:18" ht="15.75" customHeight="1" x14ac:dyDescent="0.2">
      <c r="A1373" s="22"/>
      <c r="B1373" s="27" t="s">
        <v>34</v>
      </c>
      <c r="C1373" s="27">
        <v>1128299</v>
      </c>
      <c r="D1373" s="28">
        <v>44546</v>
      </c>
      <c r="E1373" s="27" t="s">
        <v>35</v>
      </c>
      <c r="F1373" s="27" t="s">
        <v>70</v>
      </c>
      <c r="G1373" s="27" t="s">
        <v>71</v>
      </c>
      <c r="H1373" s="27" t="s">
        <v>29</v>
      </c>
      <c r="I1373" s="29">
        <v>0.95000000000000018</v>
      </c>
      <c r="J1373" s="30">
        <v>6250</v>
      </c>
      <c r="K1373" s="31">
        <f t="shared" si="10"/>
        <v>5937.5000000000009</v>
      </c>
      <c r="L1373" s="31">
        <f t="shared" si="11"/>
        <v>2671.8750000000005</v>
      </c>
      <c r="M1373" s="32">
        <v>0.45</v>
      </c>
      <c r="O1373" s="37"/>
      <c r="P1373" s="38">
        <f>Data!$I1373-0</f>
        <v>0.95000000000000018</v>
      </c>
      <c r="Q1373" s="33">
        <f>Data!$J1373+1000</f>
        <v>7250</v>
      </c>
      <c r="R1373" s="34">
        <f>Data!$M1373+5%</f>
        <v>0.5</v>
      </c>
    </row>
    <row r="1374" spans="1:18" ht="15.75" customHeight="1" x14ac:dyDescent="0.2">
      <c r="A1374" s="22" t="s">
        <v>46</v>
      </c>
      <c r="B1374" s="27" t="s">
        <v>21</v>
      </c>
      <c r="C1374" s="27">
        <v>1185732</v>
      </c>
      <c r="D1374" s="28">
        <v>44208</v>
      </c>
      <c r="E1374" s="27" t="s">
        <v>53</v>
      </c>
      <c r="F1374" s="27" t="s">
        <v>54</v>
      </c>
      <c r="G1374" s="27" t="s">
        <v>72</v>
      </c>
      <c r="H1374" s="27" t="s">
        <v>24</v>
      </c>
      <c r="I1374" s="29">
        <v>0.45</v>
      </c>
      <c r="J1374" s="30">
        <v>8500</v>
      </c>
      <c r="K1374" s="31">
        <f t="shared" si="10"/>
        <v>3825</v>
      </c>
      <c r="L1374" s="31">
        <f t="shared" si="11"/>
        <v>1721.25</v>
      </c>
      <c r="M1374" s="32">
        <v>0.45</v>
      </c>
      <c r="P1374" s="33"/>
    </row>
    <row r="1375" spans="1:18" ht="15.75" customHeight="1" x14ac:dyDescent="0.2">
      <c r="A1375" s="22"/>
      <c r="B1375" s="27" t="s">
        <v>21</v>
      </c>
      <c r="C1375" s="27">
        <v>1185732</v>
      </c>
      <c r="D1375" s="28">
        <v>44208</v>
      </c>
      <c r="E1375" s="27" t="s">
        <v>53</v>
      </c>
      <c r="F1375" s="27" t="s">
        <v>54</v>
      </c>
      <c r="G1375" s="27" t="s">
        <v>72</v>
      </c>
      <c r="H1375" s="27" t="s">
        <v>25</v>
      </c>
      <c r="I1375" s="29">
        <v>0.45</v>
      </c>
      <c r="J1375" s="30">
        <v>6500</v>
      </c>
      <c r="K1375" s="31">
        <f t="shared" si="10"/>
        <v>2925</v>
      </c>
      <c r="L1375" s="31">
        <f t="shared" si="11"/>
        <v>1023.7499999999999</v>
      </c>
      <c r="M1375" s="32">
        <v>0.35</v>
      </c>
      <c r="P1375" s="33"/>
    </row>
    <row r="1376" spans="1:18" ht="15.75" customHeight="1" x14ac:dyDescent="0.2">
      <c r="A1376" s="22"/>
      <c r="B1376" s="27" t="s">
        <v>21</v>
      </c>
      <c r="C1376" s="27">
        <v>1185732</v>
      </c>
      <c r="D1376" s="28">
        <v>44208</v>
      </c>
      <c r="E1376" s="27" t="s">
        <v>53</v>
      </c>
      <c r="F1376" s="27" t="s">
        <v>54</v>
      </c>
      <c r="G1376" s="27" t="s">
        <v>72</v>
      </c>
      <c r="H1376" s="27" t="s">
        <v>26</v>
      </c>
      <c r="I1376" s="29">
        <v>0.35000000000000003</v>
      </c>
      <c r="J1376" s="30">
        <v>6500</v>
      </c>
      <c r="K1376" s="31">
        <f t="shared" si="10"/>
        <v>2275</v>
      </c>
      <c r="L1376" s="31">
        <f t="shared" si="11"/>
        <v>568.75</v>
      </c>
      <c r="M1376" s="32">
        <v>0.25</v>
      </c>
      <c r="P1376" s="33"/>
    </row>
    <row r="1377" spans="1:16" ht="15.75" customHeight="1" x14ac:dyDescent="0.2">
      <c r="A1377" s="22"/>
      <c r="B1377" s="27" t="s">
        <v>21</v>
      </c>
      <c r="C1377" s="27">
        <v>1185732</v>
      </c>
      <c r="D1377" s="28">
        <v>44208</v>
      </c>
      <c r="E1377" s="27" t="s">
        <v>53</v>
      </c>
      <c r="F1377" s="27" t="s">
        <v>54</v>
      </c>
      <c r="G1377" s="27" t="s">
        <v>72</v>
      </c>
      <c r="H1377" s="27" t="s">
        <v>27</v>
      </c>
      <c r="I1377" s="29">
        <v>0.39999999999999997</v>
      </c>
      <c r="J1377" s="30">
        <v>5000</v>
      </c>
      <c r="K1377" s="31">
        <f t="shared" si="10"/>
        <v>1999.9999999999998</v>
      </c>
      <c r="L1377" s="31">
        <f t="shared" si="11"/>
        <v>599.99999999999989</v>
      </c>
      <c r="M1377" s="32">
        <v>0.3</v>
      </c>
      <c r="P1377" s="33"/>
    </row>
    <row r="1378" spans="1:16" ht="15.75" customHeight="1" x14ac:dyDescent="0.2">
      <c r="A1378" s="22"/>
      <c r="B1378" s="27" t="s">
        <v>21</v>
      </c>
      <c r="C1378" s="27">
        <v>1185732</v>
      </c>
      <c r="D1378" s="28">
        <v>44208</v>
      </c>
      <c r="E1378" s="27" t="s">
        <v>53</v>
      </c>
      <c r="F1378" s="27" t="s">
        <v>54</v>
      </c>
      <c r="G1378" s="27" t="s">
        <v>72</v>
      </c>
      <c r="H1378" s="27" t="s">
        <v>28</v>
      </c>
      <c r="I1378" s="29">
        <v>0.55000000000000004</v>
      </c>
      <c r="J1378" s="30">
        <v>5500</v>
      </c>
      <c r="K1378" s="31">
        <f t="shared" si="10"/>
        <v>3025.0000000000005</v>
      </c>
      <c r="L1378" s="31">
        <f t="shared" si="11"/>
        <v>1058.75</v>
      </c>
      <c r="M1378" s="32">
        <v>0.35</v>
      </c>
      <c r="P1378" s="33"/>
    </row>
    <row r="1379" spans="1:16" ht="15.75" customHeight="1" x14ac:dyDescent="0.2">
      <c r="A1379" s="22"/>
      <c r="B1379" s="27" t="s">
        <v>21</v>
      </c>
      <c r="C1379" s="27">
        <v>1185732</v>
      </c>
      <c r="D1379" s="28">
        <v>44208</v>
      </c>
      <c r="E1379" s="27" t="s">
        <v>53</v>
      </c>
      <c r="F1379" s="27" t="s">
        <v>54</v>
      </c>
      <c r="G1379" s="27" t="s">
        <v>72</v>
      </c>
      <c r="H1379" s="27" t="s">
        <v>29</v>
      </c>
      <c r="I1379" s="29">
        <v>0.45</v>
      </c>
      <c r="J1379" s="30">
        <v>6500</v>
      </c>
      <c r="K1379" s="31">
        <f t="shared" si="10"/>
        <v>2925</v>
      </c>
      <c r="L1379" s="31">
        <f t="shared" si="11"/>
        <v>1462.5</v>
      </c>
      <c r="M1379" s="32">
        <v>0.5</v>
      </c>
      <c r="P1379" s="33"/>
    </row>
    <row r="1380" spans="1:16" ht="15.75" customHeight="1" x14ac:dyDescent="0.2">
      <c r="A1380" s="22"/>
      <c r="B1380" s="27" t="s">
        <v>21</v>
      </c>
      <c r="C1380" s="27">
        <v>1185732</v>
      </c>
      <c r="D1380" s="28">
        <v>44237</v>
      </c>
      <c r="E1380" s="27" t="s">
        <v>53</v>
      </c>
      <c r="F1380" s="27" t="s">
        <v>54</v>
      </c>
      <c r="G1380" s="27" t="s">
        <v>72</v>
      </c>
      <c r="H1380" s="27" t="s">
        <v>24</v>
      </c>
      <c r="I1380" s="29">
        <v>0.45</v>
      </c>
      <c r="J1380" s="30">
        <v>9000</v>
      </c>
      <c r="K1380" s="31">
        <f t="shared" si="10"/>
        <v>4050</v>
      </c>
      <c r="L1380" s="31">
        <f t="shared" si="11"/>
        <v>1822.5</v>
      </c>
      <c r="M1380" s="32">
        <v>0.45</v>
      </c>
      <c r="P1380" s="33"/>
    </row>
    <row r="1381" spans="1:16" ht="15.75" customHeight="1" x14ac:dyDescent="0.2">
      <c r="A1381" s="22"/>
      <c r="B1381" s="27" t="s">
        <v>21</v>
      </c>
      <c r="C1381" s="27">
        <v>1185732</v>
      </c>
      <c r="D1381" s="28">
        <v>44237</v>
      </c>
      <c r="E1381" s="27" t="s">
        <v>53</v>
      </c>
      <c r="F1381" s="27" t="s">
        <v>54</v>
      </c>
      <c r="G1381" s="27" t="s">
        <v>72</v>
      </c>
      <c r="H1381" s="27" t="s">
        <v>25</v>
      </c>
      <c r="I1381" s="29">
        <v>0.45</v>
      </c>
      <c r="J1381" s="30">
        <v>5500</v>
      </c>
      <c r="K1381" s="31">
        <f t="shared" si="10"/>
        <v>2475</v>
      </c>
      <c r="L1381" s="31">
        <f t="shared" si="11"/>
        <v>866.25</v>
      </c>
      <c r="M1381" s="32">
        <v>0.35</v>
      </c>
      <c r="P1381" s="33"/>
    </row>
    <row r="1382" spans="1:16" ht="15.75" customHeight="1" x14ac:dyDescent="0.2">
      <c r="A1382" s="22"/>
      <c r="B1382" s="27" t="s">
        <v>21</v>
      </c>
      <c r="C1382" s="27">
        <v>1185732</v>
      </c>
      <c r="D1382" s="28">
        <v>44237</v>
      </c>
      <c r="E1382" s="27" t="s">
        <v>53</v>
      </c>
      <c r="F1382" s="27" t="s">
        <v>54</v>
      </c>
      <c r="G1382" s="27" t="s">
        <v>72</v>
      </c>
      <c r="H1382" s="27" t="s">
        <v>26</v>
      </c>
      <c r="I1382" s="29">
        <v>0.35000000000000003</v>
      </c>
      <c r="J1382" s="30">
        <v>6000</v>
      </c>
      <c r="K1382" s="31">
        <f t="shared" si="10"/>
        <v>2100</v>
      </c>
      <c r="L1382" s="31">
        <f t="shared" si="11"/>
        <v>525</v>
      </c>
      <c r="M1382" s="32">
        <v>0.25</v>
      </c>
      <c r="P1382" s="33"/>
    </row>
    <row r="1383" spans="1:16" ht="15.75" customHeight="1" x14ac:dyDescent="0.2">
      <c r="A1383" s="22"/>
      <c r="B1383" s="27" t="s">
        <v>21</v>
      </c>
      <c r="C1383" s="27">
        <v>1185732</v>
      </c>
      <c r="D1383" s="28">
        <v>44237</v>
      </c>
      <c r="E1383" s="27" t="s">
        <v>53</v>
      </c>
      <c r="F1383" s="27" t="s">
        <v>54</v>
      </c>
      <c r="G1383" s="27" t="s">
        <v>72</v>
      </c>
      <c r="H1383" s="27" t="s">
        <v>27</v>
      </c>
      <c r="I1383" s="29">
        <v>0.39999999999999997</v>
      </c>
      <c r="J1383" s="30">
        <v>4750</v>
      </c>
      <c r="K1383" s="31">
        <f t="shared" si="10"/>
        <v>1899.9999999999998</v>
      </c>
      <c r="L1383" s="31">
        <f t="shared" si="11"/>
        <v>569.99999999999989</v>
      </c>
      <c r="M1383" s="32">
        <v>0.3</v>
      </c>
      <c r="P1383" s="33"/>
    </row>
    <row r="1384" spans="1:16" ht="15.75" customHeight="1" x14ac:dyDescent="0.2">
      <c r="A1384" s="22"/>
      <c r="B1384" s="27" t="s">
        <v>21</v>
      </c>
      <c r="C1384" s="27">
        <v>1185732</v>
      </c>
      <c r="D1384" s="28">
        <v>44237</v>
      </c>
      <c r="E1384" s="27" t="s">
        <v>53</v>
      </c>
      <c r="F1384" s="27" t="s">
        <v>54</v>
      </c>
      <c r="G1384" s="27" t="s">
        <v>72</v>
      </c>
      <c r="H1384" s="27" t="s">
        <v>28</v>
      </c>
      <c r="I1384" s="29">
        <v>0.55000000000000004</v>
      </c>
      <c r="J1384" s="30">
        <v>5500</v>
      </c>
      <c r="K1384" s="31">
        <f t="shared" si="10"/>
        <v>3025.0000000000005</v>
      </c>
      <c r="L1384" s="31">
        <f t="shared" si="11"/>
        <v>1058.75</v>
      </c>
      <c r="M1384" s="32">
        <v>0.35</v>
      </c>
      <c r="P1384" s="33"/>
    </row>
    <row r="1385" spans="1:16" ht="15.75" customHeight="1" x14ac:dyDescent="0.2">
      <c r="A1385" s="22"/>
      <c r="B1385" s="27" t="s">
        <v>21</v>
      </c>
      <c r="C1385" s="27">
        <v>1185732</v>
      </c>
      <c r="D1385" s="28">
        <v>44237</v>
      </c>
      <c r="E1385" s="27" t="s">
        <v>53</v>
      </c>
      <c r="F1385" s="27" t="s">
        <v>54</v>
      </c>
      <c r="G1385" s="27" t="s">
        <v>72</v>
      </c>
      <c r="H1385" s="27" t="s">
        <v>29</v>
      </c>
      <c r="I1385" s="29">
        <v>0.45</v>
      </c>
      <c r="J1385" s="30">
        <v>6500</v>
      </c>
      <c r="K1385" s="31">
        <f t="shared" si="10"/>
        <v>2925</v>
      </c>
      <c r="L1385" s="31">
        <f t="shared" si="11"/>
        <v>1462.5</v>
      </c>
      <c r="M1385" s="32">
        <v>0.5</v>
      </c>
      <c r="P1385" s="33"/>
    </row>
    <row r="1386" spans="1:16" ht="15.75" customHeight="1" x14ac:dyDescent="0.2">
      <c r="A1386" s="22"/>
      <c r="B1386" s="27" t="s">
        <v>21</v>
      </c>
      <c r="C1386" s="27">
        <v>1185732</v>
      </c>
      <c r="D1386" s="28">
        <v>44263</v>
      </c>
      <c r="E1386" s="27" t="s">
        <v>53</v>
      </c>
      <c r="F1386" s="27" t="s">
        <v>54</v>
      </c>
      <c r="G1386" s="27" t="s">
        <v>72</v>
      </c>
      <c r="H1386" s="27" t="s">
        <v>24</v>
      </c>
      <c r="I1386" s="29">
        <v>0.45</v>
      </c>
      <c r="J1386" s="30">
        <v>8700</v>
      </c>
      <c r="K1386" s="31">
        <f t="shared" si="10"/>
        <v>3915</v>
      </c>
      <c r="L1386" s="31">
        <f t="shared" si="11"/>
        <v>1761.75</v>
      </c>
      <c r="M1386" s="32">
        <v>0.45</v>
      </c>
      <c r="P1386" s="33"/>
    </row>
    <row r="1387" spans="1:16" ht="15.75" customHeight="1" x14ac:dyDescent="0.2">
      <c r="A1387" s="22"/>
      <c r="B1387" s="27" t="s">
        <v>21</v>
      </c>
      <c r="C1387" s="27">
        <v>1185732</v>
      </c>
      <c r="D1387" s="28">
        <v>44263</v>
      </c>
      <c r="E1387" s="27" t="s">
        <v>53</v>
      </c>
      <c r="F1387" s="27" t="s">
        <v>54</v>
      </c>
      <c r="G1387" s="27" t="s">
        <v>72</v>
      </c>
      <c r="H1387" s="27" t="s">
        <v>25</v>
      </c>
      <c r="I1387" s="29">
        <v>0.45</v>
      </c>
      <c r="J1387" s="30">
        <v>5500</v>
      </c>
      <c r="K1387" s="31">
        <f t="shared" si="10"/>
        <v>2475</v>
      </c>
      <c r="L1387" s="31">
        <f t="shared" si="11"/>
        <v>866.25</v>
      </c>
      <c r="M1387" s="32">
        <v>0.35</v>
      </c>
      <c r="P1387" s="33"/>
    </row>
    <row r="1388" spans="1:16" ht="15.75" customHeight="1" x14ac:dyDescent="0.2">
      <c r="A1388" s="22"/>
      <c r="B1388" s="27" t="s">
        <v>21</v>
      </c>
      <c r="C1388" s="27">
        <v>1185732</v>
      </c>
      <c r="D1388" s="28">
        <v>44263</v>
      </c>
      <c r="E1388" s="27" t="s">
        <v>53</v>
      </c>
      <c r="F1388" s="27" t="s">
        <v>54</v>
      </c>
      <c r="G1388" s="27" t="s">
        <v>72</v>
      </c>
      <c r="H1388" s="27" t="s">
        <v>26</v>
      </c>
      <c r="I1388" s="29">
        <v>0.35000000000000003</v>
      </c>
      <c r="J1388" s="30">
        <v>5750</v>
      </c>
      <c r="K1388" s="31">
        <f t="shared" si="10"/>
        <v>2012.5000000000002</v>
      </c>
      <c r="L1388" s="31">
        <f t="shared" si="11"/>
        <v>503.12500000000006</v>
      </c>
      <c r="M1388" s="32">
        <v>0.25</v>
      </c>
      <c r="P1388" s="33"/>
    </row>
    <row r="1389" spans="1:16" ht="15.75" customHeight="1" x14ac:dyDescent="0.2">
      <c r="A1389" s="22"/>
      <c r="B1389" s="27" t="s">
        <v>21</v>
      </c>
      <c r="C1389" s="27">
        <v>1185732</v>
      </c>
      <c r="D1389" s="28">
        <v>44263</v>
      </c>
      <c r="E1389" s="27" t="s">
        <v>53</v>
      </c>
      <c r="F1389" s="27" t="s">
        <v>54</v>
      </c>
      <c r="G1389" s="27" t="s">
        <v>72</v>
      </c>
      <c r="H1389" s="27" t="s">
        <v>27</v>
      </c>
      <c r="I1389" s="29">
        <v>0.39999999999999997</v>
      </c>
      <c r="J1389" s="30">
        <v>4250</v>
      </c>
      <c r="K1389" s="31">
        <f t="shared" si="10"/>
        <v>1699.9999999999998</v>
      </c>
      <c r="L1389" s="31">
        <f t="shared" si="11"/>
        <v>509.99999999999989</v>
      </c>
      <c r="M1389" s="32">
        <v>0.3</v>
      </c>
      <c r="P1389" s="33"/>
    </row>
    <row r="1390" spans="1:16" ht="15.75" customHeight="1" x14ac:dyDescent="0.2">
      <c r="A1390" s="22"/>
      <c r="B1390" s="27" t="s">
        <v>21</v>
      </c>
      <c r="C1390" s="27">
        <v>1185732</v>
      </c>
      <c r="D1390" s="28">
        <v>44263</v>
      </c>
      <c r="E1390" s="27" t="s">
        <v>53</v>
      </c>
      <c r="F1390" s="27" t="s">
        <v>54</v>
      </c>
      <c r="G1390" s="27" t="s">
        <v>72</v>
      </c>
      <c r="H1390" s="27" t="s">
        <v>28</v>
      </c>
      <c r="I1390" s="29">
        <v>0.55000000000000004</v>
      </c>
      <c r="J1390" s="30">
        <v>4750</v>
      </c>
      <c r="K1390" s="31">
        <f t="shared" si="10"/>
        <v>2612.5</v>
      </c>
      <c r="L1390" s="31">
        <f t="shared" si="11"/>
        <v>914.37499999999989</v>
      </c>
      <c r="M1390" s="32">
        <v>0.35</v>
      </c>
      <c r="P1390" s="33"/>
    </row>
    <row r="1391" spans="1:16" ht="15.75" customHeight="1" x14ac:dyDescent="0.2">
      <c r="A1391" s="22"/>
      <c r="B1391" s="27" t="s">
        <v>21</v>
      </c>
      <c r="C1391" s="27">
        <v>1185732</v>
      </c>
      <c r="D1391" s="28">
        <v>44263</v>
      </c>
      <c r="E1391" s="27" t="s">
        <v>53</v>
      </c>
      <c r="F1391" s="27" t="s">
        <v>54</v>
      </c>
      <c r="G1391" s="27" t="s">
        <v>72</v>
      </c>
      <c r="H1391" s="27" t="s">
        <v>29</v>
      </c>
      <c r="I1391" s="29">
        <v>0.45</v>
      </c>
      <c r="J1391" s="30">
        <v>5750</v>
      </c>
      <c r="K1391" s="31">
        <f t="shared" si="10"/>
        <v>2587.5</v>
      </c>
      <c r="L1391" s="31">
        <f t="shared" si="11"/>
        <v>1293.75</v>
      </c>
      <c r="M1391" s="32">
        <v>0.5</v>
      </c>
      <c r="P1391" s="33"/>
    </row>
    <row r="1392" spans="1:16" ht="15.75" customHeight="1" x14ac:dyDescent="0.2">
      <c r="A1392" s="22"/>
      <c r="B1392" s="27" t="s">
        <v>21</v>
      </c>
      <c r="C1392" s="27">
        <v>1185732</v>
      </c>
      <c r="D1392" s="28">
        <v>44295</v>
      </c>
      <c r="E1392" s="27" t="s">
        <v>53</v>
      </c>
      <c r="F1392" s="27" t="s">
        <v>54</v>
      </c>
      <c r="G1392" s="27" t="s">
        <v>72</v>
      </c>
      <c r="H1392" s="27" t="s">
        <v>24</v>
      </c>
      <c r="I1392" s="29">
        <v>0.45</v>
      </c>
      <c r="J1392" s="30">
        <v>8250</v>
      </c>
      <c r="K1392" s="31">
        <f t="shared" si="10"/>
        <v>3712.5</v>
      </c>
      <c r="L1392" s="31">
        <f t="shared" si="11"/>
        <v>1670.625</v>
      </c>
      <c r="M1392" s="32">
        <v>0.45</v>
      </c>
      <c r="P1392" s="33"/>
    </row>
    <row r="1393" spans="1:16" ht="15.75" customHeight="1" x14ac:dyDescent="0.2">
      <c r="A1393" s="22"/>
      <c r="B1393" s="27" t="s">
        <v>21</v>
      </c>
      <c r="C1393" s="27">
        <v>1185732</v>
      </c>
      <c r="D1393" s="28">
        <v>44295</v>
      </c>
      <c r="E1393" s="27" t="s">
        <v>53</v>
      </c>
      <c r="F1393" s="27" t="s">
        <v>54</v>
      </c>
      <c r="G1393" s="27" t="s">
        <v>72</v>
      </c>
      <c r="H1393" s="27" t="s">
        <v>25</v>
      </c>
      <c r="I1393" s="29">
        <v>0.45</v>
      </c>
      <c r="J1393" s="30">
        <v>5250</v>
      </c>
      <c r="K1393" s="31">
        <f t="shared" si="10"/>
        <v>2362.5</v>
      </c>
      <c r="L1393" s="31">
        <f t="shared" si="11"/>
        <v>826.875</v>
      </c>
      <c r="M1393" s="32">
        <v>0.35</v>
      </c>
      <c r="P1393" s="33"/>
    </row>
    <row r="1394" spans="1:16" ht="15.75" customHeight="1" x14ac:dyDescent="0.2">
      <c r="A1394" s="22"/>
      <c r="B1394" s="27" t="s">
        <v>21</v>
      </c>
      <c r="C1394" s="27">
        <v>1185732</v>
      </c>
      <c r="D1394" s="28">
        <v>44295</v>
      </c>
      <c r="E1394" s="27" t="s">
        <v>53</v>
      </c>
      <c r="F1394" s="27" t="s">
        <v>54</v>
      </c>
      <c r="G1394" s="27" t="s">
        <v>72</v>
      </c>
      <c r="H1394" s="27" t="s">
        <v>26</v>
      </c>
      <c r="I1394" s="29">
        <v>0.35000000000000003</v>
      </c>
      <c r="J1394" s="30">
        <v>5250</v>
      </c>
      <c r="K1394" s="31">
        <f t="shared" si="10"/>
        <v>1837.5000000000002</v>
      </c>
      <c r="L1394" s="31">
        <f t="shared" si="11"/>
        <v>459.37500000000006</v>
      </c>
      <c r="M1394" s="32">
        <v>0.25</v>
      </c>
      <c r="P1394" s="33"/>
    </row>
    <row r="1395" spans="1:16" ht="15.75" customHeight="1" x14ac:dyDescent="0.2">
      <c r="A1395" s="22"/>
      <c r="B1395" s="27" t="s">
        <v>21</v>
      </c>
      <c r="C1395" s="27">
        <v>1185732</v>
      </c>
      <c r="D1395" s="28">
        <v>44295</v>
      </c>
      <c r="E1395" s="27" t="s">
        <v>53</v>
      </c>
      <c r="F1395" s="27" t="s">
        <v>54</v>
      </c>
      <c r="G1395" s="27" t="s">
        <v>72</v>
      </c>
      <c r="H1395" s="27" t="s">
        <v>27</v>
      </c>
      <c r="I1395" s="29">
        <v>0.39999999999999997</v>
      </c>
      <c r="J1395" s="30">
        <v>4500</v>
      </c>
      <c r="K1395" s="31">
        <f t="shared" si="10"/>
        <v>1799.9999999999998</v>
      </c>
      <c r="L1395" s="31">
        <f t="shared" si="11"/>
        <v>539.99999999999989</v>
      </c>
      <c r="M1395" s="32">
        <v>0.3</v>
      </c>
      <c r="P1395" s="33"/>
    </row>
    <row r="1396" spans="1:16" ht="15.75" customHeight="1" x14ac:dyDescent="0.2">
      <c r="A1396" s="22"/>
      <c r="B1396" s="27" t="s">
        <v>21</v>
      </c>
      <c r="C1396" s="27">
        <v>1185732</v>
      </c>
      <c r="D1396" s="28">
        <v>44295</v>
      </c>
      <c r="E1396" s="27" t="s">
        <v>53</v>
      </c>
      <c r="F1396" s="27" t="s">
        <v>54</v>
      </c>
      <c r="G1396" s="27" t="s">
        <v>72</v>
      </c>
      <c r="H1396" s="27" t="s">
        <v>28</v>
      </c>
      <c r="I1396" s="29">
        <v>0.55000000000000004</v>
      </c>
      <c r="J1396" s="30">
        <v>4750</v>
      </c>
      <c r="K1396" s="31">
        <f t="shared" si="10"/>
        <v>2612.5</v>
      </c>
      <c r="L1396" s="31">
        <f t="shared" si="11"/>
        <v>914.37499999999989</v>
      </c>
      <c r="M1396" s="32">
        <v>0.35</v>
      </c>
      <c r="P1396" s="33"/>
    </row>
    <row r="1397" spans="1:16" ht="15.75" customHeight="1" x14ac:dyDescent="0.2">
      <c r="A1397" s="22"/>
      <c r="B1397" s="27" t="s">
        <v>21</v>
      </c>
      <c r="C1397" s="27">
        <v>1185732</v>
      </c>
      <c r="D1397" s="28">
        <v>44295</v>
      </c>
      <c r="E1397" s="27" t="s">
        <v>53</v>
      </c>
      <c r="F1397" s="27" t="s">
        <v>54</v>
      </c>
      <c r="G1397" s="27" t="s">
        <v>72</v>
      </c>
      <c r="H1397" s="27" t="s">
        <v>29</v>
      </c>
      <c r="I1397" s="29">
        <v>0.45</v>
      </c>
      <c r="J1397" s="30">
        <v>6000</v>
      </c>
      <c r="K1397" s="31">
        <f t="shared" si="10"/>
        <v>2700</v>
      </c>
      <c r="L1397" s="31">
        <f t="shared" si="11"/>
        <v>1350</v>
      </c>
      <c r="M1397" s="32">
        <v>0.5</v>
      </c>
      <c r="P1397" s="33"/>
    </row>
    <row r="1398" spans="1:16" ht="15.75" customHeight="1" x14ac:dyDescent="0.2">
      <c r="A1398" s="22"/>
      <c r="B1398" s="27" t="s">
        <v>21</v>
      </c>
      <c r="C1398" s="27">
        <v>1185732</v>
      </c>
      <c r="D1398" s="28">
        <v>44324</v>
      </c>
      <c r="E1398" s="27" t="s">
        <v>53</v>
      </c>
      <c r="F1398" s="27" t="s">
        <v>54</v>
      </c>
      <c r="G1398" s="27" t="s">
        <v>72</v>
      </c>
      <c r="H1398" s="27" t="s">
        <v>24</v>
      </c>
      <c r="I1398" s="29">
        <v>0.55000000000000004</v>
      </c>
      <c r="J1398" s="30">
        <v>8700</v>
      </c>
      <c r="K1398" s="31">
        <f t="shared" si="10"/>
        <v>4785</v>
      </c>
      <c r="L1398" s="31">
        <f t="shared" si="11"/>
        <v>2153.25</v>
      </c>
      <c r="M1398" s="32">
        <v>0.45</v>
      </c>
      <c r="P1398" s="33"/>
    </row>
    <row r="1399" spans="1:16" ht="15.75" customHeight="1" x14ac:dyDescent="0.2">
      <c r="A1399" s="22"/>
      <c r="B1399" s="27" t="s">
        <v>21</v>
      </c>
      <c r="C1399" s="27">
        <v>1185732</v>
      </c>
      <c r="D1399" s="28">
        <v>44324</v>
      </c>
      <c r="E1399" s="27" t="s">
        <v>53</v>
      </c>
      <c r="F1399" s="27" t="s">
        <v>54</v>
      </c>
      <c r="G1399" s="27" t="s">
        <v>72</v>
      </c>
      <c r="H1399" s="27" t="s">
        <v>25</v>
      </c>
      <c r="I1399" s="29">
        <v>0.55000000000000004</v>
      </c>
      <c r="J1399" s="30">
        <v>5750</v>
      </c>
      <c r="K1399" s="31">
        <f t="shared" si="10"/>
        <v>3162.5000000000005</v>
      </c>
      <c r="L1399" s="31">
        <f t="shared" si="11"/>
        <v>1106.875</v>
      </c>
      <c r="M1399" s="32">
        <v>0.35</v>
      </c>
      <c r="P1399" s="33"/>
    </row>
    <row r="1400" spans="1:16" ht="15.75" customHeight="1" x14ac:dyDescent="0.2">
      <c r="A1400" s="22"/>
      <c r="B1400" s="27" t="s">
        <v>21</v>
      </c>
      <c r="C1400" s="27">
        <v>1185732</v>
      </c>
      <c r="D1400" s="28">
        <v>44324</v>
      </c>
      <c r="E1400" s="27" t="s">
        <v>53</v>
      </c>
      <c r="F1400" s="27" t="s">
        <v>54</v>
      </c>
      <c r="G1400" s="27" t="s">
        <v>72</v>
      </c>
      <c r="H1400" s="27" t="s">
        <v>26</v>
      </c>
      <c r="I1400" s="29">
        <v>0.5</v>
      </c>
      <c r="J1400" s="30">
        <v>5500</v>
      </c>
      <c r="K1400" s="31">
        <f t="shared" si="10"/>
        <v>2750</v>
      </c>
      <c r="L1400" s="31">
        <f t="shared" si="11"/>
        <v>687.5</v>
      </c>
      <c r="M1400" s="32">
        <v>0.25</v>
      </c>
      <c r="P1400" s="33"/>
    </row>
    <row r="1401" spans="1:16" ht="15.75" customHeight="1" x14ac:dyDescent="0.2">
      <c r="A1401" s="22"/>
      <c r="B1401" s="27" t="s">
        <v>21</v>
      </c>
      <c r="C1401" s="27">
        <v>1185732</v>
      </c>
      <c r="D1401" s="28">
        <v>44324</v>
      </c>
      <c r="E1401" s="27" t="s">
        <v>53</v>
      </c>
      <c r="F1401" s="27" t="s">
        <v>54</v>
      </c>
      <c r="G1401" s="27" t="s">
        <v>72</v>
      </c>
      <c r="H1401" s="27" t="s">
        <v>27</v>
      </c>
      <c r="I1401" s="29">
        <v>0.5</v>
      </c>
      <c r="J1401" s="30">
        <v>5000</v>
      </c>
      <c r="K1401" s="31">
        <f t="shared" si="10"/>
        <v>2500</v>
      </c>
      <c r="L1401" s="31">
        <f t="shared" si="11"/>
        <v>750</v>
      </c>
      <c r="M1401" s="32">
        <v>0.3</v>
      </c>
      <c r="P1401" s="33"/>
    </row>
    <row r="1402" spans="1:16" ht="15.75" customHeight="1" x14ac:dyDescent="0.2">
      <c r="A1402" s="22"/>
      <c r="B1402" s="27" t="s">
        <v>21</v>
      </c>
      <c r="C1402" s="27">
        <v>1185732</v>
      </c>
      <c r="D1402" s="28">
        <v>44324</v>
      </c>
      <c r="E1402" s="27" t="s">
        <v>53</v>
      </c>
      <c r="F1402" s="27" t="s">
        <v>54</v>
      </c>
      <c r="G1402" s="27" t="s">
        <v>72</v>
      </c>
      <c r="H1402" s="27" t="s">
        <v>28</v>
      </c>
      <c r="I1402" s="29">
        <v>0.6</v>
      </c>
      <c r="J1402" s="30">
        <v>5250</v>
      </c>
      <c r="K1402" s="31">
        <f t="shared" si="10"/>
        <v>3150</v>
      </c>
      <c r="L1402" s="31">
        <f t="shared" si="11"/>
        <v>1102.5</v>
      </c>
      <c r="M1402" s="32">
        <v>0.35</v>
      </c>
      <c r="P1402" s="33"/>
    </row>
    <row r="1403" spans="1:16" ht="15.75" customHeight="1" x14ac:dyDescent="0.2">
      <c r="A1403" s="22"/>
      <c r="B1403" s="27" t="s">
        <v>21</v>
      </c>
      <c r="C1403" s="27">
        <v>1185732</v>
      </c>
      <c r="D1403" s="28">
        <v>44324</v>
      </c>
      <c r="E1403" s="27" t="s">
        <v>53</v>
      </c>
      <c r="F1403" s="27" t="s">
        <v>54</v>
      </c>
      <c r="G1403" s="27" t="s">
        <v>72</v>
      </c>
      <c r="H1403" s="27" t="s">
        <v>29</v>
      </c>
      <c r="I1403" s="29">
        <v>0.65</v>
      </c>
      <c r="J1403" s="30">
        <v>6250</v>
      </c>
      <c r="K1403" s="31">
        <f t="shared" si="10"/>
        <v>4062.5</v>
      </c>
      <c r="L1403" s="31">
        <f t="shared" si="11"/>
        <v>2031.25</v>
      </c>
      <c r="M1403" s="32">
        <v>0.5</v>
      </c>
      <c r="P1403" s="33"/>
    </row>
    <row r="1404" spans="1:16" ht="15.75" customHeight="1" x14ac:dyDescent="0.2">
      <c r="A1404" s="22"/>
      <c r="B1404" s="27" t="s">
        <v>21</v>
      </c>
      <c r="C1404" s="27">
        <v>1185732</v>
      </c>
      <c r="D1404" s="28">
        <v>44357</v>
      </c>
      <c r="E1404" s="27" t="s">
        <v>53</v>
      </c>
      <c r="F1404" s="27" t="s">
        <v>54</v>
      </c>
      <c r="G1404" s="27" t="s">
        <v>72</v>
      </c>
      <c r="H1404" s="27" t="s">
        <v>24</v>
      </c>
      <c r="I1404" s="29">
        <v>0.6</v>
      </c>
      <c r="J1404" s="30">
        <v>8750</v>
      </c>
      <c r="K1404" s="31">
        <f t="shared" si="10"/>
        <v>5250</v>
      </c>
      <c r="L1404" s="31">
        <f t="shared" si="11"/>
        <v>2362.5</v>
      </c>
      <c r="M1404" s="32">
        <v>0.45</v>
      </c>
      <c r="P1404" s="33"/>
    </row>
    <row r="1405" spans="1:16" ht="15.75" customHeight="1" x14ac:dyDescent="0.2">
      <c r="A1405" s="22"/>
      <c r="B1405" s="27" t="s">
        <v>21</v>
      </c>
      <c r="C1405" s="27">
        <v>1185732</v>
      </c>
      <c r="D1405" s="28">
        <v>44357</v>
      </c>
      <c r="E1405" s="27" t="s">
        <v>53</v>
      </c>
      <c r="F1405" s="27" t="s">
        <v>54</v>
      </c>
      <c r="G1405" s="27" t="s">
        <v>72</v>
      </c>
      <c r="H1405" s="27" t="s">
        <v>25</v>
      </c>
      <c r="I1405" s="29">
        <v>0.55000000000000004</v>
      </c>
      <c r="J1405" s="30">
        <v>6250</v>
      </c>
      <c r="K1405" s="31">
        <f t="shared" si="10"/>
        <v>3437.5000000000005</v>
      </c>
      <c r="L1405" s="31">
        <f t="shared" si="11"/>
        <v>1203.125</v>
      </c>
      <c r="M1405" s="32">
        <v>0.35</v>
      </c>
      <c r="P1405" s="33"/>
    </row>
    <row r="1406" spans="1:16" ht="15.75" customHeight="1" x14ac:dyDescent="0.2">
      <c r="A1406" s="22"/>
      <c r="B1406" s="27" t="s">
        <v>21</v>
      </c>
      <c r="C1406" s="27">
        <v>1185732</v>
      </c>
      <c r="D1406" s="28">
        <v>44357</v>
      </c>
      <c r="E1406" s="27" t="s">
        <v>53</v>
      </c>
      <c r="F1406" s="27" t="s">
        <v>54</v>
      </c>
      <c r="G1406" s="27" t="s">
        <v>72</v>
      </c>
      <c r="H1406" s="27" t="s">
        <v>26</v>
      </c>
      <c r="I1406" s="29">
        <v>0.5</v>
      </c>
      <c r="J1406" s="30">
        <v>6000</v>
      </c>
      <c r="K1406" s="31">
        <f t="shared" si="10"/>
        <v>3000</v>
      </c>
      <c r="L1406" s="31">
        <f t="shared" si="11"/>
        <v>750</v>
      </c>
      <c r="M1406" s="32">
        <v>0.25</v>
      </c>
      <c r="P1406" s="33"/>
    </row>
    <row r="1407" spans="1:16" ht="15.75" customHeight="1" x14ac:dyDescent="0.2">
      <c r="A1407" s="22"/>
      <c r="B1407" s="27" t="s">
        <v>21</v>
      </c>
      <c r="C1407" s="27">
        <v>1185732</v>
      </c>
      <c r="D1407" s="28">
        <v>44357</v>
      </c>
      <c r="E1407" s="27" t="s">
        <v>53</v>
      </c>
      <c r="F1407" s="27" t="s">
        <v>54</v>
      </c>
      <c r="G1407" s="27" t="s">
        <v>72</v>
      </c>
      <c r="H1407" s="27" t="s">
        <v>27</v>
      </c>
      <c r="I1407" s="29">
        <v>0.5</v>
      </c>
      <c r="J1407" s="30">
        <v>5750</v>
      </c>
      <c r="K1407" s="31">
        <f t="shared" si="10"/>
        <v>2875</v>
      </c>
      <c r="L1407" s="31">
        <f t="shared" si="11"/>
        <v>862.5</v>
      </c>
      <c r="M1407" s="32">
        <v>0.3</v>
      </c>
      <c r="P1407" s="33"/>
    </row>
    <row r="1408" spans="1:16" ht="15.75" customHeight="1" x14ac:dyDescent="0.2">
      <c r="A1408" s="22"/>
      <c r="B1408" s="27" t="s">
        <v>21</v>
      </c>
      <c r="C1408" s="27">
        <v>1185732</v>
      </c>
      <c r="D1408" s="28">
        <v>44357</v>
      </c>
      <c r="E1408" s="27" t="s">
        <v>53</v>
      </c>
      <c r="F1408" s="27" t="s">
        <v>54</v>
      </c>
      <c r="G1408" s="27" t="s">
        <v>72</v>
      </c>
      <c r="H1408" s="27" t="s">
        <v>28</v>
      </c>
      <c r="I1408" s="29">
        <v>0.65</v>
      </c>
      <c r="J1408" s="30">
        <v>5750</v>
      </c>
      <c r="K1408" s="31">
        <f t="shared" si="10"/>
        <v>3737.5</v>
      </c>
      <c r="L1408" s="31">
        <f t="shared" si="11"/>
        <v>1308.125</v>
      </c>
      <c r="M1408" s="32">
        <v>0.35</v>
      </c>
      <c r="P1408" s="33"/>
    </row>
    <row r="1409" spans="1:16" ht="15.75" customHeight="1" x14ac:dyDescent="0.2">
      <c r="A1409" s="22"/>
      <c r="B1409" s="27" t="s">
        <v>21</v>
      </c>
      <c r="C1409" s="27">
        <v>1185732</v>
      </c>
      <c r="D1409" s="28">
        <v>44357</v>
      </c>
      <c r="E1409" s="27" t="s">
        <v>53</v>
      </c>
      <c r="F1409" s="27" t="s">
        <v>54</v>
      </c>
      <c r="G1409" s="27" t="s">
        <v>72</v>
      </c>
      <c r="H1409" s="27" t="s">
        <v>29</v>
      </c>
      <c r="I1409" s="29">
        <v>0.70000000000000007</v>
      </c>
      <c r="J1409" s="30">
        <v>7250</v>
      </c>
      <c r="K1409" s="31">
        <f t="shared" si="10"/>
        <v>5075.0000000000009</v>
      </c>
      <c r="L1409" s="31">
        <f t="shared" si="11"/>
        <v>2537.5000000000005</v>
      </c>
      <c r="M1409" s="32">
        <v>0.5</v>
      </c>
      <c r="P1409" s="33"/>
    </row>
    <row r="1410" spans="1:16" ht="15.75" customHeight="1" x14ac:dyDescent="0.2">
      <c r="A1410" s="22"/>
      <c r="B1410" s="27" t="s">
        <v>21</v>
      </c>
      <c r="C1410" s="27">
        <v>1185732</v>
      </c>
      <c r="D1410" s="28">
        <v>44385</v>
      </c>
      <c r="E1410" s="27" t="s">
        <v>53</v>
      </c>
      <c r="F1410" s="27" t="s">
        <v>54</v>
      </c>
      <c r="G1410" s="27" t="s">
        <v>72</v>
      </c>
      <c r="H1410" s="27" t="s">
        <v>24</v>
      </c>
      <c r="I1410" s="29">
        <v>0.65</v>
      </c>
      <c r="J1410" s="30">
        <v>9500</v>
      </c>
      <c r="K1410" s="31">
        <f t="shared" si="10"/>
        <v>6175</v>
      </c>
      <c r="L1410" s="31">
        <f t="shared" si="11"/>
        <v>2778.75</v>
      </c>
      <c r="M1410" s="32">
        <v>0.45</v>
      </c>
      <c r="P1410" s="33"/>
    </row>
    <row r="1411" spans="1:16" ht="15.75" customHeight="1" x14ac:dyDescent="0.2">
      <c r="A1411" s="22"/>
      <c r="B1411" s="27" t="s">
        <v>21</v>
      </c>
      <c r="C1411" s="27">
        <v>1185732</v>
      </c>
      <c r="D1411" s="28">
        <v>44385</v>
      </c>
      <c r="E1411" s="27" t="s">
        <v>53</v>
      </c>
      <c r="F1411" s="27" t="s">
        <v>54</v>
      </c>
      <c r="G1411" s="27" t="s">
        <v>72</v>
      </c>
      <c r="H1411" s="27" t="s">
        <v>25</v>
      </c>
      <c r="I1411" s="29">
        <v>0.60000000000000009</v>
      </c>
      <c r="J1411" s="30">
        <v>7000</v>
      </c>
      <c r="K1411" s="31">
        <f t="shared" si="10"/>
        <v>4200.0000000000009</v>
      </c>
      <c r="L1411" s="31">
        <f t="shared" si="11"/>
        <v>1470.0000000000002</v>
      </c>
      <c r="M1411" s="32">
        <v>0.35</v>
      </c>
      <c r="P1411" s="33"/>
    </row>
    <row r="1412" spans="1:16" ht="15.75" customHeight="1" x14ac:dyDescent="0.2">
      <c r="A1412" s="22"/>
      <c r="B1412" s="27" t="s">
        <v>21</v>
      </c>
      <c r="C1412" s="27">
        <v>1185732</v>
      </c>
      <c r="D1412" s="28">
        <v>44385</v>
      </c>
      <c r="E1412" s="27" t="s">
        <v>53</v>
      </c>
      <c r="F1412" s="27" t="s">
        <v>54</v>
      </c>
      <c r="G1412" s="27" t="s">
        <v>72</v>
      </c>
      <c r="H1412" s="27" t="s">
        <v>26</v>
      </c>
      <c r="I1412" s="29">
        <v>0.55000000000000004</v>
      </c>
      <c r="J1412" s="30">
        <v>6250</v>
      </c>
      <c r="K1412" s="31">
        <f t="shared" si="10"/>
        <v>3437.5000000000005</v>
      </c>
      <c r="L1412" s="31">
        <f t="shared" si="11"/>
        <v>859.37500000000011</v>
      </c>
      <c r="M1412" s="32">
        <v>0.25</v>
      </c>
      <c r="P1412" s="33"/>
    </row>
    <row r="1413" spans="1:16" ht="15.75" customHeight="1" x14ac:dyDescent="0.2">
      <c r="A1413" s="22"/>
      <c r="B1413" s="27" t="s">
        <v>21</v>
      </c>
      <c r="C1413" s="27">
        <v>1185732</v>
      </c>
      <c r="D1413" s="28">
        <v>44385</v>
      </c>
      <c r="E1413" s="27" t="s">
        <v>53</v>
      </c>
      <c r="F1413" s="27" t="s">
        <v>54</v>
      </c>
      <c r="G1413" s="27" t="s">
        <v>72</v>
      </c>
      <c r="H1413" s="27" t="s">
        <v>27</v>
      </c>
      <c r="I1413" s="29">
        <v>0.55000000000000004</v>
      </c>
      <c r="J1413" s="30">
        <v>5750</v>
      </c>
      <c r="K1413" s="31">
        <f t="shared" si="10"/>
        <v>3162.5000000000005</v>
      </c>
      <c r="L1413" s="31">
        <f t="shared" si="11"/>
        <v>948.75000000000011</v>
      </c>
      <c r="M1413" s="32">
        <v>0.3</v>
      </c>
      <c r="P1413" s="33"/>
    </row>
    <row r="1414" spans="1:16" ht="15.75" customHeight="1" x14ac:dyDescent="0.2">
      <c r="A1414" s="22"/>
      <c r="B1414" s="27" t="s">
        <v>21</v>
      </c>
      <c r="C1414" s="27">
        <v>1185732</v>
      </c>
      <c r="D1414" s="28">
        <v>44385</v>
      </c>
      <c r="E1414" s="27" t="s">
        <v>53</v>
      </c>
      <c r="F1414" s="27" t="s">
        <v>54</v>
      </c>
      <c r="G1414" s="27" t="s">
        <v>72</v>
      </c>
      <c r="H1414" s="27" t="s">
        <v>28</v>
      </c>
      <c r="I1414" s="29">
        <v>0.65</v>
      </c>
      <c r="J1414" s="30">
        <v>6000</v>
      </c>
      <c r="K1414" s="31">
        <f t="shared" si="10"/>
        <v>3900</v>
      </c>
      <c r="L1414" s="31">
        <f t="shared" si="11"/>
        <v>1365</v>
      </c>
      <c r="M1414" s="32">
        <v>0.35</v>
      </c>
      <c r="P1414" s="33"/>
    </row>
    <row r="1415" spans="1:16" ht="15.75" customHeight="1" x14ac:dyDescent="0.2">
      <c r="A1415" s="22"/>
      <c r="B1415" s="27" t="s">
        <v>21</v>
      </c>
      <c r="C1415" s="27">
        <v>1185732</v>
      </c>
      <c r="D1415" s="28">
        <v>44385</v>
      </c>
      <c r="E1415" s="27" t="s">
        <v>53</v>
      </c>
      <c r="F1415" s="27" t="s">
        <v>54</v>
      </c>
      <c r="G1415" s="27" t="s">
        <v>72</v>
      </c>
      <c r="H1415" s="27" t="s">
        <v>29</v>
      </c>
      <c r="I1415" s="29">
        <v>0.70000000000000007</v>
      </c>
      <c r="J1415" s="30">
        <v>7750</v>
      </c>
      <c r="K1415" s="31">
        <f t="shared" si="10"/>
        <v>5425.0000000000009</v>
      </c>
      <c r="L1415" s="31">
        <f t="shared" si="11"/>
        <v>2712.5000000000005</v>
      </c>
      <c r="M1415" s="32">
        <v>0.5</v>
      </c>
      <c r="P1415" s="33"/>
    </row>
    <row r="1416" spans="1:16" ht="15.75" customHeight="1" x14ac:dyDescent="0.2">
      <c r="A1416" s="22"/>
      <c r="B1416" s="27" t="s">
        <v>21</v>
      </c>
      <c r="C1416" s="27">
        <v>1185732</v>
      </c>
      <c r="D1416" s="28">
        <v>44417</v>
      </c>
      <c r="E1416" s="27" t="s">
        <v>53</v>
      </c>
      <c r="F1416" s="27" t="s">
        <v>54</v>
      </c>
      <c r="G1416" s="27" t="s">
        <v>72</v>
      </c>
      <c r="H1416" s="27" t="s">
        <v>24</v>
      </c>
      <c r="I1416" s="29">
        <v>0.65</v>
      </c>
      <c r="J1416" s="30">
        <v>9250</v>
      </c>
      <c r="K1416" s="31">
        <f t="shared" si="10"/>
        <v>6012.5</v>
      </c>
      <c r="L1416" s="31">
        <f t="shared" si="11"/>
        <v>2705.625</v>
      </c>
      <c r="M1416" s="32">
        <v>0.45</v>
      </c>
      <c r="P1416" s="33"/>
    </row>
    <row r="1417" spans="1:16" ht="15.75" customHeight="1" x14ac:dyDescent="0.2">
      <c r="A1417" s="22"/>
      <c r="B1417" s="27" t="s">
        <v>21</v>
      </c>
      <c r="C1417" s="27">
        <v>1185732</v>
      </c>
      <c r="D1417" s="28">
        <v>44417</v>
      </c>
      <c r="E1417" s="27" t="s">
        <v>53</v>
      </c>
      <c r="F1417" s="27" t="s">
        <v>54</v>
      </c>
      <c r="G1417" s="27" t="s">
        <v>72</v>
      </c>
      <c r="H1417" s="27" t="s">
        <v>25</v>
      </c>
      <c r="I1417" s="29">
        <v>0.60000000000000009</v>
      </c>
      <c r="J1417" s="30">
        <v>7000</v>
      </c>
      <c r="K1417" s="31">
        <f t="shared" si="10"/>
        <v>4200.0000000000009</v>
      </c>
      <c r="L1417" s="31">
        <f t="shared" si="11"/>
        <v>1470.0000000000002</v>
      </c>
      <c r="M1417" s="32">
        <v>0.35</v>
      </c>
      <c r="P1417" s="33"/>
    </row>
    <row r="1418" spans="1:16" ht="15.75" customHeight="1" x14ac:dyDescent="0.2">
      <c r="A1418" s="22"/>
      <c r="B1418" s="27" t="s">
        <v>21</v>
      </c>
      <c r="C1418" s="27">
        <v>1185732</v>
      </c>
      <c r="D1418" s="28">
        <v>44417</v>
      </c>
      <c r="E1418" s="27" t="s">
        <v>53</v>
      </c>
      <c r="F1418" s="27" t="s">
        <v>54</v>
      </c>
      <c r="G1418" s="27" t="s">
        <v>72</v>
      </c>
      <c r="H1418" s="27" t="s">
        <v>26</v>
      </c>
      <c r="I1418" s="29">
        <v>0.55000000000000004</v>
      </c>
      <c r="J1418" s="30">
        <v>6250</v>
      </c>
      <c r="K1418" s="31">
        <f t="shared" si="10"/>
        <v>3437.5000000000005</v>
      </c>
      <c r="L1418" s="31">
        <f t="shared" si="11"/>
        <v>859.37500000000011</v>
      </c>
      <c r="M1418" s="32">
        <v>0.25</v>
      </c>
      <c r="P1418" s="33"/>
    </row>
    <row r="1419" spans="1:16" ht="15.75" customHeight="1" x14ac:dyDescent="0.2">
      <c r="A1419" s="22"/>
      <c r="B1419" s="27" t="s">
        <v>21</v>
      </c>
      <c r="C1419" s="27">
        <v>1185732</v>
      </c>
      <c r="D1419" s="28">
        <v>44417</v>
      </c>
      <c r="E1419" s="27" t="s">
        <v>53</v>
      </c>
      <c r="F1419" s="27" t="s">
        <v>54</v>
      </c>
      <c r="G1419" s="27" t="s">
        <v>72</v>
      </c>
      <c r="H1419" s="27" t="s">
        <v>27</v>
      </c>
      <c r="I1419" s="29">
        <v>0.45</v>
      </c>
      <c r="J1419" s="30">
        <v>5750</v>
      </c>
      <c r="K1419" s="31">
        <f t="shared" si="10"/>
        <v>2587.5</v>
      </c>
      <c r="L1419" s="31">
        <f t="shared" si="11"/>
        <v>776.25</v>
      </c>
      <c r="M1419" s="32">
        <v>0.3</v>
      </c>
      <c r="P1419" s="33"/>
    </row>
    <row r="1420" spans="1:16" ht="15.75" customHeight="1" x14ac:dyDescent="0.2">
      <c r="A1420" s="22"/>
      <c r="B1420" s="27" t="s">
        <v>21</v>
      </c>
      <c r="C1420" s="27">
        <v>1185732</v>
      </c>
      <c r="D1420" s="28">
        <v>44417</v>
      </c>
      <c r="E1420" s="27" t="s">
        <v>53</v>
      </c>
      <c r="F1420" s="27" t="s">
        <v>54</v>
      </c>
      <c r="G1420" s="27" t="s">
        <v>72</v>
      </c>
      <c r="H1420" s="27" t="s">
        <v>28</v>
      </c>
      <c r="I1420" s="29">
        <v>0.55000000000000004</v>
      </c>
      <c r="J1420" s="30">
        <v>5500</v>
      </c>
      <c r="K1420" s="31">
        <f t="shared" si="10"/>
        <v>3025.0000000000005</v>
      </c>
      <c r="L1420" s="31">
        <f t="shared" si="11"/>
        <v>1058.75</v>
      </c>
      <c r="M1420" s="32">
        <v>0.35</v>
      </c>
      <c r="P1420" s="33"/>
    </row>
    <row r="1421" spans="1:16" ht="15.75" customHeight="1" x14ac:dyDescent="0.2">
      <c r="A1421" s="22"/>
      <c r="B1421" s="27" t="s">
        <v>21</v>
      </c>
      <c r="C1421" s="27">
        <v>1185732</v>
      </c>
      <c r="D1421" s="28">
        <v>44417</v>
      </c>
      <c r="E1421" s="27" t="s">
        <v>53</v>
      </c>
      <c r="F1421" s="27" t="s">
        <v>54</v>
      </c>
      <c r="G1421" s="27" t="s">
        <v>72</v>
      </c>
      <c r="H1421" s="27" t="s">
        <v>29</v>
      </c>
      <c r="I1421" s="29">
        <v>0.60000000000000009</v>
      </c>
      <c r="J1421" s="30">
        <v>7250</v>
      </c>
      <c r="K1421" s="31">
        <f t="shared" si="10"/>
        <v>4350.0000000000009</v>
      </c>
      <c r="L1421" s="31">
        <f t="shared" si="11"/>
        <v>2175.0000000000005</v>
      </c>
      <c r="M1421" s="32">
        <v>0.5</v>
      </c>
      <c r="P1421" s="33"/>
    </row>
    <row r="1422" spans="1:16" ht="15.75" customHeight="1" x14ac:dyDescent="0.2">
      <c r="A1422" s="22"/>
      <c r="B1422" s="27" t="s">
        <v>21</v>
      </c>
      <c r="C1422" s="27">
        <v>1185732</v>
      </c>
      <c r="D1422" s="28">
        <v>44447</v>
      </c>
      <c r="E1422" s="27" t="s">
        <v>53</v>
      </c>
      <c r="F1422" s="27" t="s">
        <v>54</v>
      </c>
      <c r="G1422" s="27" t="s">
        <v>72</v>
      </c>
      <c r="H1422" s="27" t="s">
        <v>24</v>
      </c>
      <c r="I1422" s="29">
        <v>0.55000000000000004</v>
      </c>
      <c r="J1422" s="30">
        <v>8500</v>
      </c>
      <c r="K1422" s="31">
        <f t="shared" si="10"/>
        <v>4675</v>
      </c>
      <c r="L1422" s="31">
        <f t="shared" si="11"/>
        <v>2103.75</v>
      </c>
      <c r="M1422" s="32">
        <v>0.45</v>
      </c>
      <c r="P1422" s="33"/>
    </row>
    <row r="1423" spans="1:16" ht="15.75" customHeight="1" x14ac:dyDescent="0.2">
      <c r="A1423" s="22"/>
      <c r="B1423" s="27" t="s">
        <v>21</v>
      </c>
      <c r="C1423" s="27">
        <v>1185732</v>
      </c>
      <c r="D1423" s="28">
        <v>44447</v>
      </c>
      <c r="E1423" s="27" t="s">
        <v>53</v>
      </c>
      <c r="F1423" s="27" t="s">
        <v>54</v>
      </c>
      <c r="G1423" s="27" t="s">
        <v>72</v>
      </c>
      <c r="H1423" s="27" t="s">
        <v>25</v>
      </c>
      <c r="I1423" s="29">
        <v>0.50000000000000011</v>
      </c>
      <c r="J1423" s="30">
        <v>6500</v>
      </c>
      <c r="K1423" s="31">
        <f t="shared" si="10"/>
        <v>3250.0000000000009</v>
      </c>
      <c r="L1423" s="31">
        <f t="shared" si="11"/>
        <v>1137.5000000000002</v>
      </c>
      <c r="M1423" s="32">
        <v>0.35</v>
      </c>
      <c r="P1423" s="33"/>
    </row>
    <row r="1424" spans="1:16" ht="15.75" customHeight="1" x14ac:dyDescent="0.2">
      <c r="A1424" s="22"/>
      <c r="B1424" s="27" t="s">
        <v>21</v>
      </c>
      <c r="C1424" s="27">
        <v>1185732</v>
      </c>
      <c r="D1424" s="28">
        <v>44447</v>
      </c>
      <c r="E1424" s="27" t="s">
        <v>53</v>
      </c>
      <c r="F1424" s="27" t="s">
        <v>54</v>
      </c>
      <c r="G1424" s="27" t="s">
        <v>72</v>
      </c>
      <c r="H1424" s="27" t="s">
        <v>26</v>
      </c>
      <c r="I1424" s="29">
        <v>0.45</v>
      </c>
      <c r="J1424" s="30">
        <v>5500</v>
      </c>
      <c r="K1424" s="31">
        <f t="shared" si="10"/>
        <v>2475</v>
      </c>
      <c r="L1424" s="31">
        <f t="shared" si="11"/>
        <v>618.75</v>
      </c>
      <c r="M1424" s="32">
        <v>0.25</v>
      </c>
      <c r="P1424" s="33"/>
    </row>
    <row r="1425" spans="1:16" ht="15.75" customHeight="1" x14ac:dyDescent="0.2">
      <c r="A1425" s="22"/>
      <c r="B1425" s="27" t="s">
        <v>21</v>
      </c>
      <c r="C1425" s="27">
        <v>1185732</v>
      </c>
      <c r="D1425" s="28">
        <v>44447</v>
      </c>
      <c r="E1425" s="27" t="s">
        <v>53</v>
      </c>
      <c r="F1425" s="27" t="s">
        <v>54</v>
      </c>
      <c r="G1425" s="27" t="s">
        <v>72</v>
      </c>
      <c r="H1425" s="27" t="s">
        <v>27</v>
      </c>
      <c r="I1425" s="29">
        <v>0.45</v>
      </c>
      <c r="J1425" s="30">
        <v>5250</v>
      </c>
      <c r="K1425" s="31">
        <f t="shared" si="10"/>
        <v>2362.5</v>
      </c>
      <c r="L1425" s="31">
        <f t="shared" si="11"/>
        <v>708.75</v>
      </c>
      <c r="M1425" s="32">
        <v>0.3</v>
      </c>
      <c r="P1425" s="33"/>
    </row>
    <row r="1426" spans="1:16" ht="15.75" customHeight="1" x14ac:dyDescent="0.2">
      <c r="A1426" s="22"/>
      <c r="B1426" s="27" t="s">
        <v>21</v>
      </c>
      <c r="C1426" s="27">
        <v>1185732</v>
      </c>
      <c r="D1426" s="28">
        <v>44447</v>
      </c>
      <c r="E1426" s="27" t="s">
        <v>53</v>
      </c>
      <c r="F1426" s="27" t="s">
        <v>54</v>
      </c>
      <c r="G1426" s="27" t="s">
        <v>72</v>
      </c>
      <c r="H1426" s="27" t="s">
        <v>28</v>
      </c>
      <c r="I1426" s="29">
        <v>0.55000000000000004</v>
      </c>
      <c r="J1426" s="30">
        <v>5250</v>
      </c>
      <c r="K1426" s="31">
        <f t="shared" si="10"/>
        <v>2887.5000000000005</v>
      </c>
      <c r="L1426" s="31">
        <f t="shared" si="11"/>
        <v>1010.6250000000001</v>
      </c>
      <c r="M1426" s="32">
        <v>0.35</v>
      </c>
      <c r="P1426" s="33"/>
    </row>
    <row r="1427" spans="1:16" ht="15.75" customHeight="1" x14ac:dyDescent="0.2">
      <c r="A1427" s="22"/>
      <c r="B1427" s="27" t="s">
        <v>21</v>
      </c>
      <c r="C1427" s="27">
        <v>1185732</v>
      </c>
      <c r="D1427" s="28">
        <v>44447</v>
      </c>
      <c r="E1427" s="27" t="s">
        <v>53</v>
      </c>
      <c r="F1427" s="27" t="s">
        <v>54</v>
      </c>
      <c r="G1427" s="27" t="s">
        <v>72</v>
      </c>
      <c r="H1427" s="27" t="s">
        <v>29</v>
      </c>
      <c r="I1427" s="29">
        <v>0.60000000000000009</v>
      </c>
      <c r="J1427" s="30">
        <v>6250</v>
      </c>
      <c r="K1427" s="31">
        <f t="shared" si="10"/>
        <v>3750.0000000000005</v>
      </c>
      <c r="L1427" s="31">
        <f t="shared" si="11"/>
        <v>1875.0000000000002</v>
      </c>
      <c r="M1427" s="32">
        <v>0.5</v>
      </c>
      <c r="P1427" s="33"/>
    </row>
    <row r="1428" spans="1:16" ht="15.75" customHeight="1" x14ac:dyDescent="0.2">
      <c r="A1428" s="22"/>
      <c r="B1428" s="27" t="s">
        <v>21</v>
      </c>
      <c r="C1428" s="27">
        <v>1185732</v>
      </c>
      <c r="D1428" s="28">
        <v>44479</v>
      </c>
      <c r="E1428" s="27" t="s">
        <v>53</v>
      </c>
      <c r="F1428" s="27" t="s">
        <v>54</v>
      </c>
      <c r="G1428" s="27" t="s">
        <v>72</v>
      </c>
      <c r="H1428" s="27" t="s">
        <v>24</v>
      </c>
      <c r="I1428" s="29">
        <v>0.60000000000000009</v>
      </c>
      <c r="J1428" s="30">
        <v>8000</v>
      </c>
      <c r="K1428" s="31">
        <f t="shared" si="10"/>
        <v>4800.0000000000009</v>
      </c>
      <c r="L1428" s="31">
        <f t="shared" si="11"/>
        <v>2160.0000000000005</v>
      </c>
      <c r="M1428" s="32">
        <v>0.45</v>
      </c>
      <c r="P1428" s="33"/>
    </row>
    <row r="1429" spans="1:16" ht="15.75" customHeight="1" x14ac:dyDescent="0.2">
      <c r="A1429" s="22"/>
      <c r="B1429" s="27" t="s">
        <v>21</v>
      </c>
      <c r="C1429" s="27">
        <v>1185732</v>
      </c>
      <c r="D1429" s="28">
        <v>44479</v>
      </c>
      <c r="E1429" s="27" t="s">
        <v>53</v>
      </c>
      <c r="F1429" s="27" t="s">
        <v>54</v>
      </c>
      <c r="G1429" s="27" t="s">
        <v>72</v>
      </c>
      <c r="H1429" s="27" t="s">
        <v>25</v>
      </c>
      <c r="I1429" s="29">
        <v>0.50000000000000011</v>
      </c>
      <c r="J1429" s="30">
        <v>6250</v>
      </c>
      <c r="K1429" s="31">
        <f t="shared" si="10"/>
        <v>3125.0000000000009</v>
      </c>
      <c r="L1429" s="31">
        <f t="shared" si="11"/>
        <v>1093.7500000000002</v>
      </c>
      <c r="M1429" s="32">
        <v>0.35</v>
      </c>
      <c r="P1429" s="33"/>
    </row>
    <row r="1430" spans="1:16" ht="15.75" customHeight="1" x14ac:dyDescent="0.2">
      <c r="A1430" s="22"/>
      <c r="B1430" s="27" t="s">
        <v>21</v>
      </c>
      <c r="C1430" s="27">
        <v>1185732</v>
      </c>
      <c r="D1430" s="28">
        <v>44479</v>
      </c>
      <c r="E1430" s="27" t="s">
        <v>53</v>
      </c>
      <c r="F1430" s="27" t="s">
        <v>54</v>
      </c>
      <c r="G1430" s="27" t="s">
        <v>72</v>
      </c>
      <c r="H1430" s="27" t="s">
        <v>26</v>
      </c>
      <c r="I1430" s="29">
        <v>0.50000000000000011</v>
      </c>
      <c r="J1430" s="30">
        <v>5250</v>
      </c>
      <c r="K1430" s="31">
        <f t="shared" si="10"/>
        <v>2625.0000000000005</v>
      </c>
      <c r="L1430" s="31">
        <f t="shared" si="11"/>
        <v>656.25000000000011</v>
      </c>
      <c r="M1430" s="32">
        <v>0.25</v>
      </c>
      <c r="P1430" s="33"/>
    </row>
    <row r="1431" spans="1:16" ht="15.75" customHeight="1" x14ac:dyDescent="0.2">
      <c r="A1431" s="22"/>
      <c r="B1431" s="27" t="s">
        <v>21</v>
      </c>
      <c r="C1431" s="27">
        <v>1185732</v>
      </c>
      <c r="D1431" s="28">
        <v>44479</v>
      </c>
      <c r="E1431" s="27" t="s">
        <v>53</v>
      </c>
      <c r="F1431" s="27" t="s">
        <v>54</v>
      </c>
      <c r="G1431" s="27" t="s">
        <v>72</v>
      </c>
      <c r="H1431" s="27" t="s">
        <v>27</v>
      </c>
      <c r="I1431" s="29">
        <v>0.50000000000000011</v>
      </c>
      <c r="J1431" s="30">
        <v>5000</v>
      </c>
      <c r="K1431" s="31">
        <f t="shared" si="10"/>
        <v>2500.0000000000005</v>
      </c>
      <c r="L1431" s="31">
        <f t="shared" si="11"/>
        <v>750.00000000000011</v>
      </c>
      <c r="M1431" s="32">
        <v>0.3</v>
      </c>
      <c r="P1431" s="33"/>
    </row>
    <row r="1432" spans="1:16" ht="15.75" customHeight="1" x14ac:dyDescent="0.2">
      <c r="A1432" s="22"/>
      <c r="B1432" s="27" t="s">
        <v>21</v>
      </c>
      <c r="C1432" s="27">
        <v>1185732</v>
      </c>
      <c r="D1432" s="28">
        <v>44479</v>
      </c>
      <c r="E1432" s="27" t="s">
        <v>53</v>
      </c>
      <c r="F1432" s="27" t="s">
        <v>54</v>
      </c>
      <c r="G1432" s="27" t="s">
        <v>72</v>
      </c>
      <c r="H1432" s="27" t="s">
        <v>28</v>
      </c>
      <c r="I1432" s="29">
        <v>0.60000000000000009</v>
      </c>
      <c r="J1432" s="30">
        <v>5000</v>
      </c>
      <c r="K1432" s="31">
        <f t="shared" si="10"/>
        <v>3000.0000000000005</v>
      </c>
      <c r="L1432" s="31">
        <f t="shared" si="11"/>
        <v>1050</v>
      </c>
      <c r="M1432" s="32">
        <v>0.35</v>
      </c>
      <c r="P1432" s="33"/>
    </row>
    <row r="1433" spans="1:16" ht="15.75" customHeight="1" x14ac:dyDescent="0.2">
      <c r="A1433" s="22"/>
      <c r="B1433" s="27" t="s">
        <v>21</v>
      </c>
      <c r="C1433" s="27">
        <v>1185732</v>
      </c>
      <c r="D1433" s="28">
        <v>44479</v>
      </c>
      <c r="E1433" s="27" t="s">
        <v>53</v>
      </c>
      <c r="F1433" s="27" t="s">
        <v>54</v>
      </c>
      <c r="G1433" s="27" t="s">
        <v>72</v>
      </c>
      <c r="H1433" s="27" t="s">
        <v>29</v>
      </c>
      <c r="I1433" s="29">
        <v>0.65</v>
      </c>
      <c r="J1433" s="30">
        <v>6250</v>
      </c>
      <c r="K1433" s="31">
        <f t="shared" si="10"/>
        <v>4062.5</v>
      </c>
      <c r="L1433" s="31">
        <f t="shared" si="11"/>
        <v>2031.25</v>
      </c>
      <c r="M1433" s="32">
        <v>0.5</v>
      </c>
      <c r="P1433" s="33"/>
    </row>
    <row r="1434" spans="1:16" ht="15.75" customHeight="1" x14ac:dyDescent="0.2">
      <c r="A1434" s="22"/>
      <c r="B1434" s="27" t="s">
        <v>21</v>
      </c>
      <c r="C1434" s="27">
        <v>1185732</v>
      </c>
      <c r="D1434" s="28">
        <v>44509</v>
      </c>
      <c r="E1434" s="27" t="s">
        <v>53</v>
      </c>
      <c r="F1434" s="27" t="s">
        <v>54</v>
      </c>
      <c r="G1434" s="27" t="s">
        <v>72</v>
      </c>
      <c r="H1434" s="27" t="s">
        <v>24</v>
      </c>
      <c r="I1434" s="29">
        <v>0.60000000000000009</v>
      </c>
      <c r="J1434" s="30">
        <v>7750</v>
      </c>
      <c r="K1434" s="31">
        <f t="shared" si="10"/>
        <v>4650.0000000000009</v>
      </c>
      <c r="L1434" s="31">
        <f t="shared" si="11"/>
        <v>2092.5000000000005</v>
      </c>
      <c r="M1434" s="32">
        <v>0.45</v>
      </c>
      <c r="P1434" s="33"/>
    </row>
    <row r="1435" spans="1:16" ht="15.75" customHeight="1" x14ac:dyDescent="0.2">
      <c r="A1435" s="22"/>
      <c r="B1435" s="27" t="s">
        <v>21</v>
      </c>
      <c r="C1435" s="27">
        <v>1185732</v>
      </c>
      <c r="D1435" s="28">
        <v>44509</v>
      </c>
      <c r="E1435" s="27" t="s">
        <v>53</v>
      </c>
      <c r="F1435" s="27" t="s">
        <v>54</v>
      </c>
      <c r="G1435" s="27" t="s">
        <v>72</v>
      </c>
      <c r="H1435" s="27" t="s">
        <v>25</v>
      </c>
      <c r="I1435" s="29">
        <v>0.50000000000000011</v>
      </c>
      <c r="J1435" s="30">
        <v>6000</v>
      </c>
      <c r="K1435" s="31">
        <f t="shared" si="10"/>
        <v>3000.0000000000005</v>
      </c>
      <c r="L1435" s="31">
        <f t="shared" si="11"/>
        <v>1050</v>
      </c>
      <c r="M1435" s="32">
        <v>0.35</v>
      </c>
      <c r="P1435" s="33"/>
    </row>
    <row r="1436" spans="1:16" ht="15.75" customHeight="1" x14ac:dyDescent="0.2">
      <c r="A1436" s="22"/>
      <c r="B1436" s="27" t="s">
        <v>21</v>
      </c>
      <c r="C1436" s="27">
        <v>1185732</v>
      </c>
      <c r="D1436" s="28">
        <v>44509</v>
      </c>
      <c r="E1436" s="27" t="s">
        <v>53</v>
      </c>
      <c r="F1436" s="27" t="s">
        <v>54</v>
      </c>
      <c r="G1436" s="27" t="s">
        <v>72</v>
      </c>
      <c r="H1436" s="27" t="s">
        <v>26</v>
      </c>
      <c r="I1436" s="29">
        <v>0.50000000000000011</v>
      </c>
      <c r="J1436" s="30">
        <v>5450</v>
      </c>
      <c r="K1436" s="31">
        <f t="shared" si="10"/>
        <v>2725.0000000000005</v>
      </c>
      <c r="L1436" s="31">
        <f t="shared" si="11"/>
        <v>681.25000000000011</v>
      </c>
      <c r="M1436" s="32">
        <v>0.25</v>
      </c>
      <c r="P1436" s="33"/>
    </row>
    <row r="1437" spans="1:16" ht="15.75" customHeight="1" x14ac:dyDescent="0.2">
      <c r="A1437" s="22"/>
      <c r="B1437" s="27" t="s">
        <v>21</v>
      </c>
      <c r="C1437" s="27">
        <v>1185732</v>
      </c>
      <c r="D1437" s="28">
        <v>44509</v>
      </c>
      <c r="E1437" s="27" t="s">
        <v>53</v>
      </c>
      <c r="F1437" s="27" t="s">
        <v>54</v>
      </c>
      <c r="G1437" s="27" t="s">
        <v>72</v>
      </c>
      <c r="H1437" s="27" t="s">
        <v>27</v>
      </c>
      <c r="I1437" s="29">
        <v>0.50000000000000011</v>
      </c>
      <c r="J1437" s="30">
        <v>5750</v>
      </c>
      <c r="K1437" s="31">
        <f t="shared" si="10"/>
        <v>2875.0000000000005</v>
      </c>
      <c r="L1437" s="31">
        <f t="shared" si="11"/>
        <v>862.50000000000011</v>
      </c>
      <c r="M1437" s="32">
        <v>0.3</v>
      </c>
      <c r="P1437" s="33"/>
    </row>
    <row r="1438" spans="1:16" ht="15.75" customHeight="1" x14ac:dyDescent="0.2">
      <c r="A1438" s="22"/>
      <c r="B1438" s="27" t="s">
        <v>21</v>
      </c>
      <c r="C1438" s="27">
        <v>1185732</v>
      </c>
      <c r="D1438" s="28">
        <v>44509</v>
      </c>
      <c r="E1438" s="27" t="s">
        <v>53</v>
      </c>
      <c r="F1438" s="27" t="s">
        <v>54</v>
      </c>
      <c r="G1438" s="27" t="s">
        <v>72</v>
      </c>
      <c r="H1438" s="27" t="s">
        <v>28</v>
      </c>
      <c r="I1438" s="29">
        <v>0.65</v>
      </c>
      <c r="J1438" s="30">
        <v>5500</v>
      </c>
      <c r="K1438" s="31">
        <f t="shared" si="10"/>
        <v>3575</v>
      </c>
      <c r="L1438" s="31">
        <f t="shared" si="11"/>
        <v>1251.25</v>
      </c>
      <c r="M1438" s="32">
        <v>0.35</v>
      </c>
      <c r="P1438" s="33"/>
    </row>
    <row r="1439" spans="1:16" ht="15.75" customHeight="1" x14ac:dyDescent="0.2">
      <c r="A1439" s="22"/>
      <c r="B1439" s="27" t="s">
        <v>21</v>
      </c>
      <c r="C1439" s="27">
        <v>1185732</v>
      </c>
      <c r="D1439" s="28">
        <v>44509</v>
      </c>
      <c r="E1439" s="27" t="s">
        <v>53</v>
      </c>
      <c r="F1439" s="27" t="s">
        <v>54</v>
      </c>
      <c r="G1439" s="27" t="s">
        <v>72</v>
      </c>
      <c r="H1439" s="27" t="s">
        <v>29</v>
      </c>
      <c r="I1439" s="29">
        <v>0.7</v>
      </c>
      <c r="J1439" s="30">
        <v>6500</v>
      </c>
      <c r="K1439" s="31">
        <f t="shared" si="10"/>
        <v>4550</v>
      </c>
      <c r="L1439" s="31">
        <f t="shared" si="11"/>
        <v>2275</v>
      </c>
      <c r="M1439" s="32">
        <v>0.5</v>
      </c>
      <c r="P1439" s="33"/>
    </row>
    <row r="1440" spans="1:16" ht="15.75" customHeight="1" x14ac:dyDescent="0.2">
      <c r="A1440" s="22"/>
      <c r="B1440" s="27" t="s">
        <v>21</v>
      </c>
      <c r="C1440" s="27">
        <v>1185732</v>
      </c>
      <c r="D1440" s="28">
        <v>44538</v>
      </c>
      <c r="E1440" s="27" t="s">
        <v>53</v>
      </c>
      <c r="F1440" s="27" t="s">
        <v>54</v>
      </c>
      <c r="G1440" s="27" t="s">
        <v>72</v>
      </c>
      <c r="H1440" s="27" t="s">
        <v>24</v>
      </c>
      <c r="I1440" s="29">
        <v>0.65</v>
      </c>
      <c r="J1440" s="30">
        <v>8750</v>
      </c>
      <c r="K1440" s="31">
        <f t="shared" si="10"/>
        <v>5687.5</v>
      </c>
      <c r="L1440" s="31">
        <f t="shared" si="11"/>
        <v>2559.375</v>
      </c>
      <c r="M1440" s="32">
        <v>0.45</v>
      </c>
      <c r="P1440" s="33"/>
    </row>
    <row r="1441" spans="1:18" ht="15.75" customHeight="1" x14ac:dyDescent="0.2">
      <c r="A1441" s="22"/>
      <c r="B1441" s="27" t="s">
        <v>21</v>
      </c>
      <c r="C1441" s="27">
        <v>1185732</v>
      </c>
      <c r="D1441" s="28">
        <v>44538</v>
      </c>
      <c r="E1441" s="27" t="s">
        <v>53</v>
      </c>
      <c r="F1441" s="27" t="s">
        <v>54</v>
      </c>
      <c r="G1441" s="27" t="s">
        <v>72</v>
      </c>
      <c r="H1441" s="27" t="s">
        <v>25</v>
      </c>
      <c r="I1441" s="29">
        <v>0.55000000000000004</v>
      </c>
      <c r="J1441" s="30">
        <v>6750</v>
      </c>
      <c r="K1441" s="31">
        <f t="shared" si="10"/>
        <v>3712.5000000000005</v>
      </c>
      <c r="L1441" s="31">
        <f t="shared" si="11"/>
        <v>1299.375</v>
      </c>
      <c r="M1441" s="32">
        <v>0.35</v>
      </c>
      <c r="P1441" s="33"/>
    </row>
    <row r="1442" spans="1:18" ht="15.75" customHeight="1" x14ac:dyDescent="0.2">
      <c r="A1442" s="22"/>
      <c r="B1442" s="27" t="s">
        <v>21</v>
      </c>
      <c r="C1442" s="27">
        <v>1185732</v>
      </c>
      <c r="D1442" s="28">
        <v>44538</v>
      </c>
      <c r="E1442" s="27" t="s">
        <v>53</v>
      </c>
      <c r="F1442" s="27" t="s">
        <v>54</v>
      </c>
      <c r="G1442" s="27" t="s">
        <v>72</v>
      </c>
      <c r="H1442" s="27" t="s">
        <v>26</v>
      </c>
      <c r="I1442" s="29">
        <v>0.55000000000000004</v>
      </c>
      <c r="J1442" s="30">
        <v>6250</v>
      </c>
      <c r="K1442" s="31">
        <f t="shared" si="10"/>
        <v>3437.5000000000005</v>
      </c>
      <c r="L1442" s="31">
        <f t="shared" si="11"/>
        <v>859.37500000000011</v>
      </c>
      <c r="M1442" s="32">
        <v>0.25</v>
      </c>
      <c r="P1442" s="33"/>
    </row>
    <row r="1443" spans="1:18" ht="15.75" customHeight="1" x14ac:dyDescent="0.2">
      <c r="A1443" s="22"/>
      <c r="B1443" s="27" t="s">
        <v>21</v>
      </c>
      <c r="C1443" s="27">
        <v>1185732</v>
      </c>
      <c r="D1443" s="28">
        <v>44538</v>
      </c>
      <c r="E1443" s="27" t="s">
        <v>53</v>
      </c>
      <c r="F1443" s="27" t="s">
        <v>54</v>
      </c>
      <c r="G1443" s="27" t="s">
        <v>72</v>
      </c>
      <c r="H1443" s="27" t="s">
        <v>27</v>
      </c>
      <c r="I1443" s="29">
        <v>0.55000000000000004</v>
      </c>
      <c r="J1443" s="30">
        <v>5750</v>
      </c>
      <c r="K1443" s="31">
        <f t="shared" si="10"/>
        <v>3162.5000000000005</v>
      </c>
      <c r="L1443" s="31">
        <f t="shared" si="11"/>
        <v>948.75000000000011</v>
      </c>
      <c r="M1443" s="32">
        <v>0.3</v>
      </c>
      <c r="P1443" s="33"/>
    </row>
    <row r="1444" spans="1:18" ht="15.75" customHeight="1" x14ac:dyDescent="0.2">
      <c r="A1444" s="22"/>
      <c r="B1444" s="27" t="s">
        <v>21</v>
      </c>
      <c r="C1444" s="27">
        <v>1185732</v>
      </c>
      <c r="D1444" s="28">
        <v>44538</v>
      </c>
      <c r="E1444" s="27" t="s">
        <v>53</v>
      </c>
      <c r="F1444" s="27" t="s">
        <v>54</v>
      </c>
      <c r="G1444" s="27" t="s">
        <v>72</v>
      </c>
      <c r="H1444" s="27" t="s">
        <v>28</v>
      </c>
      <c r="I1444" s="29">
        <v>0.65</v>
      </c>
      <c r="J1444" s="30">
        <v>5750</v>
      </c>
      <c r="K1444" s="31">
        <f t="shared" si="10"/>
        <v>3737.5</v>
      </c>
      <c r="L1444" s="31">
        <f t="shared" si="11"/>
        <v>1308.125</v>
      </c>
      <c r="M1444" s="32">
        <v>0.35</v>
      </c>
      <c r="P1444" s="33"/>
    </row>
    <row r="1445" spans="1:18" ht="15.75" customHeight="1" x14ac:dyDescent="0.2">
      <c r="A1445" s="22"/>
      <c r="B1445" s="27" t="s">
        <v>21</v>
      </c>
      <c r="C1445" s="27">
        <v>1185732</v>
      </c>
      <c r="D1445" s="28">
        <v>44538</v>
      </c>
      <c r="E1445" s="27" t="s">
        <v>53</v>
      </c>
      <c r="F1445" s="27" t="s">
        <v>54</v>
      </c>
      <c r="G1445" s="27" t="s">
        <v>72</v>
      </c>
      <c r="H1445" s="27" t="s">
        <v>29</v>
      </c>
      <c r="I1445" s="29">
        <v>0.7</v>
      </c>
      <c r="J1445" s="30">
        <v>6750</v>
      </c>
      <c r="K1445" s="31">
        <f t="shared" si="10"/>
        <v>4725</v>
      </c>
      <c r="L1445" s="31">
        <f t="shared" si="11"/>
        <v>2362.5</v>
      </c>
      <c r="M1445" s="32">
        <v>0.5</v>
      </c>
      <c r="P1445" s="33"/>
    </row>
    <row r="1446" spans="1:18" ht="15.75" customHeight="1" x14ac:dyDescent="0.2">
      <c r="A1446" s="22" t="s">
        <v>46</v>
      </c>
      <c r="B1446" s="27" t="s">
        <v>21</v>
      </c>
      <c r="C1446" s="27">
        <v>1185732</v>
      </c>
      <c r="D1446" s="28">
        <v>44210</v>
      </c>
      <c r="E1446" s="27" t="s">
        <v>22</v>
      </c>
      <c r="F1446" s="27" t="s">
        <v>23</v>
      </c>
      <c r="G1446" s="27" t="s">
        <v>73</v>
      </c>
      <c r="H1446" s="27" t="s">
        <v>24</v>
      </c>
      <c r="I1446" s="29">
        <v>0.4</v>
      </c>
      <c r="J1446" s="30">
        <v>8000</v>
      </c>
      <c r="K1446" s="31">
        <f t="shared" si="10"/>
        <v>3200</v>
      </c>
      <c r="L1446" s="31">
        <f t="shared" si="11"/>
        <v>1600</v>
      </c>
      <c r="M1446" s="32">
        <v>0.5</v>
      </c>
      <c r="O1446" s="37"/>
      <c r="P1446" s="38"/>
      <c r="Q1446" s="33"/>
      <c r="R1446" s="34"/>
    </row>
    <row r="1447" spans="1:18" ht="15.75" customHeight="1" x14ac:dyDescent="0.2">
      <c r="A1447" s="22"/>
      <c r="B1447" s="27" t="s">
        <v>21</v>
      </c>
      <c r="C1447" s="27">
        <v>1185732</v>
      </c>
      <c r="D1447" s="28">
        <v>44210</v>
      </c>
      <c r="E1447" s="27" t="s">
        <v>22</v>
      </c>
      <c r="F1447" s="27" t="s">
        <v>23</v>
      </c>
      <c r="G1447" s="27" t="s">
        <v>73</v>
      </c>
      <c r="H1447" s="27" t="s">
        <v>25</v>
      </c>
      <c r="I1447" s="29">
        <v>0.4</v>
      </c>
      <c r="J1447" s="30">
        <v>6000</v>
      </c>
      <c r="K1447" s="31">
        <f t="shared" si="10"/>
        <v>2400</v>
      </c>
      <c r="L1447" s="31">
        <f t="shared" si="11"/>
        <v>720</v>
      </c>
      <c r="M1447" s="32">
        <v>0.3</v>
      </c>
      <c r="O1447" s="37"/>
      <c r="P1447" s="38"/>
      <c r="Q1447" s="33"/>
      <c r="R1447" s="34"/>
    </row>
    <row r="1448" spans="1:18" ht="15.75" customHeight="1" x14ac:dyDescent="0.2">
      <c r="A1448" s="22"/>
      <c r="B1448" s="27" t="s">
        <v>21</v>
      </c>
      <c r="C1448" s="27">
        <v>1185732</v>
      </c>
      <c r="D1448" s="28">
        <v>44210</v>
      </c>
      <c r="E1448" s="27" t="s">
        <v>22</v>
      </c>
      <c r="F1448" s="27" t="s">
        <v>23</v>
      </c>
      <c r="G1448" s="27" t="s">
        <v>73</v>
      </c>
      <c r="H1448" s="27" t="s">
        <v>26</v>
      </c>
      <c r="I1448" s="29">
        <v>0.30000000000000004</v>
      </c>
      <c r="J1448" s="30">
        <v>6000</v>
      </c>
      <c r="K1448" s="31">
        <f t="shared" si="10"/>
        <v>1800.0000000000002</v>
      </c>
      <c r="L1448" s="31">
        <f t="shared" si="11"/>
        <v>630</v>
      </c>
      <c r="M1448" s="32">
        <v>0.35</v>
      </c>
      <c r="O1448" s="37"/>
      <c r="P1448" s="38"/>
      <c r="Q1448" s="33"/>
      <c r="R1448" s="34"/>
    </row>
    <row r="1449" spans="1:18" ht="15.75" customHeight="1" x14ac:dyDescent="0.2">
      <c r="A1449" s="22"/>
      <c r="B1449" s="27" t="s">
        <v>21</v>
      </c>
      <c r="C1449" s="27">
        <v>1185732</v>
      </c>
      <c r="D1449" s="28">
        <v>44210</v>
      </c>
      <c r="E1449" s="27" t="s">
        <v>22</v>
      </c>
      <c r="F1449" s="27" t="s">
        <v>23</v>
      </c>
      <c r="G1449" s="27" t="s">
        <v>73</v>
      </c>
      <c r="H1449" s="27" t="s">
        <v>27</v>
      </c>
      <c r="I1449" s="29">
        <v>0.35</v>
      </c>
      <c r="J1449" s="30">
        <v>4500</v>
      </c>
      <c r="K1449" s="31">
        <f t="shared" si="10"/>
        <v>1575</v>
      </c>
      <c r="L1449" s="31">
        <f t="shared" si="11"/>
        <v>551.25</v>
      </c>
      <c r="M1449" s="32">
        <v>0.35</v>
      </c>
      <c r="O1449" s="37"/>
      <c r="P1449" s="38"/>
      <c r="Q1449" s="33"/>
      <c r="R1449" s="34"/>
    </row>
    <row r="1450" spans="1:18" ht="15.75" customHeight="1" x14ac:dyDescent="0.2">
      <c r="A1450" s="22"/>
      <c r="B1450" s="27" t="s">
        <v>21</v>
      </c>
      <c r="C1450" s="27">
        <v>1185732</v>
      </c>
      <c r="D1450" s="28">
        <v>44210</v>
      </c>
      <c r="E1450" s="27" t="s">
        <v>22</v>
      </c>
      <c r="F1450" s="27" t="s">
        <v>23</v>
      </c>
      <c r="G1450" s="27" t="s">
        <v>73</v>
      </c>
      <c r="H1450" s="27" t="s">
        <v>28</v>
      </c>
      <c r="I1450" s="29">
        <v>0.5</v>
      </c>
      <c r="J1450" s="30">
        <v>5000</v>
      </c>
      <c r="K1450" s="31">
        <f t="shared" si="10"/>
        <v>2500</v>
      </c>
      <c r="L1450" s="31">
        <f t="shared" si="11"/>
        <v>750</v>
      </c>
      <c r="M1450" s="32">
        <v>0.3</v>
      </c>
      <c r="O1450" s="37"/>
      <c r="P1450" s="38"/>
      <c r="Q1450" s="33"/>
      <c r="R1450" s="34"/>
    </row>
    <row r="1451" spans="1:18" ht="15.75" customHeight="1" x14ac:dyDescent="0.2">
      <c r="A1451" s="22"/>
      <c r="B1451" s="27" t="s">
        <v>21</v>
      </c>
      <c r="C1451" s="27">
        <v>1185732</v>
      </c>
      <c r="D1451" s="28">
        <v>44210</v>
      </c>
      <c r="E1451" s="27" t="s">
        <v>22</v>
      </c>
      <c r="F1451" s="27" t="s">
        <v>23</v>
      </c>
      <c r="G1451" s="27" t="s">
        <v>73</v>
      </c>
      <c r="H1451" s="27" t="s">
        <v>29</v>
      </c>
      <c r="I1451" s="29">
        <v>0.4</v>
      </c>
      <c r="J1451" s="30">
        <v>6000</v>
      </c>
      <c r="K1451" s="31">
        <f t="shared" si="10"/>
        <v>2400</v>
      </c>
      <c r="L1451" s="31">
        <f t="shared" si="11"/>
        <v>600</v>
      </c>
      <c r="M1451" s="32">
        <v>0.25</v>
      </c>
      <c r="O1451" s="37"/>
      <c r="P1451" s="38"/>
      <c r="Q1451" s="33"/>
      <c r="R1451" s="34"/>
    </row>
    <row r="1452" spans="1:18" ht="15.75" customHeight="1" x14ac:dyDescent="0.2">
      <c r="A1452" s="22"/>
      <c r="B1452" s="27" t="s">
        <v>21</v>
      </c>
      <c r="C1452" s="27">
        <v>1185732</v>
      </c>
      <c r="D1452" s="28">
        <v>44239</v>
      </c>
      <c r="E1452" s="27" t="s">
        <v>22</v>
      </c>
      <c r="F1452" s="27" t="s">
        <v>23</v>
      </c>
      <c r="G1452" s="27" t="s">
        <v>73</v>
      </c>
      <c r="H1452" s="27" t="s">
        <v>24</v>
      </c>
      <c r="I1452" s="29">
        <v>0.4</v>
      </c>
      <c r="J1452" s="30">
        <v>8500</v>
      </c>
      <c r="K1452" s="31">
        <f t="shared" si="10"/>
        <v>3400</v>
      </c>
      <c r="L1452" s="31">
        <f t="shared" si="11"/>
        <v>1700</v>
      </c>
      <c r="M1452" s="32">
        <v>0.5</v>
      </c>
      <c r="O1452" s="37"/>
      <c r="P1452" s="38"/>
      <c r="Q1452" s="33"/>
      <c r="R1452" s="34"/>
    </row>
    <row r="1453" spans="1:18" ht="15.75" customHeight="1" x14ac:dyDescent="0.2">
      <c r="A1453" s="22"/>
      <c r="B1453" s="27" t="s">
        <v>21</v>
      </c>
      <c r="C1453" s="27">
        <v>1185732</v>
      </c>
      <c r="D1453" s="28">
        <v>44239</v>
      </c>
      <c r="E1453" s="27" t="s">
        <v>22</v>
      </c>
      <c r="F1453" s="27" t="s">
        <v>23</v>
      </c>
      <c r="G1453" s="27" t="s">
        <v>73</v>
      </c>
      <c r="H1453" s="27" t="s">
        <v>25</v>
      </c>
      <c r="I1453" s="29">
        <v>0.4</v>
      </c>
      <c r="J1453" s="30">
        <v>5000</v>
      </c>
      <c r="K1453" s="31">
        <f t="shared" si="10"/>
        <v>2000</v>
      </c>
      <c r="L1453" s="31">
        <f t="shared" si="11"/>
        <v>600</v>
      </c>
      <c r="M1453" s="32">
        <v>0.3</v>
      </c>
      <c r="O1453" s="37"/>
      <c r="P1453" s="38"/>
      <c r="Q1453" s="33"/>
      <c r="R1453" s="34"/>
    </row>
    <row r="1454" spans="1:18" ht="15.75" customHeight="1" x14ac:dyDescent="0.2">
      <c r="A1454" s="22"/>
      <c r="B1454" s="27" t="s">
        <v>21</v>
      </c>
      <c r="C1454" s="27">
        <v>1185732</v>
      </c>
      <c r="D1454" s="28">
        <v>44239</v>
      </c>
      <c r="E1454" s="27" t="s">
        <v>22</v>
      </c>
      <c r="F1454" s="27" t="s">
        <v>23</v>
      </c>
      <c r="G1454" s="27" t="s">
        <v>73</v>
      </c>
      <c r="H1454" s="27" t="s">
        <v>26</v>
      </c>
      <c r="I1454" s="29">
        <v>0.30000000000000004</v>
      </c>
      <c r="J1454" s="30">
        <v>5500</v>
      </c>
      <c r="K1454" s="31">
        <f t="shared" si="10"/>
        <v>1650.0000000000002</v>
      </c>
      <c r="L1454" s="31">
        <f t="shared" si="11"/>
        <v>577.5</v>
      </c>
      <c r="M1454" s="32">
        <v>0.35</v>
      </c>
      <c r="O1454" s="37"/>
      <c r="P1454" s="38"/>
      <c r="Q1454" s="33"/>
      <c r="R1454" s="34"/>
    </row>
    <row r="1455" spans="1:18" ht="15.75" customHeight="1" x14ac:dyDescent="0.2">
      <c r="A1455" s="22"/>
      <c r="B1455" s="27" t="s">
        <v>21</v>
      </c>
      <c r="C1455" s="27">
        <v>1185732</v>
      </c>
      <c r="D1455" s="28">
        <v>44239</v>
      </c>
      <c r="E1455" s="27" t="s">
        <v>22</v>
      </c>
      <c r="F1455" s="27" t="s">
        <v>23</v>
      </c>
      <c r="G1455" s="27" t="s">
        <v>73</v>
      </c>
      <c r="H1455" s="27" t="s">
        <v>27</v>
      </c>
      <c r="I1455" s="29">
        <v>0.35</v>
      </c>
      <c r="J1455" s="30">
        <v>4250</v>
      </c>
      <c r="K1455" s="31">
        <f t="shared" si="10"/>
        <v>1487.5</v>
      </c>
      <c r="L1455" s="31">
        <f t="shared" si="11"/>
        <v>520.625</v>
      </c>
      <c r="M1455" s="32">
        <v>0.35</v>
      </c>
      <c r="O1455" s="37"/>
      <c r="P1455" s="38"/>
      <c r="Q1455" s="33"/>
      <c r="R1455" s="34"/>
    </row>
    <row r="1456" spans="1:18" ht="15.75" customHeight="1" x14ac:dyDescent="0.2">
      <c r="A1456" s="22"/>
      <c r="B1456" s="27" t="s">
        <v>21</v>
      </c>
      <c r="C1456" s="27">
        <v>1185732</v>
      </c>
      <c r="D1456" s="28">
        <v>44239</v>
      </c>
      <c r="E1456" s="27" t="s">
        <v>22</v>
      </c>
      <c r="F1456" s="27" t="s">
        <v>23</v>
      </c>
      <c r="G1456" s="27" t="s">
        <v>73</v>
      </c>
      <c r="H1456" s="27" t="s">
        <v>28</v>
      </c>
      <c r="I1456" s="29">
        <v>0.5</v>
      </c>
      <c r="J1456" s="30">
        <v>5000</v>
      </c>
      <c r="K1456" s="31">
        <f t="shared" si="10"/>
        <v>2500</v>
      </c>
      <c r="L1456" s="31">
        <f t="shared" si="11"/>
        <v>750</v>
      </c>
      <c r="M1456" s="32">
        <v>0.3</v>
      </c>
      <c r="O1456" s="37"/>
      <c r="P1456" s="38"/>
      <c r="Q1456" s="33"/>
      <c r="R1456" s="34"/>
    </row>
    <row r="1457" spans="1:18" ht="15.75" customHeight="1" x14ac:dyDescent="0.2">
      <c r="A1457" s="22"/>
      <c r="B1457" s="27" t="s">
        <v>21</v>
      </c>
      <c r="C1457" s="27">
        <v>1185732</v>
      </c>
      <c r="D1457" s="28">
        <v>44239</v>
      </c>
      <c r="E1457" s="27" t="s">
        <v>22</v>
      </c>
      <c r="F1457" s="27" t="s">
        <v>23</v>
      </c>
      <c r="G1457" s="27" t="s">
        <v>73</v>
      </c>
      <c r="H1457" s="27" t="s">
        <v>29</v>
      </c>
      <c r="I1457" s="29">
        <v>0.4</v>
      </c>
      <c r="J1457" s="30">
        <v>6000</v>
      </c>
      <c r="K1457" s="31">
        <f t="shared" si="10"/>
        <v>2400</v>
      </c>
      <c r="L1457" s="31">
        <f t="shared" si="11"/>
        <v>600</v>
      </c>
      <c r="M1457" s="32">
        <v>0.25</v>
      </c>
      <c r="O1457" s="37"/>
      <c r="P1457" s="38"/>
      <c r="Q1457" s="33"/>
      <c r="R1457" s="34"/>
    </row>
    <row r="1458" spans="1:18" ht="15.75" customHeight="1" x14ac:dyDescent="0.2">
      <c r="A1458" s="22"/>
      <c r="B1458" s="27" t="s">
        <v>21</v>
      </c>
      <c r="C1458" s="27">
        <v>1185732</v>
      </c>
      <c r="D1458" s="28">
        <v>44265</v>
      </c>
      <c r="E1458" s="27" t="s">
        <v>22</v>
      </c>
      <c r="F1458" s="27" t="s">
        <v>23</v>
      </c>
      <c r="G1458" s="27" t="s">
        <v>73</v>
      </c>
      <c r="H1458" s="27" t="s">
        <v>24</v>
      </c>
      <c r="I1458" s="29">
        <v>0.4</v>
      </c>
      <c r="J1458" s="30">
        <v>8200</v>
      </c>
      <c r="K1458" s="31">
        <f t="shared" si="10"/>
        <v>3280</v>
      </c>
      <c r="L1458" s="31">
        <f t="shared" si="11"/>
        <v>1640</v>
      </c>
      <c r="M1458" s="32">
        <v>0.5</v>
      </c>
      <c r="O1458" s="37"/>
      <c r="P1458" s="38"/>
      <c r="Q1458" s="33"/>
      <c r="R1458" s="34"/>
    </row>
    <row r="1459" spans="1:18" ht="15.75" customHeight="1" x14ac:dyDescent="0.2">
      <c r="A1459" s="22"/>
      <c r="B1459" s="27" t="s">
        <v>21</v>
      </c>
      <c r="C1459" s="27">
        <v>1185732</v>
      </c>
      <c r="D1459" s="28">
        <v>44265</v>
      </c>
      <c r="E1459" s="27" t="s">
        <v>22</v>
      </c>
      <c r="F1459" s="27" t="s">
        <v>23</v>
      </c>
      <c r="G1459" s="27" t="s">
        <v>73</v>
      </c>
      <c r="H1459" s="27" t="s">
        <v>25</v>
      </c>
      <c r="I1459" s="29">
        <v>0.4</v>
      </c>
      <c r="J1459" s="30">
        <v>5250</v>
      </c>
      <c r="K1459" s="31">
        <f t="shared" si="10"/>
        <v>2100</v>
      </c>
      <c r="L1459" s="31">
        <f t="shared" si="11"/>
        <v>630</v>
      </c>
      <c r="M1459" s="32">
        <v>0.3</v>
      </c>
      <c r="O1459" s="37"/>
      <c r="P1459" s="38"/>
      <c r="Q1459" s="33"/>
      <c r="R1459" s="34"/>
    </row>
    <row r="1460" spans="1:18" ht="15.75" customHeight="1" x14ac:dyDescent="0.2">
      <c r="A1460" s="22"/>
      <c r="B1460" s="27" t="s">
        <v>21</v>
      </c>
      <c r="C1460" s="27">
        <v>1185732</v>
      </c>
      <c r="D1460" s="28">
        <v>44265</v>
      </c>
      <c r="E1460" s="27" t="s">
        <v>22</v>
      </c>
      <c r="F1460" s="27" t="s">
        <v>23</v>
      </c>
      <c r="G1460" s="27" t="s">
        <v>73</v>
      </c>
      <c r="H1460" s="27" t="s">
        <v>26</v>
      </c>
      <c r="I1460" s="29">
        <v>0.30000000000000004</v>
      </c>
      <c r="J1460" s="30">
        <v>5500</v>
      </c>
      <c r="K1460" s="31">
        <f t="shared" si="10"/>
        <v>1650.0000000000002</v>
      </c>
      <c r="L1460" s="31">
        <f t="shared" si="11"/>
        <v>577.5</v>
      </c>
      <c r="M1460" s="32">
        <v>0.35</v>
      </c>
      <c r="O1460" s="37"/>
      <c r="P1460" s="38"/>
      <c r="Q1460" s="33"/>
      <c r="R1460" s="34"/>
    </row>
    <row r="1461" spans="1:18" ht="15.75" customHeight="1" x14ac:dyDescent="0.2">
      <c r="A1461" s="22"/>
      <c r="B1461" s="27" t="s">
        <v>21</v>
      </c>
      <c r="C1461" s="27">
        <v>1185732</v>
      </c>
      <c r="D1461" s="28">
        <v>44265</v>
      </c>
      <c r="E1461" s="27" t="s">
        <v>22</v>
      </c>
      <c r="F1461" s="27" t="s">
        <v>23</v>
      </c>
      <c r="G1461" s="27" t="s">
        <v>73</v>
      </c>
      <c r="H1461" s="27" t="s">
        <v>27</v>
      </c>
      <c r="I1461" s="29">
        <v>0.35</v>
      </c>
      <c r="J1461" s="30">
        <v>4000</v>
      </c>
      <c r="K1461" s="31">
        <f t="shared" si="10"/>
        <v>1400</v>
      </c>
      <c r="L1461" s="31">
        <f t="shared" si="11"/>
        <v>489.99999999999994</v>
      </c>
      <c r="M1461" s="32">
        <v>0.35</v>
      </c>
      <c r="O1461" s="37"/>
      <c r="P1461" s="38"/>
      <c r="Q1461" s="33"/>
      <c r="R1461" s="34"/>
    </row>
    <row r="1462" spans="1:18" ht="15.75" customHeight="1" x14ac:dyDescent="0.2">
      <c r="A1462" s="22"/>
      <c r="B1462" s="27" t="s">
        <v>21</v>
      </c>
      <c r="C1462" s="27">
        <v>1185732</v>
      </c>
      <c r="D1462" s="28">
        <v>44265</v>
      </c>
      <c r="E1462" s="27" t="s">
        <v>22</v>
      </c>
      <c r="F1462" s="27" t="s">
        <v>23</v>
      </c>
      <c r="G1462" s="27" t="s">
        <v>73</v>
      </c>
      <c r="H1462" s="27" t="s">
        <v>28</v>
      </c>
      <c r="I1462" s="29">
        <v>0.5</v>
      </c>
      <c r="J1462" s="30">
        <v>4500</v>
      </c>
      <c r="K1462" s="31">
        <f t="shared" si="10"/>
        <v>2250</v>
      </c>
      <c r="L1462" s="31">
        <f t="shared" si="11"/>
        <v>675</v>
      </c>
      <c r="M1462" s="32">
        <v>0.3</v>
      </c>
      <c r="O1462" s="37"/>
      <c r="P1462" s="38"/>
      <c r="Q1462" s="33"/>
      <c r="R1462" s="34"/>
    </row>
    <row r="1463" spans="1:18" ht="15.75" customHeight="1" x14ac:dyDescent="0.2">
      <c r="A1463" s="22"/>
      <c r="B1463" s="27" t="s">
        <v>21</v>
      </c>
      <c r="C1463" s="27">
        <v>1185732</v>
      </c>
      <c r="D1463" s="28">
        <v>44265</v>
      </c>
      <c r="E1463" s="27" t="s">
        <v>22</v>
      </c>
      <c r="F1463" s="27" t="s">
        <v>23</v>
      </c>
      <c r="G1463" s="27" t="s">
        <v>73</v>
      </c>
      <c r="H1463" s="27" t="s">
        <v>29</v>
      </c>
      <c r="I1463" s="29">
        <v>0.4</v>
      </c>
      <c r="J1463" s="30">
        <v>5500</v>
      </c>
      <c r="K1463" s="31">
        <f t="shared" si="10"/>
        <v>2200</v>
      </c>
      <c r="L1463" s="31">
        <f t="shared" si="11"/>
        <v>550</v>
      </c>
      <c r="M1463" s="32">
        <v>0.25</v>
      </c>
      <c r="O1463" s="37"/>
      <c r="P1463" s="38"/>
      <c r="Q1463" s="33"/>
      <c r="R1463" s="34"/>
    </row>
    <row r="1464" spans="1:18" ht="15.75" customHeight="1" x14ac:dyDescent="0.2">
      <c r="A1464" s="22"/>
      <c r="B1464" s="27" t="s">
        <v>21</v>
      </c>
      <c r="C1464" s="27">
        <v>1185732</v>
      </c>
      <c r="D1464" s="28">
        <v>44297</v>
      </c>
      <c r="E1464" s="27" t="s">
        <v>22</v>
      </c>
      <c r="F1464" s="27" t="s">
        <v>23</v>
      </c>
      <c r="G1464" s="27" t="s">
        <v>73</v>
      </c>
      <c r="H1464" s="27" t="s">
        <v>24</v>
      </c>
      <c r="I1464" s="29">
        <v>0.4</v>
      </c>
      <c r="J1464" s="30">
        <v>8000</v>
      </c>
      <c r="K1464" s="31">
        <f t="shared" si="10"/>
        <v>3200</v>
      </c>
      <c r="L1464" s="31">
        <f t="shared" si="11"/>
        <v>1600</v>
      </c>
      <c r="M1464" s="32">
        <v>0.5</v>
      </c>
      <c r="O1464" s="37"/>
      <c r="P1464" s="38"/>
      <c r="Q1464" s="33"/>
      <c r="R1464" s="34"/>
    </row>
    <row r="1465" spans="1:18" ht="15.75" customHeight="1" x14ac:dyDescent="0.2">
      <c r="A1465" s="22"/>
      <c r="B1465" s="27" t="s">
        <v>21</v>
      </c>
      <c r="C1465" s="27">
        <v>1185732</v>
      </c>
      <c r="D1465" s="28">
        <v>44297</v>
      </c>
      <c r="E1465" s="27" t="s">
        <v>22</v>
      </c>
      <c r="F1465" s="27" t="s">
        <v>23</v>
      </c>
      <c r="G1465" s="27" t="s">
        <v>73</v>
      </c>
      <c r="H1465" s="27" t="s">
        <v>25</v>
      </c>
      <c r="I1465" s="29">
        <v>0.4</v>
      </c>
      <c r="J1465" s="30">
        <v>5000</v>
      </c>
      <c r="K1465" s="31">
        <f t="shared" si="10"/>
        <v>2000</v>
      </c>
      <c r="L1465" s="31">
        <f t="shared" si="11"/>
        <v>600</v>
      </c>
      <c r="M1465" s="32">
        <v>0.3</v>
      </c>
      <c r="O1465" s="37"/>
      <c r="P1465" s="38"/>
      <c r="Q1465" s="33"/>
      <c r="R1465" s="34"/>
    </row>
    <row r="1466" spans="1:18" ht="15.75" customHeight="1" x14ac:dyDescent="0.2">
      <c r="A1466" s="22"/>
      <c r="B1466" s="27" t="s">
        <v>21</v>
      </c>
      <c r="C1466" s="27">
        <v>1185732</v>
      </c>
      <c r="D1466" s="28">
        <v>44297</v>
      </c>
      <c r="E1466" s="27" t="s">
        <v>22</v>
      </c>
      <c r="F1466" s="27" t="s">
        <v>23</v>
      </c>
      <c r="G1466" s="27" t="s">
        <v>73</v>
      </c>
      <c r="H1466" s="27" t="s">
        <v>26</v>
      </c>
      <c r="I1466" s="29">
        <v>0.30000000000000004</v>
      </c>
      <c r="J1466" s="30">
        <v>5000</v>
      </c>
      <c r="K1466" s="31">
        <f t="shared" si="10"/>
        <v>1500.0000000000002</v>
      </c>
      <c r="L1466" s="31">
        <f t="shared" si="11"/>
        <v>525</v>
      </c>
      <c r="M1466" s="32">
        <v>0.35</v>
      </c>
      <c r="O1466" s="37"/>
      <c r="P1466" s="38"/>
      <c r="Q1466" s="33"/>
      <c r="R1466" s="34"/>
    </row>
    <row r="1467" spans="1:18" ht="15.75" customHeight="1" x14ac:dyDescent="0.2">
      <c r="A1467" s="22"/>
      <c r="B1467" s="27" t="s">
        <v>21</v>
      </c>
      <c r="C1467" s="27">
        <v>1185732</v>
      </c>
      <c r="D1467" s="28">
        <v>44297</v>
      </c>
      <c r="E1467" s="27" t="s">
        <v>22</v>
      </c>
      <c r="F1467" s="27" t="s">
        <v>23</v>
      </c>
      <c r="G1467" s="27" t="s">
        <v>73</v>
      </c>
      <c r="H1467" s="27" t="s">
        <v>27</v>
      </c>
      <c r="I1467" s="29">
        <v>0.35</v>
      </c>
      <c r="J1467" s="30">
        <v>4250</v>
      </c>
      <c r="K1467" s="31">
        <f t="shared" si="10"/>
        <v>1487.5</v>
      </c>
      <c r="L1467" s="31">
        <f t="shared" si="11"/>
        <v>520.625</v>
      </c>
      <c r="M1467" s="32">
        <v>0.35</v>
      </c>
      <c r="O1467" s="37"/>
      <c r="P1467" s="38"/>
      <c r="Q1467" s="33"/>
      <c r="R1467" s="34"/>
    </row>
    <row r="1468" spans="1:18" ht="15.75" customHeight="1" x14ac:dyDescent="0.2">
      <c r="A1468" s="22"/>
      <c r="B1468" s="27" t="s">
        <v>21</v>
      </c>
      <c r="C1468" s="27">
        <v>1185732</v>
      </c>
      <c r="D1468" s="28">
        <v>44297</v>
      </c>
      <c r="E1468" s="27" t="s">
        <v>22</v>
      </c>
      <c r="F1468" s="27" t="s">
        <v>23</v>
      </c>
      <c r="G1468" s="27" t="s">
        <v>73</v>
      </c>
      <c r="H1468" s="27" t="s">
        <v>28</v>
      </c>
      <c r="I1468" s="29">
        <v>0.5</v>
      </c>
      <c r="J1468" s="30">
        <v>4250</v>
      </c>
      <c r="K1468" s="31">
        <f t="shared" si="10"/>
        <v>2125</v>
      </c>
      <c r="L1468" s="31">
        <f t="shared" si="11"/>
        <v>637.5</v>
      </c>
      <c r="M1468" s="32">
        <v>0.3</v>
      </c>
      <c r="O1468" s="37"/>
      <c r="P1468" s="38"/>
      <c r="Q1468" s="33"/>
      <c r="R1468" s="34"/>
    </row>
    <row r="1469" spans="1:18" ht="15.75" customHeight="1" x14ac:dyDescent="0.2">
      <c r="A1469" s="22"/>
      <c r="B1469" s="27" t="s">
        <v>21</v>
      </c>
      <c r="C1469" s="27">
        <v>1185732</v>
      </c>
      <c r="D1469" s="28">
        <v>44297</v>
      </c>
      <c r="E1469" s="27" t="s">
        <v>22</v>
      </c>
      <c r="F1469" s="27" t="s">
        <v>23</v>
      </c>
      <c r="G1469" s="27" t="s">
        <v>73</v>
      </c>
      <c r="H1469" s="27" t="s">
        <v>29</v>
      </c>
      <c r="I1469" s="29">
        <v>0.4</v>
      </c>
      <c r="J1469" s="30">
        <v>5500</v>
      </c>
      <c r="K1469" s="31">
        <f t="shared" si="10"/>
        <v>2200</v>
      </c>
      <c r="L1469" s="31">
        <f t="shared" si="11"/>
        <v>550</v>
      </c>
      <c r="M1469" s="32">
        <v>0.25</v>
      </c>
      <c r="O1469" s="37"/>
      <c r="P1469" s="38"/>
      <c r="Q1469" s="33"/>
      <c r="R1469" s="34"/>
    </row>
    <row r="1470" spans="1:18" ht="15.75" customHeight="1" x14ac:dyDescent="0.2">
      <c r="A1470" s="22"/>
      <c r="B1470" s="27" t="s">
        <v>21</v>
      </c>
      <c r="C1470" s="27">
        <v>1185732</v>
      </c>
      <c r="D1470" s="28">
        <v>44326</v>
      </c>
      <c r="E1470" s="27" t="s">
        <v>22</v>
      </c>
      <c r="F1470" s="27" t="s">
        <v>23</v>
      </c>
      <c r="G1470" s="27" t="s">
        <v>73</v>
      </c>
      <c r="H1470" s="27" t="s">
        <v>24</v>
      </c>
      <c r="I1470" s="29">
        <v>0.5</v>
      </c>
      <c r="J1470" s="30">
        <v>8200</v>
      </c>
      <c r="K1470" s="31">
        <f t="shared" si="10"/>
        <v>4100</v>
      </c>
      <c r="L1470" s="31">
        <f t="shared" si="11"/>
        <v>2050</v>
      </c>
      <c r="M1470" s="32">
        <v>0.5</v>
      </c>
      <c r="O1470" s="37"/>
      <c r="P1470" s="38"/>
      <c r="Q1470" s="33"/>
      <c r="R1470" s="34"/>
    </row>
    <row r="1471" spans="1:18" ht="15.75" customHeight="1" x14ac:dyDescent="0.2">
      <c r="A1471" s="22"/>
      <c r="B1471" s="27" t="s">
        <v>21</v>
      </c>
      <c r="C1471" s="27">
        <v>1185732</v>
      </c>
      <c r="D1471" s="28">
        <v>44326</v>
      </c>
      <c r="E1471" s="27" t="s">
        <v>22</v>
      </c>
      <c r="F1471" s="27" t="s">
        <v>23</v>
      </c>
      <c r="G1471" s="27" t="s">
        <v>73</v>
      </c>
      <c r="H1471" s="27" t="s">
        <v>25</v>
      </c>
      <c r="I1471" s="29">
        <v>0.45000000000000007</v>
      </c>
      <c r="J1471" s="30">
        <v>5250</v>
      </c>
      <c r="K1471" s="31">
        <f t="shared" si="10"/>
        <v>2362.5000000000005</v>
      </c>
      <c r="L1471" s="31">
        <f t="shared" si="11"/>
        <v>708.75000000000011</v>
      </c>
      <c r="M1471" s="32">
        <v>0.3</v>
      </c>
      <c r="O1471" s="37"/>
      <c r="P1471" s="38"/>
      <c r="Q1471" s="33"/>
      <c r="R1471" s="34"/>
    </row>
    <row r="1472" spans="1:18" ht="15.75" customHeight="1" x14ac:dyDescent="0.2">
      <c r="A1472" s="22"/>
      <c r="B1472" s="27" t="s">
        <v>21</v>
      </c>
      <c r="C1472" s="27">
        <v>1185732</v>
      </c>
      <c r="D1472" s="28">
        <v>44326</v>
      </c>
      <c r="E1472" s="27" t="s">
        <v>22</v>
      </c>
      <c r="F1472" s="27" t="s">
        <v>23</v>
      </c>
      <c r="G1472" s="27" t="s">
        <v>73</v>
      </c>
      <c r="H1472" s="27" t="s">
        <v>26</v>
      </c>
      <c r="I1472" s="29">
        <v>0.4</v>
      </c>
      <c r="J1472" s="30">
        <v>5000</v>
      </c>
      <c r="K1472" s="31">
        <f t="shared" si="10"/>
        <v>2000</v>
      </c>
      <c r="L1472" s="31">
        <f t="shared" si="11"/>
        <v>700</v>
      </c>
      <c r="M1472" s="32">
        <v>0.35</v>
      </c>
      <c r="O1472" s="37"/>
      <c r="P1472" s="38"/>
      <c r="Q1472" s="33"/>
      <c r="R1472" s="34"/>
    </row>
    <row r="1473" spans="1:18" ht="15.75" customHeight="1" x14ac:dyDescent="0.2">
      <c r="A1473" s="22"/>
      <c r="B1473" s="27" t="s">
        <v>21</v>
      </c>
      <c r="C1473" s="27">
        <v>1185732</v>
      </c>
      <c r="D1473" s="28">
        <v>44326</v>
      </c>
      <c r="E1473" s="27" t="s">
        <v>22</v>
      </c>
      <c r="F1473" s="27" t="s">
        <v>23</v>
      </c>
      <c r="G1473" s="27" t="s">
        <v>73</v>
      </c>
      <c r="H1473" s="27" t="s">
        <v>27</v>
      </c>
      <c r="I1473" s="29">
        <v>0.4</v>
      </c>
      <c r="J1473" s="30">
        <v>4500</v>
      </c>
      <c r="K1473" s="31">
        <f t="shared" si="10"/>
        <v>1800</v>
      </c>
      <c r="L1473" s="31">
        <f t="shared" si="11"/>
        <v>630</v>
      </c>
      <c r="M1473" s="32">
        <v>0.35</v>
      </c>
      <c r="O1473" s="37"/>
      <c r="P1473" s="38"/>
      <c r="Q1473" s="33"/>
      <c r="R1473" s="34"/>
    </row>
    <row r="1474" spans="1:18" ht="15.75" customHeight="1" x14ac:dyDescent="0.2">
      <c r="A1474" s="22"/>
      <c r="B1474" s="27" t="s">
        <v>21</v>
      </c>
      <c r="C1474" s="27">
        <v>1185732</v>
      </c>
      <c r="D1474" s="28">
        <v>44326</v>
      </c>
      <c r="E1474" s="27" t="s">
        <v>22</v>
      </c>
      <c r="F1474" s="27" t="s">
        <v>23</v>
      </c>
      <c r="G1474" s="27" t="s">
        <v>73</v>
      </c>
      <c r="H1474" s="27" t="s">
        <v>28</v>
      </c>
      <c r="I1474" s="29">
        <v>0.5</v>
      </c>
      <c r="J1474" s="30">
        <v>4750</v>
      </c>
      <c r="K1474" s="31">
        <f t="shared" si="10"/>
        <v>2375</v>
      </c>
      <c r="L1474" s="31">
        <f t="shared" si="11"/>
        <v>712.5</v>
      </c>
      <c r="M1474" s="32">
        <v>0.3</v>
      </c>
      <c r="O1474" s="37"/>
      <c r="P1474" s="38"/>
      <c r="Q1474" s="33"/>
      <c r="R1474" s="34"/>
    </row>
    <row r="1475" spans="1:18" ht="15.75" customHeight="1" x14ac:dyDescent="0.2">
      <c r="A1475" s="22"/>
      <c r="B1475" s="27" t="s">
        <v>21</v>
      </c>
      <c r="C1475" s="27">
        <v>1185732</v>
      </c>
      <c r="D1475" s="28">
        <v>44326</v>
      </c>
      <c r="E1475" s="27" t="s">
        <v>22</v>
      </c>
      <c r="F1475" s="27" t="s">
        <v>23</v>
      </c>
      <c r="G1475" s="27" t="s">
        <v>73</v>
      </c>
      <c r="H1475" s="27" t="s">
        <v>29</v>
      </c>
      <c r="I1475" s="29">
        <v>0.55000000000000004</v>
      </c>
      <c r="J1475" s="30">
        <v>6000</v>
      </c>
      <c r="K1475" s="31">
        <f t="shared" si="10"/>
        <v>3300.0000000000005</v>
      </c>
      <c r="L1475" s="31">
        <f t="shared" si="11"/>
        <v>825.00000000000011</v>
      </c>
      <c r="M1475" s="32">
        <v>0.25</v>
      </c>
      <c r="O1475" s="37"/>
      <c r="P1475" s="38"/>
      <c r="Q1475" s="33"/>
      <c r="R1475" s="34"/>
    </row>
    <row r="1476" spans="1:18" ht="15.75" customHeight="1" x14ac:dyDescent="0.2">
      <c r="A1476" s="22"/>
      <c r="B1476" s="27" t="s">
        <v>21</v>
      </c>
      <c r="C1476" s="27">
        <v>1185732</v>
      </c>
      <c r="D1476" s="28">
        <v>44359</v>
      </c>
      <c r="E1476" s="27" t="s">
        <v>22</v>
      </c>
      <c r="F1476" s="27" t="s">
        <v>23</v>
      </c>
      <c r="G1476" s="27" t="s">
        <v>73</v>
      </c>
      <c r="H1476" s="27" t="s">
        <v>24</v>
      </c>
      <c r="I1476" s="29">
        <v>0.5</v>
      </c>
      <c r="J1476" s="30">
        <v>8500</v>
      </c>
      <c r="K1476" s="31">
        <f t="shared" si="10"/>
        <v>4250</v>
      </c>
      <c r="L1476" s="31">
        <f t="shared" si="11"/>
        <v>2125</v>
      </c>
      <c r="M1476" s="32">
        <v>0.5</v>
      </c>
      <c r="O1476" s="37"/>
      <c r="P1476" s="38"/>
      <c r="Q1476" s="33"/>
      <c r="R1476" s="34"/>
    </row>
    <row r="1477" spans="1:18" ht="15.75" customHeight="1" x14ac:dyDescent="0.2">
      <c r="A1477" s="22"/>
      <c r="B1477" s="27" t="s">
        <v>21</v>
      </c>
      <c r="C1477" s="27">
        <v>1185732</v>
      </c>
      <c r="D1477" s="28">
        <v>44359</v>
      </c>
      <c r="E1477" s="27" t="s">
        <v>22</v>
      </c>
      <c r="F1477" s="27" t="s">
        <v>23</v>
      </c>
      <c r="G1477" s="27" t="s">
        <v>73</v>
      </c>
      <c r="H1477" s="27" t="s">
        <v>25</v>
      </c>
      <c r="I1477" s="29">
        <v>0.45000000000000007</v>
      </c>
      <c r="J1477" s="30">
        <v>6000</v>
      </c>
      <c r="K1477" s="31">
        <f t="shared" si="10"/>
        <v>2700.0000000000005</v>
      </c>
      <c r="L1477" s="31">
        <f t="shared" si="11"/>
        <v>810.00000000000011</v>
      </c>
      <c r="M1477" s="32">
        <v>0.3</v>
      </c>
      <c r="O1477" s="37"/>
      <c r="P1477" s="38"/>
      <c r="Q1477" s="33"/>
      <c r="R1477" s="34"/>
    </row>
    <row r="1478" spans="1:18" ht="15.75" customHeight="1" x14ac:dyDescent="0.2">
      <c r="A1478" s="22"/>
      <c r="B1478" s="27" t="s">
        <v>21</v>
      </c>
      <c r="C1478" s="27">
        <v>1185732</v>
      </c>
      <c r="D1478" s="28">
        <v>44359</v>
      </c>
      <c r="E1478" s="27" t="s">
        <v>22</v>
      </c>
      <c r="F1478" s="27" t="s">
        <v>23</v>
      </c>
      <c r="G1478" s="27" t="s">
        <v>73</v>
      </c>
      <c r="H1478" s="27" t="s">
        <v>26</v>
      </c>
      <c r="I1478" s="29">
        <v>0.4</v>
      </c>
      <c r="J1478" s="30">
        <v>5250</v>
      </c>
      <c r="K1478" s="31">
        <f t="shared" si="10"/>
        <v>2100</v>
      </c>
      <c r="L1478" s="31">
        <f t="shared" si="11"/>
        <v>735</v>
      </c>
      <c r="M1478" s="32">
        <v>0.35</v>
      </c>
      <c r="O1478" s="37"/>
      <c r="P1478" s="38"/>
      <c r="Q1478" s="33"/>
      <c r="R1478" s="34"/>
    </row>
    <row r="1479" spans="1:18" ht="15.75" customHeight="1" x14ac:dyDescent="0.2">
      <c r="A1479" s="22"/>
      <c r="B1479" s="27" t="s">
        <v>21</v>
      </c>
      <c r="C1479" s="27">
        <v>1185732</v>
      </c>
      <c r="D1479" s="28">
        <v>44359</v>
      </c>
      <c r="E1479" s="27" t="s">
        <v>22</v>
      </c>
      <c r="F1479" s="27" t="s">
        <v>23</v>
      </c>
      <c r="G1479" s="27" t="s">
        <v>73</v>
      </c>
      <c r="H1479" s="27" t="s">
        <v>27</v>
      </c>
      <c r="I1479" s="29">
        <v>0.4</v>
      </c>
      <c r="J1479" s="30">
        <v>5000</v>
      </c>
      <c r="K1479" s="31">
        <f t="shared" si="10"/>
        <v>2000</v>
      </c>
      <c r="L1479" s="31">
        <f t="shared" si="11"/>
        <v>700</v>
      </c>
      <c r="M1479" s="32">
        <v>0.35</v>
      </c>
      <c r="O1479" s="37"/>
      <c r="P1479" s="38"/>
      <c r="Q1479" s="33"/>
      <c r="R1479" s="34"/>
    </row>
    <row r="1480" spans="1:18" ht="15.75" customHeight="1" x14ac:dyDescent="0.2">
      <c r="A1480" s="22"/>
      <c r="B1480" s="27" t="s">
        <v>21</v>
      </c>
      <c r="C1480" s="27">
        <v>1185732</v>
      </c>
      <c r="D1480" s="28">
        <v>44359</v>
      </c>
      <c r="E1480" s="27" t="s">
        <v>22</v>
      </c>
      <c r="F1480" s="27" t="s">
        <v>23</v>
      </c>
      <c r="G1480" s="27" t="s">
        <v>73</v>
      </c>
      <c r="H1480" s="27" t="s">
        <v>28</v>
      </c>
      <c r="I1480" s="29">
        <v>0.5</v>
      </c>
      <c r="J1480" s="30">
        <v>5000</v>
      </c>
      <c r="K1480" s="31">
        <f t="shared" si="10"/>
        <v>2500</v>
      </c>
      <c r="L1480" s="31">
        <f t="shared" si="11"/>
        <v>750</v>
      </c>
      <c r="M1480" s="32">
        <v>0.3</v>
      </c>
      <c r="O1480" s="37"/>
      <c r="P1480" s="38"/>
      <c r="Q1480" s="33"/>
      <c r="R1480" s="34"/>
    </row>
    <row r="1481" spans="1:18" ht="15.75" customHeight="1" x14ac:dyDescent="0.2">
      <c r="A1481" s="22"/>
      <c r="B1481" s="27" t="s">
        <v>21</v>
      </c>
      <c r="C1481" s="27">
        <v>1185732</v>
      </c>
      <c r="D1481" s="28">
        <v>44359</v>
      </c>
      <c r="E1481" s="27" t="s">
        <v>22</v>
      </c>
      <c r="F1481" s="27" t="s">
        <v>23</v>
      </c>
      <c r="G1481" s="27" t="s">
        <v>73</v>
      </c>
      <c r="H1481" s="27" t="s">
        <v>29</v>
      </c>
      <c r="I1481" s="29">
        <v>0.55000000000000004</v>
      </c>
      <c r="J1481" s="30">
        <v>6500</v>
      </c>
      <c r="K1481" s="31">
        <f t="shared" si="10"/>
        <v>3575.0000000000005</v>
      </c>
      <c r="L1481" s="31">
        <f t="shared" si="11"/>
        <v>893.75000000000011</v>
      </c>
      <c r="M1481" s="32">
        <v>0.25</v>
      </c>
      <c r="O1481" s="37"/>
      <c r="P1481" s="38"/>
      <c r="Q1481" s="33"/>
      <c r="R1481" s="34"/>
    </row>
    <row r="1482" spans="1:18" ht="15.75" customHeight="1" x14ac:dyDescent="0.2">
      <c r="A1482" s="22"/>
      <c r="B1482" s="27" t="s">
        <v>21</v>
      </c>
      <c r="C1482" s="27">
        <v>1185732</v>
      </c>
      <c r="D1482" s="28">
        <v>44387</v>
      </c>
      <c r="E1482" s="27" t="s">
        <v>22</v>
      </c>
      <c r="F1482" s="27" t="s">
        <v>23</v>
      </c>
      <c r="G1482" s="27" t="s">
        <v>73</v>
      </c>
      <c r="H1482" s="27" t="s">
        <v>24</v>
      </c>
      <c r="I1482" s="29">
        <v>0.5</v>
      </c>
      <c r="J1482" s="30">
        <v>8750</v>
      </c>
      <c r="K1482" s="31">
        <f t="shared" si="10"/>
        <v>4375</v>
      </c>
      <c r="L1482" s="31">
        <f t="shared" si="11"/>
        <v>2187.5</v>
      </c>
      <c r="M1482" s="32">
        <v>0.5</v>
      </c>
      <c r="O1482" s="37"/>
      <c r="P1482" s="38"/>
      <c r="Q1482" s="33"/>
      <c r="R1482" s="34"/>
    </row>
    <row r="1483" spans="1:18" ht="15.75" customHeight="1" x14ac:dyDescent="0.2">
      <c r="A1483" s="22"/>
      <c r="B1483" s="27" t="s">
        <v>21</v>
      </c>
      <c r="C1483" s="27">
        <v>1185732</v>
      </c>
      <c r="D1483" s="28">
        <v>44387</v>
      </c>
      <c r="E1483" s="27" t="s">
        <v>22</v>
      </c>
      <c r="F1483" s="27" t="s">
        <v>23</v>
      </c>
      <c r="G1483" s="27" t="s">
        <v>73</v>
      </c>
      <c r="H1483" s="27" t="s">
        <v>25</v>
      </c>
      <c r="I1483" s="29">
        <v>0.45000000000000007</v>
      </c>
      <c r="J1483" s="30">
        <v>6250</v>
      </c>
      <c r="K1483" s="31">
        <f t="shared" si="10"/>
        <v>2812.5000000000005</v>
      </c>
      <c r="L1483" s="31">
        <f t="shared" si="11"/>
        <v>843.75000000000011</v>
      </c>
      <c r="M1483" s="32">
        <v>0.3</v>
      </c>
      <c r="O1483" s="37"/>
      <c r="P1483" s="38"/>
      <c r="Q1483" s="33"/>
      <c r="R1483" s="34"/>
    </row>
    <row r="1484" spans="1:18" ht="15.75" customHeight="1" x14ac:dyDescent="0.2">
      <c r="A1484" s="22"/>
      <c r="B1484" s="27" t="s">
        <v>21</v>
      </c>
      <c r="C1484" s="27">
        <v>1185732</v>
      </c>
      <c r="D1484" s="28">
        <v>44387</v>
      </c>
      <c r="E1484" s="27" t="s">
        <v>22</v>
      </c>
      <c r="F1484" s="27" t="s">
        <v>23</v>
      </c>
      <c r="G1484" s="27" t="s">
        <v>73</v>
      </c>
      <c r="H1484" s="27" t="s">
        <v>26</v>
      </c>
      <c r="I1484" s="29">
        <v>0.4</v>
      </c>
      <c r="J1484" s="30">
        <v>5500</v>
      </c>
      <c r="K1484" s="31">
        <f t="shared" si="10"/>
        <v>2200</v>
      </c>
      <c r="L1484" s="31">
        <f t="shared" si="11"/>
        <v>770</v>
      </c>
      <c r="M1484" s="32">
        <v>0.35</v>
      </c>
      <c r="O1484" s="37"/>
      <c r="P1484" s="38"/>
      <c r="Q1484" s="33"/>
      <c r="R1484" s="34"/>
    </row>
    <row r="1485" spans="1:18" ht="15.75" customHeight="1" x14ac:dyDescent="0.2">
      <c r="A1485" s="22"/>
      <c r="B1485" s="27" t="s">
        <v>21</v>
      </c>
      <c r="C1485" s="27">
        <v>1185732</v>
      </c>
      <c r="D1485" s="28">
        <v>44387</v>
      </c>
      <c r="E1485" s="27" t="s">
        <v>22</v>
      </c>
      <c r="F1485" s="27" t="s">
        <v>23</v>
      </c>
      <c r="G1485" s="27" t="s">
        <v>73</v>
      </c>
      <c r="H1485" s="27" t="s">
        <v>27</v>
      </c>
      <c r="I1485" s="29">
        <v>0.4</v>
      </c>
      <c r="J1485" s="30">
        <v>5000</v>
      </c>
      <c r="K1485" s="31">
        <f t="shared" si="10"/>
        <v>2000</v>
      </c>
      <c r="L1485" s="31">
        <f t="shared" si="11"/>
        <v>700</v>
      </c>
      <c r="M1485" s="32">
        <v>0.35</v>
      </c>
      <c r="O1485" s="37"/>
      <c r="P1485" s="38"/>
      <c r="Q1485" s="33"/>
      <c r="R1485" s="34"/>
    </row>
    <row r="1486" spans="1:18" ht="15.75" customHeight="1" x14ac:dyDescent="0.2">
      <c r="A1486" s="22"/>
      <c r="B1486" s="27" t="s">
        <v>21</v>
      </c>
      <c r="C1486" s="27">
        <v>1185732</v>
      </c>
      <c r="D1486" s="28">
        <v>44387</v>
      </c>
      <c r="E1486" s="27" t="s">
        <v>22</v>
      </c>
      <c r="F1486" s="27" t="s">
        <v>23</v>
      </c>
      <c r="G1486" s="27" t="s">
        <v>73</v>
      </c>
      <c r="H1486" s="27" t="s">
        <v>28</v>
      </c>
      <c r="I1486" s="29">
        <v>0.5</v>
      </c>
      <c r="J1486" s="30">
        <v>5250</v>
      </c>
      <c r="K1486" s="31">
        <f t="shared" si="10"/>
        <v>2625</v>
      </c>
      <c r="L1486" s="31">
        <f t="shared" si="11"/>
        <v>787.5</v>
      </c>
      <c r="M1486" s="32">
        <v>0.3</v>
      </c>
      <c r="O1486" s="37"/>
      <c r="P1486" s="38"/>
      <c r="Q1486" s="33"/>
      <c r="R1486" s="34"/>
    </row>
    <row r="1487" spans="1:18" ht="15.75" customHeight="1" x14ac:dyDescent="0.2">
      <c r="A1487" s="22"/>
      <c r="B1487" s="27" t="s">
        <v>21</v>
      </c>
      <c r="C1487" s="27">
        <v>1185732</v>
      </c>
      <c r="D1487" s="28">
        <v>44387</v>
      </c>
      <c r="E1487" s="27" t="s">
        <v>22</v>
      </c>
      <c r="F1487" s="27" t="s">
        <v>23</v>
      </c>
      <c r="G1487" s="27" t="s">
        <v>73</v>
      </c>
      <c r="H1487" s="27" t="s">
        <v>29</v>
      </c>
      <c r="I1487" s="29">
        <v>0.55000000000000004</v>
      </c>
      <c r="J1487" s="30">
        <v>7000</v>
      </c>
      <c r="K1487" s="31">
        <f t="shared" si="10"/>
        <v>3850.0000000000005</v>
      </c>
      <c r="L1487" s="31">
        <f t="shared" si="11"/>
        <v>962.50000000000011</v>
      </c>
      <c r="M1487" s="32">
        <v>0.25</v>
      </c>
      <c r="O1487" s="37"/>
      <c r="P1487" s="38"/>
      <c r="Q1487" s="33"/>
      <c r="R1487" s="34"/>
    </row>
    <row r="1488" spans="1:18" ht="15.75" customHeight="1" x14ac:dyDescent="0.2">
      <c r="A1488" s="22"/>
      <c r="B1488" s="27" t="s">
        <v>21</v>
      </c>
      <c r="C1488" s="27">
        <v>1185732</v>
      </c>
      <c r="D1488" s="28">
        <v>44419</v>
      </c>
      <c r="E1488" s="27" t="s">
        <v>22</v>
      </c>
      <c r="F1488" s="27" t="s">
        <v>23</v>
      </c>
      <c r="G1488" s="27" t="s">
        <v>73</v>
      </c>
      <c r="H1488" s="27" t="s">
        <v>24</v>
      </c>
      <c r="I1488" s="29">
        <v>0.5</v>
      </c>
      <c r="J1488" s="30">
        <v>8500</v>
      </c>
      <c r="K1488" s="31">
        <f t="shared" si="10"/>
        <v>4250</v>
      </c>
      <c r="L1488" s="31">
        <f t="shared" si="11"/>
        <v>2125</v>
      </c>
      <c r="M1488" s="32">
        <v>0.5</v>
      </c>
      <c r="O1488" s="37"/>
      <c r="P1488" s="38"/>
      <c r="Q1488" s="33"/>
      <c r="R1488" s="34"/>
    </row>
    <row r="1489" spans="1:18" ht="15.75" customHeight="1" x14ac:dyDescent="0.2">
      <c r="A1489" s="22"/>
      <c r="B1489" s="27" t="s">
        <v>21</v>
      </c>
      <c r="C1489" s="27">
        <v>1185732</v>
      </c>
      <c r="D1489" s="28">
        <v>44419</v>
      </c>
      <c r="E1489" s="27" t="s">
        <v>22</v>
      </c>
      <c r="F1489" s="27" t="s">
        <v>23</v>
      </c>
      <c r="G1489" s="27" t="s">
        <v>73</v>
      </c>
      <c r="H1489" s="27" t="s">
        <v>25</v>
      </c>
      <c r="I1489" s="29">
        <v>0.45000000000000007</v>
      </c>
      <c r="J1489" s="30">
        <v>6250</v>
      </c>
      <c r="K1489" s="31">
        <f t="shared" si="10"/>
        <v>2812.5000000000005</v>
      </c>
      <c r="L1489" s="31">
        <f t="shared" si="11"/>
        <v>843.75000000000011</v>
      </c>
      <c r="M1489" s="32">
        <v>0.3</v>
      </c>
      <c r="O1489" s="37"/>
      <c r="P1489" s="38"/>
      <c r="Q1489" s="33"/>
      <c r="R1489" s="34"/>
    </row>
    <row r="1490" spans="1:18" ht="15.75" customHeight="1" x14ac:dyDescent="0.2">
      <c r="A1490" s="22"/>
      <c r="B1490" s="27" t="s">
        <v>21</v>
      </c>
      <c r="C1490" s="27">
        <v>1185732</v>
      </c>
      <c r="D1490" s="28">
        <v>44419</v>
      </c>
      <c r="E1490" s="27" t="s">
        <v>22</v>
      </c>
      <c r="F1490" s="27" t="s">
        <v>23</v>
      </c>
      <c r="G1490" s="27" t="s">
        <v>73</v>
      </c>
      <c r="H1490" s="27" t="s">
        <v>26</v>
      </c>
      <c r="I1490" s="29">
        <v>0.4</v>
      </c>
      <c r="J1490" s="30">
        <v>5500</v>
      </c>
      <c r="K1490" s="31">
        <f t="shared" si="10"/>
        <v>2200</v>
      </c>
      <c r="L1490" s="31">
        <f t="shared" si="11"/>
        <v>770</v>
      </c>
      <c r="M1490" s="32">
        <v>0.35</v>
      </c>
      <c r="O1490" s="37"/>
      <c r="P1490" s="38"/>
      <c r="Q1490" s="33"/>
      <c r="R1490" s="34"/>
    </row>
    <row r="1491" spans="1:18" ht="15.75" customHeight="1" x14ac:dyDescent="0.2">
      <c r="A1491" s="22"/>
      <c r="B1491" s="27" t="s">
        <v>21</v>
      </c>
      <c r="C1491" s="27">
        <v>1185732</v>
      </c>
      <c r="D1491" s="28">
        <v>44419</v>
      </c>
      <c r="E1491" s="27" t="s">
        <v>22</v>
      </c>
      <c r="F1491" s="27" t="s">
        <v>23</v>
      </c>
      <c r="G1491" s="27" t="s">
        <v>73</v>
      </c>
      <c r="H1491" s="27" t="s">
        <v>27</v>
      </c>
      <c r="I1491" s="29">
        <v>0.4</v>
      </c>
      <c r="J1491" s="30">
        <v>5250</v>
      </c>
      <c r="K1491" s="31">
        <f t="shared" si="10"/>
        <v>2100</v>
      </c>
      <c r="L1491" s="31">
        <f t="shared" si="11"/>
        <v>735</v>
      </c>
      <c r="M1491" s="32">
        <v>0.35</v>
      </c>
      <c r="O1491" s="37"/>
      <c r="P1491" s="38"/>
      <c r="Q1491" s="33"/>
      <c r="R1491" s="34"/>
    </row>
    <row r="1492" spans="1:18" ht="15.75" customHeight="1" x14ac:dyDescent="0.2">
      <c r="A1492" s="22"/>
      <c r="B1492" s="27" t="s">
        <v>21</v>
      </c>
      <c r="C1492" s="27">
        <v>1185732</v>
      </c>
      <c r="D1492" s="28">
        <v>44419</v>
      </c>
      <c r="E1492" s="27" t="s">
        <v>22</v>
      </c>
      <c r="F1492" s="27" t="s">
        <v>23</v>
      </c>
      <c r="G1492" s="27" t="s">
        <v>73</v>
      </c>
      <c r="H1492" s="27" t="s">
        <v>28</v>
      </c>
      <c r="I1492" s="29">
        <v>0.5</v>
      </c>
      <c r="J1492" s="30">
        <v>5000</v>
      </c>
      <c r="K1492" s="31">
        <f t="shared" si="10"/>
        <v>2500</v>
      </c>
      <c r="L1492" s="31">
        <f t="shared" si="11"/>
        <v>750</v>
      </c>
      <c r="M1492" s="32">
        <v>0.3</v>
      </c>
      <c r="O1492" s="37"/>
      <c r="P1492" s="38"/>
      <c r="Q1492" s="33"/>
      <c r="R1492" s="34"/>
    </row>
    <row r="1493" spans="1:18" ht="15.75" customHeight="1" x14ac:dyDescent="0.2">
      <c r="A1493" s="22"/>
      <c r="B1493" s="27" t="s">
        <v>21</v>
      </c>
      <c r="C1493" s="27">
        <v>1185732</v>
      </c>
      <c r="D1493" s="28">
        <v>44419</v>
      </c>
      <c r="E1493" s="27" t="s">
        <v>22</v>
      </c>
      <c r="F1493" s="27" t="s">
        <v>23</v>
      </c>
      <c r="G1493" s="27" t="s">
        <v>73</v>
      </c>
      <c r="H1493" s="27" t="s">
        <v>29</v>
      </c>
      <c r="I1493" s="29">
        <v>0.55000000000000004</v>
      </c>
      <c r="J1493" s="30">
        <v>6750</v>
      </c>
      <c r="K1493" s="31">
        <f t="shared" si="10"/>
        <v>3712.5000000000005</v>
      </c>
      <c r="L1493" s="31">
        <f t="shared" si="11"/>
        <v>928.12500000000011</v>
      </c>
      <c r="M1493" s="32">
        <v>0.25</v>
      </c>
      <c r="O1493" s="37"/>
      <c r="P1493" s="38"/>
      <c r="Q1493" s="33"/>
      <c r="R1493" s="34"/>
    </row>
    <row r="1494" spans="1:18" ht="15.75" customHeight="1" x14ac:dyDescent="0.2">
      <c r="A1494" s="22"/>
      <c r="B1494" s="27" t="s">
        <v>21</v>
      </c>
      <c r="C1494" s="27">
        <v>1185732</v>
      </c>
      <c r="D1494" s="28">
        <v>44449</v>
      </c>
      <c r="E1494" s="27" t="s">
        <v>22</v>
      </c>
      <c r="F1494" s="27" t="s">
        <v>23</v>
      </c>
      <c r="G1494" s="27" t="s">
        <v>73</v>
      </c>
      <c r="H1494" s="27" t="s">
        <v>24</v>
      </c>
      <c r="I1494" s="29">
        <v>0.5</v>
      </c>
      <c r="J1494" s="30">
        <v>8000</v>
      </c>
      <c r="K1494" s="31">
        <f t="shared" si="10"/>
        <v>4000</v>
      </c>
      <c r="L1494" s="31">
        <f t="shared" si="11"/>
        <v>2000</v>
      </c>
      <c r="M1494" s="32">
        <v>0.5</v>
      </c>
      <c r="O1494" s="37"/>
      <c r="P1494" s="38"/>
      <c r="Q1494" s="33"/>
      <c r="R1494" s="34"/>
    </row>
    <row r="1495" spans="1:18" ht="15.75" customHeight="1" x14ac:dyDescent="0.2">
      <c r="A1495" s="22"/>
      <c r="B1495" s="27" t="s">
        <v>21</v>
      </c>
      <c r="C1495" s="27">
        <v>1185732</v>
      </c>
      <c r="D1495" s="28">
        <v>44449</v>
      </c>
      <c r="E1495" s="27" t="s">
        <v>22</v>
      </c>
      <c r="F1495" s="27" t="s">
        <v>23</v>
      </c>
      <c r="G1495" s="27" t="s">
        <v>73</v>
      </c>
      <c r="H1495" s="27" t="s">
        <v>25</v>
      </c>
      <c r="I1495" s="29">
        <v>0.45000000000000007</v>
      </c>
      <c r="J1495" s="30">
        <v>6000</v>
      </c>
      <c r="K1495" s="31">
        <f t="shared" si="10"/>
        <v>2700.0000000000005</v>
      </c>
      <c r="L1495" s="31">
        <f t="shared" si="11"/>
        <v>810.00000000000011</v>
      </c>
      <c r="M1495" s="32">
        <v>0.3</v>
      </c>
      <c r="O1495" s="37"/>
      <c r="P1495" s="38"/>
      <c r="Q1495" s="33"/>
      <c r="R1495" s="34"/>
    </row>
    <row r="1496" spans="1:18" ht="15.75" customHeight="1" x14ac:dyDescent="0.2">
      <c r="A1496" s="22"/>
      <c r="B1496" s="27" t="s">
        <v>21</v>
      </c>
      <c r="C1496" s="27">
        <v>1185732</v>
      </c>
      <c r="D1496" s="28">
        <v>44449</v>
      </c>
      <c r="E1496" s="27" t="s">
        <v>22</v>
      </c>
      <c r="F1496" s="27" t="s">
        <v>23</v>
      </c>
      <c r="G1496" s="27" t="s">
        <v>73</v>
      </c>
      <c r="H1496" s="27" t="s">
        <v>26</v>
      </c>
      <c r="I1496" s="29">
        <v>0.4</v>
      </c>
      <c r="J1496" s="30">
        <v>5250</v>
      </c>
      <c r="K1496" s="31">
        <f t="shared" si="10"/>
        <v>2100</v>
      </c>
      <c r="L1496" s="31">
        <f t="shared" si="11"/>
        <v>735</v>
      </c>
      <c r="M1496" s="32">
        <v>0.35</v>
      </c>
      <c r="O1496" s="37"/>
      <c r="P1496" s="38"/>
      <c r="Q1496" s="33"/>
      <c r="R1496" s="34"/>
    </row>
    <row r="1497" spans="1:18" ht="15.75" customHeight="1" x14ac:dyDescent="0.2">
      <c r="A1497" s="22"/>
      <c r="B1497" s="27" t="s">
        <v>21</v>
      </c>
      <c r="C1497" s="27">
        <v>1185732</v>
      </c>
      <c r="D1497" s="28">
        <v>44449</v>
      </c>
      <c r="E1497" s="27" t="s">
        <v>22</v>
      </c>
      <c r="F1497" s="27" t="s">
        <v>23</v>
      </c>
      <c r="G1497" s="27" t="s">
        <v>73</v>
      </c>
      <c r="H1497" s="27" t="s">
        <v>27</v>
      </c>
      <c r="I1497" s="29">
        <v>0.4</v>
      </c>
      <c r="J1497" s="30">
        <v>5000</v>
      </c>
      <c r="K1497" s="31">
        <f t="shared" si="10"/>
        <v>2000</v>
      </c>
      <c r="L1497" s="31">
        <f t="shared" si="11"/>
        <v>700</v>
      </c>
      <c r="M1497" s="32">
        <v>0.35</v>
      </c>
      <c r="O1497" s="37"/>
      <c r="P1497" s="38"/>
      <c r="Q1497" s="33"/>
      <c r="R1497" s="34"/>
    </row>
    <row r="1498" spans="1:18" ht="15.75" customHeight="1" x14ac:dyDescent="0.2">
      <c r="A1498" s="22"/>
      <c r="B1498" s="27" t="s">
        <v>21</v>
      </c>
      <c r="C1498" s="27">
        <v>1185732</v>
      </c>
      <c r="D1498" s="28">
        <v>44449</v>
      </c>
      <c r="E1498" s="27" t="s">
        <v>22</v>
      </c>
      <c r="F1498" s="27" t="s">
        <v>23</v>
      </c>
      <c r="G1498" s="27" t="s">
        <v>73</v>
      </c>
      <c r="H1498" s="27" t="s">
        <v>28</v>
      </c>
      <c r="I1498" s="29">
        <v>0.5</v>
      </c>
      <c r="J1498" s="30">
        <v>5000</v>
      </c>
      <c r="K1498" s="31">
        <f t="shared" si="10"/>
        <v>2500</v>
      </c>
      <c r="L1498" s="31">
        <f t="shared" si="11"/>
        <v>750</v>
      </c>
      <c r="M1498" s="32">
        <v>0.3</v>
      </c>
      <c r="O1498" s="37"/>
      <c r="P1498" s="38"/>
      <c r="Q1498" s="33"/>
      <c r="R1498" s="34"/>
    </row>
    <row r="1499" spans="1:18" ht="15.75" customHeight="1" x14ac:dyDescent="0.2">
      <c r="A1499" s="22"/>
      <c r="B1499" s="27" t="s">
        <v>21</v>
      </c>
      <c r="C1499" s="27">
        <v>1185732</v>
      </c>
      <c r="D1499" s="28">
        <v>44449</v>
      </c>
      <c r="E1499" s="27" t="s">
        <v>22</v>
      </c>
      <c r="F1499" s="27" t="s">
        <v>23</v>
      </c>
      <c r="G1499" s="27" t="s">
        <v>73</v>
      </c>
      <c r="H1499" s="27" t="s">
        <v>29</v>
      </c>
      <c r="I1499" s="29">
        <v>0.55000000000000004</v>
      </c>
      <c r="J1499" s="30">
        <v>6000</v>
      </c>
      <c r="K1499" s="31">
        <f t="shared" si="10"/>
        <v>3300.0000000000005</v>
      </c>
      <c r="L1499" s="31">
        <f t="shared" si="11"/>
        <v>825.00000000000011</v>
      </c>
      <c r="M1499" s="32">
        <v>0.25</v>
      </c>
      <c r="O1499" s="37"/>
      <c r="P1499" s="38"/>
      <c r="Q1499" s="33"/>
      <c r="R1499" s="34"/>
    </row>
    <row r="1500" spans="1:18" ht="15.75" customHeight="1" x14ac:dyDescent="0.2">
      <c r="A1500" s="22"/>
      <c r="B1500" s="27" t="s">
        <v>21</v>
      </c>
      <c r="C1500" s="27">
        <v>1185732</v>
      </c>
      <c r="D1500" s="28">
        <v>44481</v>
      </c>
      <c r="E1500" s="27" t="s">
        <v>22</v>
      </c>
      <c r="F1500" s="27" t="s">
        <v>23</v>
      </c>
      <c r="G1500" s="27" t="s">
        <v>73</v>
      </c>
      <c r="H1500" s="27" t="s">
        <v>24</v>
      </c>
      <c r="I1500" s="29">
        <v>0.55000000000000004</v>
      </c>
      <c r="J1500" s="30">
        <v>7750</v>
      </c>
      <c r="K1500" s="31">
        <f t="shared" si="10"/>
        <v>4262.5</v>
      </c>
      <c r="L1500" s="31">
        <f t="shared" si="11"/>
        <v>2131.25</v>
      </c>
      <c r="M1500" s="32">
        <v>0.5</v>
      </c>
      <c r="O1500" s="37"/>
      <c r="P1500" s="38"/>
      <c r="Q1500" s="33"/>
      <c r="R1500" s="34"/>
    </row>
    <row r="1501" spans="1:18" ht="15.75" customHeight="1" x14ac:dyDescent="0.2">
      <c r="A1501" s="22"/>
      <c r="B1501" s="27" t="s">
        <v>21</v>
      </c>
      <c r="C1501" s="27">
        <v>1185732</v>
      </c>
      <c r="D1501" s="28">
        <v>44481</v>
      </c>
      <c r="E1501" s="27" t="s">
        <v>22</v>
      </c>
      <c r="F1501" s="27" t="s">
        <v>23</v>
      </c>
      <c r="G1501" s="27" t="s">
        <v>73</v>
      </c>
      <c r="H1501" s="27" t="s">
        <v>25</v>
      </c>
      <c r="I1501" s="29">
        <v>0.45000000000000007</v>
      </c>
      <c r="J1501" s="30">
        <v>6000</v>
      </c>
      <c r="K1501" s="31">
        <f t="shared" si="10"/>
        <v>2700.0000000000005</v>
      </c>
      <c r="L1501" s="31">
        <f t="shared" si="11"/>
        <v>810.00000000000011</v>
      </c>
      <c r="M1501" s="32">
        <v>0.3</v>
      </c>
      <c r="O1501" s="37"/>
      <c r="P1501" s="38"/>
      <c r="Q1501" s="33"/>
      <c r="R1501" s="34"/>
    </row>
    <row r="1502" spans="1:18" ht="15.75" customHeight="1" x14ac:dyDescent="0.2">
      <c r="A1502" s="22"/>
      <c r="B1502" s="27" t="s">
        <v>21</v>
      </c>
      <c r="C1502" s="27">
        <v>1185732</v>
      </c>
      <c r="D1502" s="28">
        <v>44481</v>
      </c>
      <c r="E1502" s="27" t="s">
        <v>22</v>
      </c>
      <c r="F1502" s="27" t="s">
        <v>23</v>
      </c>
      <c r="G1502" s="27" t="s">
        <v>73</v>
      </c>
      <c r="H1502" s="27" t="s">
        <v>26</v>
      </c>
      <c r="I1502" s="29">
        <v>0.45000000000000007</v>
      </c>
      <c r="J1502" s="30">
        <v>5000</v>
      </c>
      <c r="K1502" s="31">
        <f t="shared" si="10"/>
        <v>2250.0000000000005</v>
      </c>
      <c r="L1502" s="31">
        <f t="shared" si="11"/>
        <v>787.50000000000011</v>
      </c>
      <c r="M1502" s="32">
        <v>0.35</v>
      </c>
      <c r="O1502" s="37"/>
      <c r="P1502" s="38"/>
      <c r="Q1502" s="33"/>
      <c r="R1502" s="34"/>
    </row>
    <row r="1503" spans="1:18" ht="15.75" customHeight="1" x14ac:dyDescent="0.2">
      <c r="A1503" s="22"/>
      <c r="B1503" s="27" t="s">
        <v>21</v>
      </c>
      <c r="C1503" s="27">
        <v>1185732</v>
      </c>
      <c r="D1503" s="28">
        <v>44481</v>
      </c>
      <c r="E1503" s="27" t="s">
        <v>22</v>
      </c>
      <c r="F1503" s="27" t="s">
        <v>23</v>
      </c>
      <c r="G1503" s="27" t="s">
        <v>73</v>
      </c>
      <c r="H1503" s="27" t="s">
        <v>27</v>
      </c>
      <c r="I1503" s="29">
        <v>0.45000000000000007</v>
      </c>
      <c r="J1503" s="30">
        <v>4750</v>
      </c>
      <c r="K1503" s="31">
        <f t="shared" si="10"/>
        <v>2137.5000000000005</v>
      </c>
      <c r="L1503" s="31">
        <f t="shared" si="11"/>
        <v>748.12500000000011</v>
      </c>
      <c r="M1503" s="32">
        <v>0.35</v>
      </c>
      <c r="O1503" s="37"/>
      <c r="P1503" s="38"/>
      <c r="Q1503" s="33"/>
      <c r="R1503" s="34"/>
    </row>
    <row r="1504" spans="1:18" ht="15.75" customHeight="1" x14ac:dyDescent="0.2">
      <c r="A1504" s="22"/>
      <c r="B1504" s="27" t="s">
        <v>21</v>
      </c>
      <c r="C1504" s="27">
        <v>1185732</v>
      </c>
      <c r="D1504" s="28">
        <v>44481</v>
      </c>
      <c r="E1504" s="27" t="s">
        <v>22</v>
      </c>
      <c r="F1504" s="27" t="s">
        <v>23</v>
      </c>
      <c r="G1504" s="27" t="s">
        <v>73</v>
      </c>
      <c r="H1504" s="27" t="s">
        <v>28</v>
      </c>
      <c r="I1504" s="29">
        <v>0.55000000000000004</v>
      </c>
      <c r="J1504" s="30">
        <v>4750</v>
      </c>
      <c r="K1504" s="31">
        <f t="shared" si="10"/>
        <v>2612.5</v>
      </c>
      <c r="L1504" s="31">
        <f t="shared" si="11"/>
        <v>783.75</v>
      </c>
      <c r="M1504" s="32">
        <v>0.3</v>
      </c>
      <c r="O1504" s="37"/>
      <c r="P1504" s="38"/>
      <c r="Q1504" s="33"/>
      <c r="R1504" s="34"/>
    </row>
    <row r="1505" spans="1:18" ht="15.75" customHeight="1" x14ac:dyDescent="0.2">
      <c r="A1505" s="22"/>
      <c r="B1505" s="27" t="s">
        <v>21</v>
      </c>
      <c r="C1505" s="27">
        <v>1185732</v>
      </c>
      <c r="D1505" s="28">
        <v>44481</v>
      </c>
      <c r="E1505" s="27" t="s">
        <v>22</v>
      </c>
      <c r="F1505" s="27" t="s">
        <v>23</v>
      </c>
      <c r="G1505" s="27" t="s">
        <v>73</v>
      </c>
      <c r="H1505" s="27" t="s">
        <v>29</v>
      </c>
      <c r="I1505" s="29">
        <v>0.6</v>
      </c>
      <c r="J1505" s="30">
        <v>6000</v>
      </c>
      <c r="K1505" s="31">
        <f t="shared" si="10"/>
        <v>3600</v>
      </c>
      <c r="L1505" s="31">
        <f t="shared" si="11"/>
        <v>900</v>
      </c>
      <c r="M1505" s="32">
        <v>0.25</v>
      </c>
      <c r="O1505" s="37"/>
      <c r="P1505" s="38"/>
      <c r="Q1505" s="33"/>
      <c r="R1505" s="34"/>
    </row>
    <row r="1506" spans="1:18" ht="15.75" customHeight="1" x14ac:dyDescent="0.2">
      <c r="A1506" s="22"/>
      <c r="B1506" s="27" t="s">
        <v>21</v>
      </c>
      <c r="C1506" s="27">
        <v>1185732</v>
      </c>
      <c r="D1506" s="28">
        <v>44511</v>
      </c>
      <c r="E1506" s="27" t="s">
        <v>22</v>
      </c>
      <c r="F1506" s="27" t="s">
        <v>23</v>
      </c>
      <c r="G1506" s="27" t="s">
        <v>73</v>
      </c>
      <c r="H1506" s="27" t="s">
        <v>24</v>
      </c>
      <c r="I1506" s="29">
        <v>0.55000000000000004</v>
      </c>
      <c r="J1506" s="30">
        <v>7500</v>
      </c>
      <c r="K1506" s="31">
        <f t="shared" si="10"/>
        <v>4125</v>
      </c>
      <c r="L1506" s="31">
        <f t="shared" si="11"/>
        <v>2062.5</v>
      </c>
      <c r="M1506" s="32">
        <v>0.5</v>
      </c>
      <c r="O1506" s="37"/>
      <c r="P1506" s="38"/>
      <c r="Q1506" s="33"/>
      <c r="R1506" s="34"/>
    </row>
    <row r="1507" spans="1:18" ht="15.75" customHeight="1" x14ac:dyDescent="0.2">
      <c r="A1507" s="22"/>
      <c r="B1507" s="27" t="s">
        <v>21</v>
      </c>
      <c r="C1507" s="27">
        <v>1185732</v>
      </c>
      <c r="D1507" s="28">
        <v>44511</v>
      </c>
      <c r="E1507" s="27" t="s">
        <v>22</v>
      </c>
      <c r="F1507" s="27" t="s">
        <v>23</v>
      </c>
      <c r="G1507" s="27" t="s">
        <v>73</v>
      </c>
      <c r="H1507" s="27" t="s">
        <v>25</v>
      </c>
      <c r="I1507" s="29">
        <v>0.45000000000000007</v>
      </c>
      <c r="J1507" s="30">
        <v>5750</v>
      </c>
      <c r="K1507" s="31">
        <f t="shared" si="10"/>
        <v>2587.5000000000005</v>
      </c>
      <c r="L1507" s="31">
        <f t="shared" si="11"/>
        <v>776.25000000000011</v>
      </c>
      <c r="M1507" s="32">
        <v>0.3</v>
      </c>
      <c r="O1507" s="37"/>
      <c r="P1507" s="38"/>
      <c r="Q1507" s="33"/>
      <c r="R1507" s="34"/>
    </row>
    <row r="1508" spans="1:18" ht="15.75" customHeight="1" x14ac:dyDescent="0.2">
      <c r="A1508" s="22"/>
      <c r="B1508" s="27" t="s">
        <v>21</v>
      </c>
      <c r="C1508" s="27">
        <v>1185732</v>
      </c>
      <c r="D1508" s="28">
        <v>44511</v>
      </c>
      <c r="E1508" s="27" t="s">
        <v>22</v>
      </c>
      <c r="F1508" s="27" t="s">
        <v>23</v>
      </c>
      <c r="G1508" s="27" t="s">
        <v>73</v>
      </c>
      <c r="H1508" s="27" t="s">
        <v>26</v>
      </c>
      <c r="I1508" s="29">
        <v>0.45000000000000007</v>
      </c>
      <c r="J1508" s="30">
        <v>5200</v>
      </c>
      <c r="K1508" s="31">
        <f t="shared" si="10"/>
        <v>2340.0000000000005</v>
      </c>
      <c r="L1508" s="31">
        <f t="shared" si="11"/>
        <v>819.00000000000011</v>
      </c>
      <c r="M1508" s="32">
        <v>0.35</v>
      </c>
      <c r="O1508" s="37"/>
      <c r="P1508" s="38"/>
      <c r="Q1508" s="33"/>
      <c r="R1508" s="34"/>
    </row>
    <row r="1509" spans="1:18" ht="15.75" customHeight="1" x14ac:dyDescent="0.2">
      <c r="A1509" s="22"/>
      <c r="B1509" s="27" t="s">
        <v>21</v>
      </c>
      <c r="C1509" s="27">
        <v>1185732</v>
      </c>
      <c r="D1509" s="28">
        <v>44511</v>
      </c>
      <c r="E1509" s="27" t="s">
        <v>22</v>
      </c>
      <c r="F1509" s="27" t="s">
        <v>23</v>
      </c>
      <c r="G1509" s="27" t="s">
        <v>73</v>
      </c>
      <c r="H1509" s="27" t="s">
        <v>27</v>
      </c>
      <c r="I1509" s="29">
        <v>0.45000000000000007</v>
      </c>
      <c r="J1509" s="30">
        <v>5000</v>
      </c>
      <c r="K1509" s="31">
        <f t="shared" si="10"/>
        <v>2250.0000000000005</v>
      </c>
      <c r="L1509" s="31">
        <f t="shared" si="11"/>
        <v>787.50000000000011</v>
      </c>
      <c r="M1509" s="32">
        <v>0.35</v>
      </c>
      <c r="O1509" s="37"/>
      <c r="P1509" s="38"/>
      <c r="Q1509" s="33"/>
      <c r="R1509" s="34"/>
    </row>
    <row r="1510" spans="1:18" ht="15.75" customHeight="1" x14ac:dyDescent="0.2">
      <c r="A1510" s="22"/>
      <c r="B1510" s="27" t="s">
        <v>21</v>
      </c>
      <c r="C1510" s="27">
        <v>1185732</v>
      </c>
      <c r="D1510" s="28">
        <v>44511</v>
      </c>
      <c r="E1510" s="27" t="s">
        <v>22</v>
      </c>
      <c r="F1510" s="27" t="s">
        <v>23</v>
      </c>
      <c r="G1510" s="27" t="s">
        <v>73</v>
      </c>
      <c r="H1510" s="27" t="s">
        <v>28</v>
      </c>
      <c r="I1510" s="29">
        <v>0.55000000000000004</v>
      </c>
      <c r="J1510" s="30">
        <v>4750</v>
      </c>
      <c r="K1510" s="31">
        <f t="shared" si="10"/>
        <v>2612.5</v>
      </c>
      <c r="L1510" s="31">
        <f t="shared" si="11"/>
        <v>783.75</v>
      </c>
      <c r="M1510" s="32">
        <v>0.3</v>
      </c>
      <c r="O1510" s="37"/>
      <c r="P1510" s="38"/>
      <c r="Q1510" s="33"/>
      <c r="R1510" s="34"/>
    </row>
    <row r="1511" spans="1:18" ht="15.75" customHeight="1" x14ac:dyDescent="0.2">
      <c r="A1511" s="22"/>
      <c r="B1511" s="27" t="s">
        <v>21</v>
      </c>
      <c r="C1511" s="27">
        <v>1185732</v>
      </c>
      <c r="D1511" s="28">
        <v>44511</v>
      </c>
      <c r="E1511" s="27" t="s">
        <v>22</v>
      </c>
      <c r="F1511" s="27" t="s">
        <v>23</v>
      </c>
      <c r="G1511" s="27" t="s">
        <v>73</v>
      </c>
      <c r="H1511" s="27" t="s">
        <v>29</v>
      </c>
      <c r="I1511" s="29">
        <v>0.6</v>
      </c>
      <c r="J1511" s="30">
        <v>5750</v>
      </c>
      <c r="K1511" s="31">
        <f t="shared" si="10"/>
        <v>3450</v>
      </c>
      <c r="L1511" s="31">
        <f t="shared" si="11"/>
        <v>862.5</v>
      </c>
      <c r="M1511" s="32">
        <v>0.25</v>
      </c>
      <c r="O1511" s="37"/>
      <c r="P1511" s="38"/>
      <c r="Q1511" s="33"/>
      <c r="R1511" s="34"/>
    </row>
    <row r="1512" spans="1:18" ht="15.75" customHeight="1" x14ac:dyDescent="0.2">
      <c r="A1512" s="22"/>
      <c r="B1512" s="27" t="s">
        <v>21</v>
      </c>
      <c r="C1512" s="27">
        <v>1185732</v>
      </c>
      <c r="D1512" s="28">
        <v>44540</v>
      </c>
      <c r="E1512" s="27" t="s">
        <v>22</v>
      </c>
      <c r="F1512" s="27" t="s">
        <v>23</v>
      </c>
      <c r="G1512" s="27" t="s">
        <v>73</v>
      </c>
      <c r="H1512" s="27" t="s">
        <v>24</v>
      </c>
      <c r="I1512" s="29">
        <v>0.55000000000000004</v>
      </c>
      <c r="J1512" s="30">
        <v>8000</v>
      </c>
      <c r="K1512" s="31">
        <f t="shared" si="10"/>
        <v>4400</v>
      </c>
      <c r="L1512" s="31">
        <f t="shared" si="11"/>
        <v>2200</v>
      </c>
      <c r="M1512" s="32">
        <v>0.5</v>
      </c>
      <c r="O1512" s="37"/>
      <c r="P1512" s="38"/>
      <c r="Q1512" s="33"/>
      <c r="R1512" s="34"/>
    </row>
    <row r="1513" spans="1:18" ht="15.75" customHeight="1" x14ac:dyDescent="0.2">
      <c r="A1513" s="22"/>
      <c r="B1513" s="27" t="s">
        <v>21</v>
      </c>
      <c r="C1513" s="27">
        <v>1185732</v>
      </c>
      <c r="D1513" s="28">
        <v>44540</v>
      </c>
      <c r="E1513" s="27" t="s">
        <v>22</v>
      </c>
      <c r="F1513" s="27" t="s">
        <v>23</v>
      </c>
      <c r="G1513" s="27" t="s">
        <v>73</v>
      </c>
      <c r="H1513" s="27" t="s">
        <v>25</v>
      </c>
      <c r="I1513" s="29">
        <v>0.45000000000000007</v>
      </c>
      <c r="J1513" s="30">
        <v>6000</v>
      </c>
      <c r="K1513" s="31">
        <f t="shared" si="10"/>
        <v>2700.0000000000005</v>
      </c>
      <c r="L1513" s="31">
        <f t="shared" si="11"/>
        <v>810.00000000000011</v>
      </c>
      <c r="M1513" s="32">
        <v>0.3</v>
      </c>
      <c r="O1513" s="37"/>
      <c r="P1513" s="38"/>
      <c r="Q1513" s="33"/>
      <c r="R1513" s="34"/>
    </row>
    <row r="1514" spans="1:18" ht="15.75" customHeight="1" x14ac:dyDescent="0.2">
      <c r="A1514" s="22"/>
      <c r="B1514" s="27" t="s">
        <v>21</v>
      </c>
      <c r="C1514" s="27">
        <v>1185732</v>
      </c>
      <c r="D1514" s="28">
        <v>44540</v>
      </c>
      <c r="E1514" s="27" t="s">
        <v>22</v>
      </c>
      <c r="F1514" s="27" t="s">
        <v>23</v>
      </c>
      <c r="G1514" s="27" t="s">
        <v>73</v>
      </c>
      <c r="H1514" s="27" t="s">
        <v>26</v>
      </c>
      <c r="I1514" s="29">
        <v>0.45000000000000007</v>
      </c>
      <c r="J1514" s="30">
        <v>5500</v>
      </c>
      <c r="K1514" s="31">
        <f t="shared" si="10"/>
        <v>2475.0000000000005</v>
      </c>
      <c r="L1514" s="31">
        <f t="shared" si="11"/>
        <v>866.25000000000011</v>
      </c>
      <c r="M1514" s="32">
        <v>0.35</v>
      </c>
      <c r="O1514" s="37"/>
      <c r="P1514" s="38"/>
      <c r="Q1514" s="33"/>
      <c r="R1514" s="34"/>
    </row>
    <row r="1515" spans="1:18" ht="15.75" customHeight="1" x14ac:dyDescent="0.2">
      <c r="A1515" s="22"/>
      <c r="B1515" s="27" t="s">
        <v>21</v>
      </c>
      <c r="C1515" s="27">
        <v>1185732</v>
      </c>
      <c r="D1515" s="28">
        <v>44540</v>
      </c>
      <c r="E1515" s="27" t="s">
        <v>22</v>
      </c>
      <c r="F1515" s="27" t="s">
        <v>23</v>
      </c>
      <c r="G1515" s="27" t="s">
        <v>73</v>
      </c>
      <c r="H1515" s="27" t="s">
        <v>27</v>
      </c>
      <c r="I1515" s="29">
        <v>0.45000000000000007</v>
      </c>
      <c r="J1515" s="30">
        <v>5000</v>
      </c>
      <c r="K1515" s="31">
        <f t="shared" si="10"/>
        <v>2250.0000000000005</v>
      </c>
      <c r="L1515" s="31">
        <f t="shared" si="11"/>
        <v>787.50000000000011</v>
      </c>
      <c r="M1515" s="32">
        <v>0.35</v>
      </c>
      <c r="O1515" s="37"/>
      <c r="P1515" s="38"/>
      <c r="Q1515" s="33"/>
      <c r="R1515" s="34"/>
    </row>
    <row r="1516" spans="1:18" ht="15.75" customHeight="1" x14ac:dyDescent="0.2">
      <c r="A1516" s="22"/>
      <c r="B1516" s="27" t="s">
        <v>21</v>
      </c>
      <c r="C1516" s="27">
        <v>1185732</v>
      </c>
      <c r="D1516" s="28">
        <v>44540</v>
      </c>
      <c r="E1516" s="27" t="s">
        <v>22</v>
      </c>
      <c r="F1516" s="27" t="s">
        <v>23</v>
      </c>
      <c r="G1516" s="27" t="s">
        <v>73</v>
      </c>
      <c r="H1516" s="27" t="s">
        <v>28</v>
      </c>
      <c r="I1516" s="29">
        <v>0.55000000000000004</v>
      </c>
      <c r="J1516" s="30">
        <v>5000</v>
      </c>
      <c r="K1516" s="31">
        <f t="shared" si="10"/>
        <v>2750</v>
      </c>
      <c r="L1516" s="31">
        <f t="shared" si="11"/>
        <v>825</v>
      </c>
      <c r="M1516" s="32">
        <v>0.3</v>
      </c>
      <c r="O1516" s="37"/>
      <c r="P1516" s="38"/>
      <c r="Q1516" s="33"/>
      <c r="R1516" s="34"/>
    </row>
    <row r="1517" spans="1:18" ht="15.75" customHeight="1" x14ac:dyDescent="0.2">
      <c r="A1517" s="22"/>
      <c r="B1517" s="27" t="s">
        <v>21</v>
      </c>
      <c r="C1517" s="27">
        <v>1185732</v>
      </c>
      <c r="D1517" s="28">
        <v>44540</v>
      </c>
      <c r="E1517" s="27" t="s">
        <v>22</v>
      </c>
      <c r="F1517" s="27" t="s">
        <v>23</v>
      </c>
      <c r="G1517" s="27" t="s">
        <v>73</v>
      </c>
      <c r="H1517" s="27" t="s">
        <v>29</v>
      </c>
      <c r="I1517" s="29">
        <v>0.6</v>
      </c>
      <c r="J1517" s="30">
        <v>6000</v>
      </c>
      <c r="K1517" s="31">
        <f t="shared" si="10"/>
        <v>3600</v>
      </c>
      <c r="L1517" s="31">
        <f t="shared" si="11"/>
        <v>900</v>
      </c>
      <c r="M1517" s="32">
        <v>0.25</v>
      </c>
      <c r="O1517" s="37"/>
      <c r="P1517" s="38"/>
      <c r="Q1517" s="33"/>
      <c r="R1517" s="34"/>
    </row>
    <row r="1518" spans="1:18" ht="15.75" customHeight="1" x14ac:dyDescent="0.2">
      <c r="A1518" s="22" t="s">
        <v>46</v>
      </c>
      <c r="B1518" s="27" t="s">
        <v>34</v>
      </c>
      <c r="C1518" s="27">
        <v>1128299</v>
      </c>
      <c r="D1518" s="28">
        <v>44220</v>
      </c>
      <c r="E1518" s="27" t="s">
        <v>35</v>
      </c>
      <c r="F1518" s="27" t="s">
        <v>74</v>
      </c>
      <c r="G1518" s="27" t="s">
        <v>75</v>
      </c>
      <c r="H1518" s="27" t="s">
        <v>24</v>
      </c>
      <c r="I1518" s="29">
        <v>0.30000000000000004</v>
      </c>
      <c r="J1518" s="30">
        <v>3500</v>
      </c>
      <c r="K1518" s="31">
        <f t="shared" si="10"/>
        <v>1050.0000000000002</v>
      </c>
      <c r="L1518" s="31">
        <f t="shared" si="11"/>
        <v>367.50000000000006</v>
      </c>
      <c r="M1518" s="32">
        <v>0.35</v>
      </c>
      <c r="O1518" s="37"/>
      <c r="P1518" s="38"/>
      <c r="Q1518" s="33"/>
      <c r="R1518" s="34"/>
    </row>
    <row r="1519" spans="1:18" ht="15.75" customHeight="1" x14ac:dyDescent="0.2">
      <c r="A1519" s="22"/>
      <c r="B1519" s="27" t="s">
        <v>34</v>
      </c>
      <c r="C1519" s="27">
        <v>1128299</v>
      </c>
      <c r="D1519" s="28">
        <v>44220</v>
      </c>
      <c r="E1519" s="27" t="s">
        <v>35</v>
      </c>
      <c r="F1519" s="27" t="s">
        <v>74</v>
      </c>
      <c r="G1519" s="27" t="s">
        <v>75</v>
      </c>
      <c r="H1519" s="27" t="s">
        <v>25</v>
      </c>
      <c r="I1519" s="29">
        <v>0.4</v>
      </c>
      <c r="J1519" s="30">
        <v>3500</v>
      </c>
      <c r="K1519" s="31">
        <f t="shared" si="10"/>
        <v>1400</v>
      </c>
      <c r="L1519" s="31">
        <f t="shared" si="11"/>
        <v>489.99999999999994</v>
      </c>
      <c r="M1519" s="32">
        <v>0.35</v>
      </c>
      <c r="O1519" s="37"/>
      <c r="P1519" s="38"/>
      <c r="Q1519" s="33"/>
      <c r="R1519" s="34"/>
    </row>
    <row r="1520" spans="1:18" ht="15.75" customHeight="1" x14ac:dyDescent="0.2">
      <c r="A1520" s="22"/>
      <c r="B1520" s="27" t="s">
        <v>34</v>
      </c>
      <c r="C1520" s="27">
        <v>1128299</v>
      </c>
      <c r="D1520" s="28">
        <v>44220</v>
      </c>
      <c r="E1520" s="27" t="s">
        <v>35</v>
      </c>
      <c r="F1520" s="27" t="s">
        <v>74</v>
      </c>
      <c r="G1520" s="27" t="s">
        <v>75</v>
      </c>
      <c r="H1520" s="27" t="s">
        <v>26</v>
      </c>
      <c r="I1520" s="29">
        <v>0.4</v>
      </c>
      <c r="J1520" s="30">
        <v>3500</v>
      </c>
      <c r="K1520" s="31">
        <f t="shared" si="10"/>
        <v>1400</v>
      </c>
      <c r="L1520" s="31">
        <f t="shared" si="11"/>
        <v>489.99999999999994</v>
      </c>
      <c r="M1520" s="32">
        <v>0.35</v>
      </c>
      <c r="O1520" s="37"/>
      <c r="P1520" s="38"/>
      <c r="Q1520" s="33"/>
      <c r="R1520" s="34"/>
    </row>
    <row r="1521" spans="1:18" ht="15.75" customHeight="1" x14ac:dyDescent="0.2">
      <c r="A1521" s="22"/>
      <c r="B1521" s="27" t="s">
        <v>34</v>
      </c>
      <c r="C1521" s="27">
        <v>1128299</v>
      </c>
      <c r="D1521" s="28">
        <v>44220</v>
      </c>
      <c r="E1521" s="27" t="s">
        <v>35</v>
      </c>
      <c r="F1521" s="27" t="s">
        <v>74</v>
      </c>
      <c r="G1521" s="27" t="s">
        <v>75</v>
      </c>
      <c r="H1521" s="27" t="s">
        <v>27</v>
      </c>
      <c r="I1521" s="29">
        <v>0.4</v>
      </c>
      <c r="J1521" s="30">
        <v>2000</v>
      </c>
      <c r="K1521" s="31">
        <f t="shared" si="10"/>
        <v>800</v>
      </c>
      <c r="L1521" s="31">
        <f t="shared" si="11"/>
        <v>280</v>
      </c>
      <c r="M1521" s="32">
        <v>0.35</v>
      </c>
      <c r="O1521" s="37"/>
      <c r="P1521" s="38"/>
      <c r="Q1521" s="33"/>
      <c r="R1521" s="34"/>
    </row>
    <row r="1522" spans="1:18" ht="15.75" customHeight="1" x14ac:dyDescent="0.2">
      <c r="A1522" s="22"/>
      <c r="B1522" s="27" t="s">
        <v>34</v>
      </c>
      <c r="C1522" s="27">
        <v>1128299</v>
      </c>
      <c r="D1522" s="28">
        <v>44220</v>
      </c>
      <c r="E1522" s="27" t="s">
        <v>35</v>
      </c>
      <c r="F1522" s="27" t="s">
        <v>74</v>
      </c>
      <c r="G1522" s="27" t="s">
        <v>75</v>
      </c>
      <c r="H1522" s="27" t="s">
        <v>28</v>
      </c>
      <c r="I1522" s="29">
        <v>0.45000000000000007</v>
      </c>
      <c r="J1522" s="30">
        <v>1500</v>
      </c>
      <c r="K1522" s="31">
        <f t="shared" si="10"/>
        <v>675.00000000000011</v>
      </c>
      <c r="L1522" s="31">
        <f t="shared" si="11"/>
        <v>270.00000000000006</v>
      </c>
      <c r="M1522" s="32">
        <v>0.4</v>
      </c>
      <c r="O1522" s="37"/>
      <c r="P1522" s="38"/>
      <c r="Q1522" s="33"/>
      <c r="R1522" s="34"/>
    </row>
    <row r="1523" spans="1:18" ht="15.75" customHeight="1" x14ac:dyDescent="0.2">
      <c r="A1523" s="22"/>
      <c r="B1523" s="27" t="s">
        <v>34</v>
      </c>
      <c r="C1523" s="27">
        <v>1128299</v>
      </c>
      <c r="D1523" s="28">
        <v>44220</v>
      </c>
      <c r="E1523" s="27" t="s">
        <v>35</v>
      </c>
      <c r="F1523" s="27" t="s">
        <v>74</v>
      </c>
      <c r="G1523" s="27" t="s">
        <v>75</v>
      </c>
      <c r="H1523" s="27" t="s">
        <v>29</v>
      </c>
      <c r="I1523" s="29">
        <v>0.4</v>
      </c>
      <c r="J1523" s="30">
        <v>4000</v>
      </c>
      <c r="K1523" s="31">
        <f t="shared" si="10"/>
        <v>1600</v>
      </c>
      <c r="L1523" s="31">
        <f t="shared" si="11"/>
        <v>480</v>
      </c>
      <c r="M1523" s="32">
        <v>0.3</v>
      </c>
      <c r="O1523" s="37"/>
      <c r="P1523" s="38"/>
      <c r="Q1523" s="33"/>
      <c r="R1523" s="34"/>
    </row>
    <row r="1524" spans="1:18" ht="15.75" customHeight="1" x14ac:dyDescent="0.2">
      <c r="A1524" s="22"/>
      <c r="B1524" s="27" t="s">
        <v>34</v>
      </c>
      <c r="C1524" s="27">
        <v>1128299</v>
      </c>
      <c r="D1524" s="28">
        <v>44251</v>
      </c>
      <c r="E1524" s="27" t="s">
        <v>35</v>
      </c>
      <c r="F1524" s="27" t="s">
        <v>74</v>
      </c>
      <c r="G1524" s="27" t="s">
        <v>75</v>
      </c>
      <c r="H1524" s="27" t="s">
        <v>24</v>
      </c>
      <c r="I1524" s="29">
        <v>0.30000000000000004</v>
      </c>
      <c r="J1524" s="30">
        <v>4500</v>
      </c>
      <c r="K1524" s="31">
        <f t="shared" si="10"/>
        <v>1350.0000000000002</v>
      </c>
      <c r="L1524" s="31">
        <f t="shared" si="11"/>
        <v>472.50000000000006</v>
      </c>
      <c r="M1524" s="32">
        <v>0.35</v>
      </c>
      <c r="O1524" s="37"/>
      <c r="P1524" s="38"/>
      <c r="Q1524" s="33"/>
      <c r="R1524" s="34"/>
    </row>
    <row r="1525" spans="1:18" ht="15.75" customHeight="1" x14ac:dyDescent="0.2">
      <c r="A1525" s="22"/>
      <c r="B1525" s="27" t="s">
        <v>34</v>
      </c>
      <c r="C1525" s="27">
        <v>1128299</v>
      </c>
      <c r="D1525" s="28">
        <v>44251</v>
      </c>
      <c r="E1525" s="27" t="s">
        <v>35</v>
      </c>
      <c r="F1525" s="27" t="s">
        <v>74</v>
      </c>
      <c r="G1525" s="27" t="s">
        <v>75</v>
      </c>
      <c r="H1525" s="27" t="s">
        <v>25</v>
      </c>
      <c r="I1525" s="29">
        <v>0.4</v>
      </c>
      <c r="J1525" s="30">
        <v>3500</v>
      </c>
      <c r="K1525" s="31">
        <f t="shared" si="10"/>
        <v>1400</v>
      </c>
      <c r="L1525" s="31">
        <f t="shared" si="11"/>
        <v>489.99999999999994</v>
      </c>
      <c r="M1525" s="32">
        <v>0.35</v>
      </c>
      <c r="O1525" s="37"/>
      <c r="P1525" s="38"/>
      <c r="Q1525" s="33"/>
      <c r="R1525" s="34"/>
    </row>
    <row r="1526" spans="1:18" ht="15.75" customHeight="1" x14ac:dyDescent="0.2">
      <c r="A1526" s="22"/>
      <c r="B1526" s="27" t="s">
        <v>34</v>
      </c>
      <c r="C1526" s="27">
        <v>1128299</v>
      </c>
      <c r="D1526" s="28">
        <v>44251</v>
      </c>
      <c r="E1526" s="27" t="s">
        <v>35</v>
      </c>
      <c r="F1526" s="27" t="s">
        <v>74</v>
      </c>
      <c r="G1526" s="27" t="s">
        <v>75</v>
      </c>
      <c r="H1526" s="27" t="s">
        <v>26</v>
      </c>
      <c r="I1526" s="29">
        <v>0.4</v>
      </c>
      <c r="J1526" s="30">
        <v>3500</v>
      </c>
      <c r="K1526" s="31">
        <f t="shared" si="10"/>
        <v>1400</v>
      </c>
      <c r="L1526" s="31">
        <f t="shared" si="11"/>
        <v>489.99999999999994</v>
      </c>
      <c r="M1526" s="32">
        <v>0.35</v>
      </c>
      <c r="O1526" s="37"/>
      <c r="P1526" s="38"/>
      <c r="Q1526" s="33"/>
      <c r="R1526" s="34"/>
    </row>
    <row r="1527" spans="1:18" ht="15.75" customHeight="1" x14ac:dyDescent="0.2">
      <c r="A1527" s="22"/>
      <c r="B1527" s="27" t="s">
        <v>34</v>
      </c>
      <c r="C1527" s="27">
        <v>1128299</v>
      </c>
      <c r="D1527" s="28">
        <v>44251</v>
      </c>
      <c r="E1527" s="27" t="s">
        <v>35</v>
      </c>
      <c r="F1527" s="27" t="s">
        <v>74</v>
      </c>
      <c r="G1527" s="27" t="s">
        <v>75</v>
      </c>
      <c r="H1527" s="27" t="s">
        <v>27</v>
      </c>
      <c r="I1527" s="29">
        <v>0.4</v>
      </c>
      <c r="J1527" s="30">
        <v>2000</v>
      </c>
      <c r="K1527" s="31">
        <f t="shared" si="10"/>
        <v>800</v>
      </c>
      <c r="L1527" s="31">
        <f t="shared" si="11"/>
        <v>280</v>
      </c>
      <c r="M1527" s="32">
        <v>0.35</v>
      </c>
      <c r="O1527" s="37"/>
      <c r="P1527" s="38"/>
      <c r="Q1527" s="33"/>
      <c r="R1527" s="34"/>
    </row>
    <row r="1528" spans="1:18" ht="15.75" customHeight="1" x14ac:dyDescent="0.2">
      <c r="A1528" s="22"/>
      <c r="B1528" s="27" t="s">
        <v>34</v>
      </c>
      <c r="C1528" s="27">
        <v>1128299</v>
      </c>
      <c r="D1528" s="28">
        <v>44251</v>
      </c>
      <c r="E1528" s="27" t="s">
        <v>35</v>
      </c>
      <c r="F1528" s="27" t="s">
        <v>74</v>
      </c>
      <c r="G1528" s="27" t="s">
        <v>75</v>
      </c>
      <c r="H1528" s="27" t="s">
        <v>28</v>
      </c>
      <c r="I1528" s="29">
        <v>0.45000000000000007</v>
      </c>
      <c r="J1528" s="30">
        <v>1250</v>
      </c>
      <c r="K1528" s="31">
        <f t="shared" si="10"/>
        <v>562.50000000000011</v>
      </c>
      <c r="L1528" s="31">
        <f t="shared" si="11"/>
        <v>225.00000000000006</v>
      </c>
      <c r="M1528" s="32">
        <v>0.4</v>
      </c>
      <c r="O1528" s="37"/>
      <c r="P1528" s="38"/>
      <c r="Q1528" s="33"/>
      <c r="R1528" s="34"/>
    </row>
    <row r="1529" spans="1:18" ht="15.75" customHeight="1" x14ac:dyDescent="0.2">
      <c r="A1529" s="22"/>
      <c r="B1529" s="27" t="s">
        <v>34</v>
      </c>
      <c r="C1529" s="27">
        <v>1128299</v>
      </c>
      <c r="D1529" s="28">
        <v>44251</v>
      </c>
      <c r="E1529" s="27" t="s">
        <v>35</v>
      </c>
      <c r="F1529" s="27" t="s">
        <v>74</v>
      </c>
      <c r="G1529" s="27" t="s">
        <v>75</v>
      </c>
      <c r="H1529" s="27" t="s">
        <v>29</v>
      </c>
      <c r="I1529" s="29">
        <v>0.4</v>
      </c>
      <c r="J1529" s="30">
        <v>3250</v>
      </c>
      <c r="K1529" s="31">
        <f t="shared" si="10"/>
        <v>1300</v>
      </c>
      <c r="L1529" s="31">
        <f t="shared" si="11"/>
        <v>390</v>
      </c>
      <c r="M1529" s="32">
        <v>0.3</v>
      </c>
      <c r="O1529" s="37"/>
      <c r="P1529" s="38"/>
      <c r="Q1529" s="33"/>
      <c r="R1529" s="34"/>
    </row>
    <row r="1530" spans="1:18" ht="15.75" customHeight="1" x14ac:dyDescent="0.2">
      <c r="A1530" s="22"/>
      <c r="B1530" s="27" t="s">
        <v>34</v>
      </c>
      <c r="C1530" s="27">
        <v>1128299</v>
      </c>
      <c r="D1530" s="28">
        <v>44278</v>
      </c>
      <c r="E1530" s="27" t="s">
        <v>35</v>
      </c>
      <c r="F1530" s="27" t="s">
        <v>74</v>
      </c>
      <c r="G1530" s="27" t="s">
        <v>75</v>
      </c>
      <c r="H1530" s="27" t="s">
        <v>24</v>
      </c>
      <c r="I1530" s="29">
        <v>0.4</v>
      </c>
      <c r="J1530" s="30">
        <v>4750</v>
      </c>
      <c r="K1530" s="31">
        <f t="shared" si="10"/>
        <v>1900</v>
      </c>
      <c r="L1530" s="31">
        <f t="shared" si="11"/>
        <v>665</v>
      </c>
      <c r="M1530" s="32">
        <v>0.35</v>
      </c>
      <c r="O1530" s="37"/>
      <c r="P1530" s="38"/>
      <c r="Q1530" s="33"/>
      <c r="R1530" s="34"/>
    </row>
    <row r="1531" spans="1:18" ht="15.75" customHeight="1" x14ac:dyDescent="0.2">
      <c r="A1531" s="22"/>
      <c r="B1531" s="27" t="s">
        <v>34</v>
      </c>
      <c r="C1531" s="27">
        <v>1128299</v>
      </c>
      <c r="D1531" s="28">
        <v>44278</v>
      </c>
      <c r="E1531" s="27" t="s">
        <v>35</v>
      </c>
      <c r="F1531" s="27" t="s">
        <v>74</v>
      </c>
      <c r="G1531" s="27" t="s">
        <v>75</v>
      </c>
      <c r="H1531" s="27" t="s">
        <v>25</v>
      </c>
      <c r="I1531" s="29">
        <v>0.5</v>
      </c>
      <c r="J1531" s="30">
        <v>3250</v>
      </c>
      <c r="K1531" s="31">
        <f t="shared" si="10"/>
        <v>1625</v>
      </c>
      <c r="L1531" s="31">
        <f t="shared" si="11"/>
        <v>568.75</v>
      </c>
      <c r="M1531" s="32">
        <v>0.35</v>
      </c>
      <c r="O1531" s="37"/>
      <c r="P1531" s="38"/>
      <c r="Q1531" s="33"/>
      <c r="R1531" s="34"/>
    </row>
    <row r="1532" spans="1:18" ht="15.75" customHeight="1" x14ac:dyDescent="0.2">
      <c r="A1532" s="22"/>
      <c r="B1532" s="27" t="s">
        <v>34</v>
      </c>
      <c r="C1532" s="27">
        <v>1128299</v>
      </c>
      <c r="D1532" s="28">
        <v>44278</v>
      </c>
      <c r="E1532" s="27" t="s">
        <v>35</v>
      </c>
      <c r="F1532" s="27" t="s">
        <v>74</v>
      </c>
      <c r="G1532" s="27" t="s">
        <v>75</v>
      </c>
      <c r="H1532" s="27" t="s">
        <v>26</v>
      </c>
      <c r="I1532" s="29">
        <v>0.54999999999999993</v>
      </c>
      <c r="J1532" s="30">
        <v>3500</v>
      </c>
      <c r="K1532" s="31">
        <f t="shared" si="10"/>
        <v>1924.9999999999998</v>
      </c>
      <c r="L1532" s="31">
        <f t="shared" si="11"/>
        <v>673.74999999999989</v>
      </c>
      <c r="M1532" s="32">
        <v>0.35</v>
      </c>
      <c r="O1532" s="37"/>
      <c r="P1532" s="38"/>
      <c r="Q1532" s="33"/>
      <c r="R1532" s="34"/>
    </row>
    <row r="1533" spans="1:18" ht="15.75" customHeight="1" x14ac:dyDescent="0.2">
      <c r="A1533" s="22"/>
      <c r="B1533" s="27" t="s">
        <v>34</v>
      </c>
      <c r="C1533" s="27">
        <v>1128299</v>
      </c>
      <c r="D1533" s="28">
        <v>44278</v>
      </c>
      <c r="E1533" s="27" t="s">
        <v>35</v>
      </c>
      <c r="F1533" s="27" t="s">
        <v>74</v>
      </c>
      <c r="G1533" s="27" t="s">
        <v>75</v>
      </c>
      <c r="H1533" s="27" t="s">
        <v>27</v>
      </c>
      <c r="I1533" s="29">
        <v>0.5</v>
      </c>
      <c r="J1533" s="30">
        <v>2500</v>
      </c>
      <c r="K1533" s="31">
        <f t="shared" si="10"/>
        <v>1250</v>
      </c>
      <c r="L1533" s="31">
        <f t="shared" si="11"/>
        <v>437.5</v>
      </c>
      <c r="M1533" s="32">
        <v>0.35</v>
      </c>
      <c r="O1533" s="37"/>
      <c r="P1533" s="38"/>
      <c r="Q1533" s="33"/>
      <c r="R1533" s="34"/>
    </row>
    <row r="1534" spans="1:18" ht="15.75" customHeight="1" x14ac:dyDescent="0.2">
      <c r="A1534" s="22"/>
      <c r="B1534" s="27" t="s">
        <v>34</v>
      </c>
      <c r="C1534" s="27">
        <v>1128299</v>
      </c>
      <c r="D1534" s="28">
        <v>44278</v>
      </c>
      <c r="E1534" s="27" t="s">
        <v>35</v>
      </c>
      <c r="F1534" s="27" t="s">
        <v>74</v>
      </c>
      <c r="G1534" s="27" t="s">
        <v>75</v>
      </c>
      <c r="H1534" s="27" t="s">
        <v>28</v>
      </c>
      <c r="I1534" s="29">
        <v>0.55000000000000004</v>
      </c>
      <c r="J1534" s="30">
        <v>1000</v>
      </c>
      <c r="K1534" s="31">
        <f t="shared" si="10"/>
        <v>550</v>
      </c>
      <c r="L1534" s="31">
        <f t="shared" si="11"/>
        <v>220</v>
      </c>
      <c r="M1534" s="32">
        <v>0.4</v>
      </c>
      <c r="O1534" s="37"/>
      <c r="P1534" s="38"/>
      <c r="Q1534" s="33"/>
      <c r="R1534" s="34"/>
    </row>
    <row r="1535" spans="1:18" ht="15.75" customHeight="1" x14ac:dyDescent="0.2">
      <c r="A1535" s="22"/>
      <c r="B1535" s="27" t="s">
        <v>34</v>
      </c>
      <c r="C1535" s="27">
        <v>1128299</v>
      </c>
      <c r="D1535" s="28">
        <v>44278</v>
      </c>
      <c r="E1535" s="27" t="s">
        <v>35</v>
      </c>
      <c r="F1535" s="27" t="s">
        <v>74</v>
      </c>
      <c r="G1535" s="27" t="s">
        <v>75</v>
      </c>
      <c r="H1535" s="27" t="s">
        <v>29</v>
      </c>
      <c r="I1535" s="29">
        <v>0.5</v>
      </c>
      <c r="J1535" s="30">
        <v>3000</v>
      </c>
      <c r="K1535" s="31">
        <f t="shared" si="10"/>
        <v>1500</v>
      </c>
      <c r="L1535" s="31">
        <f t="shared" si="11"/>
        <v>450</v>
      </c>
      <c r="M1535" s="32">
        <v>0.3</v>
      </c>
      <c r="O1535" s="37"/>
      <c r="P1535" s="38"/>
      <c r="Q1535" s="33"/>
      <c r="R1535" s="34"/>
    </row>
    <row r="1536" spans="1:18" ht="15.75" customHeight="1" x14ac:dyDescent="0.2">
      <c r="A1536" s="22"/>
      <c r="B1536" s="27" t="s">
        <v>34</v>
      </c>
      <c r="C1536" s="27">
        <v>1128299</v>
      </c>
      <c r="D1536" s="28">
        <v>44310</v>
      </c>
      <c r="E1536" s="27" t="s">
        <v>35</v>
      </c>
      <c r="F1536" s="27" t="s">
        <v>74</v>
      </c>
      <c r="G1536" s="27" t="s">
        <v>75</v>
      </c>
      <c r="H1536" s="27" t="s">
        <v>24</v>
      </c>
      <c r="I1536" s="29">
        <v>0.55000000000000004</v>
      </c>
      <c r="J1536" s="30">
        <v>4750</v>
      </c>
      <c r="K1536" s="31">
        <f t="shared" ref="K1536:K1790" si="12">I1536*J1536</f>
        <v>2612.5</v>
      </c>
      <c r="L1536" s="31">
        <f t="shared" ref="L1536:L1790" si="13">K1536*M1536</f>
        <v>914.37499999999989</v>
      </c>
      <c r="M1536" s="32">
        <v>0.35</v>
      </c>
      <c r="O1536" s="37"/>
      <c r="P1536" s="38"/>
      <c r="Q1536" s="33"/>
      <c r="R1536" s="34"/>
    </row>
    <row r="1537" spans="1:18" ht="15.75" customHeight="1" x14ac:dyDescent="0.2">
      <c r="A1537" s="22"/>
      <c r="B1537" s="27" t="s">
        <v>34</v>
      </c>
      <c r="C1537" s="27">
        <v>1128299</v>
      </c>
      <c r="D1537" s="28">
        <v>44310</v>
      </c>
      <c r="E1537" s="27" t="s">
        <v>35</v>
      </c>
      <c r="F1537" s="27" t="s">
        <v>74</v>
      </c>
      <c r="G1537" s="27" t="s">
        <v>75</v>
      </c>
      <c r="H1537" s="27" t="s">
        <v>25</v>
      </c>
      <c r="I1537" s="29">
        <v>0.60000000000000009</v>
      </c>
      <c r="J1537" s="30">
        <v>2750</v>
      </c>
      <c r="K1537" s="31">
        <f t="shared" si="12"/>
        <v>1650.0000000000002</v>
      </c>
      <c r="L1537" s="31">
        <f t="shared" si="13"/>
        <v>577.5</v>
      </c>
      <c r="M1537" s="32">
        <v>0.35</v>
      </c>
      <c r="O1537" s="37"/>
      <c r="P1537" s="38"/>
      <c r="Q1537" s="33"/>
      <c r="R1537" s="34"/>
    </row>
    <row r="1538" spans="1:18" ht="15.75" customHeight="1" x14ac:dyDescent="0.2">
      <c r="A1538" s="22"/>
      <c r="B1538" s="27" t="s">
        <v>34</v>
      </c>
      <c r="C1538" s="27">
        <v>1128299</v>
      </c>
      <c r="D1538" s="28">
        <v>44310</v>
      </c>
      <c r="E1538" s="27" t="s">
        <v>35</v>
      </c>
      <c r="F1538" s="27" t="s">
        <v>74</v>
      </c>
      <c r="G1538" s="27" t="s">
        <v>75</v>
      </c>
      <c r="H1538" s="27" t="s">
        <v>26</v>
      </c>
      <c r="I1538" s="29">
        <v>0.60000000000000009</v>
      </c>
      <c r="J1538" s="30">
        <v>3250</v>
      </c>
      <c r="K1538" s="31">
        <f t="shared" si="12"/>
        <v>1950.0000000000002</v>
      </c>
      <c r="L1538" s="31">
        <f t="shared" si="13"/>
        <v>682.5</v>
      </c>
      <c r="M1538" s="32">
        <v>0.35</v>
      </c>
      <c r="O1538" s="37"/>
      <c r="P1538" s="38"/>
      <c r="Q1538" s="33"/>
      <c r="R1538" s="34"/>
    </row>
    <row r="1539" spans="1:18" ht="15.75" customHeight="1" x14ac:dyDescent="0.2">
      <c r="A1539" s="22"/>
      <c r="B1539" s="27" t="s">
        <v>34</v>
      </c>
      <c r="C1539" s="27">
        <v>1128299</v>
      </c>
      <c r="D1539" s="28">
        <v>44310</v>
      </c>
      <c r="E1539" s="27" t="s">
        <v>35</v>
      </c>
      <c r="F1539" s="27" t="s">
        <v>74</v>
      </c>
      <c r="G1539" s="27" t="s">
        <v>75</v>
      </c>
      <c r="H1539" s="27" t="s">
        <v>27</v>
      </c>
      <c r="I1539" s="29">
        <v>0.45000000000000007</v>
      </c>
      <c r="J1539" s="30">
        <v>2250</v>
      </c>
      <c r="K1539" s="31">
        <f t="shared" si="12"/>
        <v>1012.5000000000001</v>
      </c>
      <c r="L1539" s="31">
        <f t="shared" si="13"/>
        <v>354.375</v>
      </c>
      <c r="M1539" s="32">
        <v>0.35</v>
      </c>
      <c r="O1539" s="37"/>
      <c r="P1539" s="38"/>
      <c r="Q1539" s="33"/>
      <c r="R1539" s="34"/>
    </row>
    <row r="1540" spans="1:18" ht="15.75" customHeight="1" x14ac:dyDescent="0.2">
      <c r="A1540" s="22"/>
      <c r="B1540" s="27" t="s">
        <v>34</v>
      </c>
      <c r="C1540" s="27">
        <v>1128299</v>
      </c>
      <c r="D1540" s="28">
        <v>44310</v>
      </c>
      <c r="E1540" s="27" t="s">
        <v>35</v>
      </c>
      <c r="F1540" s="27" t="s">
        <v>74</v>
      </c>
      <c r="G1540" s="27" t="s">
        <v>75</v>
      </c>
      <c r="H1540" s="27" t="s">
        <v>28</v>
      </c>
      <c r="I1540" s="29">
        <v>0.50000000000000011</v>
      </c>
      <c r="J1540" s="30">
        <v>1250</v>
      </c>
      <c r="K1540" s="31">
        <f t="shared" si="12"/>
        <v>625.00000000000011</v>
      </c>
      <c r="L1540" s="31">
        <f t="shared" si="13"/>
        <v>250.00000000000006</v>
      </c>
      <c r="M1540" s="32">
        <v>0.4</v>
      </c>
      <c r="O1540" s="37"/>
      <c r="P1540" s="38"/>
      <c r="Q1540" s="33"/>
      <c r="R1540" s="34"/>
    </row>
    <row r="1541" spans="1:18" ht="15.75" customHeight="1" x14ac:dyDescent="0.2">
      <c r="A1541" s="22"/>
      <c r="B1541" s="27" t="s">
        <v>34</v>
      </c>
      <c r="C1541" s="27">
        <v>1128299</v>
      </c>
      <c r="D1541" s="28">
        <v>44310</v>
      </c>
      <c r="E1541" s="27" t="s">
        <v>35</v>
      </c>
      <c r="F1541" s="27" t="s">
        <v>74</v>
      </c>
      <c r="G1541" s="27" t="s">
        <v>75</v>
      </c>
      <c r="H1541" s="27" t="s">
        <v>29</v>
      </c>
      <c r="I1541" s="29">
        <v>0.65000000000000013</v>
      </c>
      <c r="J1541" s="30">
        <v>3000</v>
      </c>
      <c r="K1541" s="31">
        <f t="shared" si="12"/>
        <v>1950.0000000000005</v>
      </c>
      <c r="L1541" s="31">
        <f t="shared" si="13"/>
        <v>585.00000000000011</v>
      </c>
      <c r="M1541" s="32">
        <v>0.3</v>
      </c>
      <c r="O1541" s="37"/>
      <c r="P1541" s="38"/>
      <c r="Q1541" s="33"/>
      <c r="R1541" s="34"/>
    </row>
    <row r="1542" spans="1:18" ht="15.75" customHeight="1" x14ac:dyDescent="0.2">
      <c r="A1542" s="22"/>
      <c r="B1542" s="27" t="s">
        <v>34</v>
      </c>
      <c r="C1542" s="27">
        <v>1128299</v>
      </c>
      <c r="D1542" s="28">
        <v>44341</v>
      </c>
      <c r="E1542" s="27" t="s">
        <v>35</v>
      </c>
      <c r="F1542" s="27" t="s">
        <v>74</v>
      </c>
      <c r="G1542" s="27" t="s">
        <v>75</v>
      </c>
      <c r="H1542" s="27" t="s">
        <v>24</v>
      </c>
      <c r="I1542" s="29">
        <v>0.5</v>
      </c>
      <c r="J1542" s="30">
        <v>5000</v>
      </c>
      <c r="K1542" s="31">
        <f t="shared" si="12"/>
        <v>2500</v>
      </c>
      <c r="L1542" s="31">
        <f t="shared" si="13"/>
        <v>875</v>
      </c>
      <c r="M1542" s="32">
        <v>0.35</v>
      </c>
      <c r="O1542" s="37"/>
      <c r="P1542" s="38"/>
      <c r="Q1542" s="33"/>
      <c r="R1542" s="34"/>
    </row>
    <row r="1543" spans="1:18" ht="15.75" customHeight="1" x14ac:dyDescent="0.2">
      <c r="A1543" s="22"/>
      <c r="B1543" s="27" t="s">
        <v>34</v>
      </c>
      <c r="C1543" s="27">
        <v>1128299</v>
      </c>
      <c r="D1543" s="28">
        <v>44341</v>
      </c>
      <c r="E1543" s="27" t="s">
        <v>35</v>
      </c>
      <c r="F1543" s="27" t="s">
        <v>74</v>
      </c>
      <c r="G1543" s="27" t="s">
        <v>75</v>
      </c>
      <c r="H1543" s="27" t="s">
        <v>25</v>
      </c>
      <c r="I1543" s="29">
        <v>0.55000000000000004</v>
      </c>
      <c r="J1543" s="30">
        <v>3500</v>
      </c>
      <c r="K1543" s="31">
        <f t="shared" si="12"/>
        <v>1925.0000000000002</v>
      </c>
      <c r="L1543" s="31">
        <f t="shared" si="13"/>
        <v>673.75</v>
      </c>
      <c r="M1543" s="32">
        <v>0.35</v>
      </c>
      <c r="O1543" s="37"/>
      <c r="P1543" s="38"/>
      <c r="Q1543" s="33"/>
      <c r="R1543" s="34"/>
    </row>
    <row r="1544" spans="1:18" ht="15.75" customHeight="1" x14ac:dyDescent="0.2">
      <c r="A1544" s="22"/>
      <c r="B1544" s="27" t="s">
        <v>34</v>
      </c>
      <c r="C1544" s="27">
        <v>1128299</v>
      </c>
      <c r="D1544" s="28">
        <v>44341</v>
      </c>
      <c r="E1544" s="27" t="s">
        <v>35</v>
      </c>
      <c r="F1544" s="27" t="s">
        <v>74</v>
      </c>
      <c r="G1544" s="27" t="s">
        <v>75</v>
      </c>
      <c r="H1544" s="27" t="s">
        <v>26</v>
      </c>
      <c r="I1544" s="29">
        <v>0.55000000000000004</v>
      </c>
      <c r="J1544" s="30">
        <v>3500</v>
      </c>
      <c r="K1544" s="31">
        <f t="shared" si="12"/>
        <v>1925.0000000000002</v>
      </c>
      <c r="L1544" s="31">
        <f t="shared" si="13"/>
        <v>673.75</v>
      </c>
      <c r="M1544" s="32">
        <v>0.35</v>
      </c>
      <c r="O1544" s="37"/>
      <c r="P1544" s="38"/>
      <c r="Q1544" s="33"/>
      <c r="R1544" s="34"/>
    </row>
    <row r="1545" spans="1:18" ht="15.75" customHeight="1" x14ac:dyDescent="0.2">
      <c r="A1545" s="22"/>
      <c r="B1545" s="27" t="s">
        <v>34</v>
      </c>
      <c r="C1545" s="27">
        <v>1128299</v>
      </c>
      <c r="D1545" s="28">
        <v>44341</v>
      </c>
      <c r="E1545" s="27" t="s">
        <v>35</v>
      </c>
      <c r="F1545" s="27" t="s">
        <v>74</v>
      </c>
      <c r="G1545" s="27" t="s">
        <v>75</v>
      </c>
      <c r="H1545" s="27" t="s">
        <v>27</v>
      </c>
      <c r="I1545" s="29">
        <v>0.5</v>
      </c>
      <c r="J1545" s="30">
        <v>2750</v>
      </c>
      <c r="K1545" s="31">
        <f t="shared" si="12"/>
        <v>1375</v>
      </c>
      <c r="L1545" s="31">
        <f t="shared" si="13"/>
        <v>481.24999999999994</v>
      </c>
      <c r="M1545" s="32">
        <v>0.35</v>
      </c>
      <c r="O1545" s="37"/>
      <c r="P1545" s="38"/>
      <c r="Q1545" s="33"/>
      <c r="R1545" s="34"/>
    </row>
    <row r="1546" spans="1:18" ht="15.75" customHeight="1" x14ac:dyDescent="0.2">
      <c r="A1546" s="22"/>
      <c r="B1546" s="27" t="s">
        <v>34</v>
      </c>
      <c r="C1546" s="27">
        <v>1128299</v>
      </c>
      <c r="D1546" s="28">
        <v>44341</v>
      </c>
      <c r="E1546" s="27" t="s">
        <v>35</v>
      </c>
      <c r="F1546" s="27" t="s">
        <v>74</v>
      </c>
      <c r="G1546" s="27" t="s">
        <v>75</v>
      </c>
      <c r="H1546" s="27" t="s">
        <v>28</v>
      </c>
      <c r="I1546" s="29">
        <v>0.44999999999999996</v>
      </c>
      <c r="J1546" s="30">
        <v>1750</v>
      </c>
      <c r="K1546" s="31">
        <f t="shared" si="12"/>
        <v>787.49999999999989</v>
      </c>
      <c r="L1546" s="31">
        <f t="shared" si="13"/>
        <v>315</v>
      </c>
      <c r="M1546" s="32">
        <v>0.4</v>
      </c>
      <c r="O1546" s="37"/>
      <c r="P1546" s="38"/>
      <c r="Q1546" s="33"/>
      <c r="R1546" s="34"/>
    </row>
    <row r="1547" spans="1:18" ht="15.75" customHeight="1" x14ac:dyDescent="0.2">
      <c r="A1547" s="22"/>
      <c r="B1547" s="27" t="s">
        <v>34</v>
      </c>
      <c r="C1547" s="27">
        <v>1128299</v>
      </c>
      <c r="D1547" s="28">
        <v>44341</v>
      </c>
      <c r="E1547" s="27" t="s">
        <v>35</v>
      </c>
      <c r="F1547" s="27" t="s">
        <v>74</v>
      </c>
      <c r="G1547" s="27" t="s">
        <v>75</v>
      </c>
      <c r="H1547" s="27" t="s">
        <v>29</v>
      </c>
      <c r="I1547" s="29">
        <v>0.6</v>
      </c>
      <c r="J1547" s="30">
        <v>5250</v>
      </c>
      <c r="K1547" s="31">
        <f t="shared" si="12"/>
        <v>3150</v>
      </c>
      <c r="L1547" s="31">
        <f t="shared" si="13"/>
        <v>945</v>
      </c>
      <c r="M1547" s="32">
        <v>0.3</v>
      </c>
      <c r="O1547" s="37"/>
      <c r="P1547" s="38"/>
      <c r="Q1547" s="33"/>
      <c r="R1547" s="34"/>
    </row>
    <row r="1548" spans="1:18" ht="15.75" customHeight="1" x14ac:dyDescent="0.2">
      <c r="A1548" s="22"/>
      <c r="B1548" s="27" t="s">
        <v>34</v>
      </c>
      <c r="C1548" s="27">
        <v>1128299</v>
      </c>
      <c r="D1548" s="28">
        <v>44371</v>
      </c>
      <c r="E1548" s="27" t="s">
        <v>35</v>
      </c>
      <c r="F1548" s="27" t="s">
        <v>74</v>
      </c>
      <c r="G1548" s="27" t="s">
        <v>75</v>
      </c>
      <c r="H1548" s="27" t="s">
        <v>24</v>
      </c>
      <c r="I1548" s="29">
        <v>0.54999999999999993</v>
      </c>
      <c r="J1548" s="30">
        <v>7750</v>
      </c>
      <c r="K1548" s="31">
        <f t="shared" si="12"/>
        <v>4262.4999999999991</v>
      </c>
      <c r="L1548" s="31">
        <f t="shared" si="13"/>
        <v>1491.8749999999995</v>
      </c>
      <c r="M1548" s="32">
        <v>0.35</v>
      </c>
      <c r="O1548" s="37"/>
      <c r="P1548" s="38"/>
      <c r="Q1548" s="33"/>
      <c r="R1548" s="34"/>
    </row>
    <row r="1549" spans="1:18" ht="15.75" customHeight="1" x14ac:dyDescent="0.2">
      <c r="A1549" s="22"/>
      <c r="B1549" s="27" t="s">
        <v>34</v>
      </c>
      <c r="C1549" s="27">
        <v>1128299</v>
      </c>
      <c r="D1549" s="28">
        <v>44371</v>
      </c>
      <c r="E1549" s="27" t="s">
        <v>35</v>
      </c>
      <c r="F1549" s="27" t="s">
        <v>74</v>
      </c>
      <c r="G1549" s="27" t="s">
        <v>75</v>
      </c>
      <c r="H1549" s="27" t="s">
        <v>25</v>
      </c>
      <c r="I1549" s="29">
        <v>0.64999999999999991</v>
      </c>
      <c r="J1549" s="30">
        <v>6500</v>
      </c>
      <c r="K1549" s="31">
        <f t="shared" si="12"/>
        <v>4224.9999999999991</v>
      </c>
      <c r="L1549" s="31">
        <f t="shared" si="13"/>
        <v>1478.7499999999995</v>
      </c>
      <c r="M1549" s="32">
        <v>0.35</v>
      </c>
      <c r="O1549" s="37"/>
      <c r="P1549" s="38"/>
      <c r="Q1549" s="33"/>
      <c r="R1549" s="34"/>
    </row>
    <row r="1550" spans="1:18" ht="15.75" customHeight="1" x14ac:dyDescent="0.2">
      <c r="A1550" s="22"/>
      <c r="B1550" s="27" t="s">
        <v>34</v>
      </c>
      <c r="C1550" s="27">
        <v>1128299</v>
      </c>
      <c r="D1550" s="28">
        <v>44371</v>
      </c>
      <c r="E1550" s="27" t="s">
        <v>35</v>
      </c>
      <c r="F1550" s="27" t="s">
        <v>74</v>
      </c>
      <c r="G1550" s="27" t="s">
        <v>75</v>
      </c>
      <c r="H1550" s="27" t="s">
        <v>26</v>
      </c>
      <c r="I1550" s="29">
        <v>0.79999999999999993</v>
      </c>
      <c r="J1550" s="30">
        <v>6500</v>
      </c>
      <c r="K1550" s="31">
        <f t="shared" si="12"/>
        <v>5200</v>
      </c>
      <c r="L1550" s="31">
        <f t="shared" si="13"/>
        <v>1819.9999999999998</v>
      </c>
      <c r="M1550" s="32">
        <v>0.35</v>
      </c>
      <c r="O1550" s="37"/>
      <c r="P1550" s="38"/>
      <c r="Q1550" s="33"/>
      <c r="R1550" s="34"/>
    </row>
    <row r="1551" spans="1:18" ht="15.75" customHeight="1" x14ac:dyDescent="0.2">
      <c r="A1551" s="22"/>
      <c r="B1551" s="27" t="s">
        <v>34</v>
      </c>
      <c r="C1551" s="27">
        <v>1128299</v>
      </c>
      <c r="D1551" s="28">
        <v>44371</v>
      </c>
      <c r="E1551" s="27" t="s">
        <v>35</v>
      </c>
      <c r="F1551" s="27" t="s">
        <v>74</v>
      </c>
      <c r="G1551" s="27" t="s">
        <v>75</v>
      </c>
      <c r="H1551" s="27" t="s">
        <v>27</v>
      </c>
      <c r="I1551" s="29">
        <v>0.79999999999999993</v>
      </c>
      <c r="J1551" s="30">
        <v>5250</v>
      </c>
      <c r="K1551" s="31">
        <f t="shared" si="12"/>
        <v>4200</v>
      </c>
      <c r="L1551" s="31">
        <f t="shared" si="13"/>
        <v>1470</v>
      </c>
      <c r="M1551" s="32">
        <v>0.35</v>
      </c>
      <c r="O1551" s="37"/>
      <c r="P1551" s="38"/>
      <c r="Q1551" s="33"/>
      <c r="R1551" s="34"/>
    </row>
    <row r="1552" spans="1:18" ht="15.75" customHeight="1" x14ac:dyDescent="0.2">
      <c r="A1552" s="22"/>
      <c r="B1552" s="27" t="s">
        <v>34</v>
      </c>
      <c r="C1552" s="27">
        <v>1128299</v>
      </c>
      <c r="D1552" s="28">
        <v>44371</v>
      </c>
      <c r="E1552" s="27" t="s">
        <v>35</v>
      </c>
      <c r="F1552" s="27" t="s">
        <v>74</v>
      </c>
      <c r="G1552" s="27" t="s">
        <v>75</v>
      </c>
      <c r="H1552" s="27" t="s">
        <v>28</v>
      </c>
      <c r="I1552" s="29">
        <v>0.9</v>
      </c>
      <c r="J1552" s="30">
        <v>4000</v>
      </c>
      <c r="K1552" s="31">
        <f t="shared" si="12"/>
        <v>3600</v>
      </c>
      <c r="L1552" s="31">
        <f t="shared" si="13"/>
        <v>1440</v>
      </c>
      <c r="M1552" s="32">
        <v>0.4</v>
      </c>
      <c r="O1552" s="37"/>
      <c r="P1552" s="38"/>
      <c r="Q1552" s="33"/>
      <c r="R1552" s="34"/>
    </row>
    <row r="1553" spans="1:18" ht="15.75" customHeight="1" x14ac:dyDescent="0.2">
      <c r="A1553" s="22"/>
      <c r="B1553" s="27" t="s">
        <v>34</v>
      </c>
      <c r="C1553" s="27">
        <v>1128299</v>
      </c>
      <c r="D1553" s="28">
        <v>44371</v>
      </c>
      <c r="E1553" s="27" t="s">
        <v>35</v>
      </c>
      <c r="F1553" s="27" t="s">
        <v>74</v>
      </c>
      <c r="G1553" s="27" t="s">
        <v>75</v>
      </c>
      <c r="H1553" s="27" t="s">
        <v>29</v>
      </c>
      <c r="I1553" s="29">
        <v>1.05</v>
      </c>
      <c r="J1553" s="30">
        <v>7000</v>
      </c>
      <c r="K1553" s="31">
        <f t="shared" si="12"/>
        <v>7350</v>
      </c>
      <c r="L1553" s="31">
        <f t="shared" si="13"/>
        <v>2205</v>
      </c>
      <c r="M1553" s="32">
        <v>0.3</v>
      </c>
      <c r="O1553" s="37"/>
      <c r="P1553" s="38"/>
      <c r="Q1553" s="33"/>
      <c r="R1553" s="34"/>
    </row>
    <row r="1554" spans="1:18" ht="15.75" customHeight="1" x14ac:dyDescent="0.2">
      <c r="A1554" s="22"/>
      <c r="B1554" s="27" t="s">
        <v>34</v>
      </c>
      <c r="C1554" s="27">
        <v>1128299</v>
      </c>
      <c r="D1554" s="28">
        <v>44400</v>
      </c>
      <c r="E1554" s="27" t="s">
        <v>35</v>
      </c>
      <c r="F1554" s="27" t="s">
        <v>74</v>
      </c>
      <c r="G1554" s="27" t="s">
        <v>75</v>
      </c>
      <c r="H1554" s="27" t="s">
        <v>24</v>
      </c>
      <c r="I1554" s="29">
        <v>0.85</v>
      </c>
      <c r="J1554" s="30">
        <v>8500</v>
      </c>
      <c r="K1554" s="31">
        <f t="shared" si="12"/>
        <v>7225</v>
      </c>
      <c r="L1554" s="31">
        <f t="shared" si="13"/>
        <v>2528.75</v>
      </c>
      <c r="M1554" s="32">
        <v>0.35</v>
      </c>
      <c r="O1554" s="37"/>
      <c r="P1554" s="38"/>
      <c r="Q1554" s="33"/>
      <c r="R1554" s="34"/>
    </row>
    <row r="1555" spans="1:18" ht="15.75" customHeight="1" x14ac:dyDescent="0.2">
      <c r="A1555" s="22"/>
      <c r="B1555" s="27" t="s">
        <v>34</v>
      </c>
      <c r="C1555" s="27">
        <v>1128299</v>
      </c>
      <c r="D1555" s="28">
        <v>44400</v>
      </c>
      <c r="E1555" s="27" t="s">
        <v>35</v>
      </c>
      <c r="F1555" s="27" t="s">
        <v>74</v>
      </c>
      <c r="G1555" s="27" t="s">
        <v>75</v>
      </c>
      <c r="H1555" s="27" t="s">
        <v>25</v>
      </c>
      <c r="I1555" s="29">
        <v>0.9</v>
      </c>
      <c r="J1555" s="30">
        <v>7000</v>
      </c>
      <c r="K1555" s="31">
        <f t="shared" si="12"/>
        <v>6300</v>
      </c>
      <c r="L1555" s="31">
        <f t="shared" si="13"/>
        <v>2205</v>
      </c>
      <c r="M1555" s="32">
        <v>0.35</v>
      </c>
      <c r="O1555" s="37"/>
      <c r="P1555" s="38"/>
      <c r="Q1555" s="33"/>
      <c r="R1555" s="34"/>
    </row>
    <row r="1556" spans="1:18" ht="15.75" customHeight="1" x14ac:dyDescent="0.2">
      <c r="A1556" s="22"/>
      <c r="B1556" s="27" t="s">
        <v>34</v>
      </c>
      <c r="C1556" s="27">
        <v>1128299</v>
      </c>
      <c r="D1556" s="28">
        <v>44400</v>
      </c>
      <c r="E1556" s="27" t="s">
        <v>35</v>
      </c>
      <c r="F1556" s="27" t="s">
        <v>74</v>
      </c>
      <c r="G1556" s="27" t="s">
        <v>75</v>
      </c>
      <c r="H1556" s="27" t="s">
        <v>26</v>
      </c>
      <c r="I1556" s="29">
        <v>0.9</v>
      </c>
      <c r="J1556" s="30">
        <v>6500</v>
      </c>
      <c r="K1556" s="31">
        <f t="shared" si="12"/>
        <v>5850</v>
      </c>
      <c r="L1556" s="31">
        <f t="shared" si="13"/>
        <v>2047.4999999999998</v>
      </c>
      <c r="M1556" s="32">
        <v>0.35</v>
      </c>
      <c r="O1556" s="37"/>
      <c r="P1556" s="38"/>
      <c r="Q1556" s="33"/>
      <c r="R1556" s="34"/>
    </row>
    <row r="1557" spans="1:18" ht="15.75" customHeight="1" x14ac:dyDescent="0.2">
      <c r="A1557" s="22"/>
      <c r="B1557" s="27" t="s">
        <v>34</v>
      </c>
      <c r="C1557" s="27">
        <v>1128299</v>
      </c>
      <c r="D1557" s="28">
        <v>44400</v>
      </c>
      <c r="E1557" s="27" t="s">
        <v>35</v>
      </c>
      <c r="F1557" s="27" t="s">
        <v>74</v>
      </c>
      <c r="G1557" s="27" t="s">
        <v>75</v>
      </c>
      <c r="H1557" s="27" t="s">
        <v>27</v>
      </c>
      <c r="I1557" s="29">
        <v>0.85</v>
      </c>
      <c r="J1557" s="30">
        <v>5500</v>
      </c>
      <c r="K1557" s="31">
        <f t="shared" si="12"/>
        <v>4675</v>
      </c>
      <c r="L1557" s="31">
        <f t="shared" si="13"/>
        <v>1636.25</v>
      </c>
      <c r="M1557" s="32">
        <v>0.35</v>
      </c>
      <c r="O1557" s="37"/>
      <c r="P1557" s="38"/>
      <c r="Q1557" s="33"/>
      <c r="R1557" s="34"/>
    </row>
    <row r="1558" spans="1:18" ht="15.75" customHeight="1" x14ac:dyDescent="0.2">
      <c r="A1558" s="22"/>
      <c r="B1558" s="27" t="s">
        <v>34</v>
      </c>
      <c r="C1558" s="27">
        <v>1128299</v>
      </c>
      <c r="D1558" s="28">
        <v>44400</v>
      </c>
      <c r="E1558" s="27" t="s">
        <v>35</v>
      </c>
      <c r="F1558" s="27" t="s">
        <v>74</v>
      </c>
      <c r="G1558" s="27" t="s">
        <v>75</v>
      </c>
      <c r="H1558" s="27" t="s">
        <v>28</v>
      </c>
      <c r="I1558" s="29">
        <v>0.9</v>
      </c>
      <c r="J1558" s="30">
        <v>6000</v>
      </c>
      <c r="K1558" s="31">
        <f t="shared" si="12"/>
        <v>5400</v>
      </c>
      <c r="L1558" s="31">
        <f t="shared" si="13"/>
        <v>2160</v>
      </c>
      <c r="M1558" s="32">
        <v>0.4</v>
      </c>
      <c r="O1558" s="37"/>
      <c r="P1558" s="38"/>
      <c r="Q1558" s="33"/>
      <c r="R1558" s="34"/>
    </row>
    <row r="1559" spans="1:18" ht="15.75" customHeight="1" x14ac:dyDescent="0.2">
      <c r="A1559" s="22"/>
      <c r="B1559" s="27" t="s">
        <v>34</v>
      </c>
      <c r="C1559" s="27">
        <v>1128299</v>
      </c>
      <c r="D1559" s="28">
        <v>44400</v>
      </c>
      <c r="E1559" s="27" t="s">
        <v>35</v>
      </c>
      <c r="F1559" s="27" t="s">
        <v>74</v>
      </c>
      <c r="G1559" s="27" t="s">
        <v>75</v>
      </c>
      <c r="H1559" s="27" t="s">
        <v>29</v>
      </c>
      <c r="I1559" s="29">
        <v>1.05</v>
      </c>
      <c r="J1559" s="30">
        <v>6000</v>
      </c>
      <c r="K1559" s="31">
        <f t="shared" si="12"/>
        <v>6300</v>
      </c>
      <c r="L1559" s="31">
        <f t="shared" si="13"/>
        <v>1890</v>
      </c>
      <c r="M1559" s="32">
        <v>0.3</v>
      </c>
      <c r="O1559" s="37"/>
      <c r="P1559" s="38"/>
      <c r="Q1559" s="33"/>
      <c r="R1559" s="34"/>
    </row>
    <row r="1560" spans="1:18" ht="15.75" customHeight="1" x14ac:dyDescent="0.2">
      <c r="A1560" s="22"/>
      <c r="B1560" s="27" t="s">
        <v>34</v>
      </c>
      <c r="C1560" s="27">
        <v>1128299</v>
      </c>
      <c r="D1560" s="28">
        <v>44432</v>
      </c>
      <c r="E1560" s="27" t="s">
        <v>35</v>
      </c>
      <c r="F1560" s="27" t="s">
        <v>74</v>
      </c>
      <c r="G1560" s="27" t="s">
        <v>75</v>
      </c>
      <c r="H1560" s="27" t="s">
        <v>24</v>
      </c>
      <c r="I1560" s="29">
        <v>0.9</v>
      </c>
      <c r="J1560" s="30">
        <v>8000</v>
      </c>
      <c r="K1560" s="31">
        <f t="shared" si="12"/>
        <v>7200</v>
      </c>
      <c r="L1560" s="31">
        <f t="shared" si="13"/>
        <v>2520</v>
      </c>
      <c r="M1560" s="32">
        <v>0.35</v>
      </c>
      <c r="O1560" s="37"/>
      <c r="P1560" s="38"/>
      <c r="Q1560" s="33"/>
      <c r="R1560" s="34"/>
    </row>
    <row r="1561" spans="1:18" ht="15.75" customHeight="1" x14ac:dyDescent="0.2">
      <c r="A1561" s="22"/>
      <c r="B1561" s="27" t="s">
        <v>34</v>
      </c>
      <c r="C1561" s="27">
        <v>1128299</v>
      </c>
      <c r="D1561" s="28">
        <v>44432</v>
      </c>
      <c r="E1561" s="27" t="s">
        <v>35</v>
      </c>
      <c r="F1561" s="27" t="s">
        <v>74</v>
      </c>
      <c r="G1561" s="27" t="s">
        <v>75</v>
      </c>
      <c r="H1561" s="27" t="s">
        <v>25</v>
      </c>
      <c r="I1561" s="29">
        <v>0.8</v>
      </c>
      <c r="J1561" s="30">
        <v>7750</v>
      </c>
      <c r="K1561" s="31">
        <f t="shared" si="12"/>
        <v>6200</v>
      </c>
      <c r="L1561" s="31">
        <f t="shared" si="13"/>
        <v>2170</v>
      </c>
      <c r="M1561" s="32">
        <v>0.35</v>
      </c>
      <c r="O1561" s="37"/>
      <c r="P1561" s="38"/>
      <c r="Q1561" s="33"/>
      <c r="R1561" s="34"/>
    </row>
    <row r="1562" spans="1:18" ht="15.75" customHeight="1" x14ac:dyDescent="0.2">
      <c r="A1562" s="22"/>
      <c r="B1562" s="27" t="s">
        <v>34</v>
      </c>
      <c r="C1562" s="27">
        <v>1128299</v>
      </c>
      <c r="D1562" s="28">
        <v>44432</v>
      </c>
      <c r="E1562" s="27" t="s">
        <v>35</v>
      </c>
      <c r="F1562" s="27" t="s">
        <v>74</v>
      </c>
      <c r="G1562" s="27" t="s">
        <v>75</v>
      </c>
      <c r="H1562" s="27" t="s">
        <v>26</v>
      </c>
      <c r="I1562" s="29">
        <v>0.70000000000000007</v>
      </c>
      <c r="J1562" s="30">
        <v>6500</v>
      </c>
      <c r="K1562" s="31">
        <f t="shared" si="12"/>
        <v>4550</v>
      </c>
      <c r="L1562" s="31">
        <f t="shared" si="13"/>
        <v>1592.5</v>
      </c>
      <c r="M1562" s="32">
        <v>0.35</v>
      </c>
      <c r="O1562" s="37"/>
      <c r="P1562" s="38"/>
      <c r="Q1562" s="33"/>
      <c r="R1562" s="34"/>
    </row>
    <row r="1563" spans="1:18" ht="15.75" customHeight="1" x14ac:dyDescent="0.2">
      <c r="A1563" s="22"/>
      <c r="B1563" s="27" t="s">
        <v>34</v>
      </c>
      <c r="C1563" s="27">
        <v>1128299</v>
      </c>
      <c r="D1563" s="28">
        <v>44432</v>
      </c>
      <c r="E1563" s="27" t="s">
        <v>35</v>
      </c>
      <c r="F1563" s="27" t="s">
        <v>74</v>
      </c>
      <c r="G1563" s="27" t="s">
        <v>75</v>
      </c>
      <c r="H1563" s="27" t="s">
        <v>27</v>
      </c>
      <c r="I1563" s="29">
        <v>0.70000000000000007</v>
      </c>
      <c r="J1563" s="30">
        <v>4250</v>
      </c>
      <c r="K1563" s="31">
        <f t="shared" si="12"/>
        <v>2975.0000000000005</v>
      </c>
      <c r="L1563" s="31">
        <f t="shared" si="13"/>
        <v>1041.25</v>
      </c>
      <c r="M1563" s="32">
        <v>0.35</v>
      </c>
      <c r="O1563" s="37"/>
      <c r="P1563" s="38"/>
      <c r="Q1563" s="33"/>
      <c r="R1563" s="34"/>
    </row>
    <row r="1564" spans="1:18" ht="15.75" customHeight="1" x14ac:dyDescent="0.2">
      <c r="A1564" s="22"/>
      <c r="B1564" s="27" t="s">
        <v>34</v>
      </c>
      <c r="C1564" s="27">
        <v>1128299</v>
      </c>
      <c r="D1564" s="28">
        <v>44432</v>
      </c>
      <c r="E1564" s="27" t="s">
        <v>35</v>
      </c>
      <c r="F1564" s="27" t="s">
        <v>74</v>
      </c>
      <c r="G1564" s="27" t="s">
        <v>75</v>
      </c>
      <c r="H1564" s="27" t="s">
        <v>28</v>
      </c>
      <c r="I1564" s="29">
        <v>0.7</v>
      </c>
      <c r="J1564" s="30">
        <v>4250</v>
      </c>
      <c r="K1564" s="31">
        <f t="shared" si="12"/>
        <v>2975</v>
      </c>
      <c r="L1564" s="31">
        <f t="shared" si="13"/>
        <v>1190</v>
      </c>
      <c r="M1564" s="32">
        <v>0.4</v>
      </c>
      <c r="O1564" s="37"/>
      <c r="P1564" s="38"/>
      <c r="Q1564" s="33"/>
      <c r="R1564" s="34"/>
    </row>
    <row r="1565" spans="1:18" ht="15.75" customHeight="1" x14ac:dyDescent="0.2">
      <c r="A1565" s="22"/>
      <c r="B1565" s="27" t="s">
        <v>34</v>
      </c>
      <c r="C1565" s="27">
        <v>1128299</v>
      </c>
      <c r="D1565" s="28">
        <v>44432</v>
      </c>
      <c r="E1565" s="27" t="s">
        <v>35</v>
      </c>
      <c r="F1565" s="27" t="s">
        <v>74</v>
      </c>
      <c r="G1565" s="27" t="s">
        <v>75</v>
      </c>
      <c r="H1565" s="27" t="s">
        <v>29</v>
      </c>
      <c r="I1565" s="29">
        <v>0.75</v>
      </c>
      <c r="J1565" s="30">
        <v>2500</v>
      </c>
      <c r="K1565" s="31">
        <f t="shared" si="12"/>
        <v>1875</v>
      </c>
      <c r="L1565" s="31">
        <f t="shared" si="13"/>
        <v>562.5</v>
      </c>
      <c r="M1565" s="32">
        <v>0.3</v>
      </c>
      <c r="O1565" s="37"/>
      <c r="P1565" s="38"/>
      <c r="Q1565" s="33"/>
      <c r="R1565" s="34"/>
    </row>
    <row r="1566" spans="1:18" ht="15.75" customHeight="1" x14ac:dyDescent="0.2">
      <c r="A1566" s="22"/>
      <c r="B1566" s="27" t="s">
        <v>34</v>
      </c>
      <c r="C1566" s="27">
        <v>1128299</v>
      </c>
      <c r="D1566" s="28">
        <v>44464</v>
      </c>
      <c r="E1566" s="27" t="s">
        <v>35</v>
      </c>
      <c r="F1566" s="27" t="s">
        <v>74</v>
      </c>
      <c r="G1566" s="27" t="s">
        <v>75</v>
      </c>
      <c r="H1566" s="27" t="s">
        <v>24</v>
      </c>
      <c r="I1566" s="29">
        <v>0.50000000000000011</v>
      </c>
      <c r="J1566" s="30">
        <v>4500</v>
      </c>
      <c r="K1566" s="31">
        <f t="shared" si="12"/>
        <v>2250.0000000000005</v>
      </c>
      <c r="L1566" s="31">
        <f t="shared" si="13"/>
        <v>787.50000000000011</v>
      </c>
      <c r="M1566" s="32">
        <v>0.35</v>
      </c>
      <c r="O1566" s="37"/>
      <c r="P1566" s="38"/>
      <c r="Q1566" s="33"/>
      <c r="R1566" s="34"/>
    </row>
    <row r="1567" spans="1:18" ht="15.75" customHeight="1" x14ac:dyDescent="0.2">
      <c r="A1567" s="22"/>
      <c r="B1567" s="27" t="s">
        <v>34</v>
      </c>
      <c r="C1567" s="27">
        <v>1128299</v>
      </c>
      <c r="D1567" s="28">
        <v>44464</v>
      </c>
      <c r="E1567" s="27" t="s">
        <v>35</v>
      </c>
      <c r="F1567" s="27" t="s">
        <v>74</v>
      </c>
      <c r="G1567" s="27" t="s">
        <v>75</v>
      </c>
      <c r="H1567" s="27" t="s">
        <v>25</v>
      </c>
      <c r="I1567" s="29">
        <v>0.55000000000000016</v>
      </c>
      <c r="J1567" s="30">
        <v>4500</v>
      </c>
      <c r="K1567" s="31">
        <f t="shared" si="12"/>
        <v>2475.0000000000009</v>
      </c>
      <c r="L1567" s="31">
        <f t="shared" si="13"/>
        <v>866.25000000000023</v>
      </c>
      <c r="M1567" s="32">
        <v>0.35</v>
      </c>
      <c r="O1567" s="37"/>
      <c r="P1567" s="38"/>
      <c r="Q1567" s="33"/>
      <c r="R1567" s="34"/>
    </row>
    <row r="1568" spans="1:18" ht="15.75" customHeight="1" x14ac:dyDescent="0.2">
      <c r="A1568" s="22"/>
      <c r="B1568" s="27" t="s">
        <v>34</v>
      </c>
      <c r="C1568" s="27">
        <v>1128299</v>
      </c>
      <c r="D1568" s="28">
        <v>44464</v>
      </c>
      <c r="E1568" s="27" t="s">
        <v>35</v>
      </c>
      <c r="F1568" s="27" t="s">
        <v>74</v>
      </c>
      <c r="G1568" s="27" t="s">
        <v>75</v>
      </c>
      <c r="H1568" s="27" t="s">
        <v>26</v>
      </c>
      <c r="I1568" s="29">
        <v>0.50000000000000011</v>
      </c>
      <c r="J1568" s="30">
        <v>2500</v>
      </c>
      <c r="K1568" s="31">
        <f t="shared" si="12"/>
        <v>1250.0000000000002</v>
      </c>
      <c r="L1568" s="31">
        <f t="shared" si="13"/>
        <v>437.50000000000006</v>
      </c>
      <c r="M1568" s="32">
        <v>0.35</v>
      </c>
      <c r="O1568" s="37"/>
      <c r="P1568" s="38"/>
      <c r="Q1568" s="33"/>
      <c r="R1568" s="34"/>
    </row>
    <row r="1569" spans="1:18" ht="15.75" customHeight="1" x14ac:dyDescent="0.2">
      <c r="A1569" s="22"/>
      <c r="B1569" s="27" t="s">
        <v>34</v>
      </c>
      <c r="C1569" s="27">
        <v>1128299</v>
      </c>
      <c r="D1569" s="28">
        <v>44464</v>
      </c>
      <c r="E1569" s="27" t="s">
        <v>35</v>
      </c>
      <c r="F1569" s="27" t="s">
        <v>74</v>
      </c>
      <c r="G1569" s="27" t="s">
        <v>75</v>
      </c>
      <c r="H1569" s="27" t="s">
        <v>27</v>
      </c>
      <c r="I1569" s="29">
        <v>0.50000000000000011</v>
      </c>
      <c r="J1569" s="30">
        <v>2000</v>
      </c>
      <c r="K1569" s="31">
        <f t="shared" si="12"/>
        <v>1000.0000000000002</v>
      </c>
      <c r="L1569" s="31">
        <f t="shared" si="13"/>
        <v>350.00000000000006</v>
      </c>
      <c r="M1569" s="32">
        <v>0.35</v>
      </c>
      <c r="O1569" s="37"/>
      <c r="P1569" s="38"/>
      <c r="Q1569" s="33"/>
      <c r="R1569" s="34"/>
    </row>
    <row r="1570" spans="1:18" ht="15.75" customHeight="1" x14ac:dyDescent="0.2">
      <c r="A1570" s="22"/>
      <c r="B1570" s="27" t="s">
        <v>34</v>
      </c>
      <c r="C1570" s="27">
        <v>1128299</v>
      </c>
      <c r="D1570" s="28">
        <v>44464</v>
      </c>
      <c r="E1570" s="27" t="s">
        <v>35</v>
      </c>
      <c r="F1570" s="27" t="s">
        <v>74</v>
      </c>
      <c r="G1570" s="27" t="s">
        <v>75</v>
      </c>
      <c r="H1570" s="27" t="s">
        <v>28</v>
      </c>
      <c r="I1570" s="29">
        <v>0.60000000000000009</v>
      </c>
      <c r="J1570" s="30">
        <v>2250</v>
      </c>
      <c r="K1570" s="31">
        <f t="shared" si="12"/>
        <v>1350.0000000000002</v>
      </c>
      <c r="L1570" s="31">
        <f t="shared" si="13"/>
        <v>540.00000000000011</v>
      </c>
      <c r="M1570" s="32">
        <v>0.4</v>
      </c>
      <c r="O1570" s="37"/>
      <c r="P1570" s="38"/>
      <c r="Q1570" s="33"/>
      <c r="R1570" s="34"/>
    </row>
    <row r="1571" spans="1:18" ht="15.75" customHeight="1" x14ac:dyDescent="0.2">
      <c r="A1571" s="22"/>
      <c r="B1571" s="27" t="s">
        <v>34</v>
      </c>
      <c r="C1571" s="27">
        <v>1128299</v>
      </c>
      <c r="D1571" s="28">
        <v>44464</v>
      </c>
      <c r="E1571" s="27" t="s">
        <v>35</v>
      </c>
      <c r="F1571" s="27" t="s">
        <v>74</v>
      </c>
      <c r="G1571" s="27" t="s">
        <v>75</v>
      </c>
      <c r="H1571" s="27" t="s">
        <v>29</v>
      </c>
      <c r="I1571" s="29">
        <v>0.44999999999999996</v>
      </c>
      <c r="J1571" s="30">
        <v>2500</v>
      </c>
      <c r="K1571" s="31">
        <f t="shared" si="12"/>
        <v>1125</v>
      </c>
      <c r="L1571" s="31">
        <f t="shared" si="13"/>
        <v>337.5</v>
      </c>
      <c r="M1571" s="32">
        <v>0.3</v>
      </c>
      <c r="O1571" s="37"/>
      <c r="P1571" s="38"/>
      <c r="Q1571" s="33"/>
      <c r="R1571" s="34"/>
    </row>
    <row r="1572" spans="1:18" ht="15.75" customHeight="1" x14ac:dyDescent="0.2">
      <c r="A1572" s="22"/>
      <c r="B1572" s="27" t="s">
        <v>34</v>
      </c>
      <c r="C1572" s="27">
        <v>1128299</v>
      </c>
      <c r="D1572" s="28">
        <v>44493</v>
      </c>
      <c r="E1572" s="27" t="s">
        <v>35</v>
      </c>
      <c r="F1572" s="27" t="s">
        <v>74</v>
      </c>
      <c r="G1572" s="27" t="s">
        <v>75</v>
      </c>
      <c r="H1572" s="27" t="s">
        <v>24</v>
      </c>
      <c r="I1572" s="29">
        <v>0.4</v>
      </c>
      <c r="J1572" s="30">
        <v>3500</v>
      </c>
      <c r="K1572" s="31">
        <f t="shared" si="12"/>
        <v>1400</v>
      </c>
      <c r="L1572" s="31">
        <f t="shared" si="13"/>
        <v>489.99999999999994</v>
      </c>
      <c r="M1572" s="32">
        <v>0.35</v>
      </c>
      <c r="O1572" s="37"/>
      <c r="P1572" s="38"/>
      <c r="Q1572" s="33"/>
      <c r="R1572" s="34"/>
    </row>
    <row r="1573" spans="1:18" ht="15.75" customHeight="1" x14ac:dyDescent="0.2">
      <c r="A1573" s="22"/>
      <c r="B1573" s="27" t="s">
        <v>34</v>
      </c>
      <c r="C1573" s="27">
        <v>1128299</v>
      </c>
      <c r="D1573" s="28">
        <v>44493</v>
      </c>
      <c r="E1573" s="27" t="s">
        <v>35</v>
      </c>
      <c r="F1573" s="27" t="s">
        <v>74</v>
      </c>
      <c r="G1573" s="27" t="s">
        <v>75</v>
      </c>
      <c r="H1573" s="27" t="s">
        <v>25</v>
      </c>
      <c r="I1573" s="29">
        <v>0.55000000000000016</v>
      </c>
      <c r="J1573" s="30">
        <v>5250</v>
      </c>
      <c r="K1573" s="31">
        <f t="shared" si="12"/>
        <v>2887.5000000000009</v>
      </c>
      <c r="L1573" s="31">
        <f t="shared" si="13"/>
        <v>1010.6250000000002</v>
      </c>
      <c r="M1573" s="32">
        <v>0.35</v>
      </c>
      <c r="O1573" s="37"/>
      <c r="P1573" s="38"/>
      <c r="Q1573" s="33"/>
      <c r="R1573" s="34"/>
    </row>
    <row r="1574" spans="1:18" ht="15.75" customHeight="1" x14ac:dyDescent="0.2">
      <c r="A1574" s="22"/>
      <c r="B1574" s="27" t="s">
        <v>34</v>
      </c>
      <c r="C1574" s="27">
        <v>1128299</v>
      </c>
      <c r="D1574" s="28">
        <v>44493</v>
      </c>
      <c r="E1574" s="27" t="s">
        <v>35</v>
      </c>
      <c r="F1574" s="27" t="s">
        <v>74</v>
      </c>
      <c r="G1574" s="27" t="s">
        <v>75</v>
      </c>
      <c r="H1574" s="27" t="s">
        <v>26</v>
      </c>
      <c r="I1574" s="29">
        <v>0.50000000000000011</v>
      </c>
      <c r="J1574" s="30">
        <v>3500</v>
      </c>
      <c r="K1574" s="31">
        <f t="shared" si="12"/>
        <v>1750.0000000000005</v>
      </c>
      <c r="L1574" s="31">
        <f t="shared" si="13"/>
        <v>612.50000000000011</v>
      </c>
      <c r="M1574" s="32">
        <v>0.35</v>
      </c>
      <c r="O1574" s="37"/>
      <c r="P1574" s="38"/>
      <c r="Q1574" s="33"/>
      <c r="R1574" s="34"/>
    </row>
    <row r="1575" spans="1:18" ht="15.75" customHeight="1" x14ac:dyDescent="0.2">
      <c r="A1575" s="22"/>
      <c r="B1575" s="27" t="s">
        <v>34</v>
      </c>
      <c r="C1575" s="27">
        <v>1128299</v>
      </c>
      <c r="D1575" s="28">
        <v>44493</v>
      </c>
      <c r="E1575" s="27" t="s">
        <v>35</v>
      </c>
      <c r="F1575" s="27" t="s">
        <v>74</v>
      </c>
      <c r="G1575" s="27" t="s">
        <v>75</v>
      </c>
      <c r="H1575" s="27" t="s">
        <v>27</v>
      </c>
      <c r="I1575" s="29">
        <v>0.45000000000000007</v>
      </c>
      <c r="J1575" s="30">
        <v>3250</v>
      </c>
      <c r="K1575" s="31">
        <f t="shared" si="12"/>
        <v>1462.5000000000002</v>
      </c>
      <c r="L1575" s="31">
        <f t="shared" si="13"/>
        <v>511.87500000000006</v>
      </c>
      <c r="M1575" s="32">
        <v>0.35</v>
      </c>
      <c r="O1575" s="37"/>
      <c r="P1575" s="38"/>
      <c r="Q1575" s="33"/>
      <c r="R1575" s="34"/>
    </row>
    <row r="1576" spans="1:18" ht="15.75" customHeight="1" x14ac:dyDescent="0.2">
      <c r="A1576" s="22"/>
      <c r="B1576" s="27" t="s">
        <v>34</v>
      </c>
      <c r="C1576" s="27">
        <v>1128299</v>
      </c>
      <c r="D1576" s="28">
        <v>44493</v>
      </c>
      <c r="E1576" s="27" t="s">
        <v>35</v>
      </c>
      <c r="F1576" s="27" t="s">
        <v>74</v>
      </c>
      <c r="G1576" s="27" t="s">
        <v>75</v>
      </c>
      <c r="H1576" s="27" t="s">
        <v>28</v>
      </c>
      <c r="I1576" s="29">
        <v>0.55000000000000004</v>
      </c>
      <c r="J1576" s="30">
        <v>3000</v>
      </c>
      <c r="K1576" s="31">
        <f t="shared" si="12"/>
        <v>1650.0000000000002</v>
      </c>
      <c r="L1576" s="31">
        <f t="shared" si="13"/>
        <v>660.00000000000011</v>
      </c>
      <c r="M1576" s="32">
        <v>0.4</v>
      </c>
      <c r="O1576" s="37"/>
      <c r="P1576" s="38"/>
      <c r="Q1576" s="33"/>
      <c r="R1576" s="34"/>
    </row>
    <row r="1577" spans="1:18" ht="15.75" customHeight="1" x14ac:dyDescent="0.2">
      <c r="A1577" s="22"/>
      <c r="B1577" s="27" t="s">
        <v>34</v>
      </c>
      <c r="C1577" s="27">
        <v>1128299</v>
      </c>
      <c r="D1577" s="28">
        <v>44493</v>
      </c>
      <c r="E1577" s="27" t="s">
        <v>35</v>
      </c>
      <c r="F1577" s="27" t="s">
        <v>74</v>
      </c>
      <c r="G1577" s="27" t="s">
        <v>75</v>
      </c>
      <c r="H1577" s="27" t="s">
        <v>29</v>
      </c>
      <c r="I1577" s="29">
        <v>0.60000000000000009</v>
      </c>
      <c r="J1577" s="30">
        <v>3500</v>
      </c>
      <c r="K1577" s="31">
        <f t="shared" si="12"/>
        <v>2100.0000000000005</v>
      </c>
      <c r="L1577" s="31">
        <f t="shared" si="13"/>
        <v>630.00000000000011</v>
      </c>
      <c r="M1577" s="32">
        <v>0.3</v>
      </c>
      <c r="O1577" s="37"/>
      <c r="P1577" s="38"/>
      <c r="Q1577" s="33"/>
      <c r="R1577" s="34"/>
    </row>
    <row r="1578" spans="1:18" ht="15.75" customHeight="1" x14ac:dyDescent="0.2">
      <c r="A1578" s="22"/>
      <c r="B1578" s="27" t="s">
        <v>34</v>
      </c>
      <c r="C1578" s="27">
        <v>1128299</v>
      </c>
      <c r="D1578" s="28">
        <v>44524</v>
      </c>
      <c r="E1578" s="27" t="s">
        <v>35</v>
      </c>
      <c r="F1578" s="27" t="s">
        <v>74</v>
      </c>
      <c r="G1578" s="27" t="s">
        <v>75</v>
      </c>
      <c r="H1578" s="27" t="s">
        <v>24</v>
      </c>
      <c r="I1578" s="29">
        <v>0.45000000000000007</v>
      </c>
      <c r="J1578" s="30">
        <v>5750</v>
      </c>
      <c r="K1578" s="31">
        <f t="shared" si="12"/>
        <v>2587.5000000000005</v>
      </c>
      <c r="L1578" s="31">
        <f t="shared" si="13"/>
        <v>905.62500000000011</v>
      </c>
      <c r="M1578" s="32">
        <v>0.35</v>
      </c>
      <c r="O1578" s="37"/>
      <c r="P1578" s="38"/>
      <c r="Q1578" s="33"/>
      <c r="R1578" s="34"/>
    </row>
    <row r="1579" spans="1:18" ht="15.75" customHeight="1" x14ac:dyDescent="0.2">
      <c r="A1579" s="22"/>
      <c r="B1579" s="27" t="s">
        <v>34</v>
      </c>
      <c r="C1579" s="27">
        <v>1128299</v>
      </c>
      <c r="D1579" s="28">
        <v>44524</v>
      </c>
      <c r="E1579" s="27" t="s">
        <v>35</v>
      </c>
      <c r="F1579" s="27" t="s">
        <v>74</v>
      </c>
      <c r="G1579" s="27" t="s">
        <v>75</v>
      </c>
      <c r="H1579" s="27" t="s">
        <v>25</v>
      </c>
      <c r="I1579" s="29">
        <v>0.50000000000000011</v>
      </c>
      <c r="J1579" s="30">
        <v>6500</v>
      </c>
      <c r="K1579" s="31">
        <f t="shared" si="12"/>
        <v>3250.0000000000009</v>
      </c>
      <c r="L1579" s="31">
        <f t="shared" si="13"/>
        <v>1137.5000000000002</v>
      </c>
      <c r="M1579" s="32">
        <v>0.35</v>
      </c>
      <c r="O1579" s="37"/>
      <c r="P1579" s="38"/>
      <c r="Q1579" s="33"/>
      <c r="R1579" s="34"/>
    </row>
    <row r="1580" spans="1:18" ht="15.75" customHeight="1" x14ac:dyDescent="0.2">
      <c r="A1580" s="22"/>
      <c r="B1580" s="27" t="s">
        <v>34</v>
      </c>
      <c r="C1580" s="27">
        <v>1128299</v>
      </c>
      <c r="D1580" s="28">
        <v>44524</v>
      </c>
      <c r="E1580" s="27" t="s">
        <v>35</v>
      </c>
      <c r="F1580" s="27" t="s">
        <v>74</v>
      </c>
      <c r="G1580" s="27" t="s">
        <v>75</v>
      </c>
      <c r="H1580" s="27" t="s">
        <v>26</v>
      </c>
      <c r="I1580" s="29">
        <v>0.45000000000000007</v>
      </c>
      <c r="J1580" s="30">
        <v>4750</v>
      </c>
      <c r="K1580" s="31">
        <f t="shared" si="12"/>
        <v>2137.5000000000005</v>
      </c>
      <c r="L1580" s="31">
        <f t="shared" si="13"/>
        <v>748.12500000000011</v>
      </c>
      <c r="M1580" s="32">
        <v>0.35</v>
      </c>
      <c r="O1580" s="37"/>
      <c r="P1580" s="38"/>
      <c r="Q1580" s="33"/>
      <c r="R1580" s="34"/>
    </row>
    <row r="1581" spans="1:18" ht="15.75" customHeight="1" x14ac:dyDescent="0.2">
      <c r="A1581" s="22"/>
      <c r="B1581" s="27" t="s">
        <v>34</v>
      </c>
      <c r="C1581" s="27">
        <v>1128299</v>
      </c>
      <c r="D1581" s="28">
        <v>44524</v>
      </c>
      <c r="E1581" s="27" t="s">
        <v>35</v>
      </c>
      <c r="F1581" s="27" t="s">
        <v>74</v>
      </c>
      <c r="G1581" s="27" t="s">
        <v>75</v>
      </c>
      <c r="H1581" s="27" t="s">
        <v>27</v>
      </c>
      <c r="I1581" s="29">
        <v>0.55000000000000016</v>
      </c>
      <c r="J1581" s="30">
        <v>4500</v>
      </c>
      <c r="K1581" s="31">
        <f t="shared" si="12"/>
        <v>2475.0000000000009</v>
      </c>
      <c r="L1581" s="31">
        <f t="shared" si="13"/>
        <v>866.25000000000023</v>
      </c>
      <c r="M1581" s="32">
        <v>0.35</v>
      </c>
      <c r="O1581" s="37"/>
      <c r="P1581" s="38"/>
      <c r="Q1581" s="33"/>
      <c r="R1581" s="34"/>
    </row>
    <row r="1582" spans="1:18" ht="15.75" customHeight="1" x14ac:dyDescent="0.2">
      <c r="A1582" s="22"/>
      <c r="B1582" s="27" t="s">
        <v>34</v>
      </c>
      <c r="C1582" s="27">
        <v>1128299</v>
      </c>
      <c r="D1582" s="28">
        <v>44524</v>
      </c>
      <c r="E1582" s="27" t="s">
        <v>35</v>
      </c>
      <c r="F1582" s="27" t="s">
        <v>74</v>
      </c>
      <c r="G1582" s="27" t="s">
        <v>75</v>
      </c>
      <c r="H1582" s="27" t="s">
        <v>28</v>
      </c>
      <c r="I1582" s="29">
        <v>0.75000000000000011</v>
      </c>
      <c r="J1582" s="30">
        <v>4250</v>
      </c>
      <c r="K1582" s="31">
        <f t="shared" si="12"/>
        <v>3187.5000000000005</v>
      </c>
      <c r="L1582" s="31">
        <f t="shared" si="13"/>
        <v>1275.0000000000002</v>
      </c>
      <c r="M1582" s="32">
        <v>0.4</v>
      </c>
      <c r="O1582" s="37"/>
      <c r="P1582" s="38"/>
      <c r="Q1582" s="33"/>
      <c r="R1582" s="34"/>
    </row>
    <row r="1583" spans="1:18" ht="15.75" customHeight="1" x14ac:dyDescent="0.2">
      <c r="A1583" s="22"/>
      <c r="B1583" s="27" t="s">
        <v>34</v>
      </c>
      <c r="C1583" s="27">
        <v>1128299</v>
      </c>
      <c r="D1583" s="28">
        <v>44524</v>
      </c>
      <c r="E1583" s="27" t="s">
        <v>35</v>
      </c>
      <c r="F1583" s="27" t="s">
        <v>74</v>
      </c>
      <c r="G1583" s="27" t="s">
        <v>75</v>
      </c>
      <c r="H1583" s="27" t="s">
        <v>29</v>
      </c>
      <c r="I1583" s="29">
        <v>0.80000000000000016</v>
      </c>
      <c r="J1583" s="30">
        <v>5500</v>
      </c>
      <c r="K1583" s="31">
        <f t="shared" si="12"/>
        <v>4400.0000000000009</v>
      </c>
      <c r="L1583" s="31">
        <f t="shared" si="13"/>
        <v>1320.0000000000002</v>
      </c>
      <c r="M1583" s="32">
        <v>0.3</v>
      </c>
      <c r="O1583" s="37"/>
      <c r="P1583" s="38"/>
      <c r="Q1583" s="33"/>
      <c r="R1583" s="34"/>
    </row>
    <row r="1584" spans="1:18" ht="15.75" customHeight="1" x14ac:dyDescent="0.2">
      <c r="A1584" s="22"/>
      <c r="B1584" s="27" t="s">
        <v>34</v>
      </c>
      <c r="C1584" s="27">
        <v>1128299</v>
      </c>
      <c r="D1584" s="28">
        <v>44553</v>
      </c>
      <c r="E1584" s="27" t="s">
        <v>35</v>
      </c>
      <c r="F1584" s="27" t="s">
        <v>74</v>
      </c>
      <c r="G1584" s="27" t="s">
        <v>75</v>
      </c>
      <c r="H1584" s="27" t="s">
        <v>24</v>
      </c>
      <c r="I1584" s="29">
        <v>0.65000000000000013</v>
      </c>
      <c r="J1584" s="30">
        <v>7500</v>
      </c>
      <c r="K1584" s="31">
        <f t="shared" si="12"/>
        <v>4875.0000000000009</v>
      </c>
      <c r="L1584" s="31">
        <f t="shared" si="13"/>
        <v>1706.2500000000002</v>
      </c>
      <c r="M1584" s="32">
        <v>0.35</v>
      </c>
      <c r="O1584" s="37"/>
      <c r="P1584" s="38"/>
      <c r="Q1584" s="33"/>
      <c r="R1584" s="34"/>
    </row>
    <row r="1585" spans="1:18" ht="15.75" customHeight="1" x14ac:dyDescent="0.2">
      <c r="A1585" s="22"/>
      <c r="B1585" s="27" t="s">
        <v>34</v>
      </c>
      <c r="C1585" s="27">
        <v>1128299</v>
      </c>
      <c r="D1585" s="28">
        <v>44553</v>
      </c>
      <c r="E1585" s="27" t="s">
        <v>35</v>
      </c>
      <c r="F1585" s="27" t="s">
        <v>74</v>
      </c>
      <c r="G1585" s="27" t="s">
        <v>75</v>
      </c>
      <c r="H1585" s="27" t="s">
        <v>25</v>
      </c>
      <c r="I1585" s="29">
        <v>0.75000000000000022</v>
      </c>
      <c r="J1585" s="30">
        <v>7500</v>
      </c>
      <c r="K1585" s="31">
        <f t="shared" si="12"/>
        <v>5625.0000000000018</v>
      </c>
      <c r="L1585" s="31">
        <f t="shared" si="13"/>
        <v>1968.7500000000005</v>
      </c>
      <c r="M1585" s="32">
        <v>0.35</v>
      </c>
      <c r="O1585" s="37"/>
      <c r="P1585" s="38"/>
      <c r="Q1585" s="33"/>
      <c r="R1585" s="34"/>
    </row>
    <row r="1586" spans="1:18" ht="15.75" customHeight="1" x14ac:dyDescent="0.2">
      <c r="A1586" s="22"/>
      <c r="B1586" s="27" t="s">
        <v>34</v>
      </c>
      <c r="C1586" s="27">
        <v>1128299</v>
      </c>
      <c r="D1586" s="28">
        <v>44553</v>
      </c>
      <c r="E1586" s="27" t="s">
        <v>35</v>
      </c>
      <c r="F1586" s="27" t="s">
        <v>74</v>
      </c>
      <c r="G1586" s="27" t="s">
        <v>75</v>
      </c>
      <c r="H1586" s="27" t="s">
        <v>26</v>
      </c>
      <c r="I1586" s="29">
        <v>0.70000000000000018</v>
      </c>
      <c r="J1586" s="30">
        <v>5500</v>
      </c>
      <c r="K1586" s="31">
        <f t="shared" si="12"/>
        <v>3850.0000000000009</v>
      </c>
      <c r="L1586" s="31">
        <f t="shared" si="13"/>
        <v>1347.5000000000002</v>
      </c>
      <c r="M1586" s="32">
        <v>0.35</v>
      </c>
      <c r="O1586" s="37"/>
      <c r="P1586" s="38"/>
      <c r="Q1586" s="33"/>
      <c r="R1586" s="34"/>
    </row>
    <row r="1587" spans="1:18" ht="15.75" customHeight="1" x14ac:dyDescent="0.2">
      <c r="A1587" s="22"/>
      <c r="B1587" s="27" t="s">
        <v>34</v>
      </c>
      <c r="C1587" s="27">
        <v>1128299</v>
      </c>
      <c r="D1587" s="28">
        <v>44553</v>
      </c>
      <c r="E1587" s="27" t="s">
        <v>35</v>
      </c>
      <c r="F1587" s="27" t="s">
        <v>74</v>
      </c>
      <c r="G1587" s="27" t="s">
        <v>75</v>
      </c>
      <c r="H1587" s="27" t="s">
        <v>27</v>
      </c>
      <c r="I1587" s="29">
        <v>0.70000000000000018</v>
      </c>
      <c r="J1587" s="30">
        <v>5500</v>
      </c>
      <c r="K1587" s="31">
        <f t="shared" si="12"/>
        <v>3850.0000000000009</v>
      </c>
      <c r="L1587" s="31">
        <f t="shared" si="13"/>
        <v>1347.5000000000002</v>
      </c>
      <c r="M1587" s="32">
        <v>0.35</v>
      </c>
      <c r="O1587" s="37"/>
      <c r="P1587" s="38"/>
      <c r="Q1587" s="33"/>
      <c r="R1587" s="34"/>
    </row>
    <row r="1588" spans="1:18" ht="15.75" customHeight="1" x14ac:dyDescent="0.2">
      <c r="A1588" s="22"/>
      <c r="B1588" s="27" t="s">
        <v>34</v>
      </c>
      <c r="C1588" s="27">
        <v>1128299</v>
      </c>
      <c r="D1588" s="28">
        <v>44553</v>
      </c>
      <c r="E1588" s="27" t="s">
        <v>35</v>
      </c>
      <c r="F1588" s="27" t="s">
        <v>74</v>
      </c>
      <c r="G1588" s="27" t="s">
        <v>75</v>
      </c>
      <c r="H1588" s="27" t="s">
        <v>28</v>
      </c>
      <c r="I1588" s="29">
        <v>0.80000000000000016</v>
      </c>
      <c r="J1588" s="30">
        <v>4750</v>
      </c>
      <c r="K1588" s="31">
        <f t="shared" si="12"/>
        <v>3800.0000000000009</v>
      </c>
      <c r="L1588" s="31">
        <f t="shared" si="13"/>
        <v>1520.0000000000005</v>
      </c>
      <c r="M1588" s="32">
        <v>0.4</v>
      </c>
      <c r="O1588" s="37"/>
      <c r="P1588" s="38"/>
      <c r="Q1588" s="33"/>
      <c r="R1588" s="34"/>
    </row>
    <row r="1589" spans="1:18" ht="15.75" customHeight="1" x14ac:dyDescent="0.2">
      <c r="A1589" s="22"/>
      <c r="B1589" s="27" t="s">
        <v>34</v>
      </c>
      <c r="C1589" s="27">
        <v>1128299</v>
      </c>
      <c r="D1589" s="28">
        <v>44553</v>
      </c>
      <c r="E1589" s="27" t="s">
        <v>35</v>
      </c>
      <c r="F1589" s="27" t="s">
        <v>74</v>
      </c>
      <c r="G1589" s="27" t="s">
        <v>75</v>
      </c>
      <c r="H1589" s="27" t="s">
        <v>29</v>
      </c>
      <c r="I1589" s="29">
        <v>0.8500000000000002</v>
      </c>
      <c r="J1589" s="30">
        <v>5750</v>
      </c>
      <c r="K1589" s="31">
        <f t="shared" si="12"/>
        <v>4887.5000000000009</v>
      </c>
      <c r="L1589" s="31">
        <f t="shared" si="13"/>
        <v>1466.2500000000002</v>
      </c>
      <c r="M1589" s="32">
        <v>0.3</v>
      </c>
      <c r="O1589" s="37"/>
      <c r="P1589" s="38"/>
      <c r="Q1589" s="33"/>
      <c r="R1589" s="34"/>
    </row>
    <row r="1590" spans="1:18" ht="15.75" customHeight="1" x14ac:dyDescent="0.2">
      <c r="A1590" s="22" t="s">
        <v>46</v>
      </c>
      <c r="B1590" s="27" t="s">
        <v>21</v>
      </c>
      <c r="C1590" s="27">
        <v>1185732</v>
      </c>
      <c r="D1590" s="28">
        <v>44215</v>
      </c>
      <c r="E1590" s="27" t="s">
        <v>53</v>
      </c>
      <c r="F1590" s="27" t="s">
        <v>76</v>
      </c>
      <c r="G1590" s="27" t="s">
        <v>77</v>
      </c>
      <c r="H1590" s="27" t="s">
        <v>24</v>
      </c>
      <c r="I1590" s="29">
        <v>0.35</v>
      </c>
      <c r="J1590" s="30">
        <v>7500</v>
      </c>
      <c r="K1590" s="31">
        <f t="shared" si="12"/>
        <v>2625</v>
      </c>
      <c r="L1590" s="31">
        <f t="shared" si="13"/>
        <v>1312.5</v>
      </c>
      <c r="M1590" s="32">
        <v>0.5</v>
      </c>
      <c r="O1590" s="37"/>
      <c r="P1590" s="38"/>
      <c r="Q1590" s="33"/>
      <c r="R1590" s="34"/>
    </row>
    <row r="1591" spans="1:18" ht="15.75" customHeight="1" x14ac:dyDescent="0.2">
      <c r="A1591" s="22"/>
      <c r="B1591" s="27" t="s">
        <v>21</v>
      </c>
      <c r="C1591" s="27">
        <v>1185732</v>
      </c>
      <c r="D1591" s="28">
        <v>44215</v>
      </c>
      <c r="E1591" s="27" t="s">
        <v>53</v>
      </c>
      <c r="F1591" s="27" t="s">
        <v>76</v>
      </c>
      <c r="G1591" s="27" t="s">
        <v>77</v>
      </c>
      <c r="H1591" s="27" t="s">
        <v>25</v>
      </c>
      <c r="I1591" s="29">
        <v>0.35</v>
      </c>
      <c r="J1591" s="30">
        <v>5500</v>
      </c>
      <c r="K1591" s="31">
        <f t="shared" si="12"/>
        <v>1924.9999999999998</v>
      </c>
      <c r="L1591" s="31">
        <f t="shared" si="13"/>
        <v>769.99999999999989</v>
      </c>
      <c r="M1591" s="32">
        <v>0.39999999999999997</v>
      </c>
      <c r="O1591" s="37"/>
      <c r="P1591" s="38"/>
      <c r="Q1591" s="33"/>
      <c r="R1591" s="34"/>
    </row>
    <row r="1592" spans="1:18" ht="15.75" customHeight="1" x14ac:dyDescent="0.2">
      <c r="A1592" s="22"/>
      <c r="B1592" s="27" t="s">
        <v>21</v>
      </c>
      <c r="C1592" s="27">
        <v>1185732</v>
      </c>
      <c r="D1592" s="28">
        <v>44215</v>
      </c>
      <c r="E1592" s="27" t="s">
        <v>53</v>
      </c>
      <c r="F1592" s="27" t="s">
        <v>76</v>
      </c>
      <c r="G1592" s="27" t="s">
        <v>77</v>
      </c>
      <c r="H1592" s="27" t="s">
        <v>26</v>
      </c>
      <c r="I1592" s="29">
        <v>0.25</v>
      </c>
      <c r="J1592" s="30">
        <v>5500</v>
      </c>
      <c r="K1592" s="31">
        <f t="shared" si="12"/>
        <v>1375</v>
      </c>
      <c r="L1592" s="31">
        <f t="shared" si="13"/>
        <v>412.5</v>
      </c>
      <c r="M1592" s="32">
        <v>0.3</v>
      </c>
      <c r="O1592" s="37"/>
      <c r="P1592" s="38"/>
      <c r="Q1592" s="33"/>
      <c r="R1592" s="34"/>
    </row>
    <row r="1593" spans="1:18" ht="15.75" customHeight="1" x14ac:dyDescent="0.2">
      <c r="A1593" s="22"/>
      <c r="B1593" s="27" t="s">
        <v>21</v>
      </c>
      <c r="C1593" s="27">
        <v>1185732</v>
      </c>
      <c r="D1593" s="28">
        <v>44215</v>
      </c>
      <c r="E1593" s="27" t="s">
        <v>53</v>
      </c>
      <c r="F1593" s="27" t="s">
        <v>76</v>
      </c>
      <c r="G1593" s="27" t="s">
        <v>77</v>
      </c>
      <c r="H1593" s="27" t="s">
        <v>27</v>
      </c>
      <c r="I1593" s="29">
        <v>0.29999999999999993</v>
      </c>
      <c r="J1593" s="30">
        <v>4000</v>
      </c>
      <c r="K1593" s="31">
        <f t="shared" si="12"/>
        <v>1199.9999999999998</v>
      </c>
      <c r="L1593" s="31">
        <f t="shared" si="13"/>
        <v>419.99999999999989</v>
      </c>
      <c r="M1593" s="32">
        <v>0.35</v>
      </c>
      <c r="O1593" s="37"/>
      <c r="P1593" s="38"/>
      <c r="Q1593" s="33"/>
      <c r="R1593" s="34"/>
    </row>
    <row r="1594" spans="1:18" ht="15.75" customHeight="1" x14ac:dyDescent="0.2">
      <c r="A1594" s="22"/>
      <c r="B1594" s="27" t="s">
        <v>21</v>
      </c>
      <c r="C1594" s="27">
        <v>1185732</v>
      </c>
      <c r="D1594" s="28">
        <v>44215</v>
      </c>
      <c r="E1594" s="27" t="s">
        <v>53</v>
      </c>
      <c r="F1594" s="27" t="s">
        <v>76</v>
      </c>
      <c r="G1594" s="27" t="s">
        <v>77</v>
      </c>
      <c r="H1594" s="27" t="s">
        <v>28</v>
      </c>
      <c r="I1594" s="29">
        <v>0.45000000000000007</v>
      </c>
      <c r="J1594" s="30">
        <v>4500</v>
      </c>
      <c r="K1594" s="31">
        <f t="shared" si="12"/>
        <v>2025.0000000000002</v>
      </c>
      <c r="L1594" s="31">
        <f t="shared" si="13"/>
        <v>810</v>
      </c>
      <c r="M1594" s="32">
        <v>0.39999999999999997</v>
      </c>
      <c r="O1594" s="37"/>
      <c r="P1594" s="38"/>
      <c r="Q1594" s="33"/>
      <c r="R1594" s="34"/>
    </row>
    <row r="1595" spans="1:18" ht="15.75" customHeight="1" x14ac:dyDescent="0.2">
      <c r="A1595" s="22"/>
      <c r="B1595" s="27" t="s">
        <v>21</v>
      </c>
      <c r="C1595" s="27">
        <v>1185732</v>
      </c>
      <c r="D1595" s="28">
        <v>44215</v>
      </c>
      <c r="E1595" s="27" t="s">
        <v>53</v>
      </c>
      <c r="F1595" s="27" t="s">
        <v>76</v>
      </c>
      <c r="G1595" s="27" t="s">
        <v>77</v>
      </c>
      <c r="H1595" s="27" t="s">
        <v>29</v>
      </c>
      <c r="I1595" s="29">
        <v>0.35</v>
      </c>
      <c r="J1595" s="30">
        <v>5500</v>
      </c>
      <c r="K1595" s="31">
        <f t="shared" si="12"/>
        <v>1924.9999999999998</v>
      </c>
      <c r="L1595" s="31">
        <f t="shared" si="13"/>
        <v>1058.75</v>
      </c>
      <c r="M1595" s="32">
        <v>0.55000000000000004</v>
      </c>
      <c r="O1595" s="37"/>
      <c r="P1595" s="38"/>
      <c r="Q1595" s="33"/>
      <c r="R1595" s="34"/>
    </row>
    <row r="1596" spans="1:18" ht="15.75" customHeight="1" x14ac:dyDescent="0.2">
      <c r="A1596" s="22"/>
      <c r="B1596" s="27" t="s">
        <v>21</v>
      </c>
      <c r="C1596" s="27">
        <v>1185732</v>
      </c>
      <c r="D1596" s="28">
        <v>44244</v>
      </c>
      <c r="E1596" s="27" t="s">
        <v>53</v>
      </c>
      <c r="F1596" s="27" t="s">
        <v>76</v>
      </c>
      <c r="G1596" s="27" t="s">
        <v>77</v>
      </c>
      <c r="H1596" s="27" t="s">
        <v>24</v>
      </c>
      <c r="I1596" s="29">
        <v>0.35</v>
      </c>
      <c r="J1596" s="30">
        <v>8000</v>
      </c>
      <c r="K1596" s="31">
        <f t="shared" si="12"/>
        <v>2800</v>
      </c>
      <c r="L1596" s="31">
        <f t="shared" si="13"/>
        <v>1400</v>
      </c>
      <c r="M1596" s="32">
        <v>0.5</v>
      </c>
      <c r="O1596" s="37"/>
      <c r="P1596" s="38"/>
      <c r="Q1596" s="33"/>
      <c r="R1596" s="34"/>
    </row>
    <row r="1597" spans="1:18" ht="15.75" customHeight="1" x14ac:dyDescent="0.2">
      <c r="A1597" s="22"/>
      <c r="B1597" s="27" t="s">
        <v>21</v>
      </c>
      <c r="C1597" s="27">
        <v>1185732</v>
      </c>
      <c r="D1597" s="28">
        <v>44244</v>
      </c>
      <c r="E1597" s="27" t="s">
        <v>53</v>
      </c>
      <c r="F1597" s="27" t="s">
        <v>76</v>
      </c>
      <c r="G1597" s="27" t="s">
        <v>77</v>
      </c>
      <c r="H1597" s="27" t="s">
        <v>25</v>
      </c>
      <c r="I1597" s="29">
        <v>0.35</v>
      </c>
      <c r="J1597" s="30">
        <v>4500</v>
      </c>
      <c r="K1597" s="31">
        <f t="shared" si="12"/>
        <v>1575</v>
      </c>
      <c r="L1597" s="31">
        <f t="shared" si="13"/>
        <v>630</v>
      </c>
      <c r="M1597" s="32">
        <v>0.39999999999999997</v>
      </c>
      <c r="O1597" s="37"/>
      <c r="P1597" s="38"/>
      <c r="Q1597" s="33"/>
      <c r="R1597" s="34"/>
    </row>
    <row r="1598" spans="1:18" ht="15.75" customHeight="1" x14ac:dyDescent="0.2">
      <c r="A1598" s="22"/>
      <c r="B1598" s="27" t="s">
        <v>21</v>
      </c>
      <c r="C1598" s="27">
        <v>1185732</v>
      </c>
      <c r="D1598" s="28">
        <v>44244</v>
      </c>
      <c r="E1598" s="27" t="s">
        <v>53</v>
      </c>
      <c r="F1598" s="27" t="s">
        <v>76</v>
      </c>
      <c r="G1598" s="27" t="s">
        <v>77</v>
      </c>
      <c r="H1598" s="27" t="s">
        <v>26</v>
      </c>
      <c r="I1598" s="29">
        <v>0.25</v>
      </c>
      <c r="J1598" s="30">
        <v>5000</v>
      </c>
      <c r="K1598" s="31">
        <f t="shared" si="12"/>
        <v>1250</v>
      </c>
      <c r="L1598" s="31">
        <f t="shared" si="13"/>
        <v>375</v>
      </c>
      <c r="M1598" s="32">
        <v>0.3</v>
      </c>
      <c r="O1598" s="37"/>
      <c r="P1598" s="38"/>
      <c r="Q1598" s="33"/>
      <c r="R1598" s="34"/>
    </row>
    <row r="1599" spans="1:18" ht="15.75" customHeight="1" x14ac:dyDescent="0.2">
      <c r="A1599" s="22"/>
      <c r="B1599" s="27" t="s">
        <v>21</v>
      </c>
      <c r="C1599" s="27">
        <v>1185732</v>
      </c>
      <c r="D1599" s="28">
        <v>44244</v>
      </c>
      <c r="E1599" s="27" t="s">
        <v>53</v>
      </c>
      <c r="F1599" s="27" t="s">
        <v>76</v>
      </c>
      <c r="G1599" s="27" t="s">
        <v>77</v>
      </c>
      <c r="H1599" s="27" t="s">
        <v>27</v>
      </c>
      <c r="I1599" s="29">
        <v>0.29999999999999993</v>
      </c>
      <c r="J1599" s="30">
        <v>3750</v>
      </c>
      <c r="K1599" s="31">
        <f t="shared" si="12"/>
        <v>1124.9999999999998</v>
      </c>
      <c r="L1599" s="31">
        <f t="shared" si="13"/>
        <v>393.74999999999989</v>
      </c>
      <c r="M1599" s="32">
        <v>0.35</v>
      </c>
      <c r="O1599" s="37"/>
      <c r="P1599" s="38"/>
      <c r="Q1599" s="33"/>
      <c r="R1599" s="34"/>
    </row>
    <row r="1600" spans="1:18" ht="15.75" customHeight="1" x14ac:dyDescent="0.2">
      <c r="A1600" s="22"/>
      <c r="B1600" s="27" t="s">
        <v>21</v>
      </c>
      <c r="C1600" s="27">
        <v>1185732</v>
      </c>
      <c r="D1600" s="28">
        <v>44244</v>
      </c>
      <c r="E1600" s="27" t="s">
        <v>53</v>
      </c>
      <c r="F1600" s="27" t="s">
        <v>76</v>
      </c>
      <c r="G1600" s="27" t="s">
        <v>77</v>
      </c>
      <c r="H1600" s="27" t="s">
        <v>28</v>
      </c>
      <c r="I1600" s="29">
        <v>0.45000000000000007</v>
      </c>
      <c r="J1600" s="30">
        <v>4500</v>
      </c>
      <c r="K1600" s="31">
        <f t="shared" si="12"/>
        <v>2025.0000000000002</v>
      </c>
      <c r="L1600" s="31">
        <f t="shared" si="13"/>
        <v>810</v>
      </c>
      <c r="M1600" s="32">
        <v>0.39999999999999997</v>
      </c>
      <c r="O1600" s="37"/>
      <c r="P1600" s="38"/>
      <c r="Q1600" s="33"/>
      <c r="R1600" s="34"/>
    </row>
    <row r="1601" spans="1:18" ht="15.75" customHeight="1" x14ac:dyDescent="0.2">
      <c r="A1601" s="22"/>
      <c r="B1601" s="27" t="s">
        <v>21</v>
      </c>
      <c r="C1601" s="27">
        <v>1185732</v>
      </c>
      <c r="D1601" s="28">
        <v>44244</v>
      </c>
      <c r="E1601" s="27" t="s">
        <v>53</v>
      </c>
      <c r="F1601" s="27" t="s">
        <v>76</v>
      </c>
      <c r="G1601" s="27" t="s">
        <v>77</v>
      </c>
      <c r="H1601" s="27" t="s">
        <v>29</v>
      </c>
      <c r="I1601" s="29">
        <v>0.35</v>
      </c>
      <c r="J1601" s="30">
        <v>5500</v>
      </c>
      <c r="K1601" s="31">
        <f t="shared" si="12"/>
        <v>1924.9999999999998</v>
      </c>
      <c r="L1601" s="31">
        <f t="shared" si="13"/>
        <v>1058.75</v>
      </c>
      <c r="M1601" s="32">
        <v>0.55000000000000004</v>
      </c>
      <c r="O1601" s="37"/>
      <c r="P1601" s="38"/>
      <c r="Q1601" s="33"/>
      <c r="R1601" s="34"/>
    </row>
    <row r="1602" spans="1:18" ht="15.75" customHeight="1" x14ac:dyDescent="0.2">
      <c r="A1602" s="22"/>
      <c r="B1602" s="27" t="s">
        <v>21</v>
      </c>
      <c r="C1602" s="27">
        <v>1185732</v>
      </c>
      <c r="D1602" s="28">
        <v>44270</v>
      </c>
      <c r="E1602" s="27" t="s">
        <v>53</v>
      </c>
      <c r="F1602" s="27" t="s">
        <v>76</v>
      </c>
      <c r="G1602" s="27" t="s">
        <v>77</v>
      </c>
      <c r="H1602" s="27" t="s">
        <v>24</v>
      </c>
      <c r="I1602" s="29">
        <v>0.35</v>
      </c>
      <c r="J1602" s="30">
        <v>7700</v>
      </c>
      <c r="K1602" s="31">
        <f t="shared" si="12"/>
        <v>2695</v>
      </c>
      <c r="L1602" s="31">
        <f t="shared" si="13"/>
        <v>1347.5</v>
      </c>
      <c r="M1602" s="32">
        <v>0.5</v>
      </c>
      <c r="O1602" s="37"/>
      <c r="P1602" s="38"/>
      <c r="Q1602" s="33"/>
      <c r="R1602" s="34"/>
    </row>
    <row r="1603" spans="1:18" ht="15.75" customHeight="1" x14ac:dyDescent="0.2">
      <c r="A1603" s="22"/>
      <c r="B1603" s="27" t="s">
        <v>21</v>
      </c>
      <c r="C1603" s="27">
        <v>1185732</v>
      </c>
      <c r="D1603" s="28">
        <v>44270</v>
      </c>
      <c r="E1603" s="27" t="s">
        <v>53</v>
      </c>
      <c r="F1603" s="27" t="s">
        <v>76</v>
      </c>
      <c r="G1603" s="27" t="s">
        <v>77</v>
      </c>
      <c r="H1603" s="27" t="s">
        <v>25</v>
      </c>
      <c r="I1603" s="29">
        <v>0.35</v>
      </c>
      <c r="J1603" s="30">
        <v>4500</v>
      </c>
      <c r="K1603" s="31">
        <f t="shared" si="12"/>
        <v>1575</v>
      </c>
      <c r="L1603" s="31">
        <f t="shared" si="13"/>
        <v>630</v>
      </c>
      <c r="M1603" s="32">
        <v>0.39999999999999997</v>
      </c>
      <c r="O1603" s="37"/>
      <c r="P1603" s="38"/>
      <c r="Q1603" s="33"/>
      <c r="R1603" s="34"/>
    </row>
    <row r="1604" spans="1:18" ht="15.75" customHeight="1" x14ac:dyDescent="0.2">
      <c r="A1604" s="22"/>
      <c r="B1604" s="27" t="s">
        <v>21</v>
      </c>
      <c r="C1604" s="27">
        <v>1185732</v>
      </c>
      <c r="D1604" s="28">
        <v>44270</v>
      </c>
      <c r="E1604" s="27" t="s">
        <v>53</v>
      </c>
      <c r="F1604" s="27" t="s">
        <v>76</v>
      </c>
      <c r="G1604" s="27" t="s">
        <v>77</v>
      </c>
      <c r="H1604" s="27" t="s">
        <v>26</v>
      </c>
      <c r="I1604" s="29">
        <v>0.25</v>
      </c>
      <c r="J1604" s="30">
        <v>4750</v>
      </c>
      <c r="K1604" s="31">
        <f t="shared" si="12"/>
        <v>1187.5</v>
      </c>
      <c r="L1604" s="31">
        <f t="shared" si="13"/>
        <v>356.25</v>
      </c>
      <c r="M1604" s="32">
        <v>0.3</v>
      </c>
      <c r="O1604" s="37"/>
      <c r="P1604" s="38"/>
      <c r="Q1604" s="33"/>
      <c r="R1604" s="34"/>
    </row>
    <row r="1605" spans="1:18" ht="15.75" customHeight="1" x14ac:dyDescent="0.2">
      <c r="A1605" s="22"/>
      <c r="B1605" s="27" t="s">
        <v>21</v>
      </c>
      <c r="C1605" s="27">
        <v>1185732</v>
      </c>
      <c r="D1605" s="28">
        <v>44270</v>
      </c>
      <c r="E1605" s="27" t="s">
        <v>53</v>
      </c>
      <c r="F1605" s="27" t="s">
        <v>76</v>
      </c>
      <c r="G1605" s="27" t="s">
        <v>77</v>
      </c>
      <c r="H1605" s="27" t="s">
        <v>27</v>
      </c>
      <c r="I1605" s="29">
        <v>0.29999999999999993</v>
      </c>
      <c r="J1605" s="30">
        <v>3250</v>
      </c>
      <c r="K1605" s="31">
        <f t="shared" si="12"/>
        <v>974.99999999999977</v>
      </c>
      <c r="L1605" s="31">
        <f t="shared" si="13"/>
        <v>341.24999999999989</v>
      </c>
      <c r="M1605" s="32">
        <v>0.35</v>
      </c>
      <c r="O1605" s="37"/>
      <c r="P1605" s="38"/>
      <c r="Q1605" s="33"/>
      <c r="R1605" s="34"/>
    </row>
    <row r="1606" spans="1:18" ht="15.75" customHeight="1" x14ac:dyDescent="0.2">
      <c r="A1606" s="22"/>
      <c r="B1606" s="27" t="s">
        <v>21</v>
      </c>
      <c r="C1606" s="27">
        <v>1185732</v>
      </c>
      <c r="D1606" s="28">
        <v>44270</v>
      </c>
      <c r="E1606" s="27" t="s">
        <v>53</v>
      </c>
      <c r="F1606" s="27" t="s">
        <v>76</v>
      </c>
      <c r="G1606" s="27" t="s">
        <v>77</v>
      </c>
      <c r="H1606" s="27" t="s">
        <v>28</v>
      </c>
      <c r="I1606" s="29">
        <v>0.45000000000000007</v>
      </c>
      <c r="J1606" s="30">
        <v>3750</v>
      </c>
      <c r="K1606" s="31">
        <f t="shared" si="12"/>
        <v>1687.5000000000002</v>
      </c>
      <c r="L1606" s="31">
        <f t="shared" si="13"/>
        <v>675</v>
      </c>
      <c r="M1606" s="32">
        <v>0.39999999999999997</v>
      </c>
      <c r="O1606" s="37"/>
      <c r="P1606" s="38"/>
      <c r="Q1606" s="33"/>
      <c r="R1606" s="34"/>
    </row>
    <row r="1607" spans="1:18" ht="15.75" customHeight="1" x14ac:dyDescent="0.2">
      <c r="A1607" s="22"/>
      <c r="B1607" s="27" t="s">
        <v>21</v>
      </c>
      <c r="C1607" s="27">
        <v>1185732</v>
      </c>
      <c r="D1607" s="28">
        <v>44270</v>
      </c>
      <c r="E1607" s="27" t="s">
        <v>53</v>
      </c>
      <c r="F1607" s="27" t="s">
        <v>76</v>
      </c>
      <c r="G1607" s="27" t="s">
        <v>77</v>
      </c>
      <c r="H1607" s="27" t="s">
        <v>29</v>
      </c>
      <c r="I1607" s="29">
        <v>0.35</v>
      </c>
      <c r="J1607" s="30">
        <v>4750</v>
      </c>
      <c r="K1607" s="31">
        <f t="shared" si="12"/>
        <v>1662.5</v>
      </c>
      <c r="L1607" s="31">
        <f t="shared" si="13"/>
        <v>914.37500000000011</v>
      </c>
      <c r="M1607" s="32">
        <v>0.55000000000000004</v>
      </c>
      <c r="O1607" s="37"/>
      <c r="P1607" s="38"/>
      <c r="Q1607" s="33"/>
      <c r="R1607" s="34"/>
    </row>
    <row r="1608" spans="1:18" ht="15.75" customHeight="1" x14ac:dyDescent="0.2">
      <c r="A1608" s="22"/>
      <c r="B1608" s="27" t="s">
        <v>21</v>
      </c>
      <c r="C1608" s="27">
        <v>1185732</v>
      </c>
      <c r="D1608" s="28">
        <v>44302</v>
      </c>
      <c r="E1608" s="27" t="s">
        <v>53</v>
      </c>
      <c r="F1608" s="27" t="s">
        <v>76</v>
      </c>
      <c r="G1608" s="27" t="s">
        <v>77</v>
      </c>
      <c r="H1608" s="27" t="s">
        <v>24</v>
      </c>
      <c r="I1608" s="29">
        <v>0.35</v>
      </c>
      <c r="J1608" s="30">
        <v>7250</v>
      </c>
      <c r="K1608" s="31">
        <f t="shared" si="12"/>
        <v>2537.5</v>
      </c>
      <c r="L1608" s="31">
        <f t="shared" si="13"/>
        <v>1268.75</v>
      </c>
      <c r="M1608" s="32">
        <v>0.5</v>
      </c>
      <c r="O1608" s="37"/>
      <c r="P1608" s="38"/>
      <c r="Q1608" s="33"/>
      <c r="R1608" s="34"/>
    </row>
    <row r="1609" spans="1:18" ht="15.75" customHeight="1" x14ac:dyDescent="0.2">
      <c r="A1609" s="22"/>
      <c r="B1609" s="27" t="s">
        <v>21</v>
      </c>
      <c r="C1609" s="27">
        <v>1185732</v>
      </c>
      <c r="D1609" s="28">
        <v>44302</v>
      </c>
      <c r="E1609" s="27" t="s">
        <v>53</v>
      </c>
      <c r="F1609" s="27" t="s">
        <v>76</v>
      </c>
      <c r="G1609" s="27" t="s">
        <v>77</v>
      </c>
      <c r="H1609" s="27" t="s">
        <v>25</v>
      </c>
      <c r="I1609" s="29">
        <v>0.4</v>
      </c>
      <c r="J1609" s="30">
        <v>4250</v>
      </c>
      <c r="K1609" s="31">
        <f t="shared" si="12"/>
        <v>1700</v>
      </c>
      <c r="L1609" s="31">
        <f t="shared" si="13"/>
        <v>680</v>
      </c>
      <c r="M1609" s="32">
        <v>0.39999999999999997</v>
      </c>
      <c r="O1609" s="37"/>
      <c r="P1609" s="38"/>
      <c r="Q1609" s="33"/>
      <c r="R1609" s="34"/>
    </row>
    <row r="1610" spans="1:18" ht="15.75" customHeight="1" x14ac:dyDescent="0.2">
      <c r="A1610" s="22"/>
      <c r="B1610" s="27" t="s">
        <v>21</v>
      </c>
      <c r="C1610" s="27">
        <v>1185732</v>
      </c>
      <c r="D1610" s="28">
        <v>44302</v>
      </c>
      <c r="E1610" s="27" t="s">
        <v>53</v>
      </c>
      <c r="F1610" s="27" t="s">
        <v>76</v>
      </c>
      <c r="G1610" s="27" t="s">
        <v>77</v>
      </c>
      <c r="H1610" s="27" t="s">
        <v>26</v>
      </c>
      <c r="I1610" s="29">
        <v>0.30000000000000004</v>
      </c>
      <c r="J1610" s="30">
        <v>4500</v>
      </c>
      <c r="K1610" s="31">
        <f t="shared" si="12"/>
        <v>1350.0000000000002</v>
      </c>
      <c r="L1610" s="31">
        <f t="shared" si="13"/>
        <v>405.00000000000006</v>
      </c>
      <c r="M1610" s="32">
        <v>0.3</v>
      </c>
      <c r="O1610" s="37"/>
      <c r="P1610" s="38"/>
      <c r="Q1610" s="33"/>
      <c r="R1610" s="34"/>
    </row>
    <row r="1611" spans="1:18" ht="15.75" customHeight="1" x14ac:dyDescent="0.2">
      <c r="A1611" s="22"/>
      <c r="B1611" s="27" t="s">
        <v>21</v>
      </c>
      <c r="C1611" s="27">
        <v>1185732</v>
      </c>
      <c r="D1611" s="28">
        <v>44302</v>
      </c>
      <c r="E1611" s="27" t="s">
        <v>53</v>
      </c>
      <c r="F1611" s="27" t="s">
        <v>76</v>
      </c>
      <c r="G1611" s="27" t="s">
        <v>77</v>
      </c>
      <c r="H1611" s="27" t="s">
        <v>27</v>
      </c>
      <c r="I1611" s="29">
        <v>0.35</v>
      </c>
      <c r="J1611" s="30">
        <v>3750</v>
      </c>
      <c r="K1611" s="31">
        <f t="shared" si="12"/>
        <v>1312.5</v>
      </c>
      <c r="L1611" s="31">
        <f t="shared" si="13"/>
        <v>459.37499999999994</v>
      </c>
      <c r="M1611" s="32">
        <v>0.35</v>
      </c>
      <c r="O1611" s="37"/>
      <c r="P1611" s="38"/>
      <c r="Q1611" s="33"/>
      <c r="R1611" s="34"/>
    </row>
    <row r="1612" spans="1:18" ht="15.75" customHeight="1" x14ac:dyDescent="0.2">
      <c r="A1612" s="22"/>
      <c r="B1612" s="27" t="s">
        <v>21</v>
      </c>
      <c r="C1612" s="27">
        <v>1185732</v>
      </c>
      <c r="D1612" s="28">
        <v>44302</v>
      </c>
      <c r="E1612" s="27" t="s">
        <v>53</v>
      </c>
      <c r="F1612" s="27" t="s">
        <v>76</v>
      </c>
      <c r="G1612" s="27" t="s">
        <v>77</v>
      </c>
      <c r="H1612" s="27" t="s">
        <v>28</v>
      </c>
      <c r="I1612" s="29">
        <v>0.5</v>
      </c>
      <c r="J1612" s="30">
        <v>4000</v>
      </c>
      <c r="K1612" s="31">
        <f t="shared" si="12"/>
        <v>2000</v>
      </c>
      <c r="L1612" s="31">
        <f t="shared" si="13"/>
        <v>799.99999999999989</v>
      </c>
      <c r="M1612" s="32">
        <v>0.39999999999999997</v>
      </c>
      <c r="O1612" s="37"/>
      <c r="P1612" s="38"/>
      <c r="Q1612" s="33"/>
      <c r="R1612" s="34"/>
    </row>
    <row r="1613" spans="1:18" ht="15.75" customHeight="1" x14ac:dyDescent="0.2">
      <c r="A1613" s="22"/>
      <c r="B1613" s="27" t="s">
        <v>21</v>
      </c>
      <c r="C1613" s="27">
        <v>1185732</v>
      </c>
      <c r="D1613" s="28">
        <v>44302</v>
      </c>
      <c r="E1613" s="27" t="s">
        <v>53</v>
      </c>
      <c r="F1613" s="27" t="s">
        <v>76</v>
      </c>
      <c r="G1613" s="27" t="s">
        <v>77</v>
      </c>
      <c r="H1613" s="27" t="s">
        <v>29</v>
      </c>
      <c r="I1613" s="29">
        <v>0.4</v>
      </c>
      <c r="J1613" s="30">
        <v>5250</v>
      </c>
      <c r="K1613" s="31">
        <f t="shared" si="12"/>
        <v>2100</v>
      </c>
      <c r="L1613" s="31">
        <f t="shared" si="13"/>
        <v>1155</v>
      </c>
      <c r="M1613" s="32">
        <v>0.55000000000000004</v>
      </c>
      <c r="O1613" s="37"/>
      <c r="P1613" s="38"/>
      <c r="Q1613" s="33"/>
      <c r="R1613" s="34"/>
    </row>
    <row r="1614" spans="1:18" ht="15.75" customHeight="1" x14ac:dyDescent="0.2">
      <c r="A1614" s="22"/>
      <c r="B1614" s="27" t="s">
        <v>21</v>
      </c>
      <c r="C1614" s="27">
        <v>1185732</v>
      </c>
      <c r="D1614" s="28">
        <v>44331</v>
      </c>
      <c r="E1614" s="27" t="s">
        <v>53</v>
      </c>
      <c r="F1614" s="27" t="s">
        <v>76</v>
      </c>
      <c r="G1614" s="27" t="s">
        <v>77</v>
      </c>
      <c r="H1614" s="27" t="s">
        <v>24</v>
      </c>
      <c r="I1614" s="29">
        <v>0.5</v>
      </c>
      <c r="J1614" s="30">
        <v>7950</v>
      </c>
      <c r="K1614" s="31">
        <f t="shared" si="12"/>
        <v>3975</v>
      </c>
      <c r="L1614" s="31">
        <f t="shared" si="13"/>
        <v>1987.5</v>
      </c>
      <c r="M1614" s="32">
        <v>0.5</v>
      </c>
      <c r="O1614" s="37"/>
      <c r="P1614" s="38"/>
      <c r="Q1614" s="33"/>
      <c r="R1614" s="34"/>
    </row>
    <row r="1615" spans="1:18" ht="15.75" customHeight="1" x14ac:dyDescent="0.2">
      <c r="A1615" s="22"/>
      <c r="B1615" s="27" t="s">
        <v>21</v>
      </c>
      <c r="C1615" s="27">
        <v>1185732</v>
      </c>
      <c r="D1615" s="28">
        <v>44331</v>
      </c>
      <c r="E1615" s="27" t="s">
        <v>53</v>
      </c>
      <c r="F1615" s="27" t="s">
        <v>76</v>
      </c>
      <c r="G1615" s="27" t="s">
        <v>77</v>
      </c>
      <c r="H1615" s="27" t="s">
        <v>25</v>
      </c>
      <c r="I1615" s="29">
        <v>0.5</v>
      </c>
      <c r="J1615" s="30">
        <v>5000</v>
      </c>
      <c r="K1615" s="31">
        <f t="shared" si="12"/>
        <v>2500</v>
      </c>
      <c r="L1615" s="31">
        <f t="shared" si="13"/>
        <v>999.99999999999989</v>
      </c>
      <c r="M1615" s="32">
        <v>0.39999999999999997</v>
      </c>
      <c r="O1615" s="37"/>
      <c r="P1615" s="38"/>
      <c r="Q1615" s="33"/>
      <c r="R1615" s="34"/>
    </row>
    <row r="1616" spans="1:18" ht="15.75" customHeight="1" x14ac:dyDescent="0.2">
      <c r="A1616" s="22"/>
      <c r="B1616" s="27" t="s">
        <v>21</v>
      </c>
      <c r="C1616" s="27">
        <v>1185732</v>
      </c>
      <c r="D1616" s="28">
        <v>44331</v>
      </c>
      <c r="E1616" s="27" t="s">
        <v>53</v>
      </c>
      <c r="F1616" s="27" t="s">
        <v>76</v>
      </c>
      <c r="G1616" s="27" t="s">
        <v>77</v>
      </c>
      <c r="H1616" s="27" t="s">
        <v>26</v>
      </c>
      <c r="I1616" s="29">
        <v>0.45</v>
      </c>
      <c r="J1616" s="30">
        <v>4750</v>
      </c>
      <c r="K1616" s="31">
        <f t="shared" si="12"/>
        <v>2137.5</v>
      </c>
      <c r="L1616" s="31">
        <f t="shared" si="13"/>
        <v>641.25</v>
      </c>
      <c r="M1616" s="32">
        <v>0.3</v>
      </c>
      <c r="O1616" s="37"/>
      <c r="P1616" s="38"/>
      <c r="Q1616" s="33"/>
      <c r="R1616" s="34"/>
    </row>
    <row r="1617" spans="1:18" ht="15.75" customHeight="1" x14ac:dyDescent="0.2">
      <c r="A1617" s="22"/>
      <c r="B1617" s="27" t="s">
        <v>21</v>
      </c>
      <c r="C1617" s="27">
        <v>1185732</v>
      </c>
      <c r="D1617" s="28">
        <v>44331</v>
      </c>
      <c r="E1617" s="27" t="s">
        <v>53</v>
      </c>
      <c r="F1617" s="27" t="s">
        <v>76</v>
      </c>
      <c r="G1617" s="27" t="s">
        <v>77</v>
      </c>
      <c r="H1617" s="27" t="s">
        <v>27</v>
      </c>
      <c r="I1617" s="29">
        <v>0.45</v>
      </c>
      <c r="J1617" s="30">
        <v>4500</v>
      </c>
      <c r="K1617" s="31">
        <f t="shared" si="12"/>
        <v>2025</v>
      </c>
      <c r="L1617" s="31">
        <f t="shared" si="13"/>
        <v>708.75</v>
      </c>
      <c r="M1617" s="32">
        <v>0.35</v>
      </c>
      <c r="O1617" s="37"/>
      <c r="P1617" s="38"/>
      <c r="Q1617" s="33"/>
      <c r="R1617" s="34"/>
    </row>
    <row r="1618" spans="1:18" ht="15.75" customHeight="1" x14ac:dyDescent="0.2">
      <c r="A1618" s="22"/>
      <c r="B1618" s="27" t="s">
        <v>21</v>
      </c>
      <c r="C1618" s="27">
        <v>1185732</v>
      </c>
      <c r="D1618" s="28">
        <v>44331</v>
      </c>
      <c r="E1618" s="27" t="s">
        <v>53</v>
      </c>
      <c r="F1618" s="27" t="s">
        <v>76</v>
      </c>
      <c r="G1618" s="27" t="s">
        <v>77</v>
      </c>
      <c r="H1618" s="27" t="s">
        <v>28</v>
      </c>
      <c r="I1618" s="29">
        <v>0.54999999999999993</v>
      </c>
      <c r="J1618" s="30">
        <v>4750</v>
      </c>
      <c r="K1618" s="31">
        <f t="shared" si="12"/>
        <v>2612.4999999999995</v>
      </c>
      <c r="L1618" s="31">
        <f t="shared" si="13"/>
        <v>1044.9999999999998</v>
      </c>
      <c r="M1618" s="32">
        <v>0.39999999999999997</v>
      </c>
      <c r="O1618" s="37"/>
      <c r="P1618" s="38"/>
      <c r="Q1618" s="33"/>
      <c r="R1618" s="34"/>
    </row>
    <row r="1619" spans="1:18" ht="15.75" customHeight="1" x14ac:dyDescent="0.2">
      <c r="A1619" s="22"/>
      <c r="B1619" s="27" t="s">
        <v>21</v>
      </c>
      <c r="C1619" s="27">
        <v>1185732</v>
      </c>
      <c r="D1619" s="28">
        <v>44331</v>
      </c>
      <c r="E1619" s="27" t="s">
        <v>53</v>
      </c>
      <c r="F1619" s="27" t="s">
        <v>76</v>
      </c>
      <c r="G1619" s="27" t="s">
        <v>77</v>
      </c>
      <c r="H1619" s="27" t="s">
        <v>29</v>
      </c>
      <c r="I1619" s="29">
        <v>0.6</v>
      </c>
      <c r="J1619" s="30">
        <v>5750</v>
      </c>
      <c r="K1619" s="31">
        <f t="shared" si="12"/>
        <v>3450</v>
      </c>
      <c r="L1619" s="31">
        <f t="shared" si="13"/>
        <v>1897.5000000000002</v>
      </c>
      <c r="M1619" s="32">
        <v>0.55000000000000004</v>
      </c>
      <c r="O1619" s="37"/>
      <c r="P1619" s="38"/>
      <c r="Q1619" s="33"/>
      <c r="R1619" s="34"/>
    </row>
    <row r="1620" spans="1:18" ht="15.75" customHeight="1" x14ac:dyDescent="0.2">
      <c r="A1620" s="22"/>
      <c r="B1620" s="27" t="s">
        <v>21</v>
      </c>
      <c r="C1620" s="27">
        <v>1185732</v>
      </c>
      <c r="D1620" s="28">
        <v>44364</v>
      </c>
      <c r="E1620" s="27" t="s">
        <v>53</v>
      </c>
      <c r="F1620" s="27" t="s">
        <v>76</v>
      </c>
      <c r="G1620" s="27" t="s">
        <v>77</v>
      </c>
      <c r="H1620" s="27" t="s">
        <v>24</v>
      </c>
      <c r="I1620" s="29">
        <v>0.54999999999999993</v>
      </c>
      <c r="J1620" s="30">
        <v>8250</v>
      </c>
      <c r="K1620" s="31">
        <f t="shared" si="12"/>
        <v>4537.4999999999991</v>
      </c>
      <c r="L1620" s="31">
        <f t="shared" si="13"/>
        <v>2268.7499999999995</v>
      </c>
      <c r="M1620" s="32">
        <v>0.5</v>
      </c>
      <c r="O1620" s="37"/>
      <c r="P1620" s="38"/>
      <c r="Q1620" s="33"/>
      <c r="R1620" s="34"/>
    </row>
    <row r="1621" spans="1:18" ht="15.75" customHeight="1" x14ac:dyDescent="0.2">
      <c r="A1621" s="22"/>
      <c r="B1621" s="27" t="s">
        <v>21</v>
      </c>
      <c r="C1621" s="27">
        <v>1185732</v>
      </c>
      <c r="D1621" s="28">
        <v>44364</v>
      </c>
      <c r="E1621" s="27" t="s">
        <v>53</v>
      </c>
      <c r="F1621" s="27" t="s">
        <v>76</v>
      </c>
      <c r="G1621" s="27" t="s">
        <v>77</v>
      </c>
      <c r="H1621" s="27" t="s">
        <v>25</v>
      </c>
      <c r="I1621" s="29">
        <v>0.5</v>
      </c>
      <c r="J1621" s="30">
        <v>5750</v>
      </c>
      <c r="K1621" s="31">
        <f t="shared" si="12"/>
        <v>2875</v>
      </c>
      <c r="L1621" s="31">
        <f t="shared" si="13"/>
        <v>1150</v>
      </c>
      <c r="M1621" s="32">
        <v>0.39999999999999997</v>
      </c>
      <c r="O1621" s="37"/>
      <c r="P1621" s="38"/>
      <c r="Q1621" s="33"/>
      <c r="R1621" s="34"/>
    </row>
    <row r="1622" spans="1:18" ht="15.75" customHeight="1" x14ac:dyDescent="0.2">
      <c r="A1622" s="22"/>
      <c r="B1622" s="27" t="s">
        <v>21</v>
      </c>
      <c r="C1622" s="27">
        <v>1185732</v>
      </c>
      <c r="D1622" s="28">
        <v>44364</v>
      </c>
      <c r="E1622" s="27" t="s">
        <v>53</v>
      </c>
      <c r="F1622" s="27" t="s">
        <v>76</v>
      </c>
      <c r="G1622" s="27" t="s">
        <v>77</v>
      </c>
      <c r="H1622" s="27" t="s">
        <v>26</v>
      </c>
      <c r="I1622" s="29">
        <v>0.45</v>
      </c>
      <c r="J1622" s="30">
        <v>5500</v>
      </c>
      <c r="K1622" s="31">
        <f t="shared" si="12"/>
        <v>2475</v>
      </c>
      <c r="L1622" s="31">
        <f t="shared" si="13"/>
        <v>742.5</v>
      </c>
      <c r="M1622" s="32">
        <v>0.3</v>
      </c>
      <c r="O1622" s="37"/>
      <c r="P1622" s="38"/>
      <c r="Q1622" s="33"/>
      <c r="R1622" s="34"/>
    </row>
    <row r="1623" spans="1:18" ht="15.75" customHeight="1" x14ac:dyDescent="0.2">
      <c r="A1623" s="22"/>
      <c r="B1623" s="27" t="s">
        <v>21</v>
      </c>
      <c r="C1623" s="27">
        <v>1185732</v>
      </c>
      <c r="D1623" s="28">
        <v>44364</v>
      </c>
      <c r="E1623" s="27" t="s">
        <v>53</v>
      </c>
      <c r="F1623" s="27" t="s">
        <v>76</v>
      </c>
      <c r="G1623" s="27" t="s">
        <v>77</v>
      </c>
      <c r="H1623" s="27" t="s">
        <v>27</v>
      </c>
      <c r="I1623" s="29">
        <v>0.45</v>
      </c>
      <c r="J1623" s="30">
        <v>5250</v>
      </c>
      <c r="K1623" s="31">
        <f t="shared" si="12"/>
        <v>2362.5</v>
      </c>
      <c r="L1623" s="31">
        <f t="shared" si="13"/>
        <v>826.875</v>
      </c>
      <c r="M1623" s="32">
        <v>0.35</v>
      </c>
      <c r="O1623" s="37"/>
      <c r="P1623" s="38"/>
      <c r="Q1623" s="33"/>
      <c r="R1623" s="34"/>
    </row>
    <row r="1624" spans="1:18" ht="15.75" customHeight="1" x14ac:dyDescent="0.2">
      <c r="A1624" s="22"/>
      <c r="B1624" s="27" t="s">
        <v>21</v>
      </c>
      <c r="C1624" s="27">
        <v>1185732</v>
      </c>
      <c r="D1624" s="28">
        <v>44364</v>
      </c>
      <c r="E1624" s="27" t="s">
        <v>53</v>
      </c>
      <c r="F1624" s="27" t="s">
        <v>76</v>
      </c>
      <c r="G1624" s="27" t="s">
        <v>77</v>
      </c>
      <c r="H1624" s="27" t="s">
        <v>28</v>
      </c>
      <c r="I1624" s="29">
        <v>0.6</v>
      </c>
      <c r="J1624" s="30">
        <v>5250</v>
      </c>
      <c r="K1624" s="31">
        <f t="shared" si="12"/>
        <v>3150</v>
      </c>
      <c r="L1624" s="31">
        <f t="shared" si="13"/>
        <v>1260</v>
      </c>
      <c r="M1624" s="32">
        <v>0.39999999999999997</v>
      </c>
      <c r="O1624" s="37"/>
      <c r="P1624" s="38"/>
      <c r="Q1624" s="33"/>
      <c r="R1624" s="34"/>
    </row>
    <row r="1625" spans="1:18" ht="15.75" customHeight="1" x14ac:dyDescent="0.2">
      <c r="A1625" s="22"/>
      <c r="B1625" s="27" t="s">
        <v>21</v>
      </c>
      <c r="C1625" s="27">
        <v>1185732</v>
      </c>
      <c r="D1625" s="28">
        <v>44364</v>
      </c>
      <c r="E1625" s="27" t="s">
        <v>53</v>
      </c>
      <c r="F1625" s="27" t="s">
        <v>76</v>
      </c>
      <c r="G1625" s="27" t="s">
        <v>77</v>
      </c>
      <c r="H1625" s="27" t="s">
        <v>29</v>
      </c>
      <c r="I1625" s="29">
        <v>0.65</v>
      </c>
      <c r="J1625" s="30">
        <v>6750</v>
      </c>
      <c r="K1625" s="31">
        <f t="shared" si="12"/>
        <v>4387.5</v>
      </c>
      <c r="L1625" s="31">
        <f t="shared" si="13"/>
        <v>2413.125</v>
      </c>
      <c r="M1625" s="32">
        <v>0.55000000000000004</v>
      </c>
      <c r="O1625" s="37"/>
      <c r="P1625" s="38"/>
      <c r="Q1625" s="33"/>
      <c r="R1625" s="34"/>
    </row>
    <row r="1626" spans="1:18" ht="15.75" customHeight="1" x14ac:dyDescent="0.2">
      <c r="A1626" s="22"/>
      <c r="B1626" s="27" t="s">
        <v>21</v>
      </c>
      <c r="C1626" s="27">
        <v>1185732</v>
      </c>
      <c r="D1626" s="28">
        <v>44392</v>
      </c>
      <c r="E1626" s="27" t="s">
        <v>53</v>
      </c>
      <c r="F1626" s="27" t="s">
        <v>76</v>
      </c>
      <c r="G1626" s="27" t="s">
        <v>77</v>
      </c>
      <c r="H1626" s="27" t="s">
        <v>24</v>
      </c>
      <c r="I1626" s="29">
        <v>0.6</v>
      </c>
      <c r="J1626" s="30">
        <v>9000</v>
      </c>
      <c r="K1626" s="31">
        <f t="shared" si="12"/>
        <v>5400</v>
      </c>
      <c r="L1626" s="31">
        <f t="shared" si="13"/>
        <v>2700</v>
      </c>
      <c r="M1626" s="32">
        <v>0.5</v>
      </c>
      <c r="O1626" s="37"/>
      <c r="P1626" s="38"/>
      <c r="Q1626" s="33"/>
      <c r="R1626" s="34"/>
    </row>
    <row r="1627" spans="1:18" ht="15.75" customHeight="1" x14ac:dyDescent="0.2">
      <c r="A1627" s="22"/>
      <c r="B1627" s="27" t="s">
        <v>21</v>
      </c>
      <c r="C1627" s="27">
        <v>1185732</v>
      </c>
      <c r="D1627" s="28">
        <v>44392</v>
      </c>
      <c r="E1627" s="27" t="s">
        <v>53</v>
      </c>
      <c r="F1627" s="27" t="s">
        <v>76</v>
      </c>
      <c r="G1627" s="27" t="s">
        <v>77</v>
      </c>
      <c r="H1627" s="27" t="s">
        <v>25</v>
      </c>
      <c r="I1627" s="29">
        <v>0.55000000000000004</v>
      </c>
      <c r="J1627" s="30">
        <v>6500</v>
      </c>
      <c r="K1627" s="31">
        <f t="shared" si="12"/>
        <v>3575.0000000000005</v>
      </c>
      <c r="L1627" s="31">
        <f t="shared" si="13"/>
        <v>1430</v>
      </c>
      <c r="M1627" s="32">
        <v>0.39999999999999997</v>
      </c>
      <c r="O1627" s="37"/>
      <c r="P1627" s="38"/>
      <c r="Q1627" s="33"/>
      <c r="R1627" s="34"/>
    </row>
    <row r="1628" spans="1:18" ht="15.75" customHeight="1" x14ac:dyDescent="0.2">
      <c r="A1628" s="22"/>
      <c r="B1628" s="27" t="s">
        <v>21</v>
      </c>
      <c r="C1628" s="27">
        <v>1185732</v>
      </c>
      <c r="D1628" s="28">
        <v>44392</v>
      </c>
      <c r="E1628" s="27" t="s">
        <v>53</v>
      </c>
      <c r="F1628" s="27" t="s">
        <v>76</v>
      </c>
      <c r="G1628" s="27" t="s">
        <v>77</v>
      </c>
      <c r="H1628" s="27" t="s">
        <v>26</v>
      </c>
      <c r="I1628" s="29">
        <v>0.5</v>
      </c>
      <c r="J1628" s="30">
        <v>5750</v>
      </c>
      <c r="K1628" s="31">
        <f t="shared" si="12"/>
        <v>2875</v>
      </c>
      <c r="L1628" s="31">
        <f t="shared" si="13"/>
        <v>862.5</v>
      </c>
      <c r="M1628" s="32">
        <v>0.3</v>
      </c>
      <c r="O1628" s="37"/>
      <c r="P1628" s="38"/>
      <c r="Q1628" s="33"/>
      <c r="R1628" s="34"/>
    </row>
    <row r="1629" spans="1:18" ht="15.75" customHeight="1" x14ac:dyDescent="0.2">
      <c r="A1629" s="22"/>
      <c r="B1629" s="27" t="s">
        <v>21</v>
      </c>
      <c r="C1629" s="27">
        <v>1185732</v>
      </c>
      <c r="D1629" s="28">
        <v>44392</v>
      </c>
      <c r="E1629" s="27" t="s">
        <v>53</v>
      </c>
      <c r="F1629" s="27" t="s">
        <v>76</v>
      </c>
      <c r="G1629" s="27" t="s">
        <v>77</v>
      </c>
      <c r="H1629" s="27" t="s">
        <v>27</v>
      </c>
      <c r="I1629" s="29">
        <v>0.5</v>
      </c>
      <c r="J1629" s="30">
        <v>5250</v>
      </c>
      <c r="K1629" s="31">
        <f t="shared" si="12"/>
        <v>2625</v>
      </c>
      <c r="L1629" s="31">
        <f t="shared" si="13"/>
        <v>918.74999999999989</v>
      </c>
      <c r="M1629" s="32">
        <v>0.35</v>
      </c>
      <c r="O1629" s="37"/>
      <c r="P1629" s="38"/>
      <c r="Q1629" s="33"/>
      <c r="R1629" s="34"/>
    </row>
    <row r="1630" spans="1:18" ht="15.75" customHeight="1" x14ac:dyDescent="0.2">
      <c r="A1630" s="22"/>
      <c r="B1630" s="27" t="s">
        <v>21</v>
      </c>
      <c r="C1630" s="27">
        <v>1185732</v>
      </c>
      <c r="D1630" s="28">
        <v>44392</v>
      </c>
      <c r="E1630" s="27" t="s">
        <v>53</v>
      </c>
      <c r="F1630" s="27" t="s">
        <v>76</v>
      </c>
      <c r="G1630" s="27" t="s">
        <v>77</v>
      </c>
      <c r="H1630" s="27" t="s">
        <v>28</v>
      </c>
      <c r="I1630" s="29">
        <v>0.6</v>
      </c>
      <c r="J1630" s="30">
        <v>5500</v>
      </c>
      <c r="K1630" s="31">
        <f t="shared" si="12"/>
        <v>3300</v>
      </c>
      <c r="L1630" s="31">
        <f t="shared" si="13"/>
        <v>1320</v>
      </c>
      <c r="M1630" s="32">
        <v>0.39999999999999997</v>
      </c>
      <c r="O1630" s="37"/>
      <c r="P1630" s="38"/>
      <c r="Q1630" s="33"/>
      <c r="R1630" s="34"/>
    </row>
    <row r="1631" spans="1:18" ht="15.75" customHeight="1" x14ac:dyDescent="0.2">
      <c r="A1631" s="22"/>
      <c r="B1631" s="27" t="s">
        <v>21</v>
      </c>
      <c r="C1631" s="27">
        <v>1185732</v>
      </c>
      <c r="D1631" s="28">
        <v>44392</v>
      </c>
      <c r="E1631" s="27" t="s">
        <v>53</v>
      </c>
      <c r="F1631" s="27" t="s">
        <v>76</v>
      </c>
      <c r="G1631" s="27" t="s">
        <v>77</v>
      </c>
      <c r="H1631" s="27" t="s">
        <v>29</v>
      </c>
      <c r="I1631" s="29">
        <v>0.65</v>
      </c>
      <c r="J1631" s="30">
        <v>7250</v>
      </c>
      <c r="K1631" s="31">
        <f t="shared" si="12"/>
        <v>4712.5</v>
      </c>
      <c r="L1631" s="31">
        <f t="shared" si="13"/>
        <v>2591.875</v>
      </c>
      <c r="M1631" s="32">
        <v>0.55000000000000004</v>
      </c>
      <c r="O1631" s="37"/>
      <c r="P1631" s="38"/>
      <c r="Q1631" s="33"/>
      <c r="R1631" s="34"/>
    </row>
    <row r="1632" spans="1:18" ht="15.75" customHeight="1" x14ac:dyDescent="0.2">
      <c r="A1632" s="22"/>
      <c r="B1632" s="27" t="s">
        <v>21</v>
      </c>
      <c r="C1632" s="27">
        <v>1185732</v>
      </c>
      <c r="D1632" s="28">
        <v>44424</v>
      </c>
      <c r="E1632" s="27" t="s">
        <v>53</v>
      </c>
      <c r="F1632" s="27" t="s">
        <v>76</v>
      </c>
      <c r="G1632" s="27" t="s">
        <v>77</v>
      </c>
      <c r="H1632" s="27" t="s">
        <v>24</v>
      </c>
      <c r="I1632" s="29">
        <v>0.6</v>
      </c>
      <c r="J1632" s="30">
        <v>8750</v>
      </c>
      <c r="K1632" s="31">
        <f t="shared" si="12"/>
        <v>5250</v>
      </c>
      <c r="L1632" s="31">
        <f t="shared" si="13"/>
        <v>2625</v>
      </c>
      <c r="M1632" s="32">
        <v>0.5</v>
      </c>
      <c r="O1632" s="37"/>
      <c r="P1632" s="38"/>
      <c r="Q1632" s="33"/>
      <c r="R1632" s="34"/>
    </row>
    <row r="1633" spans="1:18" ht="15.75" customHeight="1" x14ac:dyDescent="0.2">
      <c r="A1633" s="22"/>
      <c r="B1633" s="27" t="s">
        <v>21</v>
      </c>
      <c r="C1633" s="27">
        <v>1185732</v>
      </c>
      <c r="D1633" s="28">
        <v>44424</v>
      </c>
      <c r="E1633" s="27" t="s">
        <v>53</v>
      </c>
      <c r="F1633" s="27" t="s">
        <v>76</v>
      </c>
      <c r="G1633" s="27" t="s">
        <v>77</v>
      </c>
      <c r="H1633" s="27" t="s">
        <v>25</v>
      </c>
      <c r="I1633" s="29">
        <v>0.55000000000000004</v>
      </c>
      <c r="J1633" s="30">
        <v>6500</v>
      </c>
      <c r="K1633" s="31">
        <f t="shared" si="12"/>
        <v>3575.0000000000005</v>
      </c>
      <c r="L1633" s="31">
        <f t="shared" si="13"/>
        <v>1430</v>
      </c>
      <c r="M1633" s="32">
        <v>0.39999999999999997</v>
      </c>
      <c r="O1633" s="37"/>
      <c r="P1633" s="38"/>
      <c r="Q1633" s="33"/>
      <c r="R1633" s="34"/>
    </row>
    <row r="1634" spans="1:18" ht="15.75" customHeight="1" x14ac:dyDescent="0.2">
      <c r="A1634" s="22"/>
      <c r="B1634" s="27" t="s">
        <v>21</v>
      </c>
      <c r="C1634" s="27">
        <v>1185732</v>
      </c>
      <c r="D1634" s="28">
        <v>44424</v>
      </c>
      <c r="E1634" s="27" t="s">
        <v>53</v>
      </c>
      <c r="F1634" s="27" t="s">
        <v>76</v>
      </c>
      <c r="G1634" s="27" t="s">
        <v>77</v>
      </c>
      <c r="H1634" s="27" t="s">
        <v>26</v>
      </c>
      <c r="I1634" s="29">
        <v>0.45000000000000007</v>
      </c>
      <c r="J1634" s="30">
        <v>5750</v>
      </c>
      <c r="K1634" s="31">
        <f t="shared" si="12"/>
        <v>2587.5000000000005</v>
      </c>
      <c r="L1634" s="31">
        <f t="shared" si="13"/>
        <v>776.25000000000011</v>
      </c>
      <c r="M1634" s="32">
        <v>0.3</v>
      </c>
      <c r="O1634" s="37"/>
      <c r="P1634" s="38"/>
      <c r="Q1634" s="33"/>
      <c r="R1634" s="34"/>
    </row>
    <row r="1635" spans="1:18" ht="15.75" customHeight="1" x14ac:dyDescent="0.2">
      <c r="A1635" s="22"/>
      <c r="B1635" s="27" t="s">
        <v>21</v>
      </c>
      <c r="C1635" s="27">
        <v>1185732</v>
      </c>
      <c r="D1635" s="28">
        <v>44424</v>
      </c>
      <c r="E1635" s="27" t="s">
        <v>53</v>
      </c>
      <c r="F1635" s="27" t="s">
        <v>76</v>
      </c>
      <c r="G1635" s="27" t="s">
        <v>77</v>
      </c>
      <c r="H1635" s="27" t="s">
        <v>27</v>
      </c>
      <c r="I1635" s="29">
        <v>0.35</v>
      </c>
      <c r="J1635" s="30">
        <v>5250</v>
      </c>
      <c r="K1635" s="31">
        <f t="shared" si="12"/>
        <v>1837.4999999999998</v>
      </c>
      <c r="L1635" s="31">
        <f t="shared" si="13"/>
        <v>643.12499999999989</v>
      </c>
      <c r="M1635" s="32">
        <v>0.35</v>
      </c>
      <c r="O1635" s="37"/>
      <c r="P1635" s="38"/>
      <c r="Q1635" s="33"/>
      <c r="R1635" s="34"/>
    </row>
    <row r="1636" spans="1:18" ht="15.75" customHeight="1" x14ac:dyDescent="0.2">
      <c r="A1636" s="22"/>
      <c r="B1636" s="27" t="s">
        <v>21</v>
      </c>
      <c r="C1636" s="27">
        <v>1185732</v>
      </c>
      <c r="D1636" s="28">
        <v>44424</v>
      </c>
      <c r="E1636" s="27" t="s">
        <v>53</v>
      </c>
      <c r="F1636" s="27" t="s">
        <v>76</v>
      </c>
      <c r="G1636" s="27" t="s">
        <v>77</v>
      </c>
      <c r="H1636" s="27" t="s">
        <v>28</v>
      </c>
      <c r="I1636" s="29">
        <v>0.45000000000000007</v>
      </c>
      <c r="J1636" s="30">
        <v>5000</v>
      </c>
      <c r="K1636" s="31">
        <f t="shared" si="12"/>
        <v>2250.0000000000005</v>
      </c>
      <c r="L1636" s="31">
        <f t="shared" si="13"/>
        <v>900.00000000000011</v>
      </c>
      <c r="M1636" s="32">
        <v>0.39999999999999997</v>
      </c>
      <c r="O1636" s="37"/>
      <c r="P1636" s="38"/>
      <c r="Q1636" s="33"/>
      <c r="R1636" s="34"/>
    </row>
    <row r="1637" spans="1:18" ht="15.75" customHeight="1" x14ac:dyDescent="0.2">
      <c r="A1637" s="22"/>
      <c r="B1637" s="27" t="s">
        <v>21</v>
      </c>
      <c r="C1637" s="27">
        <v>1185732</v>
      </c>
      <c r="D1637" s="28">
        <v>44424</v>
      </c>
      <c r="E1637" s="27" t="s">
        <v>53</v>
      </c>
      <c r="F1637" s="27" t="s">
        <v>76</v>
      </c>
      <c r="G1637" s="27" t="s">
        <v>77</v>
      </c>
      <c r="H1637" s="27" t="s">
        <v>29</v>
      </c>
      <c r="I1637" s="29">
        <v>0.50000000000000011</v>
      </c>
      <c r="J1637" s="30">
        <v>6750</v>
      </c>
      <c r="K1637" s="31">
        <f t="shared" si="12"/>
        <v>3375.0000000000009</v>
      </c>
      <c r="L1637" s="31">
        <f t="shared" si="13"/>
        <v>1856.2500000000007</v>
      </c>
      <c r="M1637" s="32">
        <v>0.55000000000000004</v>
      </c>
      <c r="O1637" s="37"/>
      <c r="P1637" s="38"/>
      <c r="Q1637" s="33"/>
      <c r="R1637" s="34"/>
    </row>
    <row r="1638" spans="1:18" ht="15.75" customHeight="1" x14ac:dyDescent="0.2">
      <c r="A1638" s="22"/>
      <c r="B1638" s="27" t="s">
        <v>21</v>
      </c>
      <c r="C1638" s="27">
        <v>1185732</v>
      </c>
      <c r="D1638" s="28">
        <v>44454</v>
      </c>
      <c r="E1638" s="27" t="s">
        <v>53</v>
      </c>
      <c r="F1638" s="27" t="s">
        <v>76</v>
      </c>
      <c r="G1638" s="27" t="s">
        <v>77</v>
      </c>
      <c r="H1638" s="27" t="s">
        <v>24</v>
      </c>
      <c r="I1638" s="29">
        <v>0.45000000000000007</v>
      </c>
      <c r="J1638" s="30">
        <v>8000</v>
      </c>
      <c r="K1638" s="31">
        <f t="shared" si="12"/>
        <v>3600.0000000000005</v>
      </c>
      <c r="L1638" s="31">
        <f t="shared" si="13"/>
        <v>1800.0000000000002</v>
      </c>
      <c r="M1638" s="32">
        <v>0.5</v>
      </c>
      <c r="O1638" s="37"/>
      <c r="P1638" s="38"/>
      <c r="Q1638" s="33"/>
      <c r="R1638" s="34"/>
    </row>
    <row r="1639" spans="1:18" ht="15.75" customHeight="1" x14ac:dyDescent="0.2">
      <c r="A1639" s="22"/>
      <c r="B1639" s="27" t="s">
        <v>21</v>
      </c>
      <c r="C1639" s="27">
        <v>1185732</v>
      </c>
      <c r="D1639" s="28">
        <v>44454</v>
      </c>
      <c r="E1639" s="27" t="s">
        <v>53</v>
      </c>
      <c r="F1639" s="27" t="s">
        <v>76</v>
      </c>
      <c r="G1639" s="27" t="s">
        <v>77</v>
      </c>
      <c r="H1639" s="27" t="s">
        <v>25</v>
      </c>
      <c r="I1639" s="29">
        <v>0.40000000000000013</v>
      </c>
      <c r="J1639" s="30">
        <v>6000</v>
      </c>
      <c r="K1639" s="31">
        <f t="shared" si="12"/>
        <v>2400.0000000000009</v>
      </c>
      <c r="L1639" s="31">
        <f t="shared" si="13"/>
        <v>960.00000000000023</v>
      </c>
      <c r="M1639" s="32">
        <v>0.39999999999999997</v>
      </c>
      <c r="O1639" s="37"/>
      <c r="P1639" s="38"/>
      <c r="Q1639" s="33"/>
      <c r="R1639" s="34"/>
    </row>
    <row r="1640" spans="1:18" ht="15.75" customHeight="1" x14ac:dyDescent="0.2">
      <c r="A1640" s="22"/>
      <c r="B1640" s="27" t="s">
        <v>21</v>
      </c>
      <c r="C1640" s="27">
        <v>1185732</v>
      </c>
      <c r="D1640" s="28">
        <v>44454</v>
      </c>
      <c r="E1640" s="27" t="s">
        <v>53</v>
      </c>
      <c r="F1640" s="27" t="s">
        <v>76</v>
      </c>
      <c r="G1640" s="27" t="s">
        <v>77</v>
      </c>
      <c r="H1640" s="27" t="s">
        <v>26</v>
      </c>
      <c r="I1640" s="29">
        <v>0.35</v>
      </c>
      <c r="J1640" s="30">
        <v>5000</v>
      </c>
      <c r="K1640" s="31">
        <f t="shared" si="12"/>
        <v>1750</v>
      </c>
      <c r="L1640" s="31">
        <f t="shared" si="13"/>
        <v>525</v>
      </c>
      <c r="M1640" s="32">
        <v>0.3</v>
      </c>
      <c r="O1640" s="37"/>
      <c r="P1640" s="38"/>
      <c r="Q1640" s="33"/>
      <c r="R1640" s="34"/>
    </row>
    <row r="1641" spans="1:18" ht="15.75" customHeight="1" x14ac:dyDescent="0.2">
      <c r="A1641" s="22"/>
      <c r="B1641" s="27" t="s">
        <v>21</v>
      </c>
      <c r="C1641" s="27">
        <v>1185732</v>
      </c>
      <c r="D1641" s="28">
        <v>44454</v>
      </c>
      <c r="E1641" s="27" t="s">
        <v>53</v>
      </c>
      <c r="F1641" s="27" t="s">
        <v>76</v>
      </c>
      <c r="G1641" s="27" t="s">
        <v>77</v>
      </c>
      <c r="H1641" s="27" t="s">
        <v>27</v>
      </c>
      <c r="I1641" s="29">
        <v>0.35</v>
      </c>
      <c r="J1641" s="30">
        <v>4750</v>
      </c>
      <c r="K1641" s="31">
        <f t="shared" si="12"/>
        <v>1662.5</v>
      </c>
      <c r="L1641" s="31">
        <f t="shared" si="13"/>
        <v>581.875</v>
      </c>
      <c r="M1641" s="32">
        <v>0.35</v>
      </c>
      <c r="O1641" s="37"/>
      <c r="P1641" s="38"/>
      <c r="Q1641" s="33"/>
      <c r="R1641" s="34"/>
    </row>
    <row r="1642" spans="1:18" ht="15.75" customHeight="1" x14ac:dyDescent="0.2">
      <c r="A1642" s="22"/>
      <c r="B1642" s="27" t="s">
        <v>21</v>
      </c>
      <c r="C1642" s="27">
        <v>1185732</v>
      </c>
      <c r="D1642" s="28">
        <v>44454</v>
      </c>
      <c r="E1642" s="27" t="s">
        <v>53</v>
      </c>
      <c r="F1642" s="27" t="s">
        <v>76</v>
      </c>
      <c r="G1642" s="27" t="s">
        <v>77</v>
      </c>
      <c r="H1642" s="27" t="s">
        <v>28</v>
      </c>
      <c r="I1642" s="29">
        <v>0.45000000000000007</v>
      </c>
      <c r="J1642" s="30">
        <v>4750</v>
      </c>
      <c r="K1642" s="31">
        <f t="shared" si="12"/>
        <v>2137.5000000000005</v>
      </c>
      <c r="L1642" s="31">
        <f t="shared" si="13"/>
        <v>855.00000000000011</v>
      </c>
      <c r="M1642" s="32">
        <v>0.39999999999999997</v>
      </c>
      <c r="O1642" s="37"/>
      <c r="P1642" s="38"/>
      <c r="Q1642" s="33"/>
      <c r="R1642" s="34"/>
    </row>
    <row r="1643" spans="1:18" ht="15.75" customHeight="1" x14ac:dyDescent="0.2">
      <c r="A1643" s="22"/>
      <c r="B1643" s="27" t="s">
        <v>21</v>
      </c>
      <c r="C1643" s="27">
        <v>1185732</v>
      </c>
      <c r="D1643" s="28">
        <v>44454</v>
      </c>
      <c r="E1643" s="27" t="s">
        <v>53</v>
      </c>
      <c r="F1643" s="27" t="s">
        <v>76</v>
      </c>
      <c r="G1643" s="27" t="s">
        <v>77</v>
      </c>
      <c r="H1643" s="27" t="s">
        <v>29</v>
      </c>
      <c r="I1643" s="29">
        <v>0.50000000000000011</v>
      </c>
      <c r="J1643" s="30">
        <v>5750</v>
      </c>
      <c r="K1643" s="31">
        <f t="shared" si="12"/>
        <v>2875.0000000000005</v>
      </c>
      <c r="L1643" s="31">
        <f t="shared" si="13"/>
        <v>1581.2500000000005</v>
      </c>
      <c r="M1643" s="32">
        <v>0.55000000000000004</v>
      </c>
      <c r="O1643" s="37"/>
      <c r="P1643" s="38"/>
      <c r="Q1643" s="33"/>
      <c r="R1643" s="34"/>
    </row>
    <row r="1644" spans="1:18" ht="15.75" customHeight="1" x14ac:dyDescent="0.2">
      <c r="A1644" s="22"/>
      <c r="B1644" s="27" t="s">
        <v>21</v>
      </c>
      <c r="C1644" s="27">
        <v>1185732</v>
      </c>
      <c r="D1644" s="28">
        <v>44486</v>
      </c>
      <c r="E1644" s="27" t="s">
        <v>53</v>
      </c>
      <c r="F1644" s="27" t="s">
        <v>76</v>
      </c>
      <c r="G1644" s="27" t="s">
        <v>77</v>
      </c>
      <c r="H1644" s="27" t="s">
        <v>24</v>
      </c>
      <c r="I1644" s="29">
        <v>0.50000000000000011</v>
      </c>
      <c r="J1644" s="30">
        <v>7500</v>
      </c>
      <c r="K1644" s="31">
        <f t="shared" si="12"/>
        <v>3750.0000000000009</v>
      </c>
      <c r="L1644" s="31">
        <f t="shared" si="13"/>
        <v>1875.0000000000005</v>
      </c>
      <c r="M1644" s="32">
        <v>0.5</v>
      </c>
      <c r="O1644" s="37"/>
      <c r="P1644" s="38"/>
      <c r="Q1644" s="33"/>
      <c r="R1644" s="34"/>
    </row>
    <row r="1645" spans="1:18" ht="15.75" customHeight="1" x14ac:dyDescent="0.2">
      <c r="A1645" s="22"/>
      <c r="B1645" s="27" t="s">
        <v>21</v>
      </c>
      <c r="C1645" s="27">
        <v>1185732</v>
      </c>
      <c r="D1645" s="28">
        <v>44486</v>
      </c>
      <c r="E1645" s="27" t="s">
        <v>53</v>
      </c>
      <c r="F1645" s="27" t="s">
        <v>76</v>
      </c>
      <c r="G1645" s="27" t="s">
        <v>77</v>
      </c>
      <c r="H1645" s="27" t="s">
        <v>25</v>
      </c>
      <c r="I1645" s="29">
        <v>0.40000000000000013</v>
      </c>
      <c r="J1645" s="30">
        <v>5750</v>
      </c>
      <c r="K1645" s="31">
        <f t="shared" si="12"/>
        <v>2300.0000000000009</v>
      </c>
      <c r="L1645" s="31">
        <f t="shared" si="13"/>
        <v>920.00000000000034</v>
      </c>
      <c r="M1645" s="32">
        <v>0.39999999999999997</v>
      </c>
      <c r="O1645" s="37"/>
      <c r="P1645" s="38"/>
      <c r="Q1645" s="33"/>
      <c r="R1645" s="34"/>
    </row>
    <row r="1646" spans="1:18" ht="15.75" customHeight="1" x14ac:dyDescent="0.2">
      <c r="A1646" s="22"/>
      <c r="B1646" s="27" t="s">
        <v>21</v>
      </c>
      <c r="C1646" s="27">
        <v>1185732</v>
      </c>
      <c r="D1646" s="28">
        <v>44486</v>
      </c>
      <c r="E1646" s="27" t="s">
        <v>53</v>
      </c>
      <c r="F1646" s="27" t="s">
        <v>76</v>
      </c>
      <c r="G1646" s="27" t="s">
        <v>77</v>
      </c>
      <c r="H1646" s="27" t="s">
        <v>26</v>
      </c>
      <c r="I1646" s="29">
        <v>0.40000000000000013</v>
      </c>
      <c r="J1646" s="30">
        <v>4250</v>
      </c>
      <c r="K1646" s="31">
        <f t="shared" si="12"/>
        <v>1700.0000000000005</v>
      </c>
      <c r="L1646" s="31">
        <f t="shared" si="13"/>
        <v>510.00000000000011</v>
      </c>
      <c r="M1646" s="32">
        <v>0.3</v>
      </c>
      <c r="O1646" s="37"/>
      <c r="P1646" s="38"/>
      <c r="Q1646" s="33"/>
      <c r="R1646" s="34"/>
    </row>
    <row r="1647" spans="1:18" ht="15.75" customHeight="1" x14ac:dyDescent="0.2">
      <c r="A1647" s="22"/>
      <c r="B1647" s="27" t="s">
        <v>21</v>
      </c>
      <c r="C1647" s="27">
        <v>1185732</v>
      </c>
      <c r="D1647" s="28">
        <v>44486</v>
      </c>
      <c r="E1647" s="27" t="s">
        <v>53</v>
      </c>
      <c r="F1647" s="27" t="s">
        <v>76</v>
      </c>
      <c r="G1647" s="27" t="s">
        <v>77</v>
      </c>
      <c r="H1647" s="27" t="s">
        <v>27</v>
      </c>
      <c r="I1647" s="29">
        <v>0.40000000000000013</v>
      </c>
      <c r="J1647" s="30">
        <v>4000</v>
      </c>
      <c r="K1647" s="31">
        <f t="shared" si="12"/>
        <v>1600.0000000000005</v>
      </c>
      <c r="L1647" s="31">
        <f t="shared" si="13"/>
        <v>560.00000000000011</v>
      </c>
      <c r="M1647" s="32">
        <v>0.35</v>
      </c>
      <c r="O1647" s="37"/>
      <c r="P1647" s="38"/>
      <c r="Q1647" s="33"/>
      <c r="R1647" s="34"/>
    </row>
    <row r="1648" spans="1:18" ht="15.75" customHeight="1" x14ac:dyDescent="0.2">
      <c r="A1648" s="22"/>
      <c r="B1648" s="27" t="s">
        <v>21</v>
      </c>
      <c r="C1648" s="27">
        <v>1185732</v>
      </c>
      <c r="D1648" s="28">
        <v>44486</v>
      </c>
      <c r="E1648" s="27" t="s">
        <v>53</v>
      </c>
      <c r="F1648" s="27" t="s">
        <v>76</v>
      </c>
      <c r="G1648" s="27" t="s">
        <v>77</v>
      </c>
      <c r="H1648" s="27" t="s">
        <v>28</v>
      </c>
      <c r="I1648" s="29">
        <v>0.50000000000000011</v>
      </c>
      <c r="J1648" s="30">
        <v>4000</v>
      </c>
      <c r="K1648" s="31">
        <f t="shared" si="12"/>
        <v>2000.0000000000005</v>
      </c>
      <c r="L1648" s="31">
        <f t="shared" si="13"/>
        <v>800.00000000000011</v>
      </c>
      <c r="M1648" s="32">
        <v>0.39999999999999997</v>
      </c>
      <c r="O1648" s="37"/>
      <c r="P1648" s="38"/>
      <c r="Q1648" s="33"/>
      <c r="R1648" s="34"/>
    </row>
    <row r="1649" spans="1:18" ht="15.75" customHeight="1" x14ac:dyDescent="0.2">
      <c r="A1649" s="22"/>
      <c r="B1649" s="27" t="s">
        <v>21</v>
      </c>
      <c r="C1649" s="27">
        <v>1185732</v>
      </c>
      <c r="D1649" s="28">
        <v>44486</v>
      </c>
      <c r="E1649" s="27" t="s">
        <v>53</v>
      </c>
      <c r="F1649" s="27" t="s">
        <v>76</v>
      </c>
      <c r="G1649" s="27" t="s">
        <v>77</v>
      </c>
      <c r="H1649" s="27" t="s">
        <v>29</v>
      </c>
      <c r="I1649" s="29">
        <v>0.55000000000000004</v>
      </c>
      <c r="J1649" s="30">
        <v>5250</v>
      </c>
      <c r="K1649" s="31">
        <f t="shared" si="12"/>
        <v>2887.5000000000005</v>
      </c>
      <c r="L1649" s="31">
        <f t="shared" si="13"/>
        <v>1588.1250000000005</v>
      </c>
      <c r="M1649" s="32">
        <v>0.55000000000000004</v>
      </c>
      <c r="O1649" s="37"/>
      <c r="P1649" s="38"/>
      <c r="Q1649" s="33"/>
      <c r="R1649" s="34"/>
    </row>
    <row r="1650" spans="1:18" ht="15.75" customHeight="1" x14ac:dyDescent="0.2">
      <c r="A1650" s="22"/>
      <c r="B1650" s="27" t="s">
        <v>21</v>
      </c>
      <c r="C1650" s="27">
        <v>1185732</v>
      </c>
      <c r="D1650" s="28">
        <v>44516</v>
      </c>
      <c r="E1650" s="27" t="s">
        <v>53</v>
      </c>
      <c r="F1650" s="27" t="s">
        <v>76</v>
      </c>
      <c r="G1650" s="27" t="s">
        <v>77</v>
      </c>
      <c r="H1650" s="27" t="s">
        <v>24</v>
      </c>
      <c r="I1650" s="29">
        <v>0.50000000000000011</v>
      </c>
      <c r="J1650" s="30">
        <v>6750</v>
      </c>
      <c r="K1650" s="31">
        <f t="shared" si="12"/>
        <v>3375.0000000000009</v>
      </c>
      <c r="L1650" s="31">
        <f t="shared" si="13"/>
        <v>1687.5000000000005</v>
      </c>
      <c r="M1650" s="32">
        <v>0.5</v>
      </c>
      <c r="O1650" s="37"/>
      <c r="P1650" s="38"/>
      <c r="Q1650" s="33"/>
      <c r="R1650" s="34"/>
    </row>
    <row r="1651" spans="1:18" ht="15.75" customHeight="1" x14ac:dyDescent="0.2">
      <c r="A1651" s="22"/>
      <c r="B1651" s="27" t="s">
        <v>21</v>
      </c>
      <c r="C1651" s="27">
        <v>1185732</v>
      </c>
      <c r="D1651" s="28">
        <v>44516</v>
      </c>
      <c r="E1651" s="27" t="s">
        <v>53</v>
      </c>
      <c r="F1651" s="27" t="s">
        <v>76</v>
      </c>
      <c r="G1651" s="27" t="s">
        <v>77</v>
      </c>
      <c r="H1651" s="27" t="s">
        <v>25</v>
      </c>
      <c r="I1651" s="29">
        <v>0.45000000000000012</v>
      </c>
      <c r="J1651" s="30">
        <v>5000</v>
      </c>
      <c r="K1651" s="31">
        <f t="shared" si="12"/>
        <v>2250.0000000000005</v>
      </c>
      <c r="L1651" s="31">
        <f t="shared" si="13"/>
        <v>900.00000000000011</v>
      </c>
      <c r="M1651" s="32">
        <v>0.39999999999999997</v>
      </c>
      <c r="O1651" s="37"/>
      <c r="P1651" s="38"/>
      <c r="Q1651" s="33"/>
      <c r="R1651" s="34"/>
    </row>
    <row r="1652" spans="1:18" ht="15.75" customHeight="1" x14ac:dyDescent="0.2">
      <c r="A1652" s="22"/>
      <c r="B1652" s="27" t="s">
        <v>21</v>
      </c>
      <c r="C1652" s="27">
        <v>1185732</v>
      </c>
      <c r="D1652" s="28">
        <v>44516</v>
      </c>
      <c r="E1652" s="27" t="s">
        <v>53</v>
      </c>
      <c r="F1652" s="27" t="s">
        <v>76</v>
      </c>
      <c r="G1652" s="27" t="s">
        <v>77</v>
      </c>
      <c r="H1652" s="27" t="s">
        <v>26</v>
      </c>
      <c r="I1652" s="29">
        <v>0.45000000000000012</v>
      </c>
      <c r="J1652" s="30">
        <v>4450</v>
      </c>
      <c r="K1652" s="31">
        <f t="shared" si="12"/>
        <v>2002.5000000000005</v>
      </c>
      <c r="L1652" s="31">
        <f t="shared" si="13"/>
        <v>600.75000000000011</v>
      </c>
      <c r="M1652" s="32">
        <v>0.3</v>
      </c>
      <c r="O1652" s="37"/>
      <c r="P1652" s="38"/>
      <c r="Q1652" s="33"/>
      <c r="R1652" s="34"/>
    </row>
    <row r="1653" spans="1:18" ht="15.75" customHeight="1" x14ac:dyDescent="0.2">
      <c r="A1653" s="22"/>
      <c r="B1653" s="27" t="s">
        <v>21</v>
      </c>
      <c r="C1653" s="27">
        <v>1185732</v>
      </c>
      <c r="D1653" s="28">
        <v>44516</v>
      </c>
      <c r="E1653" s="27" t="s">
        <v>53</v>
      </c>
      <c r="F1653" s="27" t="s">
        <v>76</v>
      </c>
      <c r="G1653" s="27" t="s">
        <v>77</v>
      </c>
      <c r="H1653" s="27" t="s">
        <v>27</v>
      </c>
      <c r="I1653" s="29">
        <v>0.45000000000000012</v>
      </c>
      <c r="J1653" s="30">
        <v>4750</v>
      </c>
      <c r="K1653" s="31">
        <f t="shared" si="12"/>
        <v>2137.5000000000005</v>
      </c>
      <c r="L1653" s="31">
        <f t="shared" si="13"/>
        <v>748.12500000000011</v>
      </c>
      <c r="M1653" s="32">
        <v>0.35</v>
      </c>
      <c r="O1653" s="37"/>
      <c r="P1653" s="38"/>
      <c r="Q1653" s="33"/>
      <c r="R1653" s="34"/>
    </row>
    <row r="1654" spans="1:18" ht="15.75" customHeight="1" x14ac:dyDescent="0.2">
      <c r="A1654" s="22"/>
      <c r="B1654" s="27" t="s">
        <v>21</v>
      </c>
      <c r="C1654" s="27">
        <v>1185732</v>
      </c>
      <c r="D1654" s="28">
        <v>44516</v>
      </c>
      <c r="E1654" s="27" t="s">
        <v>53</v>
      </c>
      <c r="F1654" s="27" t="s">
        <v>76</v>
      </c>
      <c r="G1654" s="27" t="s">
        <v>77</v>
      </c>
      <c r="H1654" s="27" t="s">
        <v>28</v>
      </c>
      <c r="I1654" s="29">
        <v>0.6</v>
      </c>
      <c r="J1654" s="30">
        <v>4500</v>
      </c>
      <c r="K1654" s="31">
        <f t="shared" si="12"/>
        <v>2700</v>
      </c>
      <c r="L1654" s="31">
        <f t="shared" si="13"/>
        <v>1080</v>
      </c>
      <c r="M1654" s="32">
        <v>0.39999999999999997</v>
      </c>
      <c r="O1654" s="37"/>
      <c r="P1654" s="38"/>
      <c r="Q1654" s="33"/>
      <c r="R1654" s="34"/>
    </row>
    <row r="1655" spans="1:18" ht="15.75" customHeight="1" x14ac:dyDescent="0.2">
      <c r="A1655" s="22"/>
      <c r="B1655" s="27" t="s">
        <v>21</v>
      </c>
      <c r="C1655" s="27">
        <v>1185732</v>
      </c>
      <c r="D1655" s="28">
        <v>44516</v>
      </c>
      <c r="E1655" s="27" t="s">
        <v>53</v>
      </c>
      <c r="F1655" s="27" t="s">
        <v>76</v>
      </c>
      <c r="G1655" s="27" t="s">
        <v>77</v>
      </c>
      <c r="H1655" s="27" t="s">
        <v>29</v>
      </c>
      <c r="I1655" s="29">
        <v>0.64999999999999991</v>
      </c>
      <c r="J1655" s="30">
        <v>6250</v>
      </c>
      <c r="K1655" s="31">
        <f t="shared" si="12"/>
        <v>4062.4999999999995</v>
      </c>
      <c r="L1655" s="31">
        <f t="shared" si="13"/>
        <v>2234.375</v>
      </c>
      <c r="M1655" s="32">
        <v>0.55000000000000004</v>
      </c>
      <c r="O1655" s="37"/>
      <c r="P1655" s="38"/>
      <c r="Q1655" s="33"/>
      <c r="R1655" s="34"/>
    </row>
    <row r="1656" spans="1:18" ht="15.75" customHeight="1" x14ac:dyDescent="0.2">
      <c r="A1656" s="22"/>
      <c r="B1656" s="27" t="s">
        <v>21</v>
      </c>
      <c r="C1656" s="27">
        <v>1185732</v>
      </c>
      <c r="D1656" s="28">
        <v>44545</v>
      </c>
      <c r="E1656" s="27" t="s">
        <v>53</v>
      </c>
      <c r="F1656" s="27" t="s">
        <v>76</v>
      </c>
      <c r="G1656" s="27" t="s">
        <v>77</v>
      </c>
      <c r="H1656" s="27" t="s">
        <v>24</v>
      </c>
      <c r="I1656" s="29">
        <v>0.6</v>
      </c>
      <c r="J1656" s="30">
        <v>8500</v>
      </c>
      <c r="K1656" s="31">
        <f t="shared" si="12"/>
        <v>5100</v>
      </c>
      <c r="L1656" s="31">
        <f t="shared" si="13"/>
        <v>2550</v>
      </c>
      <c r="M1656" s="32">
        <v>0.5</v>
      </c>
      <c r="O1656" s="37"/>
      <c r="P1656" s="38"/>
      <c r="Q1656" s="33"/>
      <c r="R1656" s="34"/>
    </row>
    <row r="1657" spans="1:18" ht="15.75" customHeight="1" x14ac:dyDescent="0.2">
      <c r="A1657" s="22"/>
      <c r="B1657" s="27" t="s">
        <v>21</v>
      </c>
      <c r="C1657" s="27">
        <v>1185732</v>
      </c>
      <c r="D1657" s="28">
        <v>44545</v>
      </c>
      <c r="E1657" s="27" t="s">
        <v>53</v>
      </c>
      <c r="F1657" s="27" t="s">
        <v>76</v>
      </c>
      <c r="G1657" s="27" t="s">
        <v>77</v>
      </c>
      <c r="H1657" s="27" t="s">
        <v>25</v>
      </c>
      <c r="I1657" s="29">
        <v>0.5</v>
      </c>
      <c r="J1657" s="30">
        <v>6500</v>
      </c>
      <c r="K1657" s="31">
        <f t="shared" si="12"/>
        <v>3250</v>
      </c>
      <c r="L1657" s="31">
        <f t="shared" si="13"/>
        <v>1300</v>
      </c>
      <c r="M1657" s="32">
        <v>0.39999999999999997</v>
      </c>
      <c r="O1657" s="37"/>
      <c r="P1657" s="38"/>
      <c r="Q1657" s="33"/>
      <c r="R1657" s="34"/>
    </row>
    <row r="1658" spans="1:18" ht="15.75" customHeight="1" x14ac:dyDescent="0.2">
      <c r="A1658" s="22"/>
      <c r="B1658" s="27" t="s">
        <v>21</v>
      </c>
      <c r="C1658" s="27">
        <v>1185732</v>
      </c>
      <c r="D1658" s="28">
        <v>44545</v>
      </c>
      <c r="E1658" s="27" t="s">
        <v>53</v>
      </c>
      <c r="F1658" s="27" t="s">
        <v>76</v>
      </c>
      <c r="G1658" s="27" t="s">
        <v>77</v>
      </c>
      <c r="H1658" s="27" t="s">
        <v>26</v>
      </c>
      <c r="I1658" s="29">
        <v>0.5</v>
      </c>
      <c r="J1658" s="30">
        <v>6000</v>
      </c>
      <c r="K1658" s="31">
        <f t="shared" si="12"/>
        <v>3000</v>
      </c>
      <c r="L1658" s="31">
        <f t="shared" si="13"/>
        <v>900</v>
      </c>
      <c r="M1658" s="32">
        <v>0.3</v>
      </c>
      <c r="O1658" s="37"/>
      <c r="P1658" s="38"/>
      <c r="Q1658" s="33"/>
      <c r="R1658" s="34"/>
    </row>
    <row r="1659" spans="1:18" ht="15.75" customHeight="1" x14ac:dyDescent="0.2">
      <c r="A1659" s="22"/>
      <c r="B1659" s="27" t="s">
        <v>21</v>
      </c>
      <c r="C1659" s="27">
        <v>1185732</v>
      </c>
      <c r="D1659" s="28">
        <v>44545</v>
      </c>
      <c r="E1659" s="27" t="s">
        <v>53</v>
      </c>
      <c r="F1659" s="27" t="s">
        <v>76</v>
      </c>
      <c r="G1659" s="27" t="s">
        <v>77</v>
      </c>
      <c r="H1659" s="27" t="s">
        <v>27</v>
      </c>
      <c r="I1659" s="29">
        <v>0.5</v>
      </c>
      <c r="J1659" s="30">
        <v>5500</v>
      </c>
      <c r="K1659" s="31">
        <f t="shared" si="12"/>
        <v>2750</v>
      </c>
      <c r="L1659" s="31">
        <f t="shared" si="13"/>
        <v>962.49999999999989</v>
      </c>
      <c r="M1659" s="32">
        <v>0.35</v>
      </c>
      <c r="O1659" s="37"/>
      <c r="P1659" s="38"/>
      <c r="Q1659" s="33"/>
      <c r="R1659" s="34"/>
    </row>
    <row r="1660" spans="1:18" ht="15.75" customHeight="1" x14ac:dyDescent="0.2">
      <c r="A1660" s="22"/>
      <c r="B1660" s="27" t="s">
        <v>21</v>
      </c>
      <c r="C1660" s="27">
        <v>1185732</v>
      </c>
      <c r="D1660" s="28">
        <v>44545</v>
      </c>
      <c r="E1660" s="27" t="s">
        <v>53</v>
      </c>
      <c r="F1660" s="27" t="s">
        <v>76</v>
      </c>
      <c r="G1660" s="27" t="s">
        <v>77</v>
      </c>
      <c r="H1660" s="27" t="s">
        <v>28</v>
      </c>
      <c r="I1660" s="29">
        <v>0.6</v>
      </c>
      <c r="J1660" s="30">
        <v>5500</v>
      </c>
      <c r="K1660" s="31">
        <f t="shared" si="12"/>
        <v>3300</v>
      </c>
      <c r="L1660" s="31">
        <f t="shared" si="13"/>
        <v>1320</v>
      </c>
      <c r="M1660" s="32">
        <v>0.39999999999999997</v>
      </c>
      <c r="O1660" s="37"/>
      <c r="P1660" s="38"/>
      <c r="Q1660" s="33"/>
      <c r="R1660" s="34"/>
    </row>
    <row r="1661" spans="1:18" ht="15.75" customHeight="1" x14ac:dyDescent="0.2">
      <c r="A1661" s="22"/>
      <c r="B1661" s="27" t="s">
        <v>21</v>
      </c>
      <c r="C1661" s="27">
        <v>1185732</v>
      </c>
      <c r="D1661" s="28">
        <v>44545</v>
      </c>
      <c r="E1661" s="27" t="s">
        <v>53</v>
      </c>
      <c r="F1661" s="27" t="s">
        <v>76</v>
      </c>
      <c r="G1661" s="27" t="s">
        <v>77</v>
      </c>
      <c r="H1661" s="27" t="s">
        <v>29</v>
      </c>
      <c r="I1661" s="29">
        <v>0.64999999999999991</v>
      </c>
      <c r="J1661" s="30">
        <v>6500</v>
      </c>
      <c r="K1661" s="31">
        <f t="shared" si="12"/>
        <v>4224.9999999999991</v>
      </c>
      <c r="L1661" s="31">
        <f t="shared" si="13"/>
        <v>2323.7499999999995</v>
      </c>
      <c r="M1661" s="32">
        <v>0.55000000000000004</v>
      </c>
      <c r="O1661" s="37"/>
      <c r="P1661" s="38"/>
      <c r="Q1661" s="33"/>
      <c r="R1661" s="34"/>
    </row>
    <row r="1662" spans="1:18" ht="15.75" customHeight="1" x14ac:dyDescent="0.2">
      <c r="A1662" s="22" t="s">
        <v>46</v>
      </c>
      <c r="B1662" s="27" t="s">
        <v>21</v>
      </c>
      <c r="C1662" s="27">
        <v>1185732</v>
      </c>
      <c r="D1662" s="28">
        <v>44214</v>
      </c>
      <c r="E1662" s="27" t="s">
        <v>40</v>
      </c>
      <c r="F1662" s="27" t="s">
        <v>78</v>
      </c>
      <c r="G1662" s="27" t="s">
        <v>79</v>
      </c>
      <c r="H1662" s="27" t="s">
        <v>24</v>
      </c>
      <c r="I1662" s="29">
        <v>0.3</v>
      </c>
      <c r="J1662" s="30">
        <v>6250</v>
      </c>
      <c r="K1662" s="31">
        <f t="shared" si="12"/>
        <v>1875</v>
      </c>
      <c r="L1662" s="31">
        <f t="shared" si="13"/>
        <v>750</v>
      </c>
      <c r="M1662" s="32">
        <v>0.4</v>
      </c>
      <c r="O1662" s="37"/>
      <c r="P1662" s="35"/>
      <c r="Q1662" s="33"/>
      <c r="R1662" s="34"/>
    </row>
    <row r="1663" spans="1:18" ht="15.75" customHeight="1" x14ac:dyDescent="0.2">
      <c r="A1663" s="22"/>
      <c r="B1663" s="27" t="s">
        <v>21</v>
      </c>
      <c r="C1663" s="27">
        <v>1185732</v>
      </c>
      <c r="D1663" s="28">
        <v>44214</v>
      </c>
      <c r="E1663" s="27" t="s">
        <v>40</v>
      </c>
      <c r="F1663" s="27" t="s">
        <v>78</v>
      </c>
      <c r="G1663" s="27" t="s">
        <v>79</v>
      </c>
      <c r="H1663" s="27" t="s">
        <v>25</v>
      </c>
      <c r="I1663" s="29">
        <v>0.3</v>
      </c>
      <c r="J1663" s="30">
        <v>4250</v>
      </c>
      <c r="K1663" s="31">
        <f t="shared" si="12"/>
        <v>1275</v>
      </c>
      <c r="L1663" s="31">
        <f t="shared" si="13"/>
        <v>446.25</v>
      </c>
      <c r="M1663" s="32">
        <v>0.35</v>
      </c>
      <c r="O1663" s="37"/>
      <c r="P1663" s="35"/>
      <c r="Q1663" s="33"/>
      <c r="R1663" s="34"/>
    </row>
    <row r="1664" spans="1:18" ht="15.75" customHeight="1" x14ac:dyDescent="0.2">
      <c r="A1664" s="22"/>
      <c r="B1664" s="27" t="s">
        <v>21</v>
      </c>
      <c r="C1664" s="27">
        <v>1185732</v>
      </c>
      <c r="D1664" s="28">
        <v>44214</v>
      </c>
      <c r="E1664" s="27" t="s">
        <v>40</v>
      </c>
      <c r="F1664" s="27" t="s">
        <v>78</v>
      </c>
      <c r="G1664" s="27" t="s">
        <v>79</v>
      </c>
      <c r="H1664" s="27" t="s">
        <v>26</v>
      </c>
      <c r="I1664" s="29">
        <v>0.2</v>
      </c>
      <c r="J1664" s="30">
        <v>4250</v>
      </c>
      <c r="K1664" s="31">
        <f t="shared" si="12"/>
        <v>850</v>
      </c>
      <c r="L1664" s="31">
        <f t="shared" si="13"/>
        <v>297.5</v>
      </c>
      <c r="M1664" s="32">
        <v>0.35</v>
      </c>
      <c r="O1664" s="37"/>
      <c r="P1664" s="35"/>
      <c r="Q1664" s="33"/>
      <c r="R1664" s="34"/>
    </row>
    <row r="1665" spans="1:18" ht="15.75" customHeight="1" x14ac:dyDescent="0.2">
      <c r="A1665" s="22"/>
      <c r="B1665" s="27" t="s">
        <v>21</v>
      </c>
      <c r="C1665" s="27">
        <v>1185732</v>
      </c>
      <c r="D1665" s="28">
        <v>44214</v>
      </c>
      <c r="E1665" s="27" t="s">
        <v>40</v>
      </c>
      <c r="F1665" s="27" t="s">
        <v>78</v>
      </c>
      <c r="G1665" s="27" t="s">
        <v>79</v>
      </c>
      <c r="H1665" s="27" t="s">
        <v>27</v>
      </c>
      <c r="I1665" s="29">
        <v>0.25000000000000006</v>
      </c>
      <c r="J1665" s="30">
        <v>2750</v>
      </c>
      <c r="K1665" s="31">
        <f t="shared" si="12"/>
        <v>687.50000000000011</v>
      </c>
      <c r="L1665" s="31">
        <f t="shared" si="13"/>
        <v>275.00000000000006</v>
      </c>
      <c r="M1665" s="32">
        <v>0.4</v>
      </c>
      <c r="O1665" s="37"/>
      <c r="P1665" s="35"/>
      <c r="Q1665" s="33"/>
      <c r="R1665" s="34"/>
    </row>
    <row r="1666" spans="1:18" ht="15.75" customHeight="1" x14ac:dyDescent="0.2">
      <c r="A1666" s="22"/>
      <c r="B1666" s="27" t="s">
        <v>21</v>
      </c>
      <c r="C1666" s="27">
        <v>1185732</v>
      </c>
      <c r="D1666" s="28">
        <v>44214</v>
      </c>
      <c r="E1666" s="27" t="s">
        <v>40</v>
      </c>
      <c r="F1666" s="27" t="s">
        <v>78</v>
      </c>
      <c r="G1666" s="27" t="s">
        <v>79</v>
      </c>
      <c r="H1666" s="27" t="s">
        <v>28</v>
      </c>
      <c r="I1666" s="29">
        <v>0.39999999999999997</v>
      </c>
      <c r="J1666" s="30">
        <v>3250</v>
      </c>
      <c r="K1666" s="31">
        <f t="shared" si="12"/>
        <v>1300</v>
      </c>
      <c r="L1666" s="31">
        <f t="shared" si="13"/>
        <v>454.99999999999994</v>
      </c>
      <c r="M1666" s="32">
        <v>0.35</v>
      </c>
      <c r="O1666" s="37"/>
      <c r="P1666" s="35"/>
      <c r="Q1666" s="33"/>
      <c r="R1666" s="34"/>
    </row>
    <row r="1667" spans="1:18" ht="15.75" customHeight="1" x14ac:dyDescent="0.2">
      <c r="A1667" s="22"/>
      <c r="B1667" s="27" t="s">
        <v>21</v>
      </c>
      <c r="C1667" s="27">
        <v>1185732</v>
      </c>
      <c r="D1667" s="28">
        <v>44214</v>
      </c>
      <c r="E1667" s="27" t="s">
        <v>40</v>
      </c>
      <c r="F1667" s="27" t="s">
        <v>78</v>
      </c>
      <c r="G1667" s="27" t="s">
        <v>79</v>
      </c>
      <c r="H1667" s="27" t="s">
        <v>29</v>
      </c>
      <c r="I1667" s="29">
        <v>0.3</v>
      </c>
      <c r="J1667" s="30">
        <v>4250</v>
      </c>
      <c r="K1667" s="31">
        <f t="shared" si="12"/>
        <v>1275</v>
      </c>
      <c r="L1667" s="31">
        <f t="shared" si="13"/>
        <v>637.5</v>
      </c>
      <c r="M1667" s="32">
        <v>0.5</v>
      </c>
      <c r="O1667" s="37"/>
      <c r="P1667" s="35"/>
      <c r="Q1667" s="33"/>
      <c r="R1667" s="34"/>
    </row>
    <row r="1668" spans="1:18" ht="15.75" customHeight="1" x14ac:dyDescent="0.2">
      <c r="A1668" s="22"/>
      <c r="B1668" s="27" t="s">
        <v>21</v>
      </c>
      <c r="C1668" s="27">
        <v>1185732</v>
      </c>
      <c r="D1668" s="28">
        <v>44245</v>
      </c>
      <c r="E1668" s="27" t="s">
        <v>40</v>
      </c>
      <c r="F1668" s="27" t="s">
        <v>78</v>
      </c>
      <c r="G1668" s="27" t="s">
        <v>79</v>
      </c>
      <c r="H1668" s="27" t="s">
        <v>24</v>
      </c>
      <c r="I1668" s="29">
        <v>0.3</v>
      </c>
      <c r="J1668" s="30">
        <v>6750</v>
      </c>
      <c r="K1668" s="31">
        <f t="shared" si="12"/>
        <v>2025</v>
      </c>
      <c r="L1668" s="31">
        <f t="shared" si="13"/>
        <v>810</v>
      </c>
      <c r="M1668" s="32">
        <v>0.4</v>
      </c>
      <c r="O1668" s="37"/>
      <c r="P1668" s="35"/>
      <c r="Q1668" s="33"/>
      <c r="R1668" s="34"/>
    </row>
    <row r="1669" spans="1:18" ht="15.75" customHeight="1" x14ac:dyDescent="0.2">
      <c r="A1669" s="22"/>
      <c r="B1669" s="27" t="s">
        <v>21</v>
      </c>
      <c r="C1669" s="27">
        <v>1185732</v>
      </c>
      <c r="D1669" s="28">
        <v>44245</v>
      </c>
      <c r="E1669" s="27" t="s">
        <v>40</v>
      </c>
      <c r="F1669" s="27" t="s">
        <v>78</v>
      </c>
      <c r="G1669" s="27" t="s">
        <v>79</v>
      </c>
      <c r="H1669" s="27" t="s">
        <v>25</v>
      </c>
      <c r="I1669" s="29">
        <v>0.3</v>
      </c>
      <c r="J1669" s="30">
        <v>3250</v>
      </c>
      <c r="K1669" s="31">
        <f t="shared" si="12"/>
        <v>975</v>
      </c>
      <c r="L1669" s="31">
        <f t="shared" si="13"/>
        <v>341.25</v>
      </c>
      <c r="M1669" s="32">
        <v>0.35</v>
      </c>
      <c r="O1669" s="37"/>
      <c r="P1669" s="35"/>
      <c r="Q1669" s="33"/>
      <c r="R1669" s="34"/>
    </row>
    <row r="1670" spans="1:18" ht="15.75" customHeight="1" x14ac:dyDescent="0.2">
      <c r="A1670" s="22"/>
      <c r="B1670" s="27" t="s">
        <v>21</v>
      </c>
      <c r="C1670" s="27">
        <v>1185732</v>
      </c>
      <c r="D1670" s="28">
        <v>44245</v>
      </c>
      <c r="E1670" s="27" t="s">
        <v>40</v>
      </c>
      <c r="F1670" s="27" t="s">
        <v>78</v>
      </c>
      <c r="G1670" s="27" t="s">
        <v>79</v>
      </c>
      <c r="H1670" s="27" t="s">
        <v>26</v>
      </c>
      <c r="I1670" s="29">
        <v>0.2</v>
      </c>
      <c r="J1670" s="30">
        <v>3750</v>
      </c>
      <c r="K1670" s="31">
        <f t="shared" si="12"/>
        <v>750</v>
      </c>
      <c r="L1670" s="31">
        <f t="shared" si="13"/>
        <v>262.5</v>
      </c>
      <c r="M1670" s="32">
        <v>0.35</v>
      </c>
      <c r="O1670" s="37"/>
      <c r="P1670" s="35"/>
      <c r="Q1670" s="33"/>
      <c r="R1670" s="34"/>
    </row>
    <row r="1671" spans="1:18" ht="15.75" customHeight="1" x14ac:dyDescent="0.2">
      <c r="A1671" s="22"/>
      <c r="B1671" s="27" t="s">
        <v>21</v>
      </c>
      <c r="C1671" s="27">
        <v>1185732</v>
      </c>
      <c r="D1671" s="28">
        <v>44245</v>
      </c>
      <c r="E1671" s="27" t="s">
        <v>40</v>
      </c>
      <c r="F1671" s="27" t="s">
        <v>78</v>
      </c>
      <c r="G1671" s="27" t="s">
        <v>79</v>
      </c>
      <c r="H1671" s="27" t="s">
        <v>27</v>
      </c>
      <c r="I1671" s="29">
        <v>0.25000000000000006</v>
      </c>
      <c r="J1671" s="30">
        <v>2500</v>
      </c>
      <c r="K1671" s="31">
        <f t="shared" si="12"/>
        <v>625.00000000000011</v>
      </c>
      <c r="L1671" s="31">
        <f t="shared" si="13"/>
        <v>250.00000000000006</v>
      </c>
      <c r="M1671" s="32">
        <v>0.4</v>
      </c>
      <c r="O1671" s="37"/>
      <c r="P1671" s="35"/>
      <c r="Q1671" s="33"/>
      <c r="R1671" s="34"/>
    </row>
    <row r="1672" spans="1:18" ht="15.75" customHeight="1" x14ac:dyDescent="0.2">
      <c r="A1672" s="22"/>
      <c r="B1672" s="27" t="s">
        <v>21</v>
      </c>
      <c r="C1672" s="27">
        <v>1185732</v>
      </c>
      <c r="D1672" s="28">
        <v>44245</v>
      </c>
      <c r="E1672" s="27" t="s">
        <v>40</v>
      </c>
      <c r="F1672" s="27" t="s">
        <v>78</v>
      </c>
      <c r="G1672" s="27" t="s">
        <v>79</v>
      </c>
      <c r="H1672" s="27" t="s">
        <v>28</v>
      </c>
      <c r="I1672" s="29">
        <v>0.39999999999999997</v>
      </c>
      <c r="J1672" s="30">
        <v>3250</v>
      </c>
      <c r="K1672" s="31">
        <f t="shared" si="12"/>
        <v>1300</v>
      </c>
      <c r="L1672" s="31">
        <f t="shared" si="13"/>
        <v>454.99999999999994</v>
      </c>
      <c r="M1672" s="32">
        <v>0.35</v>
      </c>
      <c r="O1672" s="37"/>
      <c r="P1672" s="35"/>
      <c r="Q1672" s="33"/>
      <c r="R1672" s="34"/>
    </row>
    <row r="1673" spans="1:18" ht="15.75" customHeight="1" x14ac:dyDescent="0.2">
      <c r="A1673" s="22"/>
      <c r="B1673" s="27" t="s">
        <v>21</v>
      </c>
      <c r="C1673" s="27">
        <v>1185732</v>
      </c>
      <c r="D1673" s="28">
        <v>44245</v>
      </c>
      <c r="E1673" s="27" t="s">
        <v>40</v>
      </c>
      <c r="F1673" s="27" t="s">
        <v>78</v>
      </c>
      <c r="G1673" s="27" t="s">
        <v>79</v>
      </c>
      <c r="H1673" s="27" t="s">
        <v>29</v>
      </c>
      <c r="I1673" s="29">
        <v>0.3</v>
      </c>
      <c r="J1673" s="30">
        <v>4000</v>
      </c>
      <c r="K1673" s="31">
        <f t="shared" si="12"/>
        <v>1200</v>
      </c>
      <c r="L1673" s="31">
        <f t="shared" si="13"/>
        <v>600</v>
      </c>
      <c r="M1673" s="32">
        <v>0.5</v>
      </c>
      <c r="O1673" s="37"/>
      <c r="P1673" s="35"/>
      <c r="Q1673" s="33"/>
      <c r="R1673" s="34"/>
    </row>
    <row r="1674" spans="1:18" ht="15.75" customHeight="1" x14ac:dyDescent="0.2">
      <c r="A1674" s="22"/>
      <c r="B1674" s="27" t="s">
        <v>21</v>
      </c>
      <c r="C1674" s="27">
        <v>1185732</v>
      </c>
      <c r="D1674" s="28">
        <v>44272</v>
      </c>
      <c r="E1674" s="27" t="s">
        <v>40</v>
      </c>
      <c r="F1674" s="27" t="s">
        <v>78</v>
      </c>
      <c r="G1674" s="27" t="s">
        <v>79</v>
      </c>
      <c r="H1674" s="27" t="s">
        <v>24</v>
      </c>
      <c r="I1674" s="29">
        <v>0.35000000000000003</v>
      </c>
      <c r="J1674" s="30">
        <v>6200</v>
      </c>
      <c r="K1674" s="31">
        <f t="shared" si="12"/>
        <v>2170</v>
      </c>
      <c r="L1674" s="31">
        <f t="shared" si="13"/>
        <v>868</v>
      </c>
      <c r="M1674" s="32">
        <v>0.4</v>
      </c>
      <c r="O1674" s="37"/>
      <c r="P1674" s="35"/>
      <c r="Q1674" s="33"/>
      <c r="R1674" s="34"/>
    </row>
    <row r="1675" spans="1:18" ht="15.75" customHeight="1" x14ac:dyDescent="0.2">
      <c r="A1675" s="22"/>
      <c r="B1675" s="27" t="s">
        <v>21</v>
      </c>
      <c r="C1675" s="27">
        <v>1185732</v>
      </c>
      <c r="D1675" s="28">
        <v>44272</v>
      </c>
      <c r="E1675" s="27" t="s">
        <v>40</v>
      </c>
      <c r="F1675" s="27" t="s">
        <v>78</v>
      </c>
      <c r="G1675" s="27" t="s">
        <v>79</v>
      </c>
      <c r="H1675" s="27" t="s">
        <v>25</v>
      </c>
      <c r="I1675" s="29">
        <v>0.35000000000000003</v>
      </c>
      <c r="J1675" s="30">
        <v>3000</v>
      </c>
      <c r="K1675" s="31">
        <f t="shared" si="12"/>
        <v>1050</v>
      </c>
      <c r="L1675" s="31">
        <f t="shared" si="13"/>
        <v>367.5</v>
      </c>
      <c r="M1675" s="32">
        <v>0.35</v>
      </c>
      <c r="O1675" s="37"/>
      <c r="P1675" s="35"/>
      <c r="Q1675" s="33"/>
      <c r="R1675" s="34"/>
    </row>
    <row r="1676" spans="1:18" ht="15.75" customHeight="1" x14ac:dyDescent="0.2">
      <c r="A1676" s="22"/>
      <c r="B1676" s="27" t="s">
        <v>21</v>
      </c>
      <c r="C1676" s="27">
        <v>1185732</v>
      </c>
      <c r="D1676" s="28">
        <v>44272</v>
      </c>
      <c r="E1676" s="27" t="s">
        <v>40</v>
      </c>
      <c r="F1676" s="27" t="s">
        <v>78</v>
      </c>
      <c r="G1676" s="27" t="s">
        <v>79</v>
      </c>
      <c r="H1676" s="27" t="s">
        <v>26</v>
      </c>
      <c r="I1676" s="29">
        <v>0.25000000000000006</v>
      </c>
      <c r="J1676" s="30">
        <v>3500</v>
      </c>
      <c r="K1676" s="31">
        <f t="shared" si="12"/>
        <v>875.00000000000023</v>
      </c>
      <c r="L1676" s="31">
        <f t="shared" si="13"/>
        <v>306.25000000000006</v>
      </c>
      <c r="M1676" s="32">
        <v>0.35</v>
      </c>
      <c r="O1676" s="37"/>
      <c r="P1676" s="35"/>
      <c r="Q1676" s="33"/>
      <c r="R1676" s="34"/>
    </row>
    <row r="1677" spans="1:18" ht="15.75" customHeight="1" x14ac:dyDescent="0.2">
      <c r="A1677" s="22"/>
      <c r="B1677" s="27" t="s">
        <v>21</v>
      </c>
      <c r="C1677" s="27">
        <v>1185732</v>
      </c>
      <c r="D1677" s="28">
        <v>44272</v>
      </c>
      <c r="E1677" s="27" t="s">
        <v>40</v>
      </c>
      <c r="F1677" s="27" t="s">
        <v>78</v>
      </c>
      <c r="G1677" s="27" t="s">
        <v>79</v>
      </c>
      <c r="H1677" s="27" t="s">
        <v>27</v>
      </c>
      <c r="I1677" s="29">
        <v>0.3</v>
      </c>
      <c r="J1677" s="30">
        <v>2000</v>
      </c>
      <c r="K1677" s="31">
        <f t="shared" si="12"/>
        <v>600</v>
      </c>
      <c r="L1677" s="31">
        <f t="shared" si="13"/>
        <v>240</v>
      </c>
      <c r="M1677" s="32">
        <v>0.4</v>
      </c>
      <c r="O1677" s="37"/>
      <c r="P1677" s="35"/>
      <c r="Q1677" s="33"/>
      <c r="R1677" s="34"/>
    </row>
    <row r="1678" spans="1:18" ht="15.75" customHeight="1" x14ac:dyDescent="0.2">
      <c r="A1678" s="22"/>
      <c r="B1678" s="27" t="s">
        <v>21</v>
      </c>
      <c r="C1678" s="27">
        <v>1185732</v>
      </c>
      <c r="D1678" s="28">
        <v>44272</v>
      </c>
      <c r="E1678" s="27" t="s">
        <v>40</v>
      </c>
      <c r="F1678" s="27" t="s">
        <v>78</v>
      </c>
      <c r="G1678" s="27" t="s">
        <v>79</v>
      </c>
      <c r="H1678" s="27" t="s">
        <v>28</v>
      </c>
      <c r="I1678" s="29">
        <v>0.45</v>
      </c>
      <c r="J1678" s="30">
        <v>2500</v>
      </c>
      <c r="K1678" s="31">
        <f t="shared" si="12"/>
        <v>1125</v>
      </c>
      <c r="L1678" s="31">
        <f t="shared" si="13"/>
        <v>393.75</v>
      </c>
      <c r="M1678" s="32">
        <v>0.35</v>
      </c>
      <c r="O1678" s="37"/>
      <c r="P1678" s="35"/>
      <c r="Q1678" s="33"/>
      <c r="R1678" s="34"/>
    </row>
    <row r="1679" spans="1:18" ht="15.75" customHeight="1" x14ac:dyDescent="0.2">
      <c r="A1679" s="22"/>
      <c r="B1679" s="27" t="s">
        <v>21</v>
      </c>
      <c r="C1679" s="27">
        <v>1185732</v>
      </c>
      <c r="D1679" s="28">
        <v>44272</v>
      </c>
      <c r="E1679" s="27" t="s">
        <v>40</v>
      </c>
      <c r="F1679" s="27" t="s">
        <v>78</v>
      </c>
      <c r="G1679" s="27" t="s">
        <v>79</v>
      </c>
      <c r="H1679" s="27" t="s">
        <v>29</v>
      </c>
      <c r="I1679" s="29">
        <v>0.35000000000000003</v>
      </c>
      <c r="J1679" s="30">
        <v>3500</v>
      </c>
      <c r="K1679" s="31">
        <f t="shared" si="12"/>
        <v>1225.0000000000002</v>
      </c>
      <c r="L1679" s="31">
        <f t="shared" si="13"/>
        <v>612.50000000000011</v>
      </c>
      <c r="M1679" s="32">
        <v>0.5</v>
      </c>
      <c r="O1679" s="37"/>
      <c r="P1679" s="35"/>
      <c r="Q1679" s="33"/>
      <c r="R1679" s="34"/>
    </row>
    <row r="1680" spans="1:18" ht="15.75" customHeight="1" x14ac:dyDescent="0.2">
      <c r="A1680" s="22"/>
      <c r="B1680" s="27" t="s">
        <v>21</v>
      </c>
      <c r="C1680" s="27">
        <v>1185732</v>
      </c>
      <c r="D1680" s="28">
        <v>44304</v>
      </c>
      <c r="E1680" s="27" t="s">
        <v>40</v>
      </c>
      <c r="F1680" s="27" t="s">
        <v>78</v>
      </c>
      <c r="G1680" s="27" t="s">
        <v>79</v>
      </c>
      <c r="H1680" s="27" t="s">
        <v>24</v>
      </c>
      <c r="I1680" s="29">
        <v>0.35000000000000003</v>
      </c>
      <c r="J1680" s="30">
        <v>5750</v>
      </c>
      <c r="K1680" s="31">
        <f t="shared" si="12"/>
        <v>2012.5000000000002</v>
      </c>
      <c r="L1680" s="31">
        <f t="shared" si="13"/>
        <v>805.00000000000011</v>
      </c>
      <c r="M1680" s="32">
        <v>0.4</v>
      </c>
      <c r="O1680" s="37"/>
      <c r="P1680" s="35"/>
      <c r="Q1680" s="33"/>
      <c r="R1680" s="34"/>
    </row>
    <row r="1681" spans="1:18" ht="15.75" customHeight="1" x14ac:dyDescent="0.2">
      <c r="A1681" s="22"/>
      <c r="B1681" s="27" t="s">
        <v>21</v>
      </c>
      <c r="C1681" s="27">
        <v>1185732</v>
      </c>
      <c r="D1681" s="28">
        <v>44304</v>
      </c>
      <c r="E1681" s="27" t="s">
        <v>40</v>
      </c>
      <c r="F1681" s="27" t="s">
        <v>78</v>
      </c>
      <c r="G1681" s="27" t="s">
        <v>79</v>
      </c>
      <c r="H1681" s="27" t="s">
        <v>25</v>
      </c>
      <c r="I1681" s="29">
        <v>0.30000000000000004</v>
      </c>
      <c r="J1681" s="30">
        <v>2750</v>
      </c>
      <c r="K1681" s="31">
        <f t="shared" si="12"/>
        <v>825.00000000000011</v>
      </c>
      <c r="L1681" s="31">
        <f t="shared" si="13"/>
        <v>288.75</v>
      </c>
      <c r="M1681" s="32">
        <v>0.35</v>
      </c>
      <c r="O1681" s="37"/>
      <c r="P1681" s="35"/>
      <c r="Q1681" s="33"/>
      <c r="R1681" s="34"/>
    </row>
    <row r="1682" spans="1:18" ht="15.75" customHeight="1" x14ac:dyDescent="0.2">
      <c r="A1682" s="22"/>
      <c r="B1682" s="27" t="s">
        <v>21</v>
      </c>
      <c r="C1682" s="27">
        <v>1185732</v>
      </c>
      <c r="D1682" s="28">
        <v>44304</v>
      </c>
      <c r="E1682" s="27" t="s">
        <v>40</v>
      </c>
      <c r="F1682" s="27" t="s">
        <v>78</v>
      </c>
      <c r="G1682" s="27" t="s">
        <v>79</v>
      </c>
      <c r="H1682" s="27" t="s">
        <v>26</v>
      </c>
      <c r="I1682" s="29">
        <v>0.20000000000000007</v>
      </c>
      <c r="J1682" s="30">
        <v>2750</v>
      </c>
      <c r="K1682" s="31">
        <f t="shared" si="12"/>
        <v>550.00000000000023</v>
      </c>
      <c r="L1682" s="31">
        <f t="shared" si="13"/>
        <v>192.50000000000006</v>
      </c>
      <c r="M1682" s="32">
        <v>0.35</v>
      </c>
      <c r="O1682" s="37"/>
      <c r="P1682" s="35"/>
      <c r="Q1682" s="33"/>
      <c r="R1682" s="34"/>
    </row>
    <row r="1683" spans="1:18" ht="15.75" customHeight="1" x14ac:dyDescent="0.2">
      <c r="A1683" s="22"/>
      <c r="B1683" s="27" t="s">
        <v>21</v>
      </c>
      <c r="C1683" s="27">
        <v>1185732</v>
      </c>
      <c r="D1683" s="28">
        <v>44304</v>
      </c>
      <c r="E1683" s="27" t="s">
        <v>40</v>
      </c>
      <c r="F1683" s="27" t="s">
        <v>78</v>
      </c>
      <c r="G1683" s="27" t="s">
        <v>79</v>
      </c>
      <c r="H1683" s="27" t="s">
        <v>27</v>
      </c>
      <c r="I1683" s="29">
        <v>0.25</v>
      </c>
      <c r="J1683" s="30">
        <v>2000</v>
      </c>
      <c r="K1683" s="31">
        <f t="shared" si="12"/>
        <v>500</v>
      </c>
      <c r="L1683" s="31">
        <f t="shared" si="13"/>
        <v>200</v>
      </c>
      <c r="M1683" s="32">
        <v>0.4</v>
      </c>
      <c r="O1683" s="37"/>
      <c r="P1683" s="35"/>
      <c r="Q1683" s="33"/>
      <c r="R1683" s="34"/>
    </row>
    <row r="1684" spans="1:18" ht="15.75" customHeight="1" x14ac:dyDescent="0.2">
      <c r="A1684" s="22"/>
      <c r="B1684" s="27" t="s">
        <v>21</v>
      </c>
      <c r="C1684" s="27">
        <v>1185732</v>
      </c>
      <c r="D1684" s="28">
        <v>44304</v>
      </c>
      <c r="E1684" s="27" t="s">
        <v>40</v>
      </c>
      <c r="F1684" s="27" t="s">
        <v>78</v>
      </c>
      <c r="G1684" s="27" t="s">
        <v>79</v>
      </c>
      <c r="H1684" s="27" t="s">
        <v>28</v>
      </c>
      <c r="I1684" s="29">
        <v>0.4</v>
      </c>
      <c r="J1684" s="30">
        <v>2250</v>
      </c>
      <c r="K1684" s="31">
        <f t="shared" si="12"/>
        <v>900</v>
      </c>
      <c r="L1684" s="31">
        <f t="shared" si="13"/>
        <v>315</v>
      </c>
      <c r="M1684" s="32">
        <v>0.35</v>
      </c>
      <c r="O1684" s="37"/>
      <c r="P1684" s="35"/>
      <c r="Q1684" s="33"/>
      <c r="R1684" s="34"/>
    </row>
    <row r="1685" spans="1:18" ht="15.75" customHeight="1" x14ac:dyDescent="0.2">
      <c r="A1685" s="22"/>
      <c r="B1685" s="27" t="s">
        <v>21</v>
      </c>
      <c r="C1685" s="27">
        <v>1185732</v>
      </c>
      <c r="D1685" s="28">
        <v>44304</v>
      </c>
      <c r="E1685" s="27" t="s">
        <v>40</v>
      </c>
      <c r="F1685" s="27" t="s">
        <v>78</v>
      </c>
      <c r="G1685" s="27" t="s">
        <v>79</v>
      </c>
      <c r="H1685" s="27" t="s">
        <v>29</v>
      </c>
      <c r="I1685" s="29">
        <v>0.30000000000000004</v>
      </c>
      <c r="J1685" s="30">
        <v>3500</v>
      </c>
      <c r="K1685" s="31">
        <f t="shared" si="12"/>
        <v>1050.0000000000002</v>
      </c>
      <c r="L1685" s="31">
        <f t="shared" si="13"/>
        <v>525.00000000000011</v>
      </c>
      <c r="M1685" s="32">
        <v>0.5</v>
      </c>
      <c r="O1685" s="37"/>
      <c r="P1685" s="35"/>
      <c r="Q1685" s="33"/>
      <c r="R1685" s="34"/>
    </row>
    <row r="1686" spans="1:18" ht="15.75" customHeight="1" x14ac:dyDescent="0.2">
      <c r="A1686" s="22"/>
      <c r="B1686" s="27" t="s">
        <v>21</v>
      </c>
      <c r="C1686" s="27">
        <v>1185732</v>
      </c>
      <c r="D1686" s="28">
        <v>44335</v>
      </c>
      <c r="E1686" s="27" t="s">
        <v>40</v>
      </c>
      <c r="F1686" s="27" t="s">
        <v>78</v>
      </c>
      <c r="G1686" s="27" t="s">
        <v>79</v>
      </c>
      <c r="H1686" s="27" t="s">
        <v>24</v>
      </c>
      <c r="I1686" s="29">
        <v>0.4</v>
      </c>
      <c r="J1686" s="30">
        <v>6200</v>
      </c>
      <c r="K1686" s="31">
        <f t="shared" si="12"/>
        <v>2480</v>
      </c>
      <c r="L1686" s="31">
        <f t="shared" si="13"/>
        <v>992</v>
      </c>
      <c r="M1686" s="32">
        <v>0.4</v>
      </c>
      <c r="O1686" s="37"/>
      <c r="P1686" s="35"/>
      <c r="Q1686" s="33"/>
      <c r="R1686" s="34"/>
    </row>
    <row r="1687" spans="1:18" ht="15.75" customHeight="1" x14ac:dyDescent="0.2">
      <c r="A1687" s="22"/>
      <c r="B1687" s="27" t="s">
        <v>21</v>
      </c>
      <c r="C1687" s="27">
        <v>1185732</v>
      </c>
      <c r="D1687" s="28">
        <v>44335</v>
      </c>
      <c r="E1687" s="27" t="s">
        <v>40</v>
      </c>
      <c r="F1687" s="27" t="s">
        <v>78</v>
      </c>
      <c r="G1687" s="27" t="s">
        <v>79</v>
      </c>
      <c r="H1687" s="27" t="s">
        <v>25</v>
      </c>
      <c r="I1687" s="29">
        <v>0.35000000000000009</v>
      </c>
      <c r="J1687" s="30">
        <v>3250</v>
      </c>
      <c r="K1687" s="31">
        <f t="shared" si="12"/>
        <v>1137.5000000000002</v>
      </c>
      <c r="L1687" s="31">
        <f t="shared" si="13"/>
        <v>398.12500000000006</v>
      </c>
      <c r="M1687" s="32">
        <v>0.35</v>
      </c>
      <c r="O1687" s="37"/>
      <c r="P1687" s="35"/>
      <c r="Q1687" s="33"/>
      <c r="R1687" s="34"/>
    </row>
    <row r="1688" spans="1:18" ht="15.75" customHeight="1" x14ac:dyDescent="0.2">
      <c r="A1688" s="22"/>
      <c r="B1688" s="27" t="s">
        <v>21</v>
      </c>
      <c r="C1688" s="27">
        <v>1185732</v>
      </c>
      <c r="D1688" s="28">
        <v>44335</v>
      </c>
      <c r="E1688" s="27" t="s">
        <v>40</v>
      </c>
      <c r="F1688" s="27" t="s">
        <v>78</v>
      </c>
      <c r="G1688" s="27" t="s">
        <v>79</v>
      </c>
      <c r="H1688" s="27" t="s">
        <v>26</v>
      </c>
      <c r="I1688" s="29">
        <v>0.30000000000000004</v>
      </c>
      <c r="J1688" s="30">
        <v>3000</v>
      </c>
      <c r="K1688" s="31">
        <f t="shared" si="12"/>
        <v>900.00000000000011</v>
      </c>
      <c r="L1688" s="31">
        <f t="shared" si="13"/>
        <v>315</v>
      </c>
      <c r="M1688" s="32">
        <v>0.35</v>
      </c>
      <c r="O1688" s="37"/>
      <c r="P1688" s="35"/>
      <c r="Q1688" s="33"/>
      <c r="R1688" s="34"/>
    </row>
    <row r="1689" spans="1:18" ht="15.75" customHeight="1" x14ac:dyDescent="0.2">
      <c r="A1689" s="22"/>
      <c r="B1689" s="27" t="s">
        <v>21</v>
      </c>
      <c r="C1689" s="27">
        <v>1185732</v>
      </c>
      <c r="D1689" s="28">
        <v>44335</v>
      </c>
      <c r="E1689" s="27" t="s">
        <v>40</v>
      </c>
      <c r="F1689" s="27" t="s">
        <v>78</v>
      </c>
      <c r="G1689" s="27" t="s">
        <v>79</v>
      </c>
      <c r="H1689" s="27" t="s">
        <v>27</v>
      </c>
      <c r="I1689" s="29">
        <v>0.30000000000000004</v>
      </c>
      <c r="J1689" s="30">
        <v>2250</v>
      </c>
      <c r="K1689" s="31">
        <f t="shared" si="12"/>
        <v>675.00000000000011</v>
      </c>
      <c r="L1689" s="31">
        <f t="shared" si="13"/>
        <v>270.00000000000006</v>
      </c>
      <c r="M1689" s="32">
        <v>0.4</v>
      </c>
      <c r="O1689" s="37"/>
      <c r="P1689" s="35"/>
      <c r="Q1689" s="33"/>
      <c r="R1689" s="34"/>
    </row>
    <row r="1690" spans="1:18" ht="15.75" customHeight="1" x14ac:dyDescent="0.2">
      <c r="A1690" s="22"/>
      <c r="B1690" s="27" t="s">
        <v>21</v>
      </c>
      <c r="C1690" s="27">
        <v>1185732</v>
      </c>
      <c r="D1690" s="28">
        <v>44335</v>
      </c>
      <c r="E1690" s="27" t="s">
        <v>40</v>
      </c>
      <c r="F1690" s="27" t="s">
        <v>78</v>
      </c>
      <c r="G1690" s="27" t="s">
        <v>79</v>
      </c>
      <c r="H1690" s="27" t="s">
        <v>28</v>
      </c>
      <c r="I1690" s="29">
        <v>0.44999999999999996</v>
      </c>
      <c r="J1690" s="30">
        <v>2500</v>
      </c>
      <c r="K1690" s="31">
        <f t="shared" si="12"/>
        <v>1125</v>
      </c>
      <c r="L1690" s="31">
        <f t="shared" si="13"/>
        <v>393.75</v>
      </c>
      <c r="M1690" s="32">
        <v>0.35</v>
      </c>
      <c r="O1690" s="37"/>
      <c r="P1690" s="35"/>
      <c r="Q1690" s="33"/>
      <c r="R1690" s="34"/>
    </row>
    <row r="1691" spans="1:18" ht="15.75" customHeight="1" x14ac:dyDescent="0.2">
      <c r="A1691" s="22"/>
      <c r="B1691" s="27" t="s">
        <v>21</v>
      </c>
      <c r="C1691" s="27">
        <v>1185732</v>
      </c>
      <c r="D1691" s="28">
        <v>44335</v>
      </c>
      <c r="E1691" s="27" t="s">
        <v>40</v>
      </c>
      <c r="F1691" s="27" t="s">
        <v>78</v>
      </c>
      <c r="G1691" s="27" t="s">
        <v>79</v>
      </c>
      <c r="H1691" s="27" t="s">
        <v>29</v>
      </c>
      <c r="I1691" s="29">
        <v>0.49999999999999994</v>
      </c>
      <c r="J1691" s="30">
        <v>3500</v>
      </c>
      <c r="K1691" s="31">
        <f t="shared" si="12"/>
        <v>1749.9999999999998</v>
      </c>
      <c r="L1691" s="31">
        <f t="shared" si="13"/>
        <v>874.99999999999989</v>
      </c>
      <c r="M1691" s="32">
        <v>0.5</v>
      </c>
      <c r="O1691" s="37"/>
      <c r="P1691" s="35"/>
      <c r="Q1691" s="33"/>
      <c r="R1691" s="34"/>
    </row>
    <row r="1692" spans="1:18" ht="15.75" customHeight="1" x14ac:dyDescent="0.2">
      <c r="A1692" s="22"/>
      <c r="B1692" s="27" t="s">
        <v>21</v>
      </c>
      <c r="C1692" s="27">
        <v>1185732</v>
      </c>
      <c r="D1692" s="28">
        <v>44365</v>
      </c>
      <c r="E1692" s="27" t="s">
        <v>40</v>
      </c>
      <c r="F1692" s="27" t="s">
        <v>78</v>
      </c>
      <c r="G1692" s="27" t="s">
        <v>79</v>
      </c>
      <c r="H1692" s="27" t="s">
        <v>24</v>
      </c>
      <c r="I1692" s="29">
        <v>0.35000000000000003</v>
      </c>
      <c r="J1692" s="30">
        <v>6000</v>
      </c>
      <c r="K1692" s="31">
        <f t="shared" si="12"/>
        <v>2100</v>
      </c>
      <c r="L1692" s="31">
        <f t="shared" si="13"/>
        <v>840</v>
      </c>
      <c r="M1692" s="32">
        <v>0.4</v>
      </c>
      <c r="O1692" s="37"/>
      <c r="P1692" s="35"/>
      <c r="Q1692" s="33"/>
      <c r="R1692" s="34"/>
    </row>
    <row r="1693" spans="1:18" ht="15.75" customHeight="1" x14ac:dyDescent="0.2">
      <c r="A1693" s="22"/>
      <c r="B1693" s="27" t="s">
        <v>21</v>
      </c>
      <c r="C1693" s="27">
        <v>1185732</v>
      </c>
      <c r="D1693" s="28">
        <v>44365</v>
      </c>
      <c r="E1693" s="27" t="s">
        <v>40</v>
      </c>
      <c r="F1693" s="27" t="s">
        <v>78</v>
      </c>
      <c r="G1693" s="27" t="s">
        <v>79</v>
      </c>
      <c r="H1693" s="27" t="s">
        <v>25</v>
      </c>
      <c r="I1693" s="29">
        <v>0.3000000000000001</v>
      </c>
      <c r="J1693" s="30">
        <v>3500</v>
      </c>
      <c r="K1693" s="31">
        <f t="shared" si="12"/>
        <v>1050.0000000000005</v>
      </c>
      <c r="L1693" s="31">
        <f t="shared" si="13"/>
        <v>367.50000000000011</v>
      </c>
      <c r="M1693" s="32">
        <v>0.35</v>
      </c>
      <c r="O1693" s="37"/>
      <c r="P1693" s="35"/>
      <c r="Q1693" s="33"/>
      <c r="R1693" s="34"/>
    </row>
    <row r="1694" spans="1:18" ht="15.75" customHeight="1" x14ac:dyDescent="0.2">
      <c r="A1694" s="22"/>
      <c r="B1694" s="27" t="s">
        <v>21</v>
      </c>
      <c r="C1694" s="27">
        <v>1185732</v>
      </c>
      <c r="D1694" s="28">
        <v>44365</v>
      </c>
      <c r="E1694" s="27" t="s">
        <v>40</v>
      </c>
      <c r="F1694" s="27" t="s">
        <v>78</v>
      </c>
      <c r="G1694" s="27" t="s">
        <v>79</v>
      </c>
      <c r="H1694" s="27" t="s">
        <v>26</v>
      </c>
      <c r="I1694" s="29">
        <v>0.25000000000000006</v>
      </c>
      <c r="J1694" s="30">
        <v>3750</v>
      </c>
      <c r="K1694" s="31">
        <f t="shared" si="12"/>
        <v>937.50000000000023</v>
      </c>
      <c r="L1694" s="31">
        <f t="shared" si="13"/>
        <v>328.12500000000006</v>
      </c>
      <c r="M1694" s="32">
        <v>0.35</v>
      </c>
      <c r="O1694" s="37"/>
      <c r="P1694" s="35"/>
      <c r="Q1694" s="33"/>
      <c r="R1694" s="34"/>
    </row>
    <row r="1695" spans="1:18" ht="15.75" customHeight="1" x14ac:dyDescent="0.2">
      <c r="A1695" s="22"/>
      <c r="B1695" s="27" t="s">
        <v>21</v>
      </c>
      <c r="C1695" s="27">
        <v>1185732</v>
      </c>
      <c r="D1695" s="28">
        <v>44365</v>
      </c>
      <c r="E1695" s="27" t="s">
        <v>40</v>
      </c>
      <c r="F1695" s="27" t="s">
        <v>78</v>
      </c>
      <c r="G1695" s="27" t="s">
        <v>79</v>
      </c>
      <c r="H1695" s="27" t="s">
        <v>27</v>
      </c>
      <c r="I1695" s="29">
        <v>0.25000000000000006</v>
      </c>
      <c r="J1695" s="30">
        <v>3500</v>
      </c>
      <c r="K1695" s="31">
        <f t="shared" si="12"/>
        <v>875.00000000000023</v>
      </c>
      <c r="L1695" s="31">
        <f t="shared" si="13"/>
        <v>350.00000000000011</v>
      </c>
      <c r="M1695" s="32">
        <v>0.4</v>
      </c>
      <c r="O1695" s="37"/>
      <c r="P1695" s="35"/>
      <c r="Q1695" s="33"/>
      <c r="R1695" s="34"/>
    </row>
    <row r="1696" spans="1:18" ht="15.75" customHeight="1" x14ac:dyDescent="0.2">
      <c r="A1696" s="22"/>
      <c r="B1696" s="27" t="s">
        <v>21</v>
      </c>
      <c r="C1696" s="27">
        <v>1185732</v>
      </c>
      <c r="D1696" s="28">
        <v>44365</v>
      </c>
      <c r="E1696" s="27" t="s">
        <v>40</v>
      </c>
      <c r="F1696" s="27" t="s">
        <v>78</v>
      </c>
      <c r="G1696" s="27" t="s">
        <v>79</v>
      </c>
      <c r="H1696" s="27" t="s">
        <v>28</v>
      </c>
      <c r="I1696" s="29">
        <v>0.4</v>
      </c>
      <c r="J1696" s="30">
        <v>3500</v>
      </c>
      <c r="K1696" s="31">
        <f t="shared" si="12"/>
        <v>1400</v>
      </c>
      <c r="L1696" s="31">
        <f t="shared" si="13"/>
        <v>489.99999999999994</v>
      </c>
      <c r="M1696" s="32">
        <v>0.35</v>
      </c>
      <c r="O1696" s="37"/>
      <c r="P1696" s="35"/>
      <c r="Q1696" s="33"/>
      <c r="R1696" s="34"/>
    </row>
    <row r="1697" spans="1:18" ht="15.75" customHeight="1" x14ac:dyDescent="0.2">
      <c r="A1697" s="22"/>
      <c r="B1697" s="27" t="s">
        <v>21</v>
      </c>
      <c r="C1697" s="27">
        <v>1185732</v>
      </c>
      <c r="D1697" s="28">
        <v>44365</v>
      </c>
      <c r="E1697" s="27" t="s">
        <v>40</v>
      </c>
      <c r="F1697" s="27" t="s">
        <v>78</v>
      </c>
      <c r="G1697" s="27" t="s">
        <v>79</v>
      </c>
      <c r="H1697" s="27" t="s">
        <v>29</v>
      </c>
      <c r="I1697" s="29">
        <v>0.45</v>
      </c>
      <c r="J1697" s="30">
        <v>5250</v>
      </c>
      <c r="K1697" s="31">
        <f t="shared" si="12"/>
        <v>2362.5</v>
      </c>
      <c r="L1697" s="31">
        <f t="shared" si="13"/>
        <v>1181.25</v>
      </c>
      <c r="M1697" s="32">
        <v>0.5</v>
      </c>
      <c r="O1697" s="37"/>
      <c r="P1697" s="35"/>
      <c r="Q1697" s="33"/>
      <c r="R1697" s="34"/>
    </row>
    <row r="1698" spans="1:18" ht="15.75" customHeight="1" x14ac:dyDescent="0.2">
      <c r="A1698" s="22"/>
      <c r="B1698" s="27" t="s">
        <v>21</v>
      </c>
      <c r="C1698" s="27">
        <v>1185732</v>
      </c>
      <c r="D1698" s="28">
        <v>44394</v>
      </c>
      <c r="E1698" s="27" t="s">
        <v>40</v>
      </c>
      <c r="F1698" s="27" t="s">
        <v>78</v>
      </c>
      <c r="G1698" s="27" t="s">
        <v>79</v>
      </c>
      <c r="H1698" s="27" t="s">
        <v>24</v>
      </c>
      <c r="I1698" s="29">
        <v>0.4</v>
      </c>
      <c r="J1698" s="30">
        <v>7500</v>
      </c>
      <c r="K1698" s="31">
        <f t="shared" si="12"/>
        <v>3000</v>
      </c>
      <c r="L1698" s="31">
        <f t="shared" si="13"/>
        <v>1200</v>
      </c>
      <c r="M1698" s="32">
        <v>0.4</v>
      </c>
      <c r="O1698" s="37"/>
      <c r="P1698" s="35"/>
      <c r="Q1698" s="33"/>
      <c r="R1698" s="34"/>
    </row>
    <row r="1699" spans="1:18" ht="15.75" customHeight="1" x14ac:dyDescent="0.2">
      <c r="A1699" s="22"/>
      <c r="B1699" s="27" t="s">
        <v>21</v>
      </c>
      <c r="C1699" s="27">
        <v>1185732</v>
      </c>
      <c r="D1699" s="28">
        <v>44394</v>
      </c>
      <c r="E1699" s="27" t="s">
        <v>40</v>
      </c>
      <c r="F1699" s="27" t="s">
        <v>78</v>
      </c>
      <c r="G1699" s="27" t="s">
        <v>79</v>
      </c>
      <c r="H1699" s="27" t="s">
        <v>25</v>
      </c>
      <c r="I1699" s="29">
        <v>0.35000000000000009</v>
      </c>
      <c r="J1699" s="30">
        <v>5000</v>
      </c>
      <c r="K1699" s="31">
        <f t="shared" si="12"/>
        <v>1750.0000000000005</v>
      </c>
      <c r="L1699" s="31">
        <f t="shared" si="13"/>
        <v>612.50000000000011</v>
      </c>
      <c r="M1699" s="32">
        <v>0.35</v>
      </c>
      <c r="O1699" s="37"/>
      <c r="P1699" s="35"/>
      <c r="Q1699" s="33"/>
      <c r="R1699" s="34"/>
    </row>
    <row r="1700" spans="1:18" ht="15.75" customHeight="1" x14ac:dyDescent="0.2">
      <c r="A1700" s="22"/>
      <c r="B1700" s="27" t="s">
        <v>21</v>
      </c>
      <c r="C1700" s="27">
        <v>1185732</v>
      </c>
      <c r="D1700" s="28">
        <v>44394</v>
      </c>
      <c r="E1700" s="27" t="s">
        <v>40</v>
      </c>
      <c r="F1700" s="27" t="s">
        <v>78</v>
      </c>
      <c r="G1700" s="27" t="s">
        <v>79</v>
      </c>
      <c r="H1700" s="27" t="s">
        <v>26</v>
      </c>
      <c r="I1700" s="29">
        <v>0.30000000000000004</v>
      </c>
      <c r="J1700" s="30">
        <v>4250</v>
      </c>
      <c r="K1700" s="31">
        <f t="shared" si="12"/>
        <v>1275.0000000000002</v>
      </c>
      <c r="L1700" s="31">
        <f t="shared" si="13"/>
        <v>446.25000000000006</v>
      </c>
      <c r="M1700" s="32">
        <v>0.35</v>
      </c>
      <c r="O1700" s="37"/>
      <c r="P1700" s="35"/>
      <c r="Q1700" s="33"/>
      <c r="R1700" s="34"/>
    </row>
    <row r="1701" spans="1:18" ht="15.75" customHeight="1" x14ac:dyDescent="0.2">
      <c r="A1701" s="22"/>
      <c r="B1701" s="27" t="s">
        <v>21</v>
      </c>
      <c r="C1701" s="27">
        <v>1185732</v>
      </c>
      <c r="D1701" s="28">
        <v>44394</v>
      </c>
      <c r="E1701" s="27" t="s">
        <v>40</v>
      </c>
      <c r="F1701" s="27" t="s">
        <v>78</v>
      </c>
      <c r="G1701" s="27" t="s">
        <v>79</v>
      </c>
      <c r="H1701" s="27" t="s">
        <v>27</v>
      </c>
      <c r="I1701" s="29">
        <v>0.30000000000000004</v>
      </c>
      <c r="J1701" s="30">
        <v>3750</v>
      </c>
      <c r="K1701" s="31">
        <f t="shared" si="12"/>
        <v>1125.0000000000002</v>
      </c>
      <c r="L1701" s="31">
        <f t="shared" si="13"/>
        <v>450.00000000000011</v>
      </c>
      <c r="M1701" s="32">
        <v>0.4</v>
      </c>
      <c r="O1701" s="37"/>
      <c r="P1701" s="35"/>
      <c r="Q1701" s="33"/>
      <c r="R1701" s="34"/>
    </row>
    <row r="1702" spans="1:18" ht="15.75" customHeight="1" x14ac:dyDescent="0.2">
      <c r="A1702" s="22"/>
      <c r="B1702" s="27" t="s">
        <v>21</v>
      </c>
      <c r="C1702" s="27">
        <v>1185732</v>
      </c>
      <c r="D1702" s="28">
        <v>44394</v>
      </c>
      <c r="E1702" s="27" t="s">
        <v>40</v>
      </c>
      <c r="F1702" s="27" t="s">
        <v>78</v>
      </c>
      <c r="G1702" s="27" t="s">
        <v>79</v>
      </c>
      <c r="H1702" s="27" t="s">
        <v>28</v>
      </c>
      <c r="I1702" s="29">
        <v>0.4</v>
      </c>
      <c r="J1702" s="30">
        <v>3750</v>
      </c>
      <c r="K1702" s="31">
        <f t="shared" si="12"/>
        <v>1500</v>
      </c>
      <c r="L1702" s="31">
        <f t="shared" si="13"/>
        <v>525</v>
      </c>
      <c r="M1702" s="32">
        <v>0.35</v>
      </c>
      <c r="O1702" s="37"/>
      <c r="P1702" s="35"/>
      <c r="Q1702" s="33"/>
      <c r="R1702" s="34"/>
    </row>
    <row r="1703" spans="1:18" ht="15.75" customHeight="1" x14ac:dyDescent="0.2">
      <c r="A1703" s="22"/>
      <c r="B1703" s="27" t="s">
        <v>21</v>
      </c>
      <c r="C1703" s="27">
        <v>1185732</v>
      </c>
      <c r="D1703" s="28">
        <v>44394</v>
      </c>
      <c r="E1703" s="27" t="s">
        <v>40</v>
      </c>
      <c r="F1703" s="27" t="s">
        <v>78</v>
      </c>
      <c r="G1703" s="27" t="s">
        <v>79</v>
      </c>
      <c r="H1703" s="27" t="s">
        <v>29</v>
      </c>
      <c r="I1703" s="29">
        <v>0.45</v>
      </c>
      <c r="J1703" s="30">
        <v>5500</v>
      </c>
      <c r="K1703" s="31">
        <f t="shared" si="12"/>
        <v>2475</v>
      </c>
      <c r="L1703" s="31">
        <f t="shared" si="13"/>
        <v>1237.5</v>
      </c>
      <c r="M1703" s="32">
        <v>0.5</v>
      </c>
      <c r="O1703" s="37"/>
      <c r="P1703" s="35"/>
      <c r="Q1703" s="33"/>
      <c r="R1703" s="34"/>
    </row>
    <row r="1704" spans="1:18" ht="15.75" customHeight="1" x14ac:dyDescent="0.2">
      <c r="A1704" s="22"/>
      <c r="B1704" s="27" t="s">
        <v>21</v>
      </c>
      <c r="C1704" s="27">
        <v>1185732</v>
      </c>
      <c r="D1704" s="28">
        <v>44426</v>
      </c>
      <c r="E1704" s="27" t="s">
        <v>40</v>
      </c>
      <c r="F1704" s="27" t="s">
        <v>78</v>
      </c>
      <c r="G1704" s="27" t="s">
        <v>79</v>
      </c>
      <c r="H1704" s="27" t="s">
        <v>24</v>
      </c>
      <c r="I1704" s="29">
        <v>0.4</v>
      </c>
      <c r="J1704" s="30">
        <v>7000</v>
      </c>
      <c r="K1704" s="31">
        <f t="shared" si="12"/>
        <v>2800</v>
      </c>
      <c r="L1704" s="31">
        <f t="shared" si="13"/>
        <v>1120</v>
      </c>
      <c r="M1704" s="32">
        <v>0.4</v>
      </c>
      <c r="O1704" s="37"/>
      <c r="P1704" s="35"/>
      <c r="Q1704" s="33"/>
      <c r="R1704" s="34"/>
    </row>
    <row r="1705" spans="1:18" ht="15.75" customHeight="1" x14ac:dyDescent="0.2">
      <c r="A1705" s="22"/>
      <c r="B1705" s="27" t="s">
        <v>21</v>
      </c>
      <c r="C1705" s="27">
        <v>1185732</v>
      </c>
      <c r="D1705" s="28">
        <v>44426</v>
      </c>
      <c r="E1705" s="27" t="s">
        <v>40</v>
      </c>
      <c r="F1705" s="27" t="s">
        <v>78</v>
      </c>
      <c r="G1705" s="27" t="s">
        <v>79</v>
      </c>
      <c r="H1705" s="27" t="s">
        <v>25</v>
      </c>
      <c r="I1705" s="29">
        <v>0.40000000000000008</v>
      </c>
      <c r="J1705" s="30">
        <v>4750</v>
      </c>
      <c r="K1705" s="31">
        <f t="shared" si="12"/>
        <v>1900.0000000000005</v>
      </c>
      <c r="L1705" s="31">
        <f t="shared" si="13"/>
        <v>665.00000000000011</v>
      </c>
      <c r="M1705" s="32">
        <v>0.35</v>
      </c>
      <c r="O1705" s="37"/>
      <c r="P1705" s="35"/>
      <c r="Q1705" s="33"/>
      <c r="R1705" s="34"/>
    </row>
    <row r="1706" spans="1:18" ht="15.75" customHeight="1" x14ac:dyDescent="0.2">
      <c r="A1706" s="22"/>
      <c r="B1706" s="27" t="s">
        <v>21</v>
      </c>
      <c r="C1706" s="27">
        <v>1185732</v>
      </c>
      <c r="D1706" s="28">
        <v>44426</v>
      </c>
      <c r="E1706" s="27" t="s">
        <v>40</v>
      </c>
      <c r="F1706" s="27" t="s">
        <v>78</v>
      </c>
      <c r="G1706" s="27" t="s">
        <v>79</v>
      </c>
      <c r="H1706" s="27" t="s">
        <v>26</v>
      </c>
      <c r="I1706" s="29">
        <v>0.35000000000000003</v>
      </c>
      <c r="J1706" s="30">
        <v>4000</v>
      </c>
      <c r="K1706" s="31">
        <f t="shared" si="12"/>
        <v>1400.0000000000002</v>
      </c>
      <c r="L1706" s="31">
        <f t="shared" si="13"/>
        <v>490.00000000000006</v>
      </c>
      <c r="M1706" s="32">
        <v>0.35</v>
      </c>
      <c r="O1706" s="37"/>
      <c r="P1706" s="35"/>
      <c r="Q1706" s="33"/>
      <c r="R1706" s="34"/>
    </row>
    <row r="1707" spans="1:18" ht="15.75" customHeight="1" x14ac:dyDescent="0.2">
      <c r="A1707" s="22"/>
      <c r="B1707" s="27" t="s">
        <v>21</v>
      </c>
      <c r="C1707" s="27">
        <v>1185732</v>
      </c>
      <c r="D1707" s="28">
        <v>44426</v>
      </c>
      <c r="E1707" s="27" t="s">
        <v>40</v>
      </c>
      <c r="F1707" s="27" t="s">
        <v>78</v>
      </c>
      <c r="G1707" s="27" t="s">
        <v>79</v>
      </c>
      <c r="H1707" s="27" t="s">
        <v>27</v>
      </c>
      <c r="I1707" s="29">
        <v>0.25000000000000006</v>
      </c>
      <c r="J1707" s="30">
        <v>3250</v>
      </c>
      <c r="K1707" s="31">
        <f t="shared" si="12"/>
        <v>812.50000000000023</v>
      </c>
      <c r="L1707" s="31">
        <f t="shared" si="13"/>
        <v>325.00000000000011</v>
      </c>
      <c r="M1707" s="32">
        <v>0.4</v>
      </c>
      <c r="O1707" s="37"/>
      <c r="P1707" s="35"/>
      <c r="Q1707" s="33"/>
      <c r="R1707" s="34"/>
    </row>
    <row r="1708" spans="1:18" ht="15.75" customHeight="1" x14ac:dyDescent="0.2">
      <c r="A1708" s="22"/>
      <c r="B1708" s="27" t="s">
        <v>21</v>
      </c>
      <c r="C1708" s="27">
        <v>1185732</v>
      </c>
      <c r="D1708" s="28">
        <v>44426</v>
      </c>
      <c r="E1708" s="27" t="s">
        <v>40</v>
      </c>
      <c r="F1708" s="27" t="s">
        <v>78</v>
      </c>
      <c r="G1708" s="27" t="s">
        <v>79</v>
      </c>
      <c r="H1708" s="27" t="s">
        <v>28</v>
      </c>
      <c r="I1708" s="29">
        <v>0.35000000000000003</v>
      </c>
      <c r="J1708" s="30">
        <v>3000</v>
      </c>
      <c r="K1708" s="31">
        <f t="shared" si="12"/>
        <v>1050</v>
      </c>
      <c r="L1708" s="31">
        <f t="shared" si="13"/>
        <v>367.5</v>
      </c>
      <c r="M1708" s="32">
        <v>0.35</v>
      </c>
      <c r="O1708" s="37"/>
      <c r="P1708" s="35"/>
      <c r="Q1708" s="33"/>
      <c r="R1708" s="34"/>
    </row>
    <row r="1709" spans="1:18" ht="15.75" customHeight="1" x14ac:dyDescent="0.2">
      <c r="A1709" s="22"/>
      <c r="B1709" s="27" t="s">
        <v>21</v>
      </c>
      <c r="C1709" s="27">
        <v>1185732</v>
      </c>
      <c r="D1709" s="28">
        <v>44426</v>
      </c>
      <c r="E1709" s="27" t="s">
        <v>40</v>
      </c>
      <c r="F1709" s="27" t="s">
        <v>78</v>
      </c>
      <c r="G1709" s="27" t="s">
        <v>79</v>
      </c>
      <c r="H1709" s="27" t="s">
        <v>29</v>
      </c>
      <c r="I1709" s="29">
        <v>0.4</v>
      </c>
      <c r="J1709" s="30">
        <v>4750</v>
      </c>
      <c r="K1709" s="31">
        <f t="shared" si="12"/>
        <v>1900</v>
      </c>
      <c r="L1709" s="31">
        <f t="shared" si="13"/>
        <v>950</v>
      </c>
      <c r="M1709" s="32">
        <v>0.5</v>
      </c>
      <c r="O1709" s="37"/>
      <c r="P1709" s="35"/>
      <c r="Q1709" s="33"/>
      <c r="R1709" s="34"/>
    </row>
    <row r="1710" spans="1:18" ht="15.75" customHeight="1" x14ac:dyDescent="0.2">
      <c r="A1710" s="22"/>
      <c r="B1710" s="27" t="s">
        <v>21</v>
      </c>
      <c r="C1710" s="27">
        <v>1185732</v>
      </c>
      <c r="D1710" s="28">
        <v>44458</v>
      </c>
      <c r="E1710" s="27" t="s">
        <v>40</v>
      </c>
      <c r="F1710" s="27" t="s">
        <v>78</v>
      </c>
      <c r="G1710" s="27" t="s">
        <v>79</v>
      </c>
      <c r="H1710" s="27" t="s">
        <v>24</v>
      </c>
      <c r="I1710" s="29">
        <v>0.35000000000000003</v>
      </c>
      <c r="J1710" s="30">
        <v>6000</v>
      </c>
      <c r="K1710" s="31">
        <f t="shared" si="12"/>
        <v>2100</v>
      </c>
      <c r="L1710" s="31">
        <f t="shared" si="13"/>
        <v>840</v>
      </c>
      <c r="M1710" s="32">
        <v>0.4</v>
      </c>
      <c r="O1710" s="37"/>
      <c r="P1710" s="35"/>
      <c r="Q1710" s="33"/>
      <c r="R1710" s="34"/>
    </row>
    <row r="1711" spans="1:18" ht="15.75" customHeight="1" x14ac:dyDescent="0.2">
      <c r="A1711" s="22"/>
      <c r="B1711" s="27" t="s">
        <v>21</v>
      </c>
      <c r="C1711" s="27">
        <v>1185732</v>
      </c>
      <c r="D1711" s="28">
        <v>44458</v>
      </c>
      <c r="E1711" s="27" t="s">
        <v>40</v>
      </c>
      <c r="F1711" s="27" t="s">
        <v>78</v>
      </c>
      <c r="G1711" s="27" t="s">
        <v>79</v>
      </c>
      <c r="H1711" s="27" t="s">
        <v>25</v>
      </c>
      <c r="I1711" s="29">
        <v>0.3000000000000001</v>
      </c>
      <c r="J1711" s="30">
        <v>4000</v>
      </c>
      <c r="K1711" s="31">
        <f t="shared" si="12"/>
        <v>1200.0000000000005</v>
      </c>
      <c r="L1711" s="31">
        <f t="shared" si="13"/>
        <v>420.00000000000011</v>
      </c>
      <c r="M1711" s="32">
        <v>0.35</v>
      </c>
      <c r="O1711" s="37"/>
      <c r="P1711" s="35"/>
      <c r="Q1711" s="33"/>
      <c r="R1711" s="34"/>
    </row>
    <row r="1712" spans="1:18" ht="15.75" customHeight="1" x14ac:dyDescent="0.2">
      <c r="A1712" s="22"/>
      <c r="B1712" s="27" t="s">
        <v>21</v>
      </c>
      <c r="C1712" s="27">
        <v>1185732</v>
      </c>
      <c r="D1712" s="28">
        <v>44458</v>
      </c>
      <c r="E1712" s="27" t="s">
        <v>40</v>
      </c>
      <c r="F1712" s="27" t="s">
        <v>78</v>
      </c>
      <c r="G1712" s="27" t="s">
        <v>79</v>
      </c>
      <c r="H1712" s="27" t="s">
        <v>26</v>
      </c>
      <c r="I1712" s="29">
        <v>0.15000000000000002</v>
      </c>
      <c r="J1712" s="30">
        <v>3000</v>
      </c>
      <c r="K1712" s="31">
        <f t="shared" si="12"/>
        <v>450.00000000000006</v>
      </c>
      <c r="L1712" s="31">
        <f t="shared" si="13"/>
        <v>157.5</v>
      </c>
      <c r="M1712" s="32">
        <v>0.35</v>
      </c>
      <c r="O1712" s="37"/>
      <c r="P1712" s="35"/>
      <c r="Q1712" s="33"/>
      <c r="R1712" s="34"/>
    </row>
    <row r="1713" spans="1:18" ht="15.75" customHeight="1" x14ac:dyDescent="0.2">
      <c r="A1713" s="22"/>
      <c r="B1713" s="27" t="s">
        <v>21</v>
      </c>
      <c r="C1713" s="27">
        <v>1185732</v>
      </c>
      <c r="D1713" s="28">
        <v>44458</v>
      </c>
      <c r="E1713" s="27" t="s">
        <v>40</v>
      </c>
      <c r="F1713" s="27" t="s">
        <v>78</v>
      </c>
      <c r="G1713" s="27" t="s">
        <v>79</v>
      </c>
      <c r="H1713" s="27" t="s">
        <v>27</v>
      </c>
      <c r="I1713" s="29">
        <v>0.15000000000000002</v>
      </c>
      <c r="J1713" s="30">
        <v>2750</v>
      </c>
      <c r="K1713" s="31">
        <f t="shared" si="12"/>
        <v>412.50000000000006</v>
      </c>
      <c r="L1713" s="31">
        <f t="shared" si="13"/>
        <v>165.00000000000003</v>
      </c>
      <c r="M1713" s="32">
        <v>0.4</v>
      </c>
      <c r="O1713" s="37"/>
      <c r="P1713" s="35"/>
      <c r="Q1713" s="33"/>
      <c r="R1713" s="34"/>
    </row>
    <row r="1714" spans="1:18" ht="15.75" customHeight="1" x14ac:dyDescent="0.2">
      <c r="A1714" s="22"/>
      <c r="B1714" s="27" t="s">
        <v>21</v>
      </c>
      <c r="C1714" s="27">
        <v>1185732</v>
      </c>
      <c r="D1714" s="28">
        <v>44458</v>
      </c>
      <c r="E1714" s="27" t="s">
        <v>40</v>
      </c>
      <c r="F1714" s="27" t="s">
        <v>78</v>
      </c>
      <c r="G1714" s="27" t="s">
        <v>79</v>
      </c>
      <c r="H1714" s="27" t="s">
        <v>28</v>
      </c>
      <c r="I1714" s="29">
        <v>0.25</v>
      </c>
      <c r="J1714" s="30">
        <v>2750</v>
      </c>
      <c r="K1714" s="31">
        <f t="shared" si="12"/>
        <v>687.5</v>
      </c>
      <c r="L1714" s="31">
        <f t="shared" si="13"/>
        <v>240.62499999999997</v>
      </c>
      <c r="M1714" s="32">
        <v>0.35</v>
      </c>
      <c r="O1714" s="37"/>
      <c r="P1714" s="35"/>
      <c r="Q1714" s="33"/>
      <c r="R1714" s="34"/>
    </row>
    <row r="1715" spans="1:18" ht="15.75" customHeight="1" x14ac:dyDescent="0.2">
      <c r="A1715" s="22"/>
      <c r="B1715" s="27" t="s">
        <v>21</v>
      </c>
      <c r="C1715" s="27">
        <v>1185732</v>
      </c>
      <c r="D1715" s="28">
        <v>44458</v>
      </c>
      <c r="E1715" s="27" t="s">
        <v>40</v>
      </c>
      <c r="F1715" s="27" t="s">
        <v>78</v>
      </c>
      <c r="G1715" s="27" t="s">
        <v>79</v>
      </c>
      <c r="H1715" s="27" t="s">
        <v>29</v>
      </c>
      <c r="I1715" s="29">
        <v>0.30000000000000004</v>
      </c>
      <c r="J1715" s="30">
        <v>3500</v>
      </c>
      <c r="K1715" s="31">
        <f t="shared" si="12"/>
        <v>1050.0000000000002</v>
      </c>
      <c r="L1715" s="31">
        <f t="shared" si="13"/>
        <v>525.00000000000011</v>
      </c>
      <c r="M1715" s="32">
        <v>0.5</v>
      </c>
      <c r="O1715" s="37"/>
      <c r="P1715" s="35"/>
      <c r="Q1715" s="33"/>
      <c r="R1715" s="34"/>
    </row>
    <row r="1716" spans="1:18" ht="15.75" customHeight="1" x14ac:dyDescent="0.2">
      <c r="A1716" s="22"/>
      <c r="B1716" s="27" t="s">
        <v>21</v>
      </c>
      <c r="C1716" s="27">
        <v>1185732</v>
      </c>
      <c r="D1716" s="28">
        <v>44487</v>
      </c>
      <c r="E1716" s="27" t="s">
        <v>40</v>
      </c>
      <c r="F1716" s="27" t="s">
        <v>78</v>
      </c>
      <c r="G1716" s="27" t="s">
        <v>79</v>
      </c>
      <c r="H1716" s="27" t="s">
        <v>24</v>
      </c>
      <c r="I1716" s="29">
        <v>0.35</v>
      </c>
      <c r="J1716" s="30">
        <v>5250</v>
      </c>
      <c r="K1716" s="31">
        <f t="shared" si="12"/>
        <v>1837.4999999999998</v>
      </c>
      <c r="L1716" s="31">
        <f t="shared" si="13"/>
        <v>735</v>
      </c>
      <c r="M1716" s="32">
        <v>0.4</v>
      </c>
      <c r="O1716" s="37"/>
      <c r="P1716" s="35"/>
      <c r="Q1716" s="33"/>
      <c r="R1716" s="34"/>
    </row>
    <row r="1717" spans="1:18" ht="15.75" customHeight="1" x14ac:dyDescent="0.2">
      <c r="A1717" s="22"/>
      <c r="B1717" s="27" t="s">
        <v>21</v>
      </c>
      <c r="C1717" s="27">
        <v>1185732</v>
      </c>
      <c r="D1717" s="28">
        <v>44487</v>
      </c>
      <c r="E1717" s="27" t="s">
        <v>40</v>
      </c>
      <c r="F1717" s="27" t="s">
        <v>78</v>
      </c>
      <c r="G1717" s="27" t="s">
        <v>79</v>
      </c>
      <c r="H1717" s="27" t="s">
        <v>25</v>
      </c>
      <c r="I1717" s="29">
        <v>0.25</v>
      </c>
      <c r="J1717" s="30">
        <v>3500</v>
      </c>
      <c r="K1717" s="31">
        <f t="shared" si="12"/>
        <v>875</v>
      </c>
      <c r="L1717" s="31">
        <f t="shared" si="13"/>
        <v>306.25</v>
      </c>
      <c r="M1717" s="32">
        <v>0.35</v>
      </c>
      <c r="O1717" s="37"/>
      <c r="P1717" s="35"/>
      <c r="Q1717" s="33"/>
      <c r="R1717" s="34"/>
    </row>
    <row r="1718" spans="1:18" ht="15.75" customHeight="1" x14ac:dyDescent="0.2">
      <c r="A1718" s="22"/>
      <c r="B1718" s="27" t="s">
        <v>21</v>
      </c>
      <c r="C1718" s="27">
        <v>1185732</v>
      </c>
      <c r="D1718" s="28">
        <v>44487</v>
      </c>
      <c r="E1718" s="27" t="s">
        <v>40</v>
      </c>
      <c r="F1718" s="27" t="s">
        <v>78</v>
      </c>
      <c r="G1718" s="27" t="s">
        <v>79</v>
      </c>
      <c r="H1718" s="27" t="s">
        <v>26</v>
      </c>
      <c r="I1718" s="29">
        <v>0.25</v>
      </c>
      <c r="J1718" s="30">
        <v>2500</v>
      </c>
      <c r="K1718" s="31">
        <f t="shared" si="12"/>
        <v>625</v>
      </c>
      <c r="L1718" s="31">
        <f t="shared" si="13"/>
        <v>218.75</v>
      </c>
      <c r="M1718" s="32">
        <v>0.35</v>
      </c>
      <c r="O1718" s="37"/>
      <c r="P1718" s="35"/>
      <c r="Q1718" s="33"/>
      <c r="R1718" s="34"/>
    </row>
    <row r="1719" spans="1:18" ht="15.75" customHeight="1" x14ac:dyDescent="0.2">
      <c r="A1719" s="22"/>
      <c r="B1719" s="27" t="s">
        <v>21</v>
      </c>
      <c r="C1719" s="27">
        <v>1185732</v>
      </c>
      <c r="D1719" s="28">
        <v>44487</v>
      </c>
      <c r="E1719" s="27" t="s">
        <v>40</v>
      </c>
      <c r="F1719" s="27" t="s">
        <v>78</v>
      </c>
      <c r="G1719" s="27" t="s">
        <v>79</v>
      </c>
      <c r="H1719" s="27" t="s">
        <v>27</v>
      </c>
      <c r="I1719" s="29">
        <v>0.25</v>
      </c>
      <c r="J1719" s="30">
        <v>2250</v>
      </c>
      <c r="K1719" s="31">
        <f t="shared" si="12"/>
        <v>562.5</v>
      </c>
      <c r="L1719" s="31">
        <f t="shared" si="13"/>
        <v>225</v>
      </c>
      <c r="M1719" s="32">
        <v>0.4</v>
      </c>
      <c r="O1719" s="37"/>
      <c r="P1719" s="35"/>
      <c r="Q1719" s="33"/>
      <c r="R1719" s="34"/>
    </row>
    <row r="1720" spans="1:18" ht="15.75" customHeight="1" x14ac:dyDescent="0.2">
      <c r="A1720" s="22"/>
      <c r="B1720" s="27" t="s">
        <v>21</v>
      </c>
      <c r="C1720" s="27">
        <v>1185732</v>
      </c>
      <c r="D1720" s="28">
        <v>44487</v>
      </c>
      <c r="E1720" s="27" t="s">
        <v>40</v>
      </c>
      <c r="F1720" s="27" t="s">
        <v>78</v>
      </c>
      <c r="G1720" s="27" t="s">
        <v>79</v>
      </c>
      <c r="H1720" s="27" t="s">
        <v>28</v>
      </c>
      <c r="I1720" s="29">
        <v>0.35</v>
      </c>
      <c r="J1720" s="30">
        <v>2250</v>
      </c>
      <c r="K1720" s="31">
        <f t="shared" si="12"/>
        <v>787.5</v>
      </c>
      <c r="L1720" s="31">
        <f t="shared" si="13"/>
        <v>275.625</v>
      </c>
      <c r="M1720" s="32">
        <v>0.35</v>
      </c>
      <c r="O1720" s="37"/>
      <c r="P1720" s="35"/>
      <c r="Q1720" s="33"/>
      <c r="R1720" s="34"/>
    </row>
    <row r="1721" spans="1:18" ht="15.75" customHeight="1" x14ac:dyDescent="0.2">
      <c r="A1721" s="22"/>
      <c r="B1721" s="27" t="s">
        <v>21</v>
      </c>
      <c r="C1721" s="27">
        <v>1185732</v>
      </c>
      <c r="D1721" s="28">
        <v>44487</v>
      </c>
      <c r="E1721" s="27" t="s">
        <v>40</v>
      </c>
      <c r="F1721" s="27" t="s">
        <v>78</v>
      </c>
      <c r="G1721" s="27" t="s">
        <v>79</v>
      </c>
      <c r="H1721" s="27" t="s">
        <v>29</v>
      </c>
      <c r="I1721" s="29">
        <v>0.39999999999999991</v>
      </c>
      <c r="J1721" s="30">
        <v>3500</v>
      </c>
      <c r="K1721" s="31">
        <f t="shared" si="12"/>
        <v>1399.9999999999998</v>
      </c>
      <c r="L1721" s="31">
        <f t="shared" si="13"/>
        <v>699.99999999999989</v>
      </c>
      <c r="M1721" s="32">
        <v>0.5</v>
      </c>
      <c r="O1721" s="37"/>
      <c r="P1721" s="35"/>
      <c r="Q1721" s="33"/>
      <c r="R1721" s="34"/>
    </row>
    <row r="1722" spans="1:18" ht="15.75" customHeight="1" x14ac:dyDescent="0.2">
      <c r="A1722" s="22"/>
      <c r="B1722" s="27" t="s">
        <v>21</v>
      </c>
      <c r="C1722" s="27">
        <v>1185732</v>
      </c>
      <c r="D1722" s="28">
        <v>44518</v>
      </c>
      <c r="E1722" s="27" t="s">
        <v>40</v>
      </c>
      <c r="F1722" s="27" t="s">
        <v>78</v>
      </c>
      <c r="G1722" s="27" t="s">
        <v>79</v>
      </c>
      <c r="H1722" s="27" t="s">
        <v>24</v>
      </c>
      <c r="I1722" s="29">
        <v>0.35000000000000003</v>
      </c>
      <c r="J1722" s="30">
        <v>5000</v>
      </c>
      <c r="K1722" s="31">
        <f t="shared" si="12"/>
        <v>1750.0000000000002</v>
      </c>
      <c r="L1722" s="31">
        <f t="shared" si="13"/>
        <v>700.00000000000011</v>
      </c>
      <c r="M1722" s="32">
        <v>0.4</v>
      </c>
      <c r="O1722" s="37"/>
      <c r="P1722" s="35"/>
      <c r="Q1722" s="33"/>
      <c r="R1722" s="34"/>
    </row>
    <row r="1723" spans="1:18" ht="15.75" customHeight="1" x14ac:dyDescent="0.2">
      <c r="A1723" s="22"/>
      <c r="B1723" s="27" t="s">
        <v>21</v>
      </c>
      <c r="C1723" s="27">
        <v>1185732</v>
      </c>
      <c r="D1723" s="28">
        <v>44518</v>
      </c>
      <c r="E1723" s="27" t="s">
        <v>40</v>
      </c>
      <c r="F1723" s="27" t="s">
        <v>78</v>
      </c>
      <c r="G1723" s="27" t="s">
        <v>79</v>
      </c>
      <c r="H1723" s="27" t="s">
        <v>25</v>
      </c>
      <c r="I1723" s="29">
        <v>0.25000000000000006</v>
      </c>
      <c r="J1723" s="30">
        <v>3500</v>
      </c>
      <c r="K1723" s="31">
        <f t="shared" si="12"/>
        <v>875.00000000000023</v>
      </c>
      <c r="L1723" s="31">
        <f t="shared" si="13"/>
        <v>306.25000000000006</v>
      </c>
      <c r="M1723" s="32">
        <v>0.35</v>
      </c>
      <c r="O1723" s="37"/>
      <c r="P1723" s="35"/>
      <c r="Q1723" s="33"/>
      <c r="R1723" s="34"/>
    </row>
    <row r="1724" spans="1:18" ht="15.75" customHeight="1" x14ac:dyDescent="0.2">
      <c r="A1724" s="22"/>
      <c r="B1724" s="27" t="s">
        <v>21</v>
      </c>
      <c r="C1724" s="27">
        <v>1185732</v>
      </c>
      <c r="D1724" s="28">
        <v>44518</v>
      </c>
      <c r="E1724" s="27" t="s">
        <v>40</v>
      </c>
      <c r="F1724" s="27" t="s">
        <v>78</v>
      </c>
      <c r="G1724" s="27" t="s">
        <v>79</v>
      </c>
      <c r="H1724" s="27" t="s">
        <v>26</v>
      </c>
      <c r="I1724" s="29">
        <v>0.25000000000000006</v>
      </c>
      <c r="J1724" s="30">
        <v>2950</v>
      </c>
      <c r="K1724" s="31">
        <f t="shared" si="12"/>
        <v>737.50000000000011</v>
      </c>
      <c r="L1724" s="31">
        <f t="shared" si="13"/>
        <v>258.125</v>
      </c>
      <c r="M1724" s="32">
        <v>0.35</v>
      </c>
      <c r="O1724" s="37"/>
      <c r="P1724" s="35"/>
      <c r="Q1724" s="33"/>
      <c r="R1724" s="34"/>
    </row>
    <row r="1725" spans="1:18" ht="15.75" customHeight="1" x14ac:dyDescent="0.2">
      <c r="A1725" s="22"/>
      <c r="B1725" s="27" t="s">
        <v>21</v>
      </c>
      <c r="C1725" s="27">
        <v>1185732</v>
      </c>
      <c r="D1725" s="28">
        <v>44518</v>
      </c>
      <c r="E1725" s="27" t="s">
        <v>40</v>
      </c>
      <c r="F1725" s="27" t="s">
        <v>78</v>
      </c>
      <c r="G1725" s="27" t="s">
        <v>79</v>
      </c>
      <c r="H1725" s="27" t="s">
        <v>27</v>
      </c>
      <c r="I1725" s="29">
        <v>0.25000000000000006</v>
      </c>
      <c r="J1725" s="30">
        <v>3250</v>
      </c>
      <c r="K1725" s="31">
        <f t="shared" si="12"/>
        <v>812.50000000000023</v>
      </c>
      <c r="L1725" s="31">
        <f t="shared" si="13"/>
        <v>325.00000000000011</v>
      </c>
      <c r="M1725" s="32">
        <v>0.4</v>
      </c>
      <c r="O1725" s="37"/>
      <c r="P1725" s="35"/>
      <c r="Q1725" s="33"/>
      <c r="R1725" s="34"/>
    </row>
    <row r="1726" spans="1:18" ht="15.75" customHeight="1" x14ac:dyDescent="0.2">
      <c r="A1726" s="22"/>
      <c r="B1726" s="27" t="s">
        <v>21</v>
      </c>
      <c r="C1726" s="27">
        <v>1185732</v>
      </c>
      <c r="D1726" s="28">
        <v>44518</v>
      </c>
      <c r="E1726" s="27" t="s">
        <v>40</v>
      </c>
      <c r="F1726" s="27" t="s">
        <v>78</v>
      </c>
      <c r="G1726" s="27" t="s">
        <v>79</v>
      </c>
      <c r="H1726" s="27" t="s">
        <v>28</v>
      </c>
      <c r="I1726" s="29">
        <v>0.44999999999999996</v>
      </c>
      <c r="J1726" s="30">
        <v>3000</v>
      </c>
      <c r="K1726" s="31">
        <f t="shared" si="12"/>
        <v>1349.9999999999998</v>
      </c>
      <c r="L1726" s="31">
        <f t="shared" si="13"/>
        <v>472.49999999999989</v>
      </c>
      <c r="M1726" s="32">
        <v>0.35</v>
      </c>
      <c r="O1726" s="37"/>
      <c r="P1726" s="35"/>
      <c r="Q1726" s="33"/>
      <c r="R1726" s="34"/>
    </row>
    <row r="1727" spans="1:18" ht="15.75" customHeight="1" x14ac:dyDescent="0.2">
      <c r="A1727" s="22"/>
      <c r="B1727" s="27" t="s">
        <v>21</v>
      </c>
      <c r="C1727" s="27">
        <v>1185732</v>
      </c>
      <c r="D1727" s="28">
        <v>44518</v>
      </c>
      <c r="E1727" s="27" t="s">
        <v>40</v>
      </c>
      <c r="F1727" s="27" t="s">
        <v>78</v>
      </c>
      <c r="G1727" s="27" t="s">
        <v>79</v>
      </c>
      <c r="H1727" s="27" t="s">
        <v>29</v>
      </c>
      <c r="I1727" s="29">
        <v>0.49999999999999983</v>
      </c>
      <c r="J1727" s="30">
        <v>4000</v>
      </c>
      <c r="K1727" s="31">
        <f t="shared" si="12"/>
        <v>1999.9999999999993</v>
      </c>
      <c r="L1727" s="31">
        <f t="shared" si="13"/>
        <v>999.99999999999966</v>
      </c>
      <c r="M1727" s="32">
        <v>0.5</v>
      </c>
      <c r="O1727" s="37"/>
      <c r="P1727" s="35"/>
      <c r="Q1727" s="33"/>
      <c r="R1727" s="34"/>
    </row>
    <row r="1728" spans="1:18" ht="15.75" customHeight="1" x14ac:dyDescent="0.2">
      <c r="A1728" s="22"/>
      <c r="B1728" s="27" t="s">
        <v>21</v>
      </c>
      <c r="C1728" s="27">
        <v>1185732</v>
      </c>
      <c r="D1728" s="28">
        <v>44547</v>
      </c>
      <c r="E1728" s="27" t="s">
        <v>40</v>
      </c>
      <c r="F1728" s="27" t="s">
        <v>78</v>
      </c>
      <c r="G1728" s="27" t="s">
        <v>79</v>
      </c>
      <c r="H1728" s="27" t="s">
        <v>24</v>
      </c>
      <c r="I1728" s="29">
        <v>0.44999999999999996</v>
      </c>
      <c r="J1728" s="30">
        <v>6500</v>
      </c>
      <c r="K1728" s="31">
        <f t="shared" si="12"/>
        <v>2924.9999999999995</v>
      </c>
      <c r="L1728" s="31">
        <f t="shared" si="13"/>
        <v>1169.9999999999998</v>
      </c>
      <c r="M1728" s="32">
        <v>0.4</v>
      </c>
      <c r="O1728" s="37"/>
      <c r="P1728" s="35"/>
      <c r="Q1728" s="33"/>
      <c r="R1728" s="34"/>
    </row>
    <row r="1729" spans="1:18" ht="15.75" customHeight="1" x14ac:dyDescent="0.2">
      <c r="A1729" s="22"/>
      <c r="B1729" s="27" t="s">
        <v>21</v>
      </c>
      <c r="C1729" s="27">
        <v>1185732</v>
      </c>
      <c r="D1729" s="28">
        <v>44547</v>
      </c>
      <c r="E1729" s="27" t="s">
        <v>40</v>
      </c>
      <c r="F1729" s="27" t="s">
        <v>78</v>
      </c>
      <c r="G1729" s="27" t="s">
        <v>79</v>
      </c>
      <c r="H1729" s="27" t="s">
        <v>25</v>
      </c>
      <c r="I1729" s="29">
        <v>0.35000000000000003</v>
      </c>
      <c r="J1729" s="30">
        <v>4500</v>
      </c>
      <c r="K1729" s="31">
        <f t="shared" si="12"/>
        <v>1575.0000000000002</v>
      </c>
      <c r="L1729" s="31">
        <f t="shared" si="13"/>
        <v>551.25</v>
      </c>
      <c r="M1729" s="32">
        <v>0.35</v>
      </c>
      <c r="O1729" s="37"/>
      <c r="P1729" s="35"/>
      <c r="Q1729" s="33"/>
      <c r="R1729" s="34"/>
    </row>
    <row r="1730" spans="1:18" ht="15.75" customHeight="1" x14ac:dyDescent="0.2">
      <c r="A1730" s="22"/>
      <c r="B1730" s="27" t="s">
        <v>21</v>
      </c>
      <c r="C1730" s="27">
        <v>1185732</v>
      </c>
      <c r="D1730" s="28">
        <v>44547</v>
      </c>
      <c r="E1730" s="27" t="s">
        <v>40</v>
      </c>
      <c r="F1730" s="27" t="s">
        <v>78</v>
      </c>
      <c r="G1730" s="27" t="s">
        <v>79</v>
      </c>
      <c r="H1730" s="27" t="s">
        <v>26</v>
      </c>
      <c r="I1730" s="29">
        <v>0.35000000000000003</v>
      </c>
      <c r="J1730" s="30">
        <v>4000</v>
      </c>
      <c r="K1730" s="31">
        <f t="shared" si="12"/>
        <v>1400.0000000000002</v>
      </c>
      <c r="L1730" s="31">
        <f t="shared" si="13"/>
        <v>490.00000000000006</v>
      </c>
      <c r="M1730" s="32">
        <v>0.35</v>
      </c>
      <c r="O1730" s="37"/>
      <c r="P1730" s="35"/>
      <c r="Q1730" s="33"/>
      <c r="R1730" s="34"/>
    </row>
    <row r="1731" spans="1:18" ht="15.75" customHeight="1" x14ac:dyDescent="0.2">
      <c r="A1731" s="22"/>
      <c r="B1731" s="27" t="s">
        <v>21</v>
      </c>
      <c r="C1731" s="27">
        <v>1185732</v>
      </c>
      <c r="D1731" s="28">
        <v>44547</v>
      </c>
      <c r="E1731" s="27" t="s">
        <v>40</v>
      </c>
      <c r="F1731" s="27" t="s">
        <v>78</v>
      </c>
      <c r="G1731" s="27" t="s">
        <v>79</v>
      </c>
      <c r="H1731" s="27" t="s">
        <v>27</v>
      </c>
      <c r="I1731" s="29">
        <v>0.35000000000000003</v>
      </c>
      <c r="J1731" s="30">
        <v>3500</v>
      </c>
      <c r="K1731" s="31">
        <f t="shared" si="12"/>
        <v>1225.0000000000002</v>
      </c>
      <c r="L1731" s="31">
        <f t="shared" si="13"/>
        <v>490.00000000000011</v>
      </c>
      <c r="M1731" s="32">
        <v>0.4</v>
      </c>
      <c r="O1731" s="37"/>
      <c r="P1731" s="35"/>
      <c r="Q1731" s="33"/>
      <c r="R1731" s="34"/>
    </row>
    <row r="1732" spans="1:18" ht="15.75" customHeight="1" x14ac:dyDescent="0.2">
      <c r="A1732" s="22"/>
      <c r="B1732" s="27" t="s">
        <v>21</v>
      </c>
      <c r="C1732" s="27">
        <v>1185732</v>
      </c>
      <c r="D1732" s="28">
        <v>44547</v>
      </c>
      <c r="E1732" s="27" t="s">
        <v>40</v>
      </c>
      <c r="F1732" s="27" t="s">
        <v>78</v>
      </c>
      <c r="G1732" s="27" t="s">
        <v>79</v>
      </c>
      <c r="H1732" s="27" t="s">
        <v>28</v>
      </c>
      <c r="I1732" s="29">
        <v>0.44999999999999996</v>
      </c>
      <c r="J1732" s="30">
        <v>3500</v>
      </c>
      <c r="K1732" s="31">
        <f t="shared" si="12"/>
        <v>1574.9999999999998</v>
      </c>
      <c r="L1732" s="31">
        <f t="shared" si="13"/>
        <v>551.24999999999989</v>
      </c>
      <c r="M1732" s="32">
        <v>0.35</v>
      </c>
      <c r="O1732" s="37"/>
      <c r="P1732" s="35"/>
      <c r="Q1732" s="33"/>
      <c r="R1732" s="34"/>
    </row>
    <row r="1733" spans="1:18" ht="15.75" customHeight="1" x14ac:dyDescent="0.2">
      <c r="A1733" s="22"/>
      <c r="B1733" s="27" t="s">
        <v>21</v>
      </c>
      <c r="C1733" s="27">
        <v>1185732</v>
      </c>
      <c r="D1733" s="28">
        <v>44547</v>
      </c>
      <c r="E1733" s="27" t="s">
        <v>40</v>
      </c>
      <c r="F1733" s="27" t="s">
        <v>78</v>
      </c>
      <c r="G1733" s="27" t="s">
        <v>79</v>
      </c>
      <c r="H1733" s="27" t="s">
        <v>29</v>
      </c>
      <c r="I1733" s="29">
        <v>0.49999999999999983</v>
      </c>
      <c r="J1733" s="30">
        <v>4500</v>
      </c>
      <c r="K1733" s="31">
        <f t="shared" si="12"/>
        <v>2249.9999999999991</v>
      </c>
      <c r="L1733" s="31">
        <f t="shared" si="13"/>
        <v>1124.9999999999995</v>
      </c>
      <c r="M1733" s="32">
        <v>0.5</v>
      </c>
      <c r="O1733" s="37"/>
      <c r="P1733" s="35"/>
      <c r="Q1733" s="33"/>
      <c r="R1733" s="34"/>
    </row>
    <row r="1734" spans="1:18" ht="15.75" customHeight="1" x14ac:dyDescent="0.2">
      <c r="A1734" s="22" t="s">
        <v>46</v>
      </c>
      <c r="B1734" s="27" t="s">
        <v>21</v>
      </c>
      <c r="C1734" s="27">
        <v>1185732</v>
      </c>
      <c r="D1734" s="28">
        <v>44207</v>
      </c>
      <c r="E1734" s="27" t="s">
        <v>40</v>
      </c>
      <c r="F1734" s="27" t="s">
        <v>80</v>
      </c>
      <c r="G1734" s="27" t="s">
        <v>81</v>
      </c>
      <c r="H1734" s="27" t="s">
        <v>24</v>
      </c>
      <c r="I1734" s="29">
        <v>0.25</v>
      </c>
      <c r="J1734" s="30">
        <v>6750</v>
      </c>
      <c r="K1734" s="31">
        <f t="shared" si="12"/>
        <v>1687.5</v>
      </c>
      <c r="L1734" s="31">
        <f t="shared" si="13"/>
        <v>675</v>
      </c>
      <c r="M1734" s="32">
        <v>0.4</v>
      </c>
      <c r="O1734" s="37"/>
      <c r="P1734" s="35"/>
      <c r="Q1734" s="33"/>
      <c r="R1734" s="34"/>
    </row>
    <row r="1735" spans="1:18" ht="15.75" customHeight="1" x14ac:dyDescent="0.2">
      <c r="A1735" s="22"/>
      <c r="B1735" s="27" t="s">
        <v>21</v>
      </c>
      <c r="C1735" s="27">
        <v>1185732</v>
      </c>
      <c r="D1735" s="28">
        <v>44207</v>
      </c>
      <c r="E1735" s="27" t="s">
        <v>40</v>
      </c>
      <c r="F1735" s="27" t="s">
        <v>80</v>
      </c>
      <c r="G1735" s="27" t="s">
        <v>81</v>
      </c>
      <c r="H1735" s="27" t="s">
        <v>25</v>
      </c>
      <c r="I1735" s="29">
        <v>0.25</v>
      </c>
      <c r="J1735" s="30">
        <v>4750</v>
      </c>
      <c r="K1735" s="31">
        <f t="shared" si="12"/>
        <v>1187.5</v>
      </c>
      <c r="L1735" s="31">
        <f t="shared" si="13"/>
        <v>415.625</v>
      </c>
      <c r="M1735" s="32">
        <v>0.35</v>
      </c>
      <c r="O1735" s="37"/>
      <c r="P1735" s="35"/>
      <c r="Q1735" s="33"/>
      <c r="R1735" s="34"/>
    </row>
    <row r="1736" spans="1:18" ht="15.75" customHeight="1" x14ac:dyDescent="0.2">
      <c r="A1736" s="22"/>
      <c r="B1736" s="27" t="s">
        <v>21</v>
      </c>
      <c r="C1736" s="27">
        <v>1185732</v>
      </c>
      <c r="D1736" s="28">
        <v>44207</v>
      </c>
      <c r="E1736" s="27" t="s">
        <v>40</v>
      </c>
      <c r="F1736" s="27" t="s">
        <v>80</v>
      </c>
      <c r="G1736" s="27" t="s">
        <v>81</v>
      </c>
      <c r="H1736" s="27" t="s">
        <v>26</v>
      </c>
      <c r="I1736" s="29">
        <v>0.15000000000000002</v>
      </c>
      <c r="J1736" s="30">
        <v>4750</v>
      </c>
      <c r="K1736" s="31">
        <f t="shared" si="12"/>
        <v>712.50000000000011</v>
      </c>
      <c r="L1736" s="31">
        <f t="shared" si="13"/>
        <v>249.37500000000003</v>
      </c>
      <c r="M1736" s="32">
        <v>0.35</v>
      </c>
      <c r="O1736" s="37"/>
      <c r="P1736" s="35"/>
      <c r="Q1736" s="33"/>
      <c r="R1736" s="34"/>
    </row>
    <row r="1737" spans="1:18" ht="15.75" customHeight="1" x14ac:dyDescent="0.2">
      <c r="A1737" s="22"/>
      <c r="B1737" s="27" t="s">
        <v>21</v>
      </c>
      <c r="C1737" s="27">
        <v>1185732</v>
      </c>
      <c r="D1737" s="28">
        <v>44207</v>
      </c>
      <c r="E1737" s="27" t="s">
        <v>40</v>
      </c>
      <c r="F1737" s="27" t="s">
        <v>80</v>
      </c>
      <c r="G1737" s="27" t="s">
        <v>81</v>
      </c>
      <c r="H1737" s="27" t="s">
        <v>27</v>
      </c>
      <c r="I1737" s="29">
        <v>0.20000000000000007</v>
      </c>
      <c r="J1737" s="30">
        <v>3250</v>
      </c>
      <c r="K1737" s="31">
        <f t="shared" si="12"/>
        <v>650.00000000000023</v>
      </c>
      <c r="L1737" s="31">
        <f t="shared" si="13"/>
        <v>260.00000000000011</v>
      </c>
      <c r="M1737" s="32">
        <v>0.4</v>
      </c>
      <c r="O1737" s="37"/>
      <c r="P1737" s="35"/>
      <c r="Q1737" s="33"/>
      <c r="R1737" s="34"/>
    </row>
    <row r="1738" spans="1:18" ht="15.75" customHeight="1" x14ac:dyDescent="0.2">
      <c r="A1738" s="22"/>
      <c r="B1738" s="27" t="s">
        <v>21</v>
      </c>
      <c r="C1738" s="27">
        <v>1185732</v>
      </c>
      <c r="D1738" s="28">
        <v>44207</v>
      </c>
      <c r="E1738" s="27" t="s">
        <v>40</v>
      </c>
      <c r="F1738" s="27" t="s">
        <v>80</v>
      </c>
      <c r="G1738" s="27" t="s">
        <v>81</v>
      </c>
      <c r="H1738" s="27" t="s">
        <v>28</v>
      </c>
      <c r="I1738" s="29">
        <v>0.35</v>
      </c>
      <c r="J1738" s="30">
        <v>3750</v>
      </c>
      <c r="K1738" s="31">
        <f t="shared" si="12"/>
        <v>1312.5</v>
      </c>
      <c r="L1738" s="31">
        <f t="shared" si="13"/>
        <v>459.37499999999994</v>
      </c>
      <c r="M1738" s="32">
        <v>0.35</v>
      </c>
      <c r="O1738" s="37"/>
      <c r="P1738" s="35"/>
      <c r="Q1738" s="33"/>
      <c r="R1738" s="34"/>
    </row>
    <row r="1739" spans="1:18" ht="15.75" customHeight="1" x14ac:dyDescent="0.2">
      <c r="A1739" s="22"/>
      <c r="B1739" s="27" t="s">
        <v>21</v>
      </c>
      <c r="C1739" s="27">
        <v>1185732</v>
      </c>
      <c r="D1739" s="28">
        <v>44207</v>
      </c>
      <c r="E1739" s="27" t="s">
        <v>40</v>
      </c>
      <c r="F1739" s="27" t="s">
        <v>80</v>
      </c>
      <c r="G1739" s="27" t="s">
        <v>81</v>
      </c>
      <c r="H1739" s="27" t="s">
        <v>29</v>
      </c>
      <c r="I1739" s="29">
        <v>0.25</v>
      </c>
      <c r="J1739" s="30">
        <v>4750</v>
      </c>
      <c r="K1739" s="31">
        <f t="shared" si="12"/>
        <v>1187.5</v>
      </c>
      <c r="L1739" s="31">
        <f t="shared" si="13"/>
        <v>593.75</v>
      </c>
      <c r="M1739" s="32">
        <v>0.5</v>
      </c>
      <c r="O1739" s="37"/>
      <c r="P1739" s="35"/>
      <c r="Q1739" s="33"/>
      <c r="R1739" s="34"/>
    </row>
    <row r="1740" spans="1:18" ht="15.75" customHeight="1" x14ac:dyDescent="0.2">
      <c r="A1740" s="22"/>
      <c r="B1740" s="27" t="s">
        <v>21</v>
      </c>
      <c r="C1740" s="27">
        <v>1185732</v>
      </c>
      <c r="D1740" s="28">
        <v>44238</v>
      </c>
      <c r="E1740" s="27" t="s">
        <v>40</v>
      </c>
      <c r="F1740" s="27" t="s">
        <v>80</v>
      </c>
      <c r="G1740" s="27" t="s">
        <v>81</v>
      </c>
      <c r="H1740" s="27" t="s">
        <v>24</v>
      </c>
      <c r="I1740" s="29">
        <v>0.25</v>
      </c>
      <c r="J1740" s="30">
        <v>7250</v>
      </c>
      <c r="K1740" s="31">
        <f t="shared" si="12"/>
        <v>1812.5</v>
      </c>
      <c r="L1740" s="31">
        <f t="shared" si="13"/>
        <v>725</v>
      </c>
      <c r="M1740" s="32">
        <v>0.4</v>
      </c>
      <c r="O1740" s="37"/>
      <c r="P1740" s="35"/>
      <c r="Q1740" s="33"/>
      <c r="R1740" s="34"/>
    </row>
    <row r="1741" spans="1:18" ht="15.75" customHeight="1" x14ac:dyDescent="0.2">
      <c r="A1741" s="22"/>
      <c r="B1741" s="27" t="s">
        <v>21</v>
      </c>
      <c r="C1741" s="27">
        <v>1185732</v>
      </c>
      <c r="D1741" s="28">
        <v>44238</v>
      </c>
      <c r="E1741" s="27" t="s">
        <v>40</v>
      </c>
      <c r="F1741" s="27" t="s">
        <v>80</v>
      </c>
      <c r="G1741" s="27" t="s">
        <v>81</v>
      </c>
      <c r="H1741" s="27" t="s">
        <v>25</v>
      </c>
      <c r="I1741" s="29">
        <v>0.25</v>
      </c>
      <c r="J1741" s="30">
        <v>3750</v>
      </c>
      <c r="K1741" s="31">
        <f t="shared" si="12"/>
        <v>937.5</v>
      </c>
      <c r="L1741" s="31">
        <f t="shared" si="13"/>
        <v>328.125</v>
      </c>
      <c r="M1741" s="32">
        <v>0.35</v>
      </c>
      <c r="O1741" s="37"/>
      <c r="P1741" s="35"/>
      <c r="Q1741" s="33"/>
      <c r="R1741" s="34"/>
    </row>
    <row r="1742" spans="1:18" ht="15.75" customHeight="1" x14ac:dyDescent="0.2">
      <c r="A1742" s="22"/>
      <c r="B1742" s="27" t="s">
        <v>21</v>
      </c>
      <c r="C1742" s="27">
        <v>1185732</v>
      </c>
      <c r="D1742" s="28">
        <v>44238</v>
      </c>
      <c r="E1742" s="27" t="s">
        <v>40</v>
      </c>
      <c r="F1742" s="27" t="s">
        <v>80</v>
      </c>
      <c r="G1742" s="27" t="s">
        <v>81</v>
      </c>
      <c r="H1742" s="27" t="s">
        <v>26</v>
      </c>
      <c r="I1742" s="29">
        <v>0.15000000000000002</v>
      </c>
      <c r="J1742" s="30">
        <v>4250</v>
      </c>
      <c r="K1742" s="31">
        <f t="shared" si="12"/>
        <v>637.50000000000011</v>
      </c>
      <c r="L1742" s="31">
        <f t="shared" si="13"/>
        <v>223.12500000000003</v>
      </c>
      <c r="M1742" s="32">
        <v>0.35</v>
      </c>
      <c r="O1742" s="37"/>
      <c r="P1742" s="35"/>
      <c r="Q1742" s="33"/>
      <c r="R1742" s="34"/>
    </row>
    <row r="1743" spans="1:18" ht="15.75" customHeight="1" x14ac:dyDescent="0.2">
      <c r="A1743" s="22"/>
      <c r="B1743" s="27" t="s">
        <v>21</v>
      </c>
      <c r="C1743" s="27">
        <v>1185732</v>
      </c>
      <c r="D1743" s="28">
        <v>44238</v>
      </c>
      <c r="E1743" s="27" t="s">
        <v>40</v>
      </c>
      <c r="F1743" s="27" t="s">
        <v>80</v>
      </c>
      <c r="G1743" s="27" t="s">
        <v>81</v>
      </c>
      <c r="H1743" s="27" t="s">
        <v>27</v>
      </c>
      <c r="I1743" s="29">
        <v>0.20000000000000007</v>
      </c>
      <c r="J1743" s="30">
        <v>3000</v>
      </c>
      <c r="K1743" s="31">
        <f t="shared" si="12"/>
        <v>600.00000000000023</v>
      </c>
      <c r="L1743" s="31">
        <f t="shared" si="13"/>
        <v>240.00000000000011</v>
      </c>
      <c r="M1743" s="32">
        <v>0.4</v>
      </c>
      <c r="O1743" s="37"/>
      <c r="P1743" s="35"/>
      <c r="Q1743" s="33"/>
      <c r="R1743" s="34"/>
    </row>
    <row r="1744" spans="1:18" ht="15.75" customHeight="1" x14ac:dyDescent="0.2">
      <c r="A1744" s="22"/>
      <c r="B1744" s="27" t="s">
        <v>21</v>
      </c>
      <c r="C1744" s="27">
        <v>1185732</v>
      </c>
      <c r="D1744" s="28">
        <v>44238</v>
      </c>
      <c r="E1744" s="27" t="s">
        <v>40</v>
      </c>
      <c r="F1744" s="27" t="s">
        <v>80</v>
      </c>
      <c r="G1744" s="27" t="s">
        <v>81</v>
      </c>
      <c r="H1744" s="27" t="s">
        <v>28</v>
      </c>
      <c r="I1744" s="29">
        <v>0.35</v>
      </c>
      <c r="J1744" s="30">
        <v>3750</v>
      </c>
      <c r="K1744" s="31">
        <f t="shared" si="12"/>
        <v>1312.5</v>
      </c>
      <c r="L1744" s="31">
        <f t="shared" si="13"/>
        <v>459.37499999999994</v>
      </c>
      <c r="M1744" s="32">
        <v>0.35</v>
      </c>
      <c r="O1744" s="37"/>
      <c r="P1744" s="35"/>
      <c r="Q1744" s="33"/>
      <c r="R1744" s="34"/>
    </row>
    <row r="1745" spans="1:18" ht="15.75" customHeight="1" x14ac:dyDescent="0.2">
      <c r="A1745" s="22"/>
      <c r="B1745" s="27" t="s">
        <v>21</v>
      </c>
      <c r="C1745" s="27">
        <v>1185732</v>
      </c>
      <c r="D1745" s="28">
        <v>44238</v>
      </c>
      <c r="E1745" s="27" t="s">
        <v>40</v>
      </c>
      <c r="F1745" s="27" t="s">
        <v>80</v>
      </c>
      <c r="G1745" s="27" t="s">
        <v>81</v>
      </c>
      <c r="H1745" s="27" t="s">
        <v>29</v>
      </c>
      <c r="I1745" s="29">
        <v>0.25</v>
      </c>
      <c r="J1745" s="30">
        <v>4500</v>
      </c>
      <c r="K1745" s="31">
        <f t="shared" si="12"/>
        <v>1125</v>
      </c>
      <c r="L1745" s="31">
        <f t="shared" si="13"/>
        <v>562.5</v>
      </c>
      <c r="M1745" s="32">
        <v>0.5</v>
      </c>
      <c r="O1745" s="37"/>
      <c r="P1745" s="35"/>
      <c r="Q1745" s="33"/>
      <c r="R1745" s="34"/>
    </row>
    <row r="1746" spans="1:18" ht="15.75" customHeight="1" x14ac:dyDescent="0.2">
      <c r="A1746" s="22"/>
      <c r="B1746" s="27" t="s">
        <v>21</v>
      </c>
      <c r="C1746" s="27">
        <v>1185732</v>
      </c>
      <c r="D1746" s="28">
        <v>44265</v>
      </c>
      <c r="E1746" s="27" t="s">
        <v>40</v>
      </c>
      <c r="F1746" s="27" t="s">
        <v>80</v>
      </c>
      <c r="G1746" s="27" t="s">
        <v>81</v>
      </c>
      <c r="H1746" s="27" t="s">
        <v>24</v>
      </c>
      <c r="I1746" s="29">
        <v>0.30000000000000004</v>
      </c>
      <c r="J1746" s="30">
        <v>6700</v>
      </c>
      <c r="K1746" s="31">
        <f t="shared" si="12"/>
        <v>2010.0000000000002</v>
      </c>
      <c r="L1746" s="31">
        <f t="shared" si="13"/>
        <v>804.00000000000011</v>
      </c>
      <c r="M1746" s="32">
        <v>0.4</v>
      </c>
      <c r="O1746" s="37"/>
      <c r="P1746" s="35"/>
      <c r="Q1746" s="33"/>
      <c r="R1746" s="34"/>
    </row>
    <row r="1747" spans="1:18" ht="15.75" customHeight="1" x14ac:dyDescent="0.2">
      <c r="A1747" s="22"/>
      <c r="B1747" s="27" t="s">
        <v>21</v>
      </c>
      <c r="C1747" s="27">
        <v>1185732</v>
      </c>
      <c r="D1747" s="28">
        <v>44265</v>
      </c>
      <c r="E1747" s="27" t="s">
        <v>40</v>
      </c>
      <c r="F1747" s="27" t="s">
        <v>80</v>
      </c>
      <c r="G1747" s="27" t="s">
        <v>81</v>
      </c>
      <c r="H1747" s="27" t="s">
        <v>25</v>
      </c>
      <c r="I1747" s="29">
        <v>0.30000000000000004</v>
      </c>
      <c r="J1747" s="30">
        <v>3500</v>
      </c>
      <c r="K1747" s="31">
        <f t="shared" si="12"/>
        <v>1050.0000000000002</v>
      </c>
      <c r="L1747" s="31">
        <f t="shared" si="13"/>
        <v>367.50000000000006</v>
      </c>
      <c r="M1747" s="32">
        <v>0.35</v>
      </c>
      <c r="O1747" s="37"/>
      <c r="P1747" s="35"/>
      <c r="Q1747" s="33"/>
      <c r="R1747" s="34"/>
    </row>
    <row r="1748" spans="1:18" ht="15.75" customHeight="1" x14ac:dyDescent="0.2">
      <c r="A1748" s="22"/>
      <c r="B1748" s="27" t="s">
        <v>21</v>
      </c>
      <c r="C1748" s="27">
        <v>1185732</v>
      </c>
      <c r="D1748" s="28">
        <v>44265</v>
      </c>
      <c r="E1748" s="27" t="s">
        <v>40</v>
      </c>
      <c r="F1748" s="27" t="s">
        <v>80</v>
      </c>
      <c r="G1748" s="27" t="s">
        <v>81</v>
      </c>
      <c r="H1748" s="27" t="s">
        <v>26</v>
      </c>
      <c r="I1748" s="29">
        <v>0.20000000000000007</v>
      </c>
      <c r="J1748" s="30">
        <v>4000</v>
      </c>
      <c r="K1748" s="31">
        <f t="shared" si="12"/>
        <v>800.00000000000023</v>
      </c>
      <c r="L1748" s="31">
        <f t="shared" si="13"/>
        <v>280.00000000000006</v>
      </c>
      <c r="M1748" s="32">
        <v>0.35</v>
      </c>
      <c r="O1748" s="37"/>
      <c r="P1748" s="35"/>
      <c r="Q1748" s="33"/>
      <c r="R1748" s="34"/>
    </row>
    <row r="1749" spans="1:18" ht="15.75" customHeight="1" x14ac:dyDescent="0.2">
      <c r="A1749" s="22"/>
      <c r="B1749" s="27" t="s">
        <v>21</v>
      </c>
      <c r="C1749" s="27">
        <v>1185732</v>
      </c>
      <c r="D1749" s="28">
        <v>44265</v>
      </c>
      <c r="E1749" s="27" t="s">
        <v>40</v>
      </c>
      <c r="F1749" s="27" t="s">
        <v>80</v>
      </c>
      <c r="G1749" s="27" t="s">
        <v>81</v>
      </c>
      <c r="H1749" s="27" t="s">
        <v>27</v>
      </c>
      <c r="I1749" s="29">
        <v>0.25</v>
      </c>
      <c r="J1749" s="30">
        <v>2500</v>
      </c>
      <c r="K1749" s="31">
        <f t="shared" si="12"/>
        <v>625</v>
      </c>
      <c r="L1749" s="31">
        <f t="shared" si="13"/>
        <v>250</v>
      </c>
      <c r="M1749" s="32">
        <v>0.4</v>
      </c>
      <c r="O1749" s="37"/>
      <c r="P1749" s="35"/>
      <c r="Q1749" s="33"/>
      <c r="R1749" s="34"/>
    </row>
    <row r="1750" spans="1:18" ht="15.75" customHeight="1" x14ac:dyDescent="0.2">
      <c r="A1750" s="22"/>
      <c r="B1750" s="27" t="s">
        <v>21</v>
      </c>
      <c r="C1750" s="27">
        <v>1185732</v>
      </c>
      <c r="D1750" s="28">
        <v>44265</v>
      </c>
      <c r="E1750" s="27" t="s">
        <v>40</v>
      </c>
      <c r="F1750" s="27" t="s">
        <v>80</v>
      </c>
      <c r="G1750" s="27" t="s">
        <v>81</v>
      </c>
      <c r="H1750" s="27" t="s">
        <v>28</v>
      </c>
      <c r="I1750" s="29">
        <v>0.4</v>
      </c>
      <c r="J1750" s="30">
        <v>3000</v>
      </c>
      <c r="K1750" s="31">
        <f t="shared" si="12"/>
        <v>1200</v>
      </c>
      <c r="L1750" s="31">
        <f t="shared" si="13"/>
        <v>420</v>
      </c>
      <c r="M1750" s="32">
        <v>0.35</v>
      </c>
      <c r="O1750" s="37"/>
      <c r="P1750" s="35"/>
      <c r="Q1750" s="33"/>
      <c r="R1750" s="34"/>
    </row>
    <row r="1751" spans="1:18" ht="15.75" customHeight="1" x14ac:dyDescent="0.2">
      <c r="A1751" s="22"/>
      <c r="B1751" s="27" t="s">
        <v>21</v>
      </c>
      <c r="C1751" s="27">
        <v>1185732</v>
      </c>
      <c r="D1751" s="28">
        <v>44265</v>
      </c>
      <c r="E1751" s="27" t="s">
        <v>40</v>
      </c>
      <c r="F1751" s="27" t="s">
        <v>80</v>
      </c>
      <c r="G1751" s="27" t="s">
        <v>81</v>
      </c>
      <c r="H1751" s="27" t="s">
        <v>29</v>
      </c>
      <c r="I1751" s="29">
        <v>0.30000000000000004</v>
      </c>
      <c r="J1751" s="30">
        <v>4000</v>
      </c>
      <c r="K1751" s="31">
        <f t="shared" si="12"/>
        <v>1200.0000000000002</v>
      </c>
      <c r="L1751" s="31">
        <f t="shared" si="13"/>
        <v>600.00000000000011</v>
      </c>
      <c r="M1751" s="32">
        <v>0.5</v>
      </c>
      <c r="O1751" s="37"/>
      <c r="P1751" s="35"/>
      <c r="Q1751" s="33"/>
      <c r="R1751" s="34"/>
    </row>
    <row r="1752" spans="1:18" ht="15.75" customHeight="1" x14ac:dyDescent="0.2">
      <c r="A1752" s="22"/>
      <c r="B1752" s="27" t="s">
        <v>21</v>
      </c>
      <c r="C1752" s="27">
        <v>1185732</v>
      </c>
      <c r="D1752" s="28">
        <v>44297</v>
      </c>
      <c r="E1752" s="27" t="s">
        <v>40</v>
      </c>
      <c r="F1752" s="27" t="s">
        <v>80</v>
      </c>
      <c r="G1752" s="27" t="s">
        <v>81</v>
      </c>
      <c r="H1752" s="27" t="s">
        <v>24</v>
      </c>
      <c r="I1752" s="29">
        <v>0.30000000000000004</v>
      </c>
      <c r="J1752" s="30">
        <v>6250</v>
      </c>
      <c r="K1752" s="31">
        <f t="shared" si="12"/>
        <v>1875.0000000000002</v>
      </c>
      <c r="L1752" s="31">
        <f t="shared" si="13"/>
        <v>750.00000000000011</v>
      </c>
      <c r="M1752" s="32">
        <v>0.4</v>
      </c>
      <c r="O1752" s="37"/>
      <c r="P1752" s="35"/>
      <c r="Q1752" s="33"/>
      <c r="R1752" s="34"/>
    </row>
    <row r="1753" spans="1:18" ht="15.75" customHeight="1" x14ac:dyDescent="0.2">
      <c r="A1753" s="22"/>
      <c r="B1753" s="27" t="s">
        <v>21</v>
      </c>
      <c r="C1753" s="27">
        <v>1185732</v>
      </c>
      <c r="D1753" s="28">
        <v>44297</v>
      </c>
      <c r="E1753" s="27" t="s">
        <v>40</v>
      </c>
      <c r="F1753" s="27" t="s">
        <v>80</v>
      </c>
      <c r="G1753" s="27" t="s">
        <v>81</v>
      </c>
      <c r="H1753" s="27" t="s">
        <v>25</v>
      </c>
      <c r="I1753" s="29">
        <v>0.25000000000000006</v>
      </c>
      <c r="J1753" s="30">
        <v>3250</v>
      </c>
      <c r="K1753" s="31">
        <f t="shared" si="12"/>
        <v>812.50000000000023</v>
      </c>
      <c r="L1753" s="31">
        <f t="shared" si="13"/>
        <v>284.37500000000006</v>
      </c>
      <c r="M1753" s="32">
        <v>0.35</v>
      </c>
      <c r="O1753" s="37"/>
      <c r="P1753" s="35"/>
      <c r="Q1753" s="33"/>
      <c r="R1753" s="34"/>
    </row>
    <row r="1754" spans="1:18" ht="15.75" customHeight="1" x14ac:dyDescent="0.2">
      <c r="A1754" s="22"/>
      <c r="B1754" s="27" t="s">
        <v>21</v>
      </c>
      <c r="C1754" s="27">
        <v>1185732</v>
      </c>
      <c r="D1754" s="28">
        <v>44297</v>
      </c>
      <c r="E1754" s="27" t="s">
        <v>40</v>
      </c>
      <c r="F1754" s="27" t="s">
        <v>80</v>
      </c>
      <c r="G1754" s="27" t="s">
        <v>81</v>
      </c>
      <c r="H1754" s="27" t="s">
        <v>26</v>
      </c>
      <c r="I1754" s="29">
        <v>0.15000000000000008</v>
      </c>
      <c r="J1754" s="30">
        <v>3250</v>
      </c>
      <c r="K1754" s="31">
        <f t="shared" si="12"/>
        <v>487.50000000000023</v>
      </c>
      <c r="L1754" s="31">
        <f t="shared" si="13"/>
        <v>170.62500000000006</v>
      </c>
      <c r="M1754" s="32">
        <v>0.35</v>
      </c>
      <c r="O1754" s="37"/>
      <c r="P1754" s="35"/>
      <c r="Q1754" s="33"/>
      <c r="R1754" s="34"/>
    </row>
    <row r="1755" spans="1:18" ht="15.75" customHeight="1" x14ac:dyDescent="0.2">
      <c r="A1755" s="22"/>
      <c r="B1755" s="27" t="s">
        <v>21</v>
      </c>
      <c r="C1755" s="27">
        <v>1185732</v>
      </c>
      <c r="D1755" s="28">
        <v>44297</v>
      </c>
      <c r="E1755" s="27" t="s">
        <v>40</v>
      </c>
      <c r="F1755" s="27" t="s">
        <v>80</v>
      </c>
      <c r="G1755" s="27" t="s">
        <v>81</v>
      </c>
      <c r="H1755" s="27" t="s">
        <v>27</v>
      </c>
      <c r="I1755" s="29">
        <v>0.2</v>
      </c>
      <c r="J1755" s="30">
        <v>2500</v>
      </c>
      <c r="K1755" s="31">
        <f t="shared" si="12"/>
        <v>500</v>
      </c>
      <c r="L1755" s="31">
        <f t="shared" si="13"/>
        <v>200</v>
      </c>
      <c r="M1755" s="32">
        <v>0.4</v>
      </c>
      <c r="O1755" s="37"/>
      <c r="P1755" s="35"/>
      <c r="Q1755" s="33"/>
      <c r="R1755" s="34"/>
    </row>
    <row r="1756" spans="1:18" ht="15.75" customHeight="1" x14ac:dyDescent="0.2">
      <c r="A1756" s="22"/>
      <c r="B1756" s="27" t="s">
        <v>21</v>
      </c>
      <c r="C1756" s="27">
        <v>1185732</v>
      </c>
      <c r="D1756" s="28">
        <v>44297</v>
      </c>
      <c r="E1756" s="27" t="s">
        <v>40</v>
      </c>
      <c r="F1756" s="27" t="s">
        <v>80</v>
      </c>
      <c r="G1756" s="27" t="s">
        <v>81</v>
      </c>
      <c r="H1756" s="27" t="s">
        <v>28</v>
      </c>
      <c r="I1756" s="29">
        <v>0.35000000000000003</v>
      </c>
      <c r="J1756" s="30">
        <v>2750</v>
      </c>
      <c r="K1756" s="31">
        <f t="shared" si="12"/>
        <v>962.50000000000011</v>
      </c>
      <c r="L1756" s="31">
        <f t="shared" si="13"/>
        <v>336.875</v>
      </c>
      <c r="M1756" s="32">
        <v>0.35</v>
      </c>
      <c r="O1756" s="37"/>
      <c r="P1756" s="35"/>
      <c r="Q1756" s="33"/>
      <c r="R1756" s="34"/>
    </row>
    <row r="1757" spans="1:18" ht="15.75" customHeight="1" x14ac:dyDescent="0.2">
      <c r="A1757" s="22"/>
      <c r="B1757" s="27" t="s">
        <v>21</v>
      </c>
      <c r="C1757" s="27">
        <v>1185732</v>
      </c>
      <c r="D1757" s="28">
        <v>44297</v>
      </c>
      <c r="E1757" s="27" t="s">
        <v>40</v>
      </c>
      <c r="F1757" s="27" t="s">
        <v>80</v>
      </c>
      <c r="G1757" s="27" t="s">
        <v>81</v>
      </c>
      <c r="H1757" s="27" t="s">
        <v>29</v>
      </c>
      <c r="I1757" s="29">
        <v>0.25000000000000006</v>
      </c>
      <c r="J1757" s="30">
        <v>4000</v>
      </c>
      <c r="K1757" s="31">
        <f t="shared" si="12"/>
        <v>1000.0000000000002</v>
      </c>
      <c r="L1757" s="31">
        <f t="shared" si="13"/>
        <v>500.00000000000011</v>
      </c>
      <c r="M1757" s="32">
        <v>0.5</v>
      </c>
      <c r="O1757" s="37"/>
      <c r="P1757" s="35"/>
      <c r="Q1757" s="33"/>
      <c r="R1757" s="34"/>
    </row>
    <row r="1758" spans="1:18" ht="15.75" customHeight="1" x14ac:dyDescent="0.2">
      <c r="A1758" s="22"/>
      <c r="B1758" s="27" t="s">
        <v>21</v>
      </c>
      <c r="C1758" s="27">
        <v>1185732</v>
      </c>
      <c r="D1758" s="28">
        <v>44328</v>
      </c>
      <c r="E1758" s="27" t="s">
        <v>40</v>
      </c>
      <c r="F1758" s="27" t="s">
        <v>80</v>
      </c>
      <c r="G1758" s="27" t="s">
        <v>81</v>
      </c>
      <c r="H1758" s="27" t="s">
        <v>24</v>
      </c>
      <c r="I1758" s="29">
        <v>0.35000000000000003</v>
      </c>
      <c r="J1758" s="30">
        <v>6700</v>
      </c>
      <c r="K1758" s="31">
        <f t="shared" si="12"/>
        <v>2345</v>
      </c>
      <c r="L1758" s="31">
        <f t="shared" si="13"/>
        <v>938</v>
      </c>
      <c r="M1758" s="32">
        <v>0.4</v>
      </c>
      <c r="O1758" s="37"/>
      <c r="P1758" s="35"/>
      <c r="Q1758" s="33"/>
      <c r="R1758" s="34"/>
    </row>
    <row r="1759" spans="1:18" ht="15.75" customHeight="1" x14ac:dyDescent="0.2">
      <c r="A1759" s="22"/>
      <c r="B1759" s="27" t="s">
        <v>21</v>
      </c>
      <c r="C1759" s="27">
        <v>1185732</v>
      </c>
      <c r="D1759" s="28">
        <v>44328</v>
      </c>
      <c r="E1759" s="27" t="s">
        <v>40</v>
      </c>
      <c r="F1759" s="27" t="s">
        <v>80</v>
      </c>
      <c r="G1759" s="27" t="s">
        <v>81</v>
      </c>
      <c r="H1759" s="27" t="s">
        <v>25</v>
      </c>
      <c r="I1759" s="29">
        <v>0.3000000000000001</v>
      </c>
      <c r="J1759" s="30">
        <v>3750</v>
      </c>
      <c r="K1759" s="31">
        <f t="shared" si="12"/>
        <v>1125.0000000000005</v>
      </c>
      <c r="L1759" s="31">
        <f t="shared" si="13"/>
        <v>393.75000000000011</v>
      </c>
      <c r="M1759" s="32">
        <v>0.35</v>
      </c>
      <c r="O1759" s="37"/>
      <c r="P1759" s="35"/>
      <c r="Q1759" s="33"/>
      <c r="R1759" s="34"/>
    </row>
    <row r="1760" spans="1:18" ht="15.75" customHeight="1" x14ac:dyDescent="0.2">
      <c r="A1760" s="22"/>
      <c r="B1760" s="27" t="s">
        <v>21</v>
      </c>
      <c r="C1760" s="27">
        <v>1185732</v>
      </c>
      <c r="D1760" s="28">
        <v>44328</v>
      </c>
      <c r="E1760" s="27" t="s">
        <v>40</v>
      </c>
      <c r="F1760" s="27" t="s">
        <v>80</v>
      </c>
      <c r="G1760" s="27" t="s">
        <v>81</v>
      </c>
      <c r="H1760" s="27" t="s">
        <v>26</v>
      </c>
      <c r="I1760" s="29">
        <v>0.25000000000000006</v>
      </c>
      <c r="J1760" s="30">
        <v>3500</v>
      </c>
      <c r="K1760" s="31">
        <f t="shared" si="12"/>
        <v>875.00000000000023</v>
      </c>
      <c r="L1760" s="31">
        <f t="shared" si="13"/>
        <v>306.25000000000006</v>
      </c>
      <c r="M1760" s="32">
        <v>0.35</v>
      </c>
      <c r="O1760" s="37"/>
      <c r="P1760" s="35"/>
      <c r="Q1760" s="33"/>
      <c r="R1760" s="34"/>
    </row>
    <row r="1761" spans="1:18" ht="15.75" customHeight="1" x14ac:dyDescent="0.2">
      <c r="A1761" s="22"/>
      <c r="B1761" s="27" t="s">
        <v>21</v>
      </c>
      <c r="C1761" s="27">
        <v>1185732</v>
      </c>
      <c r="D1761" s="28">
        <v>44328</v>
      </c>
      <c r="E1761" s="27" t="s">
        <v>40</v>
      </c>
      <c r="F1761" s="27" t="s">
        <v>80</v>
      </c>
      <c r="G1761" s="27" t="s">
        <v>81</v>
      </c>
      <c r="H1761" s="27" t="s">
        <v>27</v>
      </c>
      <c r="I1761" s="29">
        <v>0.25000000000000006</v>
      </c>
      <c r="J1761" s="30">
        <v>2750</v>
      </c>
      <c r="K1761" s="31">
        <f t="shared" si="12"/>
        <v>687.50000000000011</v>
      </c>
      <c r="L1761" s="31">
        <f t="shared" si="13"/>
        <v>275.00000000000006</v>
      </c>
      <c r="M1761" s="32">
        <v>0.4</v>
      </c>
      <c r="O1761" s="37"/>
      <c r="P1761" s="35"/>
      <c r="Q1761" s="33"/>
      <c r="R1761" s="34"/>
    </row>
    <row r="1762" spans="1:18" ht="15.75" customHeight="1" x14ac:dyDescent="0.2">
      <c r="A1762" s="22"/>
      <c r="B1762" s="27" t="s">
        <v>21</v>
      </c>
      <c r="C1762" s="27">
        <v>1185732</v>
      </c>
      <c r="D1762" s="28">
        <v>44328</v>
      </c>
      <c r="E1762" s="27" t="s">
        <v>40</v>
      </c>
      <c r="F1762" s="27" t="s">
        <v>80</v>
      </c>
      <c r="G1762" s="27" t="s">
        <v>81</v>
      </c>
      <c r="H1762" s="27" t="s">
        <v>28</v>
      </c>
      <c r="I1762" s="29">
        <v>0.39999999999999997</v>
      </c>
      <c r="J1762" s="30">
        <v>3000</v>
      </c>
      <c r="K1762" s="31">
        <f t="shared" si="12"/>
        <v>1200</v>
      </c>
      <c r="L1762" s="31">
        <f t="shared" si="13"/>
        <v>420</v>
      </c>
      <c r="M1762" s="32">
        <v>0.35</v>
      </c>
      <c r="O1762" s="37"/>
      <c r="P1762" s="35"/>
      <c r="Q1762" s="33"/>
      <c r="R1762" s="34"/>
    </row>
    <row r="1763" spans="1:18" ht="15.75" customHeight="1" x14ac:dyDescent="0.2">
      <c r="A1763" s="22"/>
      <c r="B1763" s="27" t="s">
        <v>21</v>
      </c>
      <c r="C1763" s="27">
        <v>1185732</v>
      </c>
      <c r="D1763" s="28">
        <v>44328</v>
      </c>
      <c r="E1763" s="27" t="s">
        <v>40</v>
      </c>
      <c r="F1763" s="27" t="s">
        <v>80</v>
      </c>
      <c r="G1763" s="27" t="s">
        <v>81</v>
      </c>
      <c r="H1763" s="27" t="s">
        <v>29</v>
      </c>
      <c r="I1763" s="29">
        <v>0.44999999999999996</v>
      </c>
      <c r="J1763" s="30">
        <v>4000</v>
      </c>
      <c r="K1763" s="31">
        <f t="shared" si="12"/>
        <v>1799.9999999999998</v>
      </c>
      <c r="L1763" s="31">
        <f t="shared" si="13"/>
        <v>899.99999999999989</v>
      </c>
      <c r="M1763" s="32">
        <v>0.5</v>
      </c>
      <c r="O1763" s="37"/>
      <c r="P1763" s="35"/>
      <c r="Q1763" s="33"/>
      <c r="R1763" s="34"/>
    </row>
    <row r="1764" spans="1:18" ht="15.75" customHeight="1" x14ac:dyDescent="0.2">
      <c r="A1764" s="22"/>
      <c r="B1764" s="27" t="s">
        <v>21</v>
      </c>
      <c r="C1764" s="27">
        <v>1185732</v>
      </c>
      <c r="D1764" s="28">
        <v>44358</v>
      </c>
      <c r="E1764" s="27" t="s">
        <v>40</v>
      </c>
      <c r="F1764" s="27" t="s">
        <v>80</v>
      </c>
      <c r="G1764" s="27" t="s">
        <v>81</v>
      </c>
      <c r="H1764" s="27" t="s">
        <v>24</v>
      </c>
      <c r="I1764" s="29">
        <v>0.30000000000000004</v>
      </c>
      <c r="J1764" s="30">
        <v>6500</v>
      </c>
      <c r="K1764" s="31">
        <f t="shared" si="12"/>
        <v>1950.0000000000002</v>
      </c>
      <c r="L1764" s="31">
        <f t="shared" si="13"/>
        <v>780.00000000000011</v>
      </c>
      <c r="M1764" s="32">
        <v>0.4</v>
      </c>
      <c r="O1764" s="37"/>
      <c r="P1764" s="35"/>
      <c r="Q1764" s="33"/>
      <c r="R1764" s="34"/>
    </row>
    <row r="1765" spans="1:18" ht="15.75" customHeight="1" x14ac:dyDescent="0.2">
      <c r="A1765" s="22"/>
      <c r="B1765" s="27" t="s">
        <v>21</v>
      </c>
      <c r="C1765" s="27">
        <v>1185732</v>
      </c>
      <c r="D1765" s="28">
        <v>44358</v>
      </c>
      <c r="E1765" s="27" t="s">
        <v>40</v>
      </c>
      <c r="F1765" s="27" t="s">
        <v>80</v>
      </c>
      <c r="G1765" s="27" t="s">
        <v>81</v>
      </c>
      <c r="H1765" s="27" t="s">
        <v>25</v>
      </c>
      <c r="I1765" s="29">
        <v>0.25000000000000011</v>
      </c>
      <c r="J1765" s="30">
        <v>4000</v>
      </c>
      <c r="K1765" s="31">
        <f t="shared" si="12"/>
        <v>1000.0000000000005</v>
      </c>
      <c r="L1765" s="31">
        <f t="shared" si="13"/>
        <v>350.00000000000011</v>
      </c>
      <c r="M1765" s="32">
        <v>0.35</v>
      </c>
      <c r="O1765" s="37"/>
      <c r="P1765" s="35"/>
      <c r="Q1765" s="33"/>
      <c r="R1765" s="34"/>
    </row>
    <row r="1766" spans="1:18" ht="15.75" customHeight="1" x14ac:dyDescent="0.2">
      <c r="A1766" s="22"/>
      <c r="B1766" s="27" t="s">
        <v>21</v>
      </c>
      <c r="C1766" s="27">
        <v>1185732</v>
      </c>
      <c r="D1766" s="28">
        <v>44358</v>
      </c>
      <c r="E1766" s="27" t="s">
        <v>40</v>
      </c>
      <c r="F1766" s="27" t="s">
        <v>80</v>
      </c>
      <c r="G1766" s="27" t="s">
        <v>81</v>
      </c>
      <c r="H1766" s="27" t="s">
        <v>26</v>
      </c>
      <c r="I1766" s="29">
        <v>0.20000000000000007</v>
      </c>
      <c r="J1766" s="30">
        <v>4250</v>
      </c>
      <c r="K1766" s="31">
        <f t="shared" si="12"/>
        <v>850.00000000000023</v>
      </c>
      <c r="L1766" s="31">
        <f t="shared" si="13"/>
        <v>297.50000000000006</v>
      </c>
      <c r="M1766" s="32">
        <v>0.35</v>
      </c>
      <c r="O1766" s="37"/>
      <c r="P1766" s="35"/>
      <c r="Q1766" s="33"/>
      <c r="R1766" s="34"/>
    </row>
    <row r="1767" spans="1:18" ht="15.75" customHeight="1" x14ac:dyDescent="0.2">
      <c r="A1767" s="22"/>
      <c r="B1767" s="27" t="s">
        <v>21</v>
      </c>
      <c r="C1767" s="27">
        <v>1185732</v>
      </c>
      <c r="D1767" s="28">
        <v>44358</v>
      </c>
      <c r="E1767" s="27" t="s">
        <v>40</v>
      </c>
      <c r="F1767" s="27" t="s">
        <v>80</v>
      </c>
      <c r="G1767" s="27" t="s">
        <v>81</v>
      </c>
      <c r="H1767" s="27" t="s">
        <v>27</v>
      </c>
      <c r="I1767" s="29">
        <v>0.20000000000000007</v>
      </c>
      <c r="J1767" s="30">
        <v>4000</v>
      </c>
      <c r="K1767" s="31">
        <f t="shared" si="12"/>
        <v>800.00000000000023</v>
      </c>
      <c r="L1767" s="31">
        <f t="shared" si="13"/>
        <v>320.00000000000011</v>
      </c>
      <c r="M1767" s="32">
        <v>0.4</v>
      </c>
      <c r="O1767" s="37"/>
      <c r="P1767" s="35"/>
      <c r="Q1767" s="33"/>
      <c r="R1767" s="34"/>
    </row>
    <row r="1768" spans="1:18" ht="15.75" customHeight="1" x14ac:dyDescent="0.2">
      <c r="A1768" s="22"/>
      <c r="B1768" s="27" t="s">
        <v>21</v>
      </c>
      <c r="C1768" s="27">
        <v>1185732</v>
      </c>
      <c r="D1768" s="28">
        <v>44358</v>
      </c>
      <c r="E1768" s="27" t="s">
        <v>40</v>
      </c>
      <c r="F1768" s="27" t="s">
        <v>80</v>
      </c>
      <c r="G1768" s="27" t="s">
        <v>81</v>
      </c>
      <c r="H1768" s="27" t="s">
        <v>28</v>
      </c>
      <c r="I1768" s="29">
        <v>0.35000000000000003</v>
      </c>
      <c r="J1768" s="30">
        <v>4000</v>
      </c>
      <c r="K1768" s="31">
        <f t="shared" si="12"/>
        <v>1400.0000000000002</v>
      </c>
      <c r="L1768" s="31">
        <f t="shared" si="13"/>
        <v>490.00000000000006</v>
      </c>
      <c r="M1768" s="32">
        <v>0.35</v>
      </c>
      <c r="O1768" s="37"/>
      <c r="P1768" s="35"/>
      <c r="Q1768" s="33"/>
      <c r="R1768" s="34"/>
    </row>
    <row r="1769" spans="1:18" ht="15.75" customHeight="1" x14ac:dyDescent="0.2">
      <c r="A1769" s="22"/>
      <c r="B1769" s="27" t="s">
        <v>21</v>
      </c>
      <c r="C1769" s="27">
        <v>1185732</v>
      </c>
      <c r="D1769" s="28">
        <v>44358</v>
      </c>
      <c r="E1769" s="27" t="s">
        <v>40</v>
      </c>
      <c r="F1769" s="27" t="s">
        <v>80</v>
      </c>
      <c r="G1769" s="27" t="s">
        <v>81</v>
      </c>
      <c r="H1769" s="27" t="s">
        <v>29</v>
      </c>
      <c r="I1769" s="29">
        <v>0.4</v>
      </c>
      <c r="J1769" s="30">
        <v>5750</v>
      </c>
      <c r="K1769" s="31">
        <f t="shared" si="12"/>
        <v>2300</v>
      </c>
      <c r="L1769" s="31">
        <f t="shared" si="13"/>
        <v>1150</v>
      </c>
      <c r="M1769" s="32">
        <v>0.5</v>
      </c>
      <c r="O1769" s="37"/>
      <c r="P1769" s="35"/>
      <c r="Q1769" s="33"/>
      <c r="R1769" s="34"/>
    </row>
    <row r="1770" spans="1:18" ht="15.75" customHeight="1" x14ac:dyDescent="0.2">
      <c r="A1770" s="22"/>
      <c r="B1770" s="27" t="s">
        <v>21</v>
      </c>
      <c r="C1770" s="27">
        <v>1185732</v>
      </c>
      <c r="D1770" s="28">
        <v>44387</v>
      </c>
      <c r="E1770" s="27" t="s">
        <v>40</v>
      </c>
      <c r="F1770" s="27" t="s">
        <v>80</v>
      </c>
      <c r="G1770" s="27" t="s">
        <v>81</v>
      </c>
      <c r="H1770" s="27" t="s">
        <v>24</v>
      </c>
      <c r="I1770" s="29">
        <v>0.35000000000000003</v>
      </c>
      <c r="J1770" s="30">
        <v>8000</v>
      </c>
      <c r="K1770" s="31">
        <f t="shared" si="12"/>
        <v>2800.0000000000005</v>
      </c>
      <c r="L1770" s="31">
        <f t="shared" si="13"/>
        <v>1120.0000000000002</v>
      </c>
      <c r="M1770" s="32">
        <v>0.4</v>
      </c>
      <c r="O1770" s="37"/>
      <c r="P1770" s="35"/>
      <c r="Q1770" s="33"/>
      <c r="R1770" s="34"/>
    </row>
    <row r="1771" spans="1:18" ht="15.75" customHeight="1" x14ac:dyDescent="0.2">
      <c r="A1771" s="22"/>
      <c r="B1771" s="27" t="s">
        <v>21</v>
      </c>
      <c r="C1771" s="27">
        <v>1185732</v>
      </c>
      <c r="D1771" s="28">
        <v>44387</v>
      </c>
      <c r="E1771" s="27" t="s">
        <v>40</v>
      </c>
      <c r="F1771" s="27" t="s">
        <v>80</v>
      </c>
      <c r="G1771" s="27" t="s">
        <v>81</v>
      </c>
      <c r="H1771" s="27" t="s">
        <v>25</v>
      </c>
      <c r="I1771" s="29">
        <v>0.3000000000000001</v>
      </c>
      <c r="J1771" s="30">
        <v>5500</v>
      </c>
      <c r="K1771" s="31">
        <f t="shared" si="12"/>
        <v>1650.0000000000005</v>
      </c>
      <c r="L1771" s="31">
        <f t="shared" si="13"/>
        <v>577.50000000000011</v>
      </c>
      <c r="M1771" s="32">
        <v>0.35</v>
      </c>
      <c r="O1771" s="37"/>
      <c r="P1771" s="35"/>
      <c r="Q1771" s="33"/>
      <c r="R1771" s="34"/>
    </row>
    <row r="1772" spans="1:18" ht="15.75" customHeight="1" x14ac:dyDescent="0.2">
      <c r="A1772" s="22"/>
      <c r="B1772" s="27" t="s">
        <v>21</v>
      </c>
      <c r="C1772" s="27">
        <v>1185732</v>
      </c>
      <c r="D1772" s="28">
        <v>44387</v>
      </c>
      <c r="E1772" s="27" t="s">
        <v>40</v>
      </c>
      <c r="F1772" s="27" t="s">
        <v>80</v>
      </c>
      <c r="G1772" s="27" t="s">
        <v>81</v>
      </c>
      <c r="H1772" s="27" t="s">
        <v>26</v>
      </c>
      <c r="I1772" s="29">
        <v>0.25000000000000006</v>
      </c>
      <c r="J1772" s="30">
        <v>4750</v>
      </c>
      <c r="K1772" s="31">
        <f t="shared" si="12"/>
        <v>1187.5000000000002</v>
      </c>
      <c r="L1772" s="31">
        <f t="shared" si="13"/>
        <v>415.62500000000006</v>
      </c>
      <c r="M1772" s="32">
        <v>0.35</v>
      </c>
      <c r="O1772" s="37"/>
      <c r="P1772" s="35"/>
      <c r="Q1772" s="33"/>
      <c r="R1772" s="34"/>
    </row>
    <row r="1773" spans="1:18" ht="15.75" customHeight="1" x14ac:dyDescent="0.2">
      <c r="A1773" s="22"/>
      <c r="B1773" s="27" t="s">
        <v>21</v>
      </c>
      <c r="C1773" s="27">
        <v>1185732</v>
      </c>
      <c r="D1773" s="28">
        <v>44387</v>
      </c>
      <c r="E1773" s="27" t="s">
        <v>40</v>
      </c>
      <c r="F1773" s="27" t="s">
        <v>80</v>
      </c>
      <c r="G1773" s="27" t="s">
        <v>81</v>
      </c>
      <c r="H1773" s="27" t="s">
        <v>27</v>
      </c>
      <c r="I1773" s="29">
        <v>0.25000000000000006</v>
      </c>
      <c r="J1773" s="30">
        <v>4250</v>
      </c>
      <c r="K1773" s="31">
        <f t="shared" si="12"/>
        <v>1062.5000000000002</v>
      </c>
      <c r="L1773" s="31">
        <f t="shared" si="13"/>
        <v>425.00000000000011</v>
      </c>
      <c r="M1773" s="32">
        <v>0.4</v>
      </c>
      <c r="O1773" s="37"/>
      <c r="P1773" s="35"/>
      <c r="Q1773" s="33"/>
      <c r="R1773" s="34"/>
    </row>
    <row r="1774" spans="1:18" ht="15.75" customHeight="1" x14ac:dyDescent="0.2">
      <c r="A1774" s="22"/>
      <c r="B1774" s="27" t="s">
        <v>21</v>
      </c>
      <c r="C1774" s="27">
        <v>1185732</v>
      </c>
      <c r="D1774" s="28">
        <v>44387</v>
      </c>
      <c r="E1774" s="27" t="s">
        <v>40</v>
      </c>
      <c r="F1774" s="27" t="s">
        <v>80</v>
      </c>
      <c r="G1774" s="27" t="s">
        <v>81</v>
      </c>
      <c r="H1774" s="27" t="s">
        <v>28</v>
      </c>
      <c r="I1774" s="29">
        <v>0.35000000000000003</v>
      </c>
      <c r="J1774" s="30">
        <v>4250</v>
      </c>
      <c r="K1774" s="31">
        <f t="shared" si="12"/>
        <v>1487.5000000000002</v>
      </c>
      <c r="L1774" s="31">
        <f t="shared" si="13"/>
        <v>520.625</v>
      </c>
      <c r="M1774" s="32">
        <v>0.35</v>
      </c>
      <c r="O1774" s="37"/>
      <c r="P1774" s="35"/>
      <c r="Q1774" s="33"/>
      <c r="R1774" s="34"/>
    </row>
    <row r="1775" spans="1:18" ht="15.75" customHeight="1" x14ac:dyDescent="0.2">
      <c r="A1775" s="22"/>
      <c r="B1775" s="27" t="s">
        <v>21</v>
      </c>
      <c r="C1775" s="27">
        <v>1185732</v>
      </c>
      <c r="D1775" s="28">
        <v>44387</v>
      </c>
      <c r="E1775" s="27" t="s">
        <v>40</v>
      </c>
      <c r="F1775" s="27" t="s">
        <v>80</v>
      </c>
      <c r="G1775" s="27" t="s">
        <v>81</v>
      </c>
      <c r="H1775" s="27" t="s">
        <v>29</v>
      </c>
      <c r="I1775" s="29">
        <v>0.4</v>
      </c>
      <c r="J1775" s="30">
        <v>6000</v>
      </c>
      <c r="K1775" s="31">
        <f t="shared" si="12"/>
        <v>2400</v>
      </c>
      <c r="L1775" s="31">
        <f t="shared" si="13"/>
        <v>1200</v>
      </c>
      <c r="M1775" s="32">
        <v>0.5</v>
      </c>
      <c r="O1775" s="37"/>
      <c r="P1775" s="35"/>
      <c r="Q1775" s="33"/>
      <c r="R1775" s="34"/>
    </row>
    <row r="1776" spans="1:18" ht="15.75" customHeight="1" x14ac:dyDescent="0.2">
      <c r="A1776" s="22"/>
      <c r="B1776" s="27" t="s">
        <v>21</v>
      </c>
      <c r="C1776" s="27">
        <v>1185732</v>
      </c>
      <c r="D1776" s="28">
        <v>44419</v>
      </c>
      <c r="E1776" s="27" t="s">
        <v>40</v>
      </c>
      <c r="F1776" s="27" t="s">
        <v>80</v>
      </c>
      <c r="G1776" s="27" t="s">
        <v>81</v>
      </c>
      <c r="H1776" s="27" t="s">
        <v>24</v>
      </c>
      <c r="I1776" s="29">
        <v>0.35000000000000003</v>
      </c>
      <c r="J1776" s="30">
        <v>7500</v>
      </c>
      <c r="K1776" s="31">
        <f t="shared" si="12"/>
        <v>2625.0000000000005</v>
      </c>
      <c r="L1776" s="31">
        <f t="shared" si="13"/>
        <v>1050.0000000000002</v>
      </c>
      <c r="M1776" s="32">
        <v>0.4</v>
      </c>
      <c r="O1776" s="37"/>
      <c r="P1776" s="35"/>
      <c r="Q1776" s="33"/>
      <c r="R1776" s="34"/>
    </row>
    <row r="1777" spans="1:18" ht="15.75" customHeight="1" x14ac:dyDescent="0.2">
      <c r="A1777" s="22"/>
      <c r="B1777" s="27" t="s">
        <v>21</v>
      </c>
      <c r="C1777" s="27">
        <v>1185732</v>
      </c>
      <c r="D1777" s="28">
        <v>44419</v>
      </c>
      <c r="E1777" s="27" t="s">
        <v>40</v>
      </c>
      <c r="F1777" s="27" t="s">
        <v>80</v>
      </c>
      <c r="G1777" s="27" t="s">
        <v>81</v>
      </c>
      <c r="H1777" s="27" t="s">
        <v>25</v>
      </c>
      <c r="I1777" s="29">
        <v>0.35000000000000009</v>
      </c>
      <c r="J1777" s="30">
        <v>5250</v>
      </c>
      <c r="K1777" s="31">
        <f t="shared" si="12"/>
        <v>1837.5000000000005</v>
      </c>
      <c r="L1777" s="31">
        <f t="shared" si="13"/>
        <v>643.12500000000011</v>
      </c>
      <c r="M1777" s="32">
        <v>0.35</v>
      </c>
      <c r="O1777" s="37"/>
      <c r="P1777" s="35"/>
      <c r="Q1777" s="33"/>
      <c r="R1777" s="34"/>
    </row>
    <row r="1778" spans="1:18" ht="15.75" customHeight="1" x14ac:dyDescent="0.2">
      <c r="A1778" s="22"/>
      <c r="B1778" s="27" t="s">
        <v>21</v>
      </c>
      <c r="C1778" s="27">
        <v>1185732</v>
      </c>
      <c r="D1778" s="28">
        <v>44419</v>
      </c>
      <c r="E1778" s="27" t="s">
        <v>40</v>
      </c>
      <c r="F1778" s="27" t="s">
        <v>80</v>
      </c>
      <c r="G1778" s="27" t="s">
        <v>81</v>
      </c>
      <c r="H1778" s="27" t="s">
        <v>26</v>
      </c>
      <c r="I1778" s="29">
        <v>0.30000000000000004</v>
      </c>
      <c r="J1778" s="30">
        <v>4500</v>
      </c>
      <c r="K1778" s="31">
        <f t="shared" si="12"/>
        <v>1350.0000000000002</v>
      </c>
      <c r="L1778" s="31">
        <f t="shared" si="13"/>
        <v>472.50000000000006</v>
      </c>
      <c r="M1778" s="32">
        <v>0.35</v>
      </c>
      <c r="O1778" s="37"/>
      <c r="P1778" s="35"/>
      <c r="Q1778" s="33"/>
      <c r="R1778" s="34"/>
    </row>
    <row r="1779" spans="1:18" ht="15.75" customHeight="1" x14ac:dyDescent="0.2">
      <c r="A1779" s="22"/>
      <c r="B1779" s="27" t="s">
        <v>21</v>
      </c>
      <c r="C1779" s="27">
        <v>1185732</v>
      </c>
      <c r="D1779" s="28">
        <v>44419</v>
      </c>
      <c r="E1779" s="27" t="s">
        <v>40</v>
      </c>
      <c r="F1779" s="27" t="s">
        <v>80</v>
      </c>
      <c r="G1779" s="27" t="s">
        <v>81</v>
      </c>
      <c r="H1779" s="27" t="s">
        <v>27</v>
      </c>
      <c r="I1779" s="29">
        <v>0.20000000000000007</v>
      </c>
      <c r="J1779" s="30">
        <v>3750</v>
      </c>
      <c r="K1779" s="31">
        <f t="shared" si="12"/>
        <v>750.00000000000023</v>
      </c>
      <c r="L1779" s="31">
        <f t="shared" si="13"/>
        <v>300.00000000000011</v>
      </c>
      <c r="M1779" s="32">
        <v>0.4</v>
      </c>
      <c r="O1779" s="37"/>
      <c r="P1779" s="35"/>
      <c r="Q1779" s="33"/>
      <c r="R1779" s="34"/>
    </row>
    <row r="1780" spans="1:18" ht="15.75" customHeight="1" x14ac:dyDescent="0.2">
      <c r="A1780" s="22"/>
      <c r="B1780" s="27" t="s">
        <v>21</v>
      </c>
      <c r="C1780" s="27">
        <v>1185732</v>
      </c>
      <c r="D1780" s="28">
        <v>44419</v>
      </c>
      <c r="E1780" s="27" t="s">
        <v>40</v>
      </c>
      <c r="F1780" s="27" t="s">
        <v>80</v>
      </c>
      <c r="G1780" s="27" t="s">
        <v>81</v>
      </c>
      <c r="H1780" s="27" t="s">
        <v>28</v>
      </c>
      <c r="I1780" s="29">
        <v>0.30000000000000004</v>
      </c>
      <c r="J1780" s="30">
        <v>3500</v>
      </c>
      <c r="K1780" s="31">
        <f t="shared" si="12"/>
        <v>1050.0000000000002</v>
      </c>
      <c r="L1780" s="31">
        <f t="shared" si="13"/>
        <v>367.50000000000006</v>
      </c>
      <c r="M1780" s="32">
        <v>0.35</v>
      </c>
      <c r="O1780" s="37"/>
      <c r="P1780" s="35"/>
      <c r="Q1780" s="33"/>
      <c r="R1780" s="34"/>
    </row>
    <row r="1781" spans="1:18" ht="15.75" customHeight="1" x14ac:dyDescent="0.2">
      <c r="A1781" s="22"/>
      <c r="B1781" s="27" t="s">
        <v>21</v>
      </c>
      <c r="C1781" s="27">
        <v>1185732</v>
      </c>
      <c r="D1781" s="28">
        <v>44419</v>
      </c>
      <c r="E1781" s="27" t="s">
        <v>40</v>
      </c>
      <c r="F1781" s="27" t="s">
        <v>80</v>
      </c>
      <c r="G1781" s="27" t="s">
        <v>81</v>
      </c>
      <c r="H1781" s="27" t="s">
        <v>29</v>
      </c>
      <c r="I1781" s="29">
        <v>0.35000000000000003</v>
      </c>
      <c r="J1781" s="30">
        <v>5250</v>
      </c>
      <c r="K1781" s="31">
        <f t="shared" si="12"/>
        <v>1837.5000000000002</v>
      </c>
      <c r="L1781" s="31">
        <f t="shared" si="13"/>
        <v>918.75000000000011</v>
      </c>
      <c r="M1781" s="32">
        <v>0.5</v>
      </c>
      <c r="O1781" s="37"/>
      <c r="P1781" s="35"/>
      <c r="Q1781" s="33"/>
      <c r="R1781" s="34"/>
    </row>
    <row r="1782" spans="1:18" ht="15.75" customHeight="1" x14ac:dyDescent="0.2">
      <c r="A1782" s="22"/>
      <c r="B1782" s="27" t="s">
        <v>21</v>
      </c>
      <c r="C1782" s="27">
        <v>1185732</v>
      </c>
      <c r="D1782" s="28">
        <v>44451</v>
      </c>
      <c r="E1782" s="27" t="s">
        <v>40</v>
      </c>
      <c r="F1782" s="27" t="s">
        <v>80</v>
      </c>
      <c r="G1782" s="27" t="s">
        <v>81</v>
      </c>
      <c r="H1782" s="27" t="s">
        <v>24</v>
      </c>
      <c r="I1782" s="29">
        <v>0.30000000000000004</v>
      </c>
      <c r="J1782" s="30">
        <v>6500</v>
      </c>
      <c r="K1782" s="31">
        <f t="shared" si="12"/>
        <v>1950.0000000000002</v>
      </c>
      <c r="L1782" s="31">
        <f t="shared" si="13"/>
        <v>780.00000000000011</v>
      </c>
      <c r="M1782" s="32">
        <v>0.4</v>
      </c>
      <c r="O1782" s="37"/>
      <c r="P1782" s="35"/>
      <c r="Q1782" s="33"/>
      <c r="R1782" s="34"/>
    </row>
    <row r="1783" spans="1:18" ht="15.75" customHeight="1" x14ac:dyDescent="0.2">
      <c r="A1783" s="22"/>
      <c r="B1783" s="27" t="s">
        <v>21</v>
      </c>
      <c r="C1783" s="27">
        <v>1185732</v>
      </c>
      <c r="D1783" s="28">
        <v>44451</v>
      </c>
      <c r="E1783" s="27" t="s">
        <v>40</v>
      </c>
      <c r="F1783" s="27" t="s">
        <v>80</v>
      </c>
      <c r="G1783" s="27" t="s">
        <v>81</v>
      </c>
      <c r="H1783" s="27" t="s">
        <v>25</v>
      </c>
      <c r="I1783" s="29">
        <v>0.25000000000000011</v>
      </c>
      <c r="J1783" s="30">
        <v>4500</v>
      </c>
      <c r="K1783" s="31">
        <f t="shared" si="12"/>
        <v>1125.0000000000005</v>
      </c>
      <c r="L1783" s="31">
        <f t="shared" si="13"/>
        <v>393.75000000000011</v>
      </c>
      <c r="M1783" s="32">
        <v>0.35</v>
      </c>
      <c r="O1783" s="37"/>
      <c r="P1783" s="35"/>
      <c r="Q1783" s="33"/>
      <c r="R1783" s="34"/>
    </row>
    <row r="1784" spans="1:18" ht="15.75" customHeight="1" x14ac:dyDescent="0.2">
      <c r="A1784" s="22"/>
      <c r="B1784" s="27" t="s">
        <v>21</v>
      </c>
      <c r="C1784" s="27">
        <v>1185732</v>
      </c>
      <c r="D1784" s="28">
        <v>44451</v>
      </c>
      <c r="E1784" s="27" t="s">
        <v>40</v>
      </c>
      <c r="F1784" s="27" t="s">
        <v>80</v>
      </c>
      <c r="G1784" s="27" t="s">
        <v>81</v>
      </c>
      <c r="H1784" s="27" t="s">
        <v>26</v>
      </c>
      <c r="I1784" s="29">
        <v>0.10000000000000002</v>
      </c>
      <c r="J1784" s="30">
        <v>3500</v>
      </c>
      <c r="K1784" s="31">
        <f t="shared" si="12"/>
        <v>350.00000000000006</v>
      </c>
      <c r="L1784" s="31">
        <f t="shared" si="13"/>
        <v>122.50000000000001</v>
      </c>
      <c r="M1784" s="32">
        <v>0.35</v>
      </c>
      <c r="O1784" s="37"/>
      <c r="P1784" s="35"/>
      <c r="Q1784" s="33"/>
      <c r="R1784" s="34"/>
    </row>
    <row r="1785" spans="1:18" ht="15.75" customHeight="1" x14ac:dyDescent="0.2">
      <c r="A1785" s="22"/>
      <c r="B1785" s="27" t="s">
        <v>21</v>
      </c>
      <c r="C1785" s="27">
        <v>1185732</v>
      </c>
      <c r="D1785" s="28">
        <v>44451</v>
      </c>
      <c r="E1785" s="27" t="s">
        <v>40</v>
      </c>
      <c r="F1785" s="27" t="s">
        <v>80</v>
      </c>
      <c r="G1785" s="27" t="s">
        <v>81</v>
      </c>
      <c r="H1785" s="27" t="s">
        <v>27</v>
      </c>
      <c r="I1785" s="29">
        <v>0.10000000000000002</v>
      </c>
      <c r="J1785" s="30">
        <v>3250</v>
      </c>
      <c r="K1785" s="31">
        <f t="shared" si="12"/>
        <v>325.00000000000006</v>
      </c>
      <c r="L1785" s="31">
        <f t="shared" si="13"/>
        <v>130.00000000000003</v>
      </c>
      <c r="M1785" s="32">
        <v>0.4</v>
      </c>
      <c r="O1785" s="37"/>
      <c r="P1785" s="35"/>
      <c r="Q1785" s="33"/>
      <c r="R1785" s="34"/>
    </row>
    <row r="1786" spans="1:18" ht="15.75" customHeight="1" x14ac:dyDescent="0.2">
      <c r="A1786" s="22"/>
      <c r="B1786" s="27" t="s">
        <v>21</v>
      </c>
      <c r="C1786" s="27">
        <v>1185732</v>
      </c>
      <c r="D1786" s="28">
        <v>44451</v>
      </c>
      <c r="E1786" s="27" t="s">
        <v>40</v>
      </c>
      <c r="F1786" s="27" t="s">
        <v>80</v>
      </c>
      <c r="G1786" s="27" t="s">
        <v>81</v>
      </c>
      <c r="H1786" s="27" t="s">
        <v>28</v>
      </c>
      <c r="I1786" s="29">
        <v>0.2</v>
      </c>
      <c r="J1786" s="30">
        <v>3250</v>
      </c>
      <c r="K1786" s="31">
        <f t="shared" si="12"/>
        <v>650</v>
      </c>
      <c r="L1786" s="31">
        <f t="shared" si="13"/>
        <v>227.49999999999997</v>
      </c>
      <c r="M1786" s="32">
        <v>0.35</v>
      </c>
      <c r="O1786" s="37"/>
      <c r="P1786" s="35"/>
      <c r="Q1786" s="33"/>
      <c r="R1786" s="34"/>
    </row>
    <row r="1787" spans="1:18" ht="15.75" customHeight="1" x14ac:dyDescent="0.2">
      <c r="A1787" s="22"/>
      <c r="B1787" s="27" t="s">
        <v>21</v>
      </c>
      <c r="C1787" s="27">
        <v>1185732</v>
      </c>
      <c r="D1787" s="28">
        <v>44451</v>
      </c>
      <c r="E1787" s="27" t="s">
        <v>40</v>
      </c>
      <c r="F1787" s="27" t="s">
        <v>80</v>
      </c>
      <c r="G1787" s="27" t="s">
        <v>81</v>
      </c>
      <c r="H1787" s="27" t="s">
        <v>29</v>
      </c>
      <c r="I1787" s="29">
        <v>0.25000000000000006</v>
      </c>
      <c r="J1787" s="30">
        <v>4000</v>
      </c>
      <c r="K1787" s="31">
        <f t="shared" si="12"/>
        <v>1000.0000000000002</v>
      </c>
      <c r="L1787" s="31">
        <f t="shared" si="13"/>
        <v>500.00000000000011</v>
      </c>
      <c r="M1787" s="32">
        <v>0.5</v>
      </c>
      <c r="O1787" s="37"/>
      <c r="P1787" s="35"/>
      <c r="Q1787" s="33"/>
      <c r="R1787" s="34"/>
    </row>
    <row r="1788" spans="1:18" ht="15.75" customHeight="1" x14ac:dyDescent="0.2">
      <c r="A1788" s="22"/>
      <c r="B1788" s="27" t="s">
        <v>21</v>
      </c>
      <c r="C1788" s="27">
        <v>1185732</v>
      </c>
      <c r="D1788" s="28">
        <v>44480</v>
      </c>
      <c r="E1788" s="27" t="s">
        <v>40</v>
      </c>
      <c r="F1788" s="27" t="s">
        <v>80</v>
      </c>
      <c r="G1788" s="27" t="s">
        <v>81</v>
      </c>
      <c r="H1788" s="27" t="s">
        <v>24</v>
      </c>
      <c r="I1788" s="29">
        <v>0.3</v>
      </c>
      <c r="J1788" s="30">
        <v>5750</v>
      </c>
      <c r="K1788" s="31">
        <f t="shared" si="12"/>
        <v>1725</v>
      </c>
      <c r="L1788" s="31">
        <f t="shared" si="13"/>
        <v>690</v>
      </c>
      <c r="M1788" s="32">
        <v>0.4</v>
      </c>
      <c r="O1788" s="37"/>
      <c r="P1788" s="35"/>
      <c r="Q1788" s="33"/>
      <c r="R1788" s="34"/>
    </row>
    <row r="1789" spans="1:18" ht="15.75" customHeight="1" x14ac:dyDescent="0.2">
      <c r="A1789" s="22"/>
      <c r="B1789" s="27" t="s">
        <v>21</v>
      </c>
      <c r="C1789" s="27">
        <v>1185732</v>
      </c>
      <c r="D1789" s="28">
        <v>44480</v>
      </c>
      <c r="E1789" s="27" t="s">
        <v>40</v>
      </c>
      <c r="F1789" s="27" t="s">
        <v>80</v>
      </c>
      <c r="G1789" s="27" t="s">
        <v>81</v>
      </c>
      <c r="H1789" s="27" t="s">
        <v>25</v>
      </c>
      <c r="I1789" s="29">
        <v>0.2</v>
      </c>
      <c r="J1789" s="30">
        <v>4000</v>
      </c>
      <c r="K1789" s="31">
        <f t="shared" si="12"/>
        <v>800</v>
      </c>
      <c r="L1789" s="31">
        <f t="shared" si="13"/>
        <v>280</v>
      </c>
      <c r="M1789" s="32">
        <v>0.35</v>
      </c>
      <c r="O1789" s="37"/>
      <c r="P1789" s="35"/>
      <c r="Q1789" s="33"/>
      <c r="R1789" s="34"/>
    </row>
    <row r="1790" spans="1:18" ht="15.75" customHeight="1" x14ac:dyDescent="0.2">
      <c r="A1790" s="22"/>
      <c r="B1790" s="27" t="s">
        <v>21</v>
      </c>
      <c r="C1790" s="27">
        <v>1185732</v>
      </c>
      <c r="D1790" s="28">
        <v>44480</v>
      </c>
      <c r="E1790" s="27" t="s">
        <v>40</v>
      </c>
      <c r="F1790" s="27" t="s">
        <v>80</v>
      </c>
      <c r="G1790" s="27" t="s">
        <v>81</v>
      </c>
      <c r="H1790" s="27" t="s">
        <v>26</v>
      </c>
      <c r="I1790" s="29">
        <v>0.2</v>
      </c>
      <c r="J1790" s="30">
        <v>3000</v>
      </c>
      <c r="K1790" s="31">
        <f t="shared" si="12"/>
        <v>600</v>
      </c>
      <c r="L1790" s="31">
        <f t="shared" si="13"/>
        <v>210</v>
      </c>
      <c r="M1790" s="32">
        <v>0.35</v>
      </c>
      <c r="O1790" s="37"/>
      <c r="P1790" s="35"/>
      <c r="Q1790" s="33"/>
      <c r="R1790" s="34"/>
    </row>
    <row r="1791" spans="1:18" ht="15.75" customHeight="1" x14ac:dyDescent="0.2">
      <c r="A1791" s="22"/>
      <c r="B1791" s="27" t="s">
        <v>21</v>
      </c>
      <c r="C1791" s="27">
        <v>1185732</v>
      </c>
      <c r="D1791" s="28">
        <v>44480</v>
      </c>
      <c r="E1791" s="27" t="s">
        <v>40</v>
      </c>
      <c r="F1791" s="27" t="s">
        <v>80</v>
      </c>
      <c r="G1791" s="27" t="s">
        <v>81</v>
      </c>
      <c r="H1791" s="27" t="s">
        <v>27</v>
      </c>
      <c r="I1791" s="29">
        <v>0.2</v>
      </c>
      <c r="J1791" s="30">
        <v>2750</v>
      </c>
      <c r="K1791" s="31">
        <f t="shared" ref="K1791:K2045" si="14">I1791*J1791</f>
        <v>550</v>
      </c>
      <c r="L1791" s="31">
        <f t="shared" ref="L1791:L2045" si="15">K1791*M1791</f>
        <v>220</v>
      </c>
      <c r="M1791" s="32">
        <v>0.4</v>
      </c>
      <c r="O1791" s="37"/>
      <c r="P1791" s="35"/>
      <c r="Q1791" s="33"/>
      <c r="R1791" s="34"/>
    </row>
    <row r="1792" spans="1:18" ht="15.75" customHeight="1" x14ac:dyDescent="0.2">
      <c r="A1792" s="22"/>
      <c r="B1792" s="27" t="s">
        <v>21</v>
      </c>
      <c r="C1792" s="27">
        <v>1185732</v>
      </c>
      <c r="D1792" s="28">
        <v>44480</v>
      </c>
      <c r="E1792" s="27" t="s">
        <v>40</v>
      </c>
      <c r="F1792" s="27" t="s">
        <v>80</v>
      </c>
      <c r="G1792" s="27" t="s">
        <v>81</v>
      </c>
      <c r="H1792" s="27" t="s">
        <v>28</v>
      </c>
      <c r="I1792" s="29">
        <v>0.3</v>
      </c>
      <c r="J1792" s="30">
        <v>2750</v>
      </c>
      <c r="K1792" s="31">
        <f t="shared" si="14"/>
        <v>825</v>
      </c>
      <c r="L1792" s="31">
        <f t="shared" si="15"/>
        <v>288.75</v>
      </c>
      <c r="M1792" s="32">
        <v>0.35</v>
      </c>
      <c r="O1792" s="37"/>
      <c r="P1792" s="35"/>
      <c r="Q1792" s="33"/>
      <c r="R1792" s="34"/>
    </row>
    <row r="1793" spans="1:18" ht="15.75" customHeight="1" x14ac:dyDescent="0.2">
      <c r="A1793" s="22"/>
      <c r="B1793" s="27" t="s">
        <v>21</v>
      </c>
      <c r="C1793" s="27">
        <v>1185732</v>
      </c>
      <c r="D1793" s="28">
        <v>44480</v>
      </c>
      <c r="E1793" s="27" t="s">
        <v>40</v>
      </c>
      <c r="F1793" s="27" t="s">
        <v>80</v>
      </c>
      <c r="G1793" s="27" t="s">
        <v>81</v>
      </c>
      <c r="H1793" s="27" t="s">
        <v>29</v>
      </c>
      <c r="I1793" s="29">
        <v>0.34999999999999992</v>
      </c>
      <c r="J1793" s="30">
        <v>4000</v>
      </c>
      <c r="K1793" s="31">
        <f t="shared" si="14"/>
        <v>1399.9999999999998</v>
      </c>
      <c r="L1793" s="31">
        <f t="shared" si="15"/>
        <v>699.99999999999989</v>
      </c>
      <c r="M1793" s="32">
        <v>0.5</v>
      </c>
      <c r="O1793" s="37"/>
      <c r="P1793" s="35"/>
      <c r="Q1793" s="33"/>
      <c r="R1793" s="34"/>
    </row>
    <row r="1794" spans="1:18" ht="15.75" customHeight="1" x14ac:dyDescent="0.2">
      <c r="A1794" s="22"/>
      <c r="B1794" s="27" t="s">
        <v>21</v>
      </c>
      <c r="C1794" s="27">
        <v>1185732</v>
      </c>
      <c r="D1794" s="28">
        <v>44511</v>
      </c>
      <c r="E1794" s="27" t="s">
        <v>40</v>
      </c>
      <c r="F1794" s="27" t="s">
        <v>80</v>
      </c>
      <c r="G1794" s="27" t="s">
        <v>81</v>
      </c>
      <c r="H1794" s="27" t="s">
        <v>24</v>
      </c>
      <c r="I1794" s="29">
        <v>0.30000000000000004</v>
      </c>
      <c r="J1794" s="30">
        <v>5500</v>
      </c>
      <c r="K1794" s="31">
        <f t="shared" si="14"/>
        <v>1650.0000000000002</v>
      </c>
      <c r="L1794" s="31">
        <f t="shared" si="15"/>
        <v>660.00000000000011</v>
      </c>
      <c r="M1794" s="32">
        <v>0.4</v>
      </c>
      <c r="O1794" s="37"/>
      <c r="P1794" s="35"/>
      <c r="Q1794" s="33"/>
      <c r="R1794" s="34"/>
    </row>
    <row r="1795" spans="1:18" ht="15.75" customHeight="1" x14ac:dyDescent="0.2">
      <c r="A1795" s="22"/>
      <c r="B1795" s="27" t="s">
        <v>21</v>
      </c>
      <c r="C1795" s="27">
        <v>1185732</v>
      </c>
      <c r="D1795" s="28">
        <v>44511</v>
      </c>
      <c r="E1795" s="27" t="s">
        <v>40</v>
      </c>
      <c r="F1795" s="27" t="s">
        <v>80</v>
      </c>
      <c r="G1795" s="27" t="s">
        <v>81</v>
      </c>
      <c r="H1795" s="27" t="s">
        <v>25</v>
      </c>
      <c r="I1795" s="29">
        <v>0.20000000000000007</v>
      </c>
      <c r="J1795" s="30">
        <v>4000</v>
      </c>
      <c r="K1795" s="31">
        <f t="shared" si="14"/>
        <v>800.00000000000023</v>
      </c>
      <c r="L1795" s="31">
        <f t="shared" si="15"/>
        <v>280.00000000000006</v>
      </c>
      <c r="M1795" s="32">
        <v>0.35</v>
      </c>
      <c r="O1795" s="37"/>
      <c r="P1795" s="35"/>
      <c r="Q1795" s="33"/>
      <c r="R1795" s="34"/>
    </row>
    <row r="1796" spans="1:18" ht="15.75" customHeight="1" x14ac:dyDescent="0.2">
      <c r="A1796" s="22"/>
      <c r="B1796" s="27" t="s">
        <v>21</v>
      </c>
      <c r="C1796" s="27">
        <v>1185732</v>
      </c>
      <c r="D1796" s="28">
        <v>44511</v>
      </c>
      <c r="E1796" s="27" t="s">
        <v>40</v>
      </c>
      <c r="F1796" s="27" t="s">
        <v>80</v>
      </c>
      <c r="G1796" s="27" t="s">
        <v>81</v>
      </c>
      <c r="H1796" s="27" t="s">
        <v>26</v>
      </c>
      <c r="I1796" s="29">
        <v>0.20000000000000007</v>
      </c>
      <c r="J1796" s="30">
        <v>3450</v>
      </c>
      <c r="K1796" s="31">
        <f t="shared" si="14"/>
        <v>690.00000000000023</v>
      </c>
      <c r="L1796" s="31">
        <f t="shared" si="15"/>
        <v>241.50000000000006</v>
      </c>
      <c r="M1796" s="32">
        <v>0.35</v>
      </c>
      <c r="O1796" s="37"/>
      <c r="P1796" s="35"/>
      <c r="Q1796" s="33"/>
      <c r="R1796" s="34"/>
    </row>
    <row r="1797" spans="1:18" ht="15.75" customHeight="1" x14ac:dyDescent="0.2">
      <c r="A1797" s="22"/>
      <c r="B1797" s="27" t="s">
        <v>21</v>
      </c>
      <c r="C1797" s="27">
        <v>1185732</v>
      </c>
      <c r="D1797" s="28">
        <v>44511</v>
      </c>
      <c r="E1797" s="27" t="s">
        <v>40</v>
      </c>
      <c r="F1797" s="27" t="s">
        <v>80</v>
      </c>
      <c r="G1797" s="27" t="s">
        <v>81</v>
      </c>
      <c r="H1797" s="27" t="s">
        <v>27</v>
      </c>
      <c r="I1797" s="29">
        <v>0.20000000000000007</v>
      </c>
      <c r="J1797" s="30">
        <v>3750</v>
      </c>
      <c r="K1797" s="31">
        <f t="shared" si="14"/>
        <v>750.00000000000023</v>
      </c>
      <c r="L1797" s="31">
        <f t="shared" si="15"/>
        <v>300.00000000000011</v>
      </c>
      <c r="M1797" s="32">
        <v>0.4</v>
      </c>
      <c r="O1797" s="37"/>
      <c r="P1797" s="35"/>
      <c r="Q1797" s="33"/>
      <c r="R1797" s="34"/>
    </row>
    <row r="1798" spans="1:18" ht="15.75" customHeight="1" x14ac:dyDescent="0.2">
      <c r="A1798" s="22"/>
      <c r="B1798" s="27" t="s">
        <v>21</v>
      </c>
      <c r="C1798" s="27">
        <v>1185732</v>
      </c>
      <c r="D1798" s="28">
        <v>44511</v>
      </c>
      <c r="E1798" s="27" t="s">
        <v>40</v>
      </c>
      <c r="F1798" s="27" t="s">
        <v>80</v>
      </c>
      <c r="G1798" s="27" t="s">
        <v>81</v>
      </c>
      <c r="H1798" s="27" t="s">
        <v>28</v>
      </c>
      <c r="I1798" s="29">
        <v>0.39999999999999997</v>
      </c>
      <c r="J1798" s="30">
        <v>3500</v>
      </c>
      <c r="K1798" s="31">
        <f t="shared" si="14"/>
        <v>1399.9999999999998</v>
      </c>
      <c r="L1798" s="31">
        <f t="shared" si="15"/>
        <v>489.99999999999989</v>
      </c>
      <c r="M1798" s="32">
        <v>0.35</v>
      </c>
      <c r="O1798" s="37"/>
      <c r="P1798" s="35"/>
      <c r="Q1798" s="33"/>
      <c r="R1798" s="34"/>
    </row>
    <row r="1799" spans="1:18" ht="15.75" customHeight="1" x14ac:dyDescent="0.2">
      <c r="A1799" s="22"/>
      <c r="B1799" s="27" t="s">
        <v>21</v>
      </c>
      <c r="C1799" s="27">
        <v>1185732</v>
      </c>
      <c r="D1799" s="28">
        <v>44511</v>
      </c>
      <c r="E1799" s="27" t="s">
        <v>40</v>
      </c>
      <c r="F1799" s="27" t="s">
        <v>80</v>
      </c>
      <c r="G1799" s="27" t="s">
        <v>81</v>
      </c>
      <c r="H1799" s="27" t="s">
        <v>29</v>
      </c>
      <c r="I1799" s="29">
        <v>0.44999999999999984</v>
      </c>
      <c r="J1799" s="30">
        <v>4500</v>
      </c>
      <c r="K1799" s="31">
        <f t="shared" si="14"/>
        <v>2024.9999999999993</v>
      </c>
      <c r="L1799" s="31">
        <f t="shared" si="15"/>
        <v>1012.4999999999997</v>
      </c>
      <c r="M1799" s="32">
        <v>0.5</v>
      </c>
      <c r="O1799" s="37"/>
      <c r="P1799" s="35"/>
      <c r="Q1799" s="33"/>
      <c r="R1799" s="34"/>
    </row>
    <row r="1800" spans="1:18" ht="15.75" customHeight="1" x14ac:dyDescent="0.2">
      <c r="A1800" s="22"/>
      <c r="B1800" s="27" t="s">
        <v>21</v>
      </c>
      <c r="C1800" s="27">
        <v>1185732</v>
      </c>
      <c r="D1800" s="28">
        <v>44540</v>
      </c>
      <c r="E1800" s="27" t="s">
        <v>40</v>
      </c>
      <c r="F1800" s="27" t="s">
        <v>80</v>
      </c>
      <c r="G1800" s="27" t="s">
        <v>81</v>
      </c>
      <c r="H1800" s="27" t="s">
        <v>24</v>
      </c>
      <c r="I1800" s="29">
        <v>0.39999999999999997</v>
      </c>
      <c r="J1800" s="30">
        <v>7000</v>
      </c>
      <c r="K1800" s="31">
        <f t="shared" si="14"/>
        <v>2799.9999999999995</v>
      </c>
      <c r="L1800" s="31">
        <f t="shared" si="15"/>
        <v>1119.9999999999998</v>
      </c>
      <c r="M1800" s="32">
        <v>0.4</v>
      </c>
      <c r="O1800" s="37"/>
      <c r="P1800" s="35"/>
      <c r="Q1800" s="33"/>
      <c r="R1800" s="34"/>
    </row>
    <row r="1801" spans="1:18" ht="15.75" customHeight="1" x14ac:dyDescent="0.2">
      <c r="A1801" s="22"/>
      <c r="B1801" s="27" t="s">
        <v>21</v>
      </c>
      <c r="C1801" s="27">
        <v>1185732</v>
      </c>
      <c r="D1801" s="28">
        <v>44540</v>
      </c>
      <c r="E1801" s="27" t="s">
        <v>40</v>
      </c>
      <c r="F1801" s="27" t="s">
        <v>80</v>
      </c>
      <c r="G1801" s="27" t="s">
        <v>81</v>
      </c>
      <c r="H1801" s="27" t="s">
        <v>25</v>
      </c>
      <c r="I1801" s="29">
        <v>0.30000000000000004</v>
      </c>
      <c r="J1801" s="30">
        <v>5000</v>
      </c>
      <c r="K1801" s="31">
        <f t="shared" si="14"/>
        <v>1500.0000000000002</v>
      </c>
      <c r="L1801" s="31">
        <f t="shared" si="15"/>
        <v>525</v>
      </c>
      <c r="M1801" s="32">
        <v>0.35</v>
      </c>
      <c r="O1801" s="37"/>
      <c r="P1801" s="35"/>
      <c r="Q1801" s="33"/>
      <c r="R1801" s="34"/>
    </row>
    <row r="1802" spans="1:18" ht="15.75" customHeight="1" x14ac:dyDescent="0.2">
      <c r="A1802" s="22"/>
      <c r="B1802" s="27" t="s">
        <v>21</v>
      </c>
      <c r="C1802" s="27">
        <v>1185732</v>
      </c>
      <c r="D1802" s="28">
        <v>44540</v>
      </c>
      <c r="E1802" s="27" t="s">
        <v>40</v>
      </c>
      <c r="F1802" s="27" t="s">
        <v>80</v>
      </c>
      <c r="G1802" s="27" t="s">
        <v>81</v>
      </c>
      <c r="H1802" s="27" t="s">
        <v>26</v>
      </c>
      <c r="I1802" s="29">
        <v>0.30000000000000004</v>
      </c>
      <c r="J1802" s="30">
        <v>4500</v>
      </c>
      <c r="K1802" s="31">
        <f t="shared" si="14"/>
        <v>1350.0000000000002</v>
      </c>
      <c r="L1802" s="31">
        <f t="shared" si="15"/>
        <v>472.50000000000006</v>
      </c>
      <c r="M1802" s="32">
        <v>0.35</v>
      </c>
      <c r="O1802" s="37"/>
      <c r="P1802" s="35"/>
      <c r="Q1802" s="33"/>
      <c r="R1802" s="34"/>
    </row>
    <row r="1803" spans="1:18" ht="15.75" customHeight="1" x14ac:dyDescent="0.2">
      <c r="A1803" s="22"/>
      <c r="B1803" s="27" t="s">
        <v>21</v>
      </c>
      <c r="C1803" s="27">
        <v>1185732</v>
      </c>
      <c r="D1803" s="28">
        <v>44540</v>
      </c>
      <c r="E1803" s="27" t="s">
        <v>40</v>
      </c>
      <c r="F1803" s="27" t="s">
        <v>80</v>
      </c>
      <c r="G1803" s="27" t="s">
        <v>81</v>
      </c>
      <c r="H1803" s="27" t="s">
        <v>27</v>
      </c>
      <c r="I1803" s="29">
        <v>0.30000000000000004</v>
      </c>
      <c r="J1803" s="30">
        <v>4000</v>
      </c>
      <c r="K1803" s="31">
        <f t="shared" si="14"/>
        <v>1200.0000000000002</v>
      </c>
      <c r="L1803" s="31">
        <f t="shared" si="15"/>
        <v>480.00000000000011</v>
      </c>
      <c r="M1803" s="32">
        <v>0.4</v>
      </c>
      <c r="O1803" s="37"/>
      <c r="P1803" s="35"/>
      <c r="Q1803" s="33"/>
      <c r="R1803" s="34"/>
    </row>
    <row r="1804" spans="1:18" ht="15.75" customHeight="1" x14ac:dyDescent="0.2">
      <c r="A1804" s="22"/>
      <c r="B1804" s="27" t="s">
        <v>21</v>
      </c>
      <c r="C1804" s="27">
        <v>1185732</v>
      </c>
      <c r="D1804" s="28">
        <v>44540</v>
      </c>
      <c r="E1804" s="27" t="s">
        <v>40</v>
      </c>
      <c r="F1804" s="27" t="s">
        <v>80</v>
      </c>
      <c r="G1804" s="27" t="s">
        <v>81</v>
      </c>
      <c r="H1804" s="27" t="s">
        <v>28</v>
      </c>
      <c r="I1804" s="29">
        <v>0.39999999999999997</v>
      </c>
      <c r="J1804" s="30">
        <v>4000</v>
      </c>
      <c r="K1804" s="31">
        <f t="shared" si="14"/>
        <v>1599.9999999999998</v>
      </c>
      <c r="L1804" s="31">
        <f t="shared" si="15"/>
        <v>559.99999999999989</v>
      </c>
      <c r="M1804" s="32">
        <v>0.35</v>
      </c>
      <c r="O1804" s="37"/>
      <c r="P1804" s="35"/>
      <c r="Q1804" s="33"/>
      <c r="R1804" s="34"/>
    </row>
    <row r="1805" spans="1:18" ht="15.75" customHeight="1" x14ac:dyDescent="0.2">
      <c r="A1805" s="22"/>
      <c r="B1805" s="27" t="s">
        <v>21</v>
      </c>
      <c r="C1805" s="27">
        <v>1185732</v>
      </c>
      <c r="D1805" s="28">
        <v>44540</v>
      </c>
      <c r="E1805" s="27" t="s">
        <v>40</v>
      </c>
      <c r="F1805" s="27" t="s">
        <v>80</v>
      </c>
      <c r="G1805" s="27" t="s">
        <v>81</v>
      </c>
      <c r="H1805" s="27" t="s">
        <v>29</v>
      </c>
      <c r="I1805" s="29">
        <v>0.44999999999999984</v>
      </c>
      <c r="J1805" s="30">
        <v>5000</v>
      </c>
      <c r="K1805" s="31">
        <f t="shared" si="14"/>
        <v>2249.9999999999991</v>
      </c>
      <c r="L1805" s="31">
        <f t="shared" si="15"/>
        <v>1124.9999999999995</v>
      </c>
      <c r="M1805" s="32">
        <v>0.5</v>
      </c>
      <c r="O1805" s="37"/>
      <c r="P1805" s="35"/>
      <c r="Q1805" s="33"/>
      <c r="R1805" s="34"/>
    </row>
    <row r="1806" spans="1:18" ht="15.75" customHeight="1" x14ac:dyDescent="0.2">
      <c r="A1806" s="22" t="s">
        <v>46</v>
      </c>
      <c r="B1806" s="27" t="s">
        <v>34</v>
      </c>
      <c r="C1806" s="27">
        <v>1128299</v>
      </c>
      <c r="D1806" s="28">
        <v>44220</v>
      </c>
      <c r="E1806" s="27" t="s">
        <v>35</v>
      </c>
      <c r="F1806" s="27" t="s">
        <v>82</v>
      </c>
      <c r="G1806" s="27" t="s">
        <v>83</v>
      </c>
      <c r="H1806" s="27" t="s">
        <v>24</v>
      </c>
      <c r="I1806" s="29">
        <v>0.30000000000000004</v>
      </c>
      <c r="J1806" s="30">
        <v>3500</v>
      </c>
      <c r="K1806" s="31">
        <f t="shared" si="14"/>
        <v>1050.0000000000002</v>
      </c>
      <c r="L1806" s="31">
        <f t="shared" si="15"/>
        <v>367.50000000000006</v>
      </c>
      <c r="M1806" s="32">
        <v>0.35</v>
      </c>
      <c r="O1806" s="37"/>
      <c r="P1806" s="35"/>
      <c r="Q1806" s="33"/>
      <c r="R1806" s="34"/>
    </row>
    <row r="1807" spans="1:18" ht="15.75" customHeight="1" x14ac:dyDescent="0.2">
      <c r="A1807" s="22"/>
      <c r="B1807" s="27" t="s">
        <v>34</v>
      </c>
      <c r="C1807" s="27">
        <v>1128299</v>
      </c>
      <c r="D1807" s="28">
        <v>44220</v>
      </c>
      <c r="E1807" s="27" t="s">
        <v>35</v>
      </c>
      <c r="F1807" s="27" t="s">
        <v>82</v>
      </c>
      <c r="G1807" s="27" t="s">
        <v>83</v>
      </c>
      <c r="H1807" s="27" t="s">
        <v>25</v>
      </c>
      <c r="I1807" s="29">
        <v>0.4</v>
      </c>
      <c r="J1807" s="30">
        <v>3500</v>
      </c>
      <c r="K1807" s="31">
        <f t="shared" si="14"/>
        <v>1400</v>
      </c>
      <c r="L1807" s="31">
        <f t="shared" si="15"/>
        <v>489.99999999999994</v>
      </c>
      <c r="M1807" s="32">
        <v>0.35</v>
      </c>
      <c r="O1807" s="37"/>
      <c r="P1807" s="35"/>
      <c r="Q1807" s="33"/>
      <c r="R1807" s="34"/>
    </row>
    <row r="1808" spans="1:18" ht="15.75" customHeight="1" x14ac:dyDescent="0.2">
      <c r="A1808" s="22"/>
      <c r="B1808" s="27" t="s">
        <v>34</v>
      </c>
      <c r="C1808" s="27">
        <v>1128299</v>
      </c>
      <c r="D1808" s="28">
        <v>44220</v>
      </c>
      <c r="E1808" s="27" t="s">
        <v>35</v>
      </c>
      <c r="F1808" s="27" t="s">
        <v>82</v>
      </c>
      <c r="G1808" s="27" t="s">
        <v>83</v>
      </c>
      <c r="H1808" s="27" t="s">
        <v>26</v>
      </c>
      <c r="I1808" s="29">
        <v>0.4</v>
      </c>
      <c r="J1808" s="30">
        <v>3500</v>
      </c>
      <c r="K1808" s="31">
        <f t="shared" si="14"/>
        <v>1400</v>
      </c>
      <c r="L1808" s="31">
        <f t="shared" si="15"/>
        <v>489.99999999999994</v>
      </c>
      <c r="M1808" s="32">
        <v>0.35</v>
      </c>
      <c r="O1808" s="37"/>
      <c r="P1808" s="35"/>
      <c r="Q1808" s="33"/>
      <c r="R1808" s="34"/>
    </row>
    <row r="1809" spans="1:18" ht="15.75" customHeight="1" x14ac:dyDescent="0.2">
      <c r="A1809" s="22"/>
      <c r="B1809" s="27" t="s">
        <v>34</v>
      </c>
      <c r="C1809" s="27">
        <v>1128299</v>
      </c>
      <c r="D1809" s="28">
        <v>44220</v>
      </c>
      <c r="E1809" s="27" t="s">
        <v>35</v>
      </c>
      <c r="F1809" s="27" t="s">
        <v>82</v>
      </c>
      <c r="G1809" s="27" t="s">
        <v>83</v>
      </c>
      <c r="H1809" s="27" t="s">
        <v>27</v>
      </c>
      <c r="I1809" s="29">
        <v>0.4</v>
      </c>
      <c r="J1809" s="30">
        <v>2000</v>
      </c>
      <c r="K1809" s="31">
        <f t="shared" si="14"/>
        <v>800</v>
      </c>
      <c r="L1809" s="31">
        <f t="shared" si="15"/>
        <v>280</v>
      </c>
      <c r="M1809" s="32">
        <v>0.35</v>
      </c>
      <c r="O1809" s="37"/>
      <c r="P1809" s="35"/>
      <c r="Q1809" s="33"/>
      <c r="R1809" s="34"/>
    </row>
    <row r="1810" spans="1:18" ht="15.75" customHeight="1" x14ac:dyDescent="0.2">
      <c r="A1810" s="22"/>
      <c r="B1810" s="27" t="s">
        <v>34</v>
      </c>
      <c r="C1810" s="27">
        <v>1128299</v>
      </c>
      <c r="D1810" s="28">
        <v>44220</v>
      </c>
      <c r="E1810" s="27" t="s">
        <v>35</v>
      </c>
      <c r="F1810" s="27" t="s">
        <v>82</v>
      </c>
      <c r="G1810" s="27" t="s">
        <v>83</v>
      </c>
      <c r="H1810" s="27" t="s">
        <v>28</v>
      </c>
      <c r="I1810" s="29">
        <v>0.45000000000000007</v>
      </c>
      <c r="J1810" s="30">
        <v>1500</v>
      </c>
      <c r="K1810" s="31">
        <f t="shared" si="14"/>
        <v>675.00000000000011</v>
      </c>
      <c r="L1810" s="31">
        <f t="shared" si="15"/>
        <v>270.00000000000006</v>
      </c>
      <c r="M1810" s="32">
        <v>0.4</v>
      </c>
      <c r="O1810" s="37"/>
      <c r="P1810" s="35"/>
      <c r="Q1810" s="33"/>
      <c r="R1810" s="34"/>
    </row>
    <row r="1811" spans="1:18" ht="15.75" customHeight="1" x14ac:dyDescent="0.2">
      <c r="A1811" s="22"/>
      <c r="B1811" s="27" t="s">
        <v>34</v>
      </c>
      <c r="C1811" s="27">
        <v>1128299</v>
      </c>
      <c r="D1811" s="28">
        <v>44220</v>
      </c>
      <c r="E1811" s="27" t="s">
        <v>35</v>
      </c>
      <c r="F1811" s="27" t="s">
        <v>82</v>
      </c>
      <c r="G1811" s="27" t="s">
        <v>83</v>
      </c>
      <c r="H1811" s="27" t="s">
        <v>29</v>
      </c>
      <c r="I1811" s="29">
        <v>0.4</v>
      </c>
      <c r="J1811" s="30">
        <v>4000</v>
      </c>
      <c r="K1811" s="31">
        <f t="shared" si="14"/>
        <v>1600</v>
      </c>
      <c r="L1811" s="31">
        <f t="shared" si="15"/>
        <v>480</v>
      </c>
      <c r="M1811" s="32">
        <v>0.3</v>
      </c>
      <c r="O1811" s="37"/>
      <c r="P1811" s="35"/>
      <c r="Q1811" s="33"/>
      <c r="R1811" s="34"/>
    </row>
    <row r="1812" spans="1:18" ht="15.75" customHeight="1" x14ac:dyDescent="0.2">
      <c r="A1812" s="22"/>
      <c r="B1812" s="27" t="s">
        <v>34</v>
      </c>
      <c r="C1812" s="27">
        <v>1128299</v>
      </c>
      <c r="D1812" s="28">
        <v>44251</v>
      </c>
      <c r="E1812" s="27" t="s">
        <v>35</v>
      </c>
      <c r="F1812" s="27" t="s">
        <v>82</v>
      </c>
      <c r="G1812" s="27" t="s">
        <v>83</v>
      </c>
      <c r="H1812" s="27" t="s">
        <v>24</v>
      </c>
      <c r="I1812" s="29">
        <v>0.30000000000000004</v>
      </c>
      <c r="J1812" s="30">
        <v>4500</v>
      </c>
      <c r="K1812" s="31">
        <f t="shared" si="14"/>
        <v>1350.0000000000002</v>
      </c>
      <c r="L1812" s="31">
        <f t="shared" si="15"/>
        <v>472.50000000000006</v>
      </c>
      <c r="M1812" s="32">
        <v>0.35</v>
      </c>
      <c r="O1812" s="37"/>
      <c r="P1812" s="35"/>
      <c r="Q1812" s="33"/>
      <c r="R1812" s="34"/>
    </row>
    <row r="1813" spans="1:18" ht="15.75" customHeight="1" x14ac:dyDescent="0.2">
      <c r="A1813" s="22"/>
      <c r="B1813" s="27" t="s">
        <v>34</v>
      </c>
      <c r="C1813" s="27">
        <v>1128299</v>
      </c>
      <c r="D1813" s="28">
        <v>44251</v>
      </c>
      <c r="E1813" s="27" t="s">
        <v>35</v>
      </c>
      <c r="F1813" s="27" t="s">
        <v>82</v>
      </c>
      <c r="G1813" s="27" t="s">
        <v>83</v>
      </c>
      <c r="H1813" s="27" t="s">
        <v>25</v>
      </c>
      <c r="I1813" s="29">
        <v>0.4</v>
      </c>
      <c r="J1813" s="30">
        <v>3500</v>
      </c>
      <c r="K1813" s="31">
        <f t="shared" si="14"/>
        <v>1400</v>
      </c>
      <c r="L1813" s="31">
        <f t="shared" si="15"/>
        <v>489.99999999999994</v>
      </c>
      <c r="M1813" s="32">
        <v>0.35</v>
      </c>
      <c r="O1813" s="37"/>
      <c r="P1813" s="35"/>
      <c r="Q1813" s="33"/>
      <c r="R1813" s="34"/>
    </row>
    <row r="1814" spans="1:18" ht="15.75" customHeight="1" x14ac:dyDescent="0.2">
      <c r="A1814" s="22"/>
      <c r="B1814" s="27" t="s">
        <v>34</v>
      </c>
      <c r="C1814" s="27">
        <v>1128299</v>
      </c>
      <c r="D1814" s="28">
        <v>44251</v>
      </c>
      <c r="E1814" s="27" t="s">
        <v>35</v>
      </c>
      <c r="F1814" s="27" t="s">
        <v>82</v>
      </c>
      <c r="G1814" s="27" t="s">
        <v>83</v>
      </c>
      <c r="H1814" s="27" t="s">
        <v>26</v>
      </c>
      <c r="I1814" s="29">
        <v>0.4</v>
      </c>
      <c r="J1814" s="30">
        <v>3500</v>
      </c>
      <c r="K1814" s="31">
        <f t="shared" si="14"/>
        <v>1400</v>
      </c>
      <c r="L1814" s="31">
        <f t="shared" si="15"/>
        <v>489.99999999999994</v>
      </c>
      <c r="M1814" s="32">
        <v>0.35</v>
      </c>
      <c r="O1814" s="37"/>
      <c r="P1814" s="35"/>
      <c r="Q1814" s="33"/>
      <c r="R1814" s="34"/>
    </row>
    <row r="1815" spans="1:18" ht="15.75" customHeight="1" x14ac:dyDescent="0.2">
      <c r="A1815" s="22"/>
      <c r="B1815" s="27" t="s">
        <v>34</v>
      </c>
      <c r="C1815" s="27">
        <v>1128299</v>
      </c>
      <c r="D1815" s="28">
        <v>44251</v>
      </c>
      <c r="E1815" s="27" t="s">
        <v>35</v>
      </c>
      <c r="F1815" s="27" t="s">
        <v>82</v>
      </c>
      <c r="G1815" s="27" t="s">
        <v>83</v>
      </c>
      <c r="H1815" s="27" t="s">
        <v>27</v>
      </c>
      <c r="I1815" s="29">
        <v>0.4</v>
      </c>
      <c r="J1815" s="30">
        <v>2000</v>
      </c>
      <c r="K1815" s="31">
        <f t="shared" si="14"/>
        <v>800</v>
      </c>
      <c r="L1815" s="31">
        <f t="shared" si="15"/>
        <v>280</v>
      </c>
      <c r="M1815" s="32">
        <v>0.35</v>
      </c>
      <c r="O1815" s="37"/>
      <c r="P1815" s="35"/>
      <c r="Q1815" s="33"/>
      <c r="R1815" s="34"/>
    </row>
    <row r="1816" spans="1:18" ht="15.75" customHeight="1" x14ac:dyDescent="0.2">
      <c r="A1816" s="22"/>
      <c r="B1816" s="27" t="s">
        <v>34</v>
      </c>
      <c r="C1816" s="27">
        <v>1128299</v>
      </c>
      <c r="D1816" s="28">
        <v>44251</v>
      </c>
      <c r="E1816" s="27" t="s">
        <v>35</v>
      </c>
      <c r="F1816" s="27" t="s">
        <v>82</v>
      </c>
      <c r="G1816" s="27" t="s">
        <v>83</v>
      </c>
      <c r="H1816" s="27" t="s">
        <v>28</v>
      </c>
      <c r="I1816" s="29">
        <v>0.45000000000000007</v>
      </c>
      <c r="J1816" s="30">
        <v>1250</v>
      </c>
      <c r="K1816" s="31">
        <f t="shared" si="14"/>
        <v>562.50000000000011</v>
      </c>
      <c r="L1816" s="31">
        <f t="shared" si="15"/>
        <v>225.00000000000006</v>
      </c>
      <c r="M1816" s="32">
        <v>0.4</v>
      </c>
      <c r="O1816" s="37"/>
      <c r="P1816" s="35"/>
      <c r="Q1816" s="33"/>
      <c r="R1816" s="34"/>
    </row>
    <row r="1817" spans="1:18" ht="15.75" customHeight="1" x14ac:dyDescent="0.2">
      <c r="A1817" s="22"/>
      <c r="B1817" s="27" t="s">
        <v>34</v>
      </c>
      <c r="C1817" s="27">
        <v>1128299</v>
      </c>
      <c r="D1817" s="28">
        <v>44251</v>
      </c>
      <c r="E1817" s="27" t="s">
        <v>35</v>
      </c>
      <c r="F1817" s="27" t="s">
        <v>82</v>
      </c>
      <c r="G1817" s="27" t="s">
        <v>83</v>
      </c>
      <c r="H1817" s="27" t="s">
        <v>29</v>
      </c>
      <c r="I1817" s="29">
        <v>0.4</v>
      </c>
      <c r="J1817" s="30">
        <v>3250</v>
      </c>
      <c r="K1817" s="31">
        <f t="shared" si="14"/>
        <v>1300</v>
      </c>
      <c r="L1817" s="31">
        <f t="shared" si="15"/>
        <v>390</v>
      </c>
      <c r="M1817" s="32">
        <v>0.3</v>
      </c>
      <c r="O1817" s="37"/>
      <c r="P1817" s="35"/>
      <c r="Q1817" s="33"/>
      <c r="R1817" s="34"/>
    </row>
    <row r="1818" spans="1:18" ht="15.75" customHeight="1" x14ac:dyDescent="0.2">
      <c r="A1818" s="22"/>
      <c r="B1818" s="27" t="s">
        <v>34</v>
      </c>
      <c r="C1818" s="27">
        <v>1128299</v>
      </c>
      <c r="D1818" s="28">
        <v>44278</v>
      </c>
      <c r="E1818" s="27" t="s">
        <v>35</v>
      </c>
      <c r="F1818" s="27" t="s">
        <v>82</v>
      </c>
      <c r="G1818" s="27" t="s">
        <v>83</v>
      </c>
      <c r="H1818" s="27" t="s">
        <v>24</v>
      </c>
      <c r="I1818" s="29">
        <v>0.4</v>
      </c>
      <c r="J1818" s="30">
        <v>4750</v>
      </c>
      <c r="K1818" s="31">
        <f t="shared" si="14"/>
        <v>1900</v>
      </c>
      <c r="L1818" s="31">
        <f t="shared" si="15"/>
        <v>665</v>
      </c>
      <c r="M1818" s="32">
        <v>0.35</v>
      </c>
      <c r="O1818" s="37"/>
      <c r="P1818" s="35"/>
      <c r="Q1818" s="33"/>
      <c r="R1818" s="34"/>
    </row>
    <row r="1819" spans="1:18" ht="15.75" customHeight="1" x14ac:dyDescent="0.2">
      <c r="A1819" s="22"/>
      <c r="B1819" s="27" t="s">
        <v>34</v>
      </c>
      <c r="C1819" s="27">
        <v>1128299</v>
      </c>
      <c r="D1819" s="28">
        <v>44278</v>
      </c>
      <c r="E1819" s="27" t="s">
        <v>35</v>
      </c>
      <c r="F1819" s="27" t="s">
        <v>82</v>
      </c>
      <c r="G1819" s="27" t="s">
        <v>83</v>
      </c>
      <c r="H1819" s="27" t="s">
        <v>25</v>
      </c>
      <c r="I1819" s="29">
        <v>0.5</v>
      </c>
      <c r="J1819" s="30">
        <v>3250</v>
      </c>
      <c r="K1819" s="31">
        <f t="shared" si="14"/>
        <v>1625</v>
      </c>
      <c r="L1819" s="31">
        <f t="shared" si="15"/>
        <v>568.75</v>
      </c>
      <c r="M1819" s="32">
        <v>0.35</v>
      </c>
      <c r="O1819" s="37"/>
      <c r="P1819" s="35"/>
      <c r="Q1819" s="33"/>
      <c r="R1819" s="34"/>
    </row>
    <row r="1820" spans="1:18" ht="15.75" customHeight="1" x14ac:dyDescent="0.2">
      <c r="A1820" s="22"/>
      <c r="B1820" s="27" t="s">
        <v>34</v>
      </c>
      <c r="C1820" s="27">
        <v>1128299</v>
      </c>
      <c r="D1820" s="28">
        <v>44278</v>
      </c>
      <c r="E1820" s="27" t="s">
        <v>35</v>
      </c>
      <c r="F1820" s="27" t="s">
        <v>82</v>
      </c>
      <c r="G1820" s="27" t="s">
        <v>83</v>
      </c>
      <c r="H1820" s="27" t="s">
        <v>26</v>
      </c>
      <c r="I1820" s="29">
        <v>0.54999999999999993</v>
      </c>
      <c r="J1820" s="30">
        <v>3500</v>
      </c>
      <c r="K1820" s="31">
        <f t="shared" si="14"/>
        <v>1924.9999999999998</v>
      </c>
      <c r="L1820" s="31">
        <f t="shared" si="15"/>
        <v>673.74999999999989</v>
      </c>
      <c r="M1820" s="32">
        <v>0.35</v>
      </c>
      <c r="O1820" s="37"/>
      <c r="P1820" s="35"/>
      <c r="Q1820" s="33"/>
      <c r="R1820" s="34"/>
    </row>
    <row r="1821" spans="1:18" ht="15.75" customHeight="1" x14ac:dyDescent="0.2">
      <c r="A1821" s="22"/>
      <c r="B1821" s="27" t="s">
        <v>34</v>
      </c>
      <c r="C1821" s="27">
        <v>1128299</v>
      </c>
      <c r="D1821" s="28">
        <v>44278</v>
      </c>
      <c r="E1821" s="27" t="s">
        <v>35</v>
      </c>
      <c r="F1821" s="27" t="s">
        <v>82</v>
      </c>
      <c r="G1821" s="27" t="s">
        <v>83</v>
      </c>
      <c r="H1821" s="27" t="s">
        <v>27</v>
      </c>
      <c r="I1821" s="29">
        <v>0.5</v>
      </c>
      <c r="J1821" s="30">
        <v>2500</v>
      </c>
      <c r="K1821" s="31">
        <f t="shared" si="14"/>
        <v>1250</v>
      </c>
      <c r="L1821" s="31">
        <f t="shared" si="15"/>
        <v>437.5</v>
      </c>
      <c r="M1821" s="32">
        <v>0.35</v>
      </c>
      <c r="O1821" s="37"/>
      <c r="P1821" s="35"/>
      <c r="Q1821" s="33"/>
      <c r="R1821" s="34"/>
    </row>
    <row r="1822" spans="1:18" ht="15.75" customHeight="1" x14ac:dyDescent="0.2">
      <c r="A1822" s="22"/>
      <c r="B1822" s="27" t="s">
        <v>34</v>
      </c>
      <c r="C1822" s="27">
        <v>1128299</v>
      </c>
      <c r="D1822" s="28">
        <v>44278</v>
      </c>
      <c r="E1822" s="27" t="s">
        <v>35</v>
      </c>
      <c r="F1822" s="27" t="s">
        <v>82</v>
      </c>
      <c r="G1822" s="27" t="s">
        <v>83</v>
      </c>
      <c r="H1822" s="27" t="s">
        <v>28</v>
      </c>
      <c r="I1822" s="29">
        <v>0.55000000000000004</v>
      </c>
      <c r="J1822" s="30">
        <v>1000</v>
      </c>
      <c r="K1822" s="31">
        <f t="shared" si="14"/>
        <v>550</v>
      </c>
      <c r="L1822" s="31">
        <f t="shared" si="15"/>
        <v>220</v>
      </c>
      <c r="M1822" s="32">
        <v>0.4</v>
      </c>
      <c r="O1822" s="37"/>
      <c r="P1822" s="35"/>
      <c r="Q1822" s="33"/>
      <c r="R1822" s="34"/>
    </row>
    <row r="1823" spans="1:18" ht="15.75" customHeight="1" x14ac:dyDescent="0.2">
      <c r="A1823" s="22"/>
      <c r="B1823" s="27" t="s">
        <v>34</v>
      </c>
      <c r="C1823" s="27">
        <v>1128299</v>
      </c>
      <c r="D1823" s="28">
        <v>44278</v>
      </c>
      <c r="E1823" s="27" t="s">
        <v>35</v>
      </c>
      <c r="F1823" s="27" t="s">
        <v>82</v>
      </c>
      <c r="G1823" s="27" t="s">
        <v>83</v>
      </c>
      <c r="H1823" s="27" t="s">
        <v>29</v>
      </c>
      <c r="I1823" s="29">
        <v>0.5</v>
      </c>
      <c r="J1823" s="30">
        <v>3000</v>
      </c>
      <c r="K1823" s="31">
        <f t="shared" si="14"/>
        <v>1500</v>
      </c>
      <c r="L1823" s="31">
        <f t="shared" si="15"/>
        <v>450</v>
      </c>
      <c r="M1823" s="32">
        <v>0.3</v>
      </c>
      <c r="O1823" s="37"/>
      <c r="P1823" s="35"/>
      <c r="Q1823" s="33"/>
      <c r="R1823" s="34"/>
    </row>
    <row r="1824" spans="1:18" ht="15.75" customHeight="1" x14ac:dyDescent="0.2">
      <c r="A1824" s="22"/>
      <c r="B1824" s="27" t="s">
        <v>34</v>
      </c>
      <c r="C1824" s="27">
        <v>1128299</v>
      </c>
      <c r="D1824" s="28">
        <v>44310</v>
      </c>
      <c r="E1824" s="27" t="s">
        <v>35</v>
      </c>
      <c r="F1824" s="27" t="s">
        <v>82</v>
      </c>
      <c r="G1824" s="27" t="s">
        <v>83</v>
      </c>
      <c r="H1824" s="27" t="s">
        <v>24</v>
      </c>
      <c r="I1824" s="29">
        <v>0.55000000000000004</v>
      </c>
      <c r="J1824" s="30">
        <v>4750</v>
      </c>
      <c r="K1824" s="31">
        <f t="shared" si="14"/>
        <v>2612.5</v>
      </c>
      <c r="L1824" s="31">
        <f t="shared" si="15"/>
        <v>914.37499999999989</v>
      </c>
      <c r="M1824" s="32">
        <v>0.35</v>
      </c>
      <c r="O1824" s="37"/>
      <c r="P1824" s="35"/>
      <c r="Q1824" s="33"/>
      <c r="R1824" s="34"/>
    </row>
    <row r="1825" spans="1:18" ht="15.75" customHeight="1" x14ac:dyDescent="0.2">
      <c r="A1825" s="22"/>
      <c r="B1825" s="27" t="s">
        <v>34</v>
      </c>
      <c r="C1825" s="27">
        <v>1128299</v>
      </c>
      <c r="D1825" s="28">
        <v>44310</v>
      </c>
      <c r="E1825" s="27" t="s">
        <v>35</v>
      </c>
      <c r="F1825" s="27" t="s">
        <v>82</v>
      </c>
      <c r="G1825" s="27" t="s">
        <v>83</v>
      </c>
      <c r="H1825" s="27" t="s">
        <v>25</v>
      </c>
      <c r="I1825" s="29">
        <v>0.60000000000000009</v>
      </c>
      <c r="J1825" s="30">
        <v>2750</v>
      </c>
      <c r="K1825" s="31">
        <f t="shared" si="14"/>
        <v>1650.0000000000002</v>
      </c>
      <c r="L1825" s="31">
        <f t="shared" si="15"/>
        <v>577.5</v>
      </c>
      <c r="M1825" s="32">
        <v>0.35</v>
      </c>
      <c r="O1825" s="37"/>
      <c r="P1825" s="35"/>
      <c r="Q1825" s="33"/>
      <c r="R1825" s="34"/>
    </row>
    <row r="1826" spans="1:18" ht="15.75" customHeight="1" x14ac:dyDescent="0.2">
      <c r="A1826" s="22"/>
      <c r="B1826" s="27" t="s">
        <v>34</v>
      </c>
      <c r="C1826" s="27">
        <v>1128299</v>
      </c>
      <c r="D1826" s="28">
        <v>44310</v>
      </c>
      <c r="E1826" s="27" t="s">
        <v>35</v>
      </c>
      <c r="F1826" s="27" t="s">
        <v>82</v>
      </c>
      <c r="G1826" s="27" t="s">
        <v>83</v>
      </c>
      <c r="H1826" s="27" t="s">
        <v>26</v>
      </c>
      <c r="I1826" s="29">
        <v>0.60000000000000009</v>
      </c>
      <c r="J1826" s="30">
        <v>3250</v>
      </c>
      <c r="K1826" s="31">
        <f t="shared" si="14"/>
        <v>1950.0000000000002</v>
      </c>
      <c r="L1826" s="31">
        <f t="shared" si="15"/>
        <v>682.5</v>
      </c>
      <c r="M1826" s="32">
        <v>0.35</v>
      </c>
      <c r="O1826" s="37"/>
      <c r="P1826" s="35"/>
      <c r="Q1826" s="33"/>
      <c r="R1826" s="34"/>
    </row>
    <row r="1827" spans="1:18" ht="15.75" customHeight="1" x14ac:dyDescent="0.2">
      <c r="A1827" s="22"/>
      <c r="B1827" s="27" t="s">
        <v>34</v>
      </c>
      <c r="C1827" s="27">
        <v>1128299</v>
      </c>
      <c r="D1827" s="28">
        <v>44310</v>
      </c>
      <c r="E1827" s="27" t="s">
        <v>35</v>
      </c>
      <c r="F1827" s="27" t="s">
        <v>82</v>
      </c>
      <c r="G1827" s="27" t="s">
        <v>83</v>
      </c>
      <c r="H1827" s="27" t="s">
        <v>27</v>
      </c>
      <c r="I1827" s="29">
        <v>0.45000000000000007</v>
      </c>
      <c r="J1827" s="30">
        <v>2250</v>
      </c>
      <c r="K1827" s="31">
        <f t="shared" si="14"/>
        <v>1012.5000000000001</v>
      </c>
      <c r="L1827" s="31">
        <f t="shared" si="15"/>
        <v>354.375</v>
      </c>
      <c r="M1827" s="32">
        <v>0.35</v>
      </c>
      <c r="O1827" s="37"/>
      <c r="P1827" s="35"/>
      <c r="Q1827" s="33"/>
      <c r="R1827" s="34"/>
    </row>
    <row r="1828" spans="1:18" ht="15.75" customHeight="1" x14ac:dyDescent="0.2">
      <c r="A1828" s="22"/>
      <c r="B1828" s="27" t="s">
        <v>34</v>
      </c>
      <c r="C1828" s="27">
        <v>1128299</v>
      </c>
      <c r="D1828" s="28">
        <v>44310</v>
      </c>
      <c r="E1828" s="27" t="s">
        <v>35</v>
      </c>
      <c r="F1828" s="27" t="s">
        <v>82</v>
      </c>
      <c r="G1828" s="27" t="s">
        <v>83</v>
      </c>
      <c r="H1828" s="27" t="s">
        <v>28</v>
      </c>
      <c r="I1828" s="29">
        <v>0.50000000000000011</v>
      </c>
      <c r="J1828" s="30">
        <v>1250</v>
      </c>
      <c r="K1828" s="31">
        <f t="shared" si="14"/>
        <v>625.00000000000011</v>
      </c>
      <c r="L1828" s="31">
        <f t="shared" si="15"/>
        <v>250.00000000000006</v>
      </c>
      <c r="M1828" s="32">
        <v>0.4</v>
      </c>
      <c r="O1828" s="37"/>
      <c r="P1828" s="35"/>
      <c r="Q1828" s="33"/>
      <c r="R1828" s="34"/>
    </row>
    <row r="1829" spans="1:18" ht="15.75" customHeight="1" x14ac:dyDescent="0.2">
      <c r="A1829" s="22"/>
      <c r="B1829" s="27" t="s">
        <v>34</v>
      </c>
      <c r="C1829" s="27">
        <v>1128299</v>
      </c>
      <c r="D1829" s="28">
        <v>44310</v>
      </c>
      <c r="E1829" s="27" t="s">
        <v>35</v>
      </c>
      <c r="F1829" s="27" t="s">
        <v>82</v>
      </c>
      <c r="G1829" s="27" t="s">
        <v>83</v>
      </c>
      <c r="H1829" s="27" t="s">
        <v>29</v>
      </c>
      <c r="I1829" s="29">
        <v>0.65000000000000013</v>
      </c>
      <c r="J1829" s="30">
        <v>3000</v>
      </c>
      <c r="K1829" s="31">
        <f t="shared" si="14"/>
        <v>1950.0000000000005</v>
      </c>
      <c r="L1829" s="31">
        <f t="shared" si="15"/>
        <v>585.00000000000011</v>
      </c>
      <c r="M1829" s="32">
        <v>0.3</v>
      </c>
      <c r="O1829" s="37"/>
      <c r="P1829" s="35"/>
      <c r="Q1829" s="33"/>
      <c r="R1829" s="34"/>
    </row>
    <row r="1830" spans="1:18" ht="15.75" customHeight="1" x14ac:dyDescent="0.2">
      <c r="A1830" s="22"/>
      <c r="B1830" s="27" t="s">
        <v>34</v>
      </c>
      <c r="C1830" s="27">
        <v>1128299</v>
      </c>
      <c r="D1830" s="28">
        <v>44341</v>
      </c>
      <c r="E1830" s="27" t="s">
        <v>35</v>
      </c>
      <c r="F1830" s="27" t="s">
        <v>82</v>
      </c>
      <c r="G1830" s="27" t="s">
        <v>83</v>
      </c>
      <c r="H1830" s="27" t="s">
        <v>24</v>
      </c>
      <c r="I1830" s="29">
        <v>0.5</v>
      </c>
      <c r="J1830" s="30">
        <v>5000</v>
      </c>
      <c r="K1830" s="31">
        <f t="shared" si="14"/>
        <v>2500</v>
      </c>
      <c r="L1830" s="31">
        <f t="shared" si="15"/>
        <v>875</v>
      </c>
      <c r="M1830" s="32">
        <v>0.35</v>
      </c>
      <c r="O1830" s="37"/>
      <c r="P1830" s="35"/>
      <c r="Q1830" s="33"/>
      <c r="R1830" s="34"/>
    </row>
    <row r="1831" spans="1:18" ht="15.75" customHeight="1" x14ac:dyDescent="0.2">
      <c r="A1831" s="22"/>
      <c r="B1831" s="27" t="s">
        <v>34</v>
      </c>
      <c r="C1831" s="27">
        <v>1128299</v>
      </c>
      <c r="D1831" s="28">
        <v>44341</v>
      </c>
      <c r="E1831" s="27" t="s">
        <v>35</v>
      </c>
      <c r="F1831" s="27" t="s">
        <v>82</v>
      </c>
      <c r="G1831" s="27" t="s">
        <v>83</v>
      </c>
      <c r="H1831" s="27" t="s">
        <v>25</v>
      </c>
      <c r="I1831" s="29">
        <v>0.55000000000000004</v>
      </c>
      <c r="J1831" s="30">
        <v>3500</v>
      </c>
      <c r="K1831" s="31">
        <f t="shared" si="14"/>
        <v>1925.0000000000002</v>
      </c>
      <c r="L1831" s="31">
        <f t="shared" si="15"/>
        <v>673.75</v>
      </c>
      <c r="M1831" s="32">
        <v>0.35</v>
      </c>
      <c r="O1831" s="37"/>
      <c r="P1831" s="35"/>
      <c r="Q1831" s="33"/>
      <c r="R1831" s="34"/>
    </row>
    <row r="1832" spans="1:18" ht="15.75" customHeight="1" x14ac:dyDescent="0.2">
      <c r="A1832" s="22"/>
      <c r="B1832" s="27" t="s">
        <v>34</v>
      </c>
      <c r="C1832" s="27">
        <v>1128299</v>
      </c>
      <c r="D1832" s="28">
        <v>44341</v>
      </c>
      <c r="E1832" s="27" t="s">
        <v>35</v>
      </c>
      <c r="F1832" s="27" t="s">
        <v>82</v>
      </c>
      <c r="G1832" s="27" t="s">
        <v>83</v>
      </c>
      <c r="H1832" s="27" t="s">
        <v>26</v>
      </c>
      <c r="I1832" s="29">
        <v>0.55000000000000004</v>
      </c>
      <c r="J1832" s="30">
        <v>3500</v>
      </c>
      <c r="K1832" s="31">
        <f t="shared" si="14"/>
        <v>1925.0000000000002</v>
      </c>
      <c r="L1832" s="31">
        <f t="shared" si="15"/>
        <v>673.75</v>
      </c>
      <c r="M1832" s="32">
        <v>0.35</v>
      </c>
      <c r="O1832" s="37"/>
      <c r="P1832" s="35"/>
      <c r="Q1832" s="33"/>
      <c r="R1832" s="34"/>
    </row>
    <row r="1833" spans="1:18" ht="15.75" customHeight="1" x14ac:dyDescent="0.2">
      <c r="A1833" s="22"/>
      <c r="B1833" s="27" t="s">
        <v>34</v>
      </c>
      <c r="C1833" s="27">
        <v>1128299</v>
      </c>
      <c r="D1833" s="28">
        <v>44341</v>
      </c>
      <c r="E1833" s="27" t="s">
        <v>35</v>
      </c>
      <c r="F1833" s="27" t="s">
        <v>82</v>
      </c>
      <c r="G1833" s="27" t="s">
        <v>83</v>
      </c>
      <c r="H1833" s="27" t="s">
        <v>27</v>
      </c>
      <c r="I1833" s="29">
        <v>0.5</v>
      </c>
      <c r="J1833" s="30">
        <v>2750</v>
      </c>
      <c r="K1833" s="31">
        <f t="shared" si="14"/>
        <v>1375</v>
      </c>
      <c r="L1833" s="31">
        <f t="shared" si="15"/>
        <v>481.24999999999994</v>
      </c>
      <c r="M1833" s="32">
        <v>0.35</v>
      </c>
      <c r="O1833" s="37"/>
      <c r="P1833" s="35"/>
      <c r="Q1833" s="33"/>
      <c r="R1833" s="34"/>
    </row>
    <row r="1834" spans="1:18" ht="15.75" customHeight="1" x14ac:dyDescent="0.2">
      <c r="A1834" s="22"/>
      <c r="B1834" s="27" t="s">
        <v>34</v>
      </c>
      <c r="C1834" s="27">
        <v>1128299</v>
      </c>
      <c r="D1834" s="28">
        <v>44341</v>
      </c>
      <c r="E1834" s="27" t="s">
        <v>35</v>
      </c>
      <c r="F1834" s="27" t="s">
        <v>82</v>
      </c>
      <c r="G1834" s="27" t="s">
        <v>83</v>
      </c>
      <c r="H1834" s="27" t="s">
        <v>28</v>
      </c>
      <c r="I1834" s="29">
        <v>0.44999999999999996</v>
      </c>
      <c r="J1834" s="30">
        <v>1750</v>
      </c>
      <c r="K1834" s="31">
        <f t="shared" si="14"/>
        <v>787.49999999999989</v>
      </c>
      <c r="L1834" s="31">
        <f t="shared" si="15"/>
        <v>315</v>
      </c>
      <c r="M1834" s="32">
        <v>0.4</v>
      </c>
      <c r="O1834" s="37"/>
      <c r="P1834" s="35"/>
      <c r="Q1834" s="33"/>
      <c r="R1834" s="34"/>
    </row>
    <row r="1835" spans="1:18" ht="15.75" customHeight="1" x14ac:dyDescent="0.2">
      <c r="A1835" s="22"/>
      <c r="B1835" s="27" t="s">
        <v>34</v>
      </c>
      <c r="C1835" s="27">
        <v>1128299</v>
      </c>
      <c r="D1835" s="28">
        <v>44341</v>
      </c>
      <c r="E1835" s="27" t="s">
        <v>35</v>
      </c>
      <c r="F1835" s="27" t="s">
        <v>82</v>
      </c>
      <c r="G1835" s="27" t="s">
        <v>83</v>
      </c>
      <c r="H1835" s="27" t="s">
        <v>29</v>
      </c>
      <c r="I1835" s="29">
        <v>0.6</v>
      </c>
      <c r="J1835" s="30">
        <v>5250</v>
      </c>
      <c r="K1835" s="31">
        <f t="shared" si="14"/>
        <v>3150</v>
      </c>
      <c r="L1835" s="31">
        <f t="shared" si="15"/>
        <v>945</v>
      </c>
      <c r="M1835" s="32">
        <v>0.3</v>
      </c>
      <c r="O1835" s="37"/>
      <c r="P1835" s="35"/>
      <c r="Q1835" s="33"/>
      <c r="R1835" s="34"/>
    </row>
    <row r="1836" spans="1:18" ht="15.75" customHeight="1" x14ac:dyDescent="0.2">
      <c r="A1836" s="22"/>
      <c r="B1836" s="27" t="s">
        <v>34</v>
      </c>
      <c r="C1836" s="27">
        <v>1128299</v>
      </c>
      <c r="D1836" s="28">
        <v>44371</v>
      </c>
      <c r="E1836" s="27" t="s">
        <v>35</v>
      </c>
      <c r="F1836" s="27" t="s">
        <v>82</v>
      </c>
      <c r="G1836" s="27" t="s">
        <v>83</v>
      </c>
      <c r="H1836" s="27" t="s">
        <v>24</v>
      </c>
      <c r="I1836" s="29">
        <v>0.54999999999999993</v>
      </c>
      <c r="J1836" s="30">
        <v>7750</v>
      </c>
      <c r="K1836" s="31">
        <f t="shared" si="14"/>
        <v>4262.4999999999991</v>
      </c>
      <c r="L1836" s="31">
        <f t="shared" si="15"/>
        <v>1491.8749999999995</v>
      </c>
      <c r="M1836" s="32">
        <v>0.35</v>
      </c>
      <c r="O1836" s="37"/>
      <c r="P1836" s="35"/>
      <c r="Q1836" s="33"/>
      <c r="R1836" s="34"/>
    </row>
    <row r="1837" spans="1:18" ht="15.75" customHeight="1" x14ac:dyDescent="0.2">
      <c r="A1837" s="22"/>
      <c r="B1837" s="27" t="s">
        <v>34</v>
      </c>
      <c r="C1837" s="27">
        <v>1128299</v>
      </c>
      <c r="D1837" s="28">
        <v>44371</v>
      </c>
      <c r="E1837" s="27" t="s">
        <v>35</v>
      </c>
      <c r="F1837" s="27" t="s">
        <v>82</v>
      </c>
      <c r="G1837" s="27" t="s">
        <v>83</v>
      </c>
      <c r="H1837" s="27" t="s">
        <v>25</v>
      </c>
      <c r="I1837" s="29">
        <v>0.64999999999999991</v>
      </c>
      <c r="J1837" s="30">
        <v>6500</v>
      </c>
      <c r="K1837" s="31">
        <f t="shared" si="14"/>
        <v>4224.9999999999991</v>
      </c>
      <c r="L1837" s="31">
        <f t="shared" si="15"/>
        <v>1478.7499999999995</v>
      </c>
      <c r="M1837" s="32">
        <v>0.35</v>
      </c>
      <c r="O1837" s="37"/>
      <c r="P1837" s="35"/>
      <c r="Q1837" s="33"/>
      <c r="R1837" s="34"/>
    </row>
    <row r="1838" spans="1:18" ht="15.75" customHeight="1" x14ac:dyDescent="0.2">
      <c r="A1838" s="22"/>
      <c r="B1838" s="27" t="s">
        <v>34</v>
      </c>
      <c r="C1838" s="27">
        <v>1128299</v>
      </c>
      <c r="D1838" s="28">
        <v>44371</v>
      </c>
      <c r="E1838" s="27" t="s">
        <v>35</v>
      </c>
      <c r="F1838" s="27" t="s">
        <v>82</v>
      </c>
      <c r="G1838" s="27" t="s">
        <v>83</v>
      </c>
      <c r="H1838" s="27" t="s">
        <v>26</v>
      </c>
      <c r="I1838" s="29">
        <v>0.79999999999999993</v>
      </c>
      <c r="J1838" s="30">
        <v>6500</v>
      </c>
      <c r="K1838" s="31">
        <f t="shared" si="14"/>
        <v>5200</v>
      </c>
      <c r="L1838" s="31">
        <f t="shared" si="15"/>
        <v>1819.9999999999998</v>
      </c>
      <c r="M1838" s="32">
        <v>0.35</v>
      </c>
      <c r="O1838" s="37"/>
      <c r="P1838" s="35"/>
      <c r="Q1838" s="33"/>
      <c r="R1838" s="34"/>
    </row>
    <row r="1839" spans="1:18" ht="15.75" customHeight="1" x14ac:dyDescent="0.2">
      <c r="A1839" s="22"/>
      <c r="B1839" s="27" t="s">
        <v>34</v>
      </c>
      <c r="C1839" s="27">
        <v>1128299</v>
      </c>
      <c r="D1839" s="28">
        <v>44371</v>
      </c>
      <c r="E1839" s="27" t="s">
        <v>35</v>
      </c>
      <c r="F1839" s="27" t="s">
        <v>82</v>
      </c>
      <c r="G1839" s="27" t="s">
        <v>83</v>
      </c>
      <c r="H1839" s="27" t="s">
        <v>27</v>
      </c>
      <c r="I1839" s="29">
        <v>0.79999999999999993</v>
      </c>
      <c r="J1839" s="30">
        <v>5250</v>
      </c>
      <c r="K1839" s="31">
        <f t="shared" si="14"/>
        <v>4200</v>
      </c>
      <c r="L1839" s="31">
        <f t="shared" si="15"/>
        <v>1470</v>
      </c>
      <c r="M1839" s="32">
        <v>0.35</v>
      </c>
      <c r="O1839" s="37"/>
      <c r="P1839" s="35"/>
      <c r="Q1839" s="33"/>
      <c r="R1839" s="34"/>
    </row>
    <row r="1840" spans="1:18" ht="15.75" customHeight="1" x14ac:dyDescent="0.2">
      <c r="A1840" s="22"/>
      <c r="B1840" s="27" t="s">
        <v>34</v>
      </c>
      <c r="C1840" s="27">
        <v>1128299</v>
      </c>
      <c r="D1840" s="28">
        <v>44371</v>
      </c>
      <c r="E1840" s="27" t="s">
        <v>35</v>
      </c>
      <c r="F1840" s="27" t="s">
        <v>82</v>
      </c>
      <c r="G1840" s="27" t="s">
        <v>83</v>
      </c>
      <c r="H1840" s="27" t="s">
        <v>28</v>
      </c>
      <c r="I1840" s="29">
        <v>0.9</v>
      </c>
      <c r="J1840" s="30">
        <v>4000</v>
      </c>
      <c r="K1840" s="31">
        <f t="shared" si="14"/>
        <v>3600</v>
      </c>
      <c r="L1840" s="31">
        <f t="shared" si="15"/>
        <v>1440</v>
      </c>
      <c r="M1840" s="32">
        <v>0.4</v>
      </c>
      <c r="O1840" s="37"/>
      <c r="P1840" s="35"/>
      <c r="Q1840" s="33"/>
      <c r="R1840" s="34"/>
    </row>
    <row r="1841" spans="1:18" ht="15.75" customHeight="1" x14ac:dyDescent="0.2">
      <c r="A1841" s="22"/>
      <c r="B1841" s="27" t="s">
        <v>34</v>
      </c>
      <c r="C1841" s="27">
        <v>1128299</v>
      </c>
      <c r="D1841" s="28">
        <v>44371</v>
      </c>
      <c r="E1841" s="27" t="s">
        <v>35</v>
      </c>
      <c r="F1841" s="27" t="s">
        <v>82</v>
      </c>
      <c r="G1841" s="27" t="s">
        <v>83</v>
      </c>
      <c r="H1841" s="27" t="s">
        <v>29</v>
      </c>
      <c r="I1841" s="29">
        <v>1.05</v>
      </c>
      <c r="J1841" s="30">
        <v>7000</v>
      </c>
      <c r="K1841" s="31">
        <f t="shared" si="14"/>
        <v>7350</v>
      </c>
      <c r="L1841" s="31">
        <f t="shared" si="15"/>
        <v>2205</v>
      </c>
      <c r="M1841" s="32">
        <v>0.3</v>
      </c>
      <c r="O1841" s="37"/>
      <c r="P1841" s="35"/>
      <c r="Q1841" s="33"/>
      <c r="R1841" s="34"/>
    </row>
    <row r="1842" spans="1:18" ht="15.75" customHeight="1" x14ac:dyDescent="0.2">
      <c r="A1842" s="22"/>
      <c r="B1842" s="27" t="s">
        <v>34</v>
      </c>
      <c r="C1842" s="27">
        <v>1128299</v>
      </c>
      <c r="D1842" s="28">
        <v>44400</v>
      </c>
      <c r="E1842" s="27" t="s">
        <v>35</v>
      </c>
      <c r="F1842" s="27" t="s">
        <v>82</v>
      </c>
      <c r="G1842" s="27" t="s">
        <v>83</v>
      </c>
      <c r="H1842" s="27" t="s">
        <v>24</v>
      </c>
      <c r="I1842" s="29">
        <v>0.85</v>
      </c>
      <c r="J1842" s="30">
        <v>8500</v>
      </c>
      <c r="K1842" s="31">
        <f t="shared" si="14"/>
        <v>7225</v>
      </c>
      <c r="L1842" s="31">
        <f t="shared" si="15"/>
        <v>2528.75</v>
      </c>
      <c r="M1842" s="32">
        <v>0.35</v>
      </c>
      <c r="O1842" s="37"/>
      <c r="P1842" s="35"/>
      <c r="Q1842" s="33"/>
      <c r="R1842" s="34"/>
    </row>
    <row r="1843" spans="1:18" ht="15.75" customHeight="1" x14ac:dyDescent="0.2">
      <c r="A1843" s="22"/>
      <c r="B1843" s="27" t="s">
        <v>34</v>
      </c>
      <c r="C1843" s="27">
        <v>1128299</v>
      </c>
      <c r="D1843" s="28">
        <v>44400</v>
      </c>
      <c r="E1843" s="27" t="s">
        <v>35</v>
      </c>
      <c r="F1843" s="27" t="s">
        <v>82</v>
      </c>
      <c r="G1843" s="27" t="s">
        <v>83</v>
      </c>
      <c r="H1843" s="27" t="s">
        <v>25</v>
      </c>
      <c r="I1843" s="29">
        <v>0.9</v>
      </c>
      <c r="J1843" s="30">
        <v>7000</v>
      </c>
      <c r="K1843" s="31">
        <f t="shared" si="14"/>
        <v>6300</v>
      </c>
      <c r="L1843" s="31">
        <f t="shared" si="15"/>
        <v>2205</v>
      </c>
      <c r="M1843" s="32">
        <v>0.35</v>
      </c>
      <c r="O1843" s="37"/>
      <c r="P1843" s="35"/>
      <c r="Q1843" s="33"/>
      <c r="R1843" s="34"/>
    </row>
    <row r="1844" spans="1:18" ht="15.75" customHeight="1" x14ac:dyDescent="0.2">
      <c r="A1844" s="22"/>
      <c r="B1844" s="27" t="s">
        <v>34</v>
      </c>
      <c r="C1844" s="27">
        <v>1128299</v>
      </c>
      <c r="D1844" s="28">
        <v>44400</v>
      </c>
      <c r="E1844" s="27" t="s">
        <v>35</v>
      </c>
      <c r="F1844" s="27" t="s">
        <v>82</v>
      </c>
      <c r="G1844" s="27" t="s">
        <v>83</v>
      </c>
      <c r="H1844" s="27" t="s">
        <v>26</v>
      </c>
      <c r="I1844" s="29">
        <v>0.9</v>
      </c>
      <c r="J1844" s="30">
        <v>6500</v>
      </c>
      <c r="K1844" s="31">
        <f t="shared" si="14"/>
        <v>5850</v>
      </c>
      <c r="L1844" s="31">
        <f t="shared" si="15"/>
        <v>2047.4999999999998</v>
      </c>
      <c r="M1844" s="32">
        <v>0.35</v>
      </c>
      <c r="O1844" s="37"/>
      <c r="P1844" s="35"/>
      <c r="Q1844" s="33"/>
      <c r="R1844" s="34"/>
    </row>
    <row r="1845" spans="1:18" ht="15.75" customHeight="1" x14ac:dyDescent="0.2">
      <c r="A1845" s="22"/>
      <c r="B1845" s="27" t="s">
        <v>34</v>
      </c>
      <c r="C1845" s="27">
        <v>1128299</v>
      </c>
      <c r="D1845" s="28">
        <v>44400</v>
      </c>
      <c r="E1845" s="27" t="s">
        <v>35</v>
      </c>
      <c r="F1845" s="27" t="s">
        <v>82</v>
      </c>
      <c r="G1845" s="27" t="s">
        <v>83</v>
      </c>
      <c r="H1845" s="27" t="s">
        <v>27</v>
      </c>
      <c r="I1845" s="29">
        <v>0.85</v>
      </c>
      <c r="J1845" s="30">
        <v>5500</v>
      </c>
      <c r="K1845" s="31">
        <f t="shared" si="14"/>
        <v>4675</v>
      </c>
      <c r="L1845" s="31">
        <f t="shared" si="15"/>
        <v>1636.25</v>
      </c>
      <c r="M1845" s="32">
        <v>0.35</v>
      </c>
      <c r="O1845" s="37"/>
      <c r="P1845" s="35"/>
      <c r="Q1845" s="33"/>
      <c r="R1845" s="34"/>
    </row>
    <row r="1846" spans="1:18" ht="15.75" customHeight="1" x14ac:dyDescent="0.2">
      <c r="A1846" s="22"/>
      <c r="B1846" s="27" t="s">
        <v>34</v>
      </c>
      <c r="C1846" s="27">
        <v>1128299</v>
      </c>
      <c r="D1846" s="28">
        <v>44400</v>
      </c>
      <c r="E1846" s="27" t="s">
        <v>35</v>
      </c>
      <c r="F1846" s="27" t="s">
        <v>82</v>
      </c>
      <c r="G1846" s="27" t="s">
        <v>83</v>
      </c>
      <c r="H1846" s="27" t="s">
        <v>28</v>
      </c>
      <c r="I1846" s="29">
        <v>0.9</v>
      </c>
      <c r="J1846" s="30">
        <v>6000</v>
      </c>
      <c r="K1846" s="31">
        <f t="shared" si="14"/>
        <v>5400</v>
      </c>
      <c r="L1846" s="31">
        <f t="shared" si="15"/>
        <v>2160</v>
      </c>
      <c r="M1846" s="32">
        <v>0.4</v>
      </c>
      <c r="O1846" s="37"/>
      <c r="P1846" s="35"/>
      <c r="Q1846" s="33"/>
      <c r="R1846" s="34"/>
    </row>
    <row r="1847" spans="1:18" ht="15.75" customHeight="1" x14ac:dyDescent="0.2">
      <c r="A1847" s="22"/>
      <c r="B1847" s="27" t="s">
        <v>34</v>
      </c>
      <c r="C1847" s="27">
        <v>1128299</v>
      </c>
      <c r="D1847" s="28">
        <v>44400</v>
      </c>
      <c r="E1847" s="27" t="s">
        <v>35</v>
      </c>
      <c r="F1847" s="27" t="s">
        <v>82</v>
      </c>
      <c r="G1847" s="27" t="s">
        <v>83</v>
      </c>
      <c r="H1847" s="27" t="s">
        <v>29</v>
      </c>
      <c r="I1847" s="29">
        <v>1.05</v>
      </c>
      <c r="J1847" s="30">
        <v>6000</v>
      </c>
      <c r="K1847" s="31">
        <f t="shared" si="14"/>
        <v>6300</v>
      </c>
      <c r="L1847" s="31">
        <f t="shared" si="15"/>
        <v>1890</v>
      </c>
      <c r="M1847" s="32">
        <v>0.3</v>
      </c>
      <c r="O1847" s="37"/>
      <c r="P1847" s="35"/>
      <c r="Q1847" s="33"/>
      <c r="R1847" s="34"/>
    </row>
    <row r="1848" spans="1:18" ht="15.75" customHeight="1" x14ac:dyDescent="0.2">
      <c r="A1848" s="22"/>
      <c r="B1848" s="27" t="s">
        <v>34</v>
      </c>
      <c r="C1848" s="27">
        <v>1128299</v>
      </c>
      <c r="D1848" s="28">
        <v>44432</v>
      </c>
      <c r="E1848" s="27" t="s">
        <v>35</v>
      </c>
      <c r="F1848" s="27" t="s">
        <v>82</v>
      </c>
      <c r="G1848" s="27" t="s">
        <v>83</v>
      </c>
      <c r="H1848" s="27" t="s">
        <v>24</v>
      </c>
      <c r="I1848" s="29">
        <v>0.9</v>
      </c>
      <c r="J1848" s="30">
        <v>8000</v>
      </c>
      <c r="K1848" s="31">
        <f t="shared" si="14"/>
        <v>7200</v>
      </c>
      <c r="L1848" s="31">
        <f t="shared" si="15"/>
        <v>2520</v>
      </c>
      <c r="M1848" s="32">
        <v>0.35</v>
      </c>
      <c r="O1848" s="37"/>
      <c r="P1848" s="35"/>
      <c r="Q1848" s="33"/>
      <c r="R1848" s="34"/>
    </row>
    <row r="1849" spans="1:18" ht="15.75" customHeight="1" x14ac:dyDescent="0.2">
      <c r="A1849" s="22"/>
      <c r="B1849" s="27" t="s">
        <v>34</v>
      </c>
      <c r="C1849" s="27">
        <v>1128299</v>
      </c>
      <c r="D1849" s="28">
        <v>44432</v>
      </c>
      <c r="E1849" s="27" t="s">
        <v>35</v>
      </c>
      <c r="F1849" s="27" t="s">
        <v>82</v>
      </c>
      <c r="G1849" s="27" t="s">
        <v>83</v>
      </c>
      <c r="H1849" s="27" t="s">
        <v>25</v>
      </c>
      <c r="I1849" s="29">
        <v>0.8</v>
      </c>
      <c r="J1849" s="30">
        <v>7750</v>
      </c>
      <c r="K1849" s="31">
        <f t="shared" si="14"/>
        <v>6200</v>
      </c>
      <c r="L1849" s="31">
        <f t="shared" si="15"/>
        <v>2170</v>
      </c>
      <c r="M1849" s="32">
        <v>0.35</v>
      </c>
      <c r="O1849" s="37"/>
      <c r="P1849" s="35"/>
      <c r="Q1849" s="33"/>
      <c r="R1849" s="34"/>
    </row>
    <row r="1850" spans="1:18" ht="15.75" customHeight="1" x14ac:dyDescent="0.2">
      <c r="A1850" s="22"/>
      <c r="B1850" s="27" t="s">
        <v>34</v>
      </c>
      <c r="C1850" s="27">
        <v>1128299</v>
      </c>
      <c r="D1850" s="28">
        <v>44432</v>
      </c>
      <c r="E1850" s="27" t="s">
        <v>35</v>
      </c>
      <c r="F1850" s="27" t="s">
        <v>82</v>
      </c>
      <c r="G1850" s="27" t="s">
        <v>83</v>
      </c>
      <c r="H1850" s="27" t="s">
        <v>26</v>
      </c>
      <c r="I1850" s="29">
        <v>0.70000000000000007</v>
      </c>
      <c r="J1850" s="30">
        <v>6500</v>
      </c>
      <c r="K1850" s="31">
        <f t="shared" si="14"/>
        <v>4550</v>
      </c>
      <c r="L1850" s="31">
        <f t="shared" si="15"/>
        <v>1592.5</v>
      </c>
      <c r="M1850" s="32">
        <v>0.35</v>
      </c>
      <c r="O1850" s="37"/>
      <c r="P1850" s="35"/>
      <c r="Q1850" s="33"/>
      <c r="R1850" s="34"/>
    </row>
    <row r="1851" spans="1:18" ht="15.75" customHeight="1" x14ac:dyDescent="0.2">
      <c r="A1851" s="22"/>
      <c r="B1851" s="27" t="s">
        <v>34</v>
      </c>
      <c r="C1851" s="27">
        <v>1128299</v>
      </c>
      <c r="D1851" s="28">
        <v>44432</v>
      </c>
      <c r="E1851" s="27" t="s">
        <v>35</v>
      </c>
      <c r="F1851" s="27" t="s">
        <v>82</v>
      </c>
      <c r="G1851" s="27" t="s">
        <v>83</v>
      </c>
      <c r="H1851" s="27" t="s">
        <v>27</v>
      </c>
      <c r="I1851" s="29">
        <v>0.70000000000000007</v>
      </c>
      <c r="J1851" s="30">
        <v>4250</v>
      </c>
      <c r="K1851" s="31">
        <f t="shared" si="14"/>
        <v>2975.0000000000005</v>
      </c>
      <c r="L1851" s="31">
        <f t="shared" si="15"/>
        <v>1041.25</v>
      </c>
      <c r="M1851" s="32">
        <v>0.35</v>
      </c>
      <c r="O1851" s="37"/>
      <c r="P1851" s="35"/>
      <c r="Q1851" s="33"/>
      <c r="R1851" s="34"/>
    </row>
    <row r="1852" spans="1:18" ht="15.75" customHeight="1" x14ac:dyDescent="0.2">
      <c r="A1852" s="22"/>
      <c r="B1852" s="27" t="s">
        <v>34</v>
      </c>
      <c r="C1852" s="27">
        <v>1128299</v>
      </c>
      <c r="D1852" s="28">
        <v>44432</v>
      </c>
      <c r="E1852" s="27" t="s">
        <v>35</v>
      </c>
      <c r="F1852" s="27" t="s">
        <v>82</v>
      </c>
      <c r="G1852" s="27" t="s">
        <v>83</v>
      </c>
      <c r="H1852" s="27" t="s">
        <v>28</v>
      </c>
      <c r="I1852" s="29">
        <v>0.7</v>
      </c>
      <c r="J1852" s="30">
        <v>4250</v>
      </c>
      <c r="K1852" s="31">
        <f t="shared" si="14"/>
        <v>2975</v>
      </c>
      <c r="L1852" s="31">
        <f t="shared" si="15"/>
        <v>1190</v>
      </c>
      <c r="M1852" s="32">
        <v>0.4</v>
      </c>
      <c r="O1852" s="37"/>
      <c r="P1852" s="35"/>
      <c r="Q1852" s="33"/>
      <c r="R1852" s="34"/>
    </row>
    <row r="1853" spans="1:18" ht="15.75" customHeight="1" x14ac:dyDescent="0.2">
      <c r="A1853" s="22"/>
      <c r="B1853" s="27" t="s">
        <v>34</v>
      </c>
      <c r="C1853" s="27">
        <v>1128299</v>
      </c>
      <c r="D1853" s="28">
        <v>44432</v>
      </c>
      <c r="E1853" s="27" t="s">
        <v>35</v>
      </c>
      <c r="F1853" s="27" t="s">
        <v>82</v>
      </c>
      <c r="G1853" s="27" t="s">
        <v>83</v>
      </c>
      <c r="H1853" s="27" t="s">
        <v>29</v>
      </c>
      <c r="I1853" s="29">
        <v>0.75</v>
      </c>
      <c r="J1853" s="30">
        <v>2500</v>
      </c>
      <c r="K1853" s="31">
        <f t="shared" si="14"/>
        <v>1875</v>
      </c>
      <c r="L1853" s="31">
        <f t="shared" si="15"/>
        <v>562.5</v>
      </c>
      <c r="M1853" s="32">
        <v>0.3</v>
      </c>
      <c r="O1853" s="37"/>
      <c r="P1853" s="35"/>
      <c r="Q1853" s="33"/>
      <c r="R1853" s="34"/>
    </row>
    <row r="1854" spans="1:18" ht="15.75" customHeight="1" x14ac:dyDescent="0.2">
      <c r="A1854" s="22"/>
      <c r="B1854" s="27" t="s">
        <v>34</v>
      </c>
      <c r="C1854" s="27">
        <v>1128299</v>
      </c>
      <c r="D1854" s="28">
        <v>44464</v>
      </c>
      <c r="E1854" s="27" t="s">
        <v>35</v>
      </c>
      <c r="F1854" s="27" t="s">
        <v>82</v>
      </c>
      <c r="G1854" s="27" t="s">
        <v>83</v>
      </c>
      <c r="H1854" s="27" t="s">
        <v>24</v>
      </c>
      <c r="I1854" s="29">
        <v>0.50000000000000011</v>
      </c>
      <c r="J1854" s="30">
        <v>4500</v>
      </c>
      <c r="K1854" s="31">
        <f t="shared" si="14"/>
        <v>2250.0000000000005</v>
      </c>
      <c r="L1854" s="31">
        <f t="shared" si="15"/>
        <v>787.50000000000011</v>
      </c>
      <c r="M1854" s="32">
        <v>0.35</v>
      </c>
      <c r="O1854" s="37"/>
      <c r="P1854" s="35"/>
      <c r="Q1854" s="33"/>
      <c r="R1854" s="34"/>
    </row>
    <row r="1855" spans="1:18" ht="15.75" customHeight="1" x14ac:dyDescent="0.2">
      <c r="A1855" s="22"/>
      <c r="B1855" s="27" t="s">
        <v>34</v>
      </c>
      <c r="C1855" s="27">
        <v>1128299</v>
      </c>
      <c r="D1855" s="28">
        <v>44464</v>
      </c>
      <c r="E1855" s="27" t="s">
        <v>35</v>
      </c>
      <c r="F1855" s="27" t="s">
        <v>82</v>
      </c>
      <c r="G1855" s="27" t="s">
        <v>83</v>
      </c>
      <c r="H1855" s="27" t="s">
        <v>25</v>
      </c>
      <c r="I1855" s="29">
        <v>0.55000000000000016</v>
      </c>
      <c r="J1855" s="30">
        <v>4500</v>
      </c>
      <c r="K1855" s="31">
        <f t="shared" si="14"/>
        <v>2475.0000000000009</v>
      </c>
      <c r="L1855" s="31">
        <f t="shared" si="15"/>
        <v>866.25000000000023</v>
      </c>
      <c r="M1855" s="32">
        <v>0.35</v>
      </c>
      <c r="O1855" s="37"/>
      <c r="P1855" s="35"/>
      <c r="Q1855" s="33"/>
      <c r="R1855" s="34"/>
    </row>
    <row r="1856" spans="1:18" ht="15.75" customHeight="1" x14ac:dyDescent="0.2">
      <c r="A1856" s="22"/>
      <c r="B1856" s="27" t="s">
        <v>34</v>
      </c>
      <c r="C1856" s="27">
        <v>1128299</v>
      </c>
      <c r="D1856" s="28">
        <v>44464</v>
      </c>
      <c r="E1856" s="27" t="s">
        <v>35</v>
      </c>
      <c r="F1856" s="27" t="s">
        <v>82</v>
      </c>
      <c r="G1856" s="27" t="s">
        <v>83</v>
      </c>
      <c r="H1856" s="27" t="s">
        <v>26</v>
      </c>
      <c r="I1856" s="29">
        <v>0.50000000000000011</v>
      </c>
      <c r="J1856" s="30">
        <v>2500</v>
      </c>
      <c r="K1856" s="31">
        <f t="shared" si="14"/>
        <v>1250.0000000000002</v>
      </c>
      <c r="L1856" s="31">
        <f t="shared" si="15"/>
        <v>437.50000000000006</v>
      </c>
      <c r="M1856" s="32">
        <v>0.35</v>
      </c>
      <c r="O1856" s="37"/>
      <c r="P1856" s="35"/>
      <c r="Q1856" s="33"/>
      <c r="R1856" s="34"/>
    </row>
    <row r="1857" spans="1:18" ht="15.75" customHeight="1" x14ac:dyDescent="0.2">
      <c r="A1857" s="22"/>
      <c r="B1857" s="27" t="s">
        <v>34</v>
      </c>
      <c r="C1857" s="27">
        <v>1128299</v>
      </c>
      <c r="D1857" s="28">
        <v>44464</v>
      </c>
      <c r="E1857" s="27" t="s">
        <v>35</v>
      </c>
      <c r="F1857" s="27" t="s">
        <v>82</v>
      </c>
      <c r="G1857" s="27" t="s">
        <v>83</v>
      </c>
      <c r="H1857" s="27" t="s">
        <v>27</v>
      </c>
      <c r="I1857" s="29">
        <v>0.50000000000000011</v>
      </c>
      <c r="J1857" s="30">
        <v>2000</v>
      </c>
      <c r="K1857" s="31">
        <f t="shared" si="14"/>
        <v>1000.0000000000002</v>
      </c>
      <c r="L1857" s="31">
        <f t="shared" si="15"/>
        <v>350.00000000000006</v>
      </c>
      <c r="M1857" s="32">
        <v>0.35</v>
      </c>
      <c r="O1857" s="37"/>
      <c r="P1857" s="35"/>
      <c r="Q1857" s="33"/>
      <c r="R1857" s="34"/>
    </row>
    <row r="1858" spans="1:18" ht="15.75" customHeight="1" x14ac:dyDescent="0.2">
      <c r="A1858" s="22"/>
      <c r="B1858" s="27" t="s">
        <v>34</v>
      </c>
      <c r="C1858" s="27">
        <v>1128299</v>
      </c>
      <c r="D1858" s="28">
        <v>44464</v>
      </c>
      <c r="E1858" s="27" t="s">
        <v>35</v>
      </c>
      <c r="F1858" s="27" t="s">
        <v>82</v>
      </c>
      <c r="G1858" s="27" t="s">
        <v>83</v>
      </c>
      <c r="H1858" s="27" t="s">
        <v>28</v>
      </c>
      <c r="I1858" s="29">
        <v>0.60000000000000009</v>
      </c>
      <c r="J1858" s="30">
        <v>2250</v>
      </c>
      <c r="K1858" s="31">
        <f t="shared" si="14"/>
        <v>1350.0000000000002</v>
      </c>
      <c r="L1858" s="31">
        <f t="shared" si="15"/>
        <v>540.00000000000011</v>
      </c>
      <c r="M1858" s="32">
        <v>0.4</v>
      </c>
      <c r="O1858" s="37"/>
      <c r="P1858" s="35"/>
      <c r="Q1858" s="33"/>
      <c r="R1858" s="34"/>
    </row>
    <row r="1859" spans="1:18" ht="15.75" customHeight="1" x14ac:dyDescent="0.2">
      <c r="A1859" s="22"/>
      <c r="B1859" s="27" t="s">
        <v>34</v>
      </c>
      <c r="C1859" s="27">
        <v>1128299</v>
      </c>
      <c r="D1859" s="28">
        <v>44464</v>
      </c>
      <c r="E1859" s="27" t="s">
        <v>35</v>
      </c>
      <c r="F1859" s="27" t="s">
        <v>82</v>
      </c>
      <c r="G1859" s="27" t="s">
        <v>83</v>
      </c>
      <c r="H1859" s="27" t="s">
        <v>29</v>
      </c>
      <c r="I1859" s="29">
        <v>0.44999999999999996</v>
      </c>
      <c r="J1859" s="30">
        <v>2500</v>
      </c>
      <c r="K1859" s="31">
        <f t="shared" si="14"/>
        <v>1125</v>
      </c>
      <c r="L1859" s="31">
        <f t="shared" si="15"/>
        <v>337.5</v>
      </c>
      <c r="M1859" s="32">
        <v>0.3</v>
      </c>
      <c r="O1859" s="37"/>
      <c r="P1859" s="35"/>
      <c r="Q1859" s="33"/>
      <c r="R1859" s="34"/>
    </row>
    <row r="1860" spans="1:18" ht="15.75" customHeight="1" x14ac:dyDescent="0.2">
      <c r="A1860" s="22"/>
      <c r="B1860" s="27" t="s">
        <v>34</v>
      </c>
      <c r="C1860" s="27">
        <v>1128299</v>
      </c>
      <c r="D1860" s="28">
        <v>44493</v>
      </c>
      <c r="E1860" s="27" t="s">
        <v>35</v>
      </c>
      <c r="F1860" s="27" t="s">
        <v>82</v>
      </c>
      <c r="G1860" s="27" t="s">
        <v>83</v>
      </c>
      <c r="H1860" s="27" t="s">
        <v>24</v>
      </c>
      <c r="I1860" s="29">
        <v>0.4</v>
      </c>
      <c r="J1860" s="30">
        <v>3500</v>
      </c>
      <c r="K1860" s="31">
        <f t="shared" si="14"/>
        <v>1400</v>
      </c>
      <c r="L1860" s="31">
        <f t="shared" si="15"/>
        <v>489.99999999999994</v>
      </c>
      <c r="M1860" s="32">
        <v>0.35</v>
      </c>
      <c r="O1860" s="37"/>
      <c r="P1860" s="35"/>
      <c r="Q1860" s="33"/>
      <c r="R1860" s="34"/>
    </row>
    <row r="1861" spans="1:18" ht="15.75" customHeight="1" x14ac:dyDescent="0.2">
      <c r="A1861" s="22"/>
      <c r="B1861" s="27" t="s">
        <v>34</v>
      </c>
      <c r="C1861" s="27">
        <v>1128299</v>
      </c>
      <c r="D1861" s="28">
        <v>44493</v>
      </c>
      <c r="E1861" s="27" t="s">
        <v>35</v>
      </c>
      <c r="F1861" s="27" t="s">
        <v>82</v>
      </c>
      <c r="G1861" s="27" t="s">
        <v>83</v>
      </c>
      <c r="H1861" s="27" t="s">
        <v>25</v>
      </c>
      <c r="I1861" s="29">
        <v>0.55000000000000016</v>
      </c>
      <c r="J1861" s="30">
        <v>5250</v>
      </c>
      <c r="K1861" s="31">
        <f t="shared" si="14"/>
        <v>2887.5000000000009</v>
      </c>
      <c r="L1861" s="31">
        <f t="shared" si="15"/>
        <v>1010.6250000000002</v>
      </c>
      <c r="M1861" s="32">
        <v>0.35</v>
      </c>
      <c r="O1861" s="37"/>
      <c r="P1861" s="35"/>
      <c r="Q1861" s="33"/>
      <c r="R1861" s="34"/>
    </row>
    <row r="1862" spans="1:18" ht="15.75" customHeight="1" x14ac:dyDescent="0.2">
      <c r="A1862" s="22"/>
      <c r="B1862" s="27" t="s">
        <v>34</v>
      </c>
      <c r="C1862" s="27">
        <v>1128299</v>
      </c>
      <c r="D1862" s="28">
        <v>44493</v>
      </c>
      <c r="E1862" s="27" t="s">
        <v>35</v>
      </c>
      <c r="F1862" s="27" t="s">
        <v>82</v>
      </c>
      <c r="G1862" s="27" t="s">
        <v>83</v>
      </c>
      <c r="H1862" s="27" t="s">
        <v>26</v>
      </c>
      <c r="I1862" s="29">
        <v>0.50000000000000011</v>
      </c>
      <c r="J1862" s="30">
        <v>3500</v>
      </c>
      <c r="K1862" s="31">
        <f t="shared" si="14"/>
        <v>1750.0000000000005</v>
      </c>
      <c r="L1862" s="31">
        <f t="shared" si="15"/>
        <v>612.50000000000011</v>
      </c>
      <c r="M1862" s="32">
        <v>0.35</v>
      </c>
      <c r="O1862" s="37"/>
      <c r="P1862" s="35"/>
      <c r="Q1862" s="33"/>
      <c r="R1862" s="34"/>
    </row>
    <row r="1863" spans="1:18" ht="15.75" customHeight="1" x14ac:dyDescent="0.2">
      <c r="A1863" s="22"/>
      <c r="B1863" s="27" t="s">
        <v>34</v>
      </c>
      <c r="C1863" s="27">
        <v>1128299</v>
      </c>
      <c r="D1863" s="28">
        <v>44493</v>
      </c>
      <c r="E1863" s="27" t="s">
        <v>35</v>
      </c>
      <c r="F1863" s="27" t="s">
        <v>82</v>
      </c>
      <c r="G1863" s="27" t="s">
        <v>83</v>
      </c>
      <c r="H1863" s="27" t="s">
        <v>27</v>
      </c>
      <c r="I1863" s="29">
        <v>0.45000000000000007</v>
      </c>
      <c r="J1863" s="30">
        <v>3250</v>
      </c>
      <c r="K1863" s="31">
        <f t="shared" si="14"/>
        <v>1462.5000000000002</v>
      </c>
      <c r="L1863" s="31">
        <f t="shared" si="15"/>
        <v>511.87500000000006</v>
      </c>
      <c r="M1863" s="32">
        <v>0.35</v>
      </c>
      <c r="O1863" s="37"/>
      <c r="P1863" s="35"/>
      <c r="Q1863" s="33"/>
      <c r="R1863" s="34"/>
    </row>
    <row r="1864" spans="1:18" ht="15.75" customHeight="1" x14ac:dyDescent="0.2">
      <c r="A1864" s="22"/>
      <c r="B1864" s="27" t="s">
        <v>34</v>
      </c>
      <c r="C1864" s="27">
        <v>1128299</v>
      </c>
      <c r="D1864" s="28">
        <v>44493</v>
      </c>
      <c r="E1864" s="27" t="s">
        <v>35</v>
      </c>
      <c r="F1864" s="27" t="s">
        <v>82</v>
      </c>
      <c r="G1864" s="27" t="s">
        <v>83</v>
      </c>
      <c r="H1864" s="27" t="s">
        <v>28</v>
      </c>
      <c r="I1864" s="29">
        <v>0.55000000000000004</v>
      </c>
      <c r="J1864" s="30">
        <v>3000</v>
      </c>
      <c r="K1864" s="31">
        <f t="shared" si="14"/>
        <v>1650.0000000000002</v>
      </c>
      <c r="L1864" s="31">
        <f t="shared" si="15"/>
        <v>660.00000000000011</v>
      </c>
      <c r="M1864" s="32">
        <v>0.4</v>
      </c>
      <c r="O1864" s="37"/>
      <c r="P1864" s="35"/>
      <c r="Q1864" s="33"/>
      <c r="R1864" s="34"/>
    </row>
    <row r="1865" spans="1:18" ht="15.75" customHeight="1" x14ac:dyDescent="0.2">
      <c r="A1865" s="22"/>
      <c r="B1865" s="27" t="s">
        <v>34</v>
      </c>
      <c r="C1865" s="27">
        <v>1128299</v>
      </c>
      <c r="D1865" s="28">
        <v>44493</v>
      </c>
      <c r="E1865" s="27" t="s">
        <v>35</v>
      </c>
      <c r="F1865" s="27" t="s">
        <v>82</v>
      </c>
      <c r="G1865" s="27" t="s">
        <v>83</v>
      </c>
      <c r="H1865" s="27" t="s">
        <v>29</v>
      </c>
      <c r="I1865" s="29">
        <v>0.60000000000000009</v>
      </c>
      <c r="J1865" s="30">
        <v>3500</v>
      </c>
      <c r="K1865" s="31">
        <f t="shared" si="14"/>
        <v>2100.0000000000005</v>
      </c>
      <c r="L1865" s="31">
        <f t="shared" si="15"/>
        <v>630.00000000000011</v>
      </c>
      <c r="M1865" s="32">
        <v>0.3</v>
      </c>
      <c r="O1865" s="37"/>
      <c r="P1865" s="35"/>
      <c r="Q1865" s="33"/>
      <c r="R1865" s="34"/>
    </row>
    <row r="1866" spans="1:18" ht="15.75" customHeight="1" x14ac:dyDescent="0.2">
      <c r="A1866" s="22"/>
      <c r="B1866" s="27" t="s">
        <v>34</v>
      </c>
      <c r="C1866" s="27">
        <v>1128299</v>
      </c>
      <c r="D1866" s="28">
        <v>44524</v>
      </c>
      <c r="E1866" s="27" t="s">
        <v>35</v>
      </c>
      <c r="F1866" s="27" t="s">
        <v>82</v>
      </c>
      <c r="G1866" s="27" t="s">
        <v>83</v>
      </c>
      <c r="H1866" s="27" t="s">
        <v>24</v>
      </c>
      <c r="I1866" s="29">
        <v>0.45000000000000007</v>
      </c>
      <c r="J1866" s="30">
        <v>5750</v>
      </c>
      <c r="K1866" s="31">
        <f t="shared" si="14"/>
        <v>2587.5000000000005</v>
      </c>
      <c r="L1866" s="31">
        <f t="shared" si="15"/>
        <v>905.62500000000011</v>
      </c>
      <c r="M1866" s="32">
        <v>0.35</v>
      </c>
      <c r="O1866" s="37"/>
      <c r="P1866" s="35"/>
      <c r="Q1866" s="33"/>
      <c r="R1866" s="34"/>
    </row>
    <row r="1867" spans="1:18" ht="15.75" customHeight="1" x14ac:dyDescent="0.2">
      <c r="A1867" s="22"/>
      <c r="B1867" s="27" t="s">
        <v>34</v>
      </c>
      <c r="C1867" s="27">
        <v>1128299</v>
      </c>
      <c r="D1867" s="28">
        <v>44524</v>
      </c>
      <c r="E1867" s="27" t="s">
        <v>35</v>
      </c>
      <c r="F1867" s="27" t="s">
        <v>82</v>
      </c>
      <c r="G1867" s="27" t="s">
        <v>83</v>
      </c>
      <c r="H1867" s="27" t="s">
        <v>25</v>
      </c>
      <c r="I1867" s="29">
        <v>0.50000000000000011</v>
      </c>
      <c r="J1867" s="30">
        <v>6500</v>
      </c>
      <c r="K1867" s="31">
        <f t="shared" si="14"/>
        <v>3250.0000000000009</v>
      </c>
      <c r="L1867" s="31">
        <f t="shared" si="15"/>
        <v>1137.5000000000002</v>
      </c>
      <c r="M1867" s="32">
        <v>0.35</v>
      </c>
      <c r="O1867" s="37"/>
      <c r="P1867" s="35"/>
      <c r="Q1867" s="33"/>
      <c r="R1867" s="34"/>
    </row>
    <row r="1868" spans="1:18" ht="15.75" customHeight="1" x14ac:dyDescent="0.2">
      <c r="A1868" s="22"/>
      <c r="B1868" s="27" t="s">
        <v>34</v>
      </c>
      <c r="C1868" s="27">
        <v>1128299</v>
      </c>
      <c r="D1868" s="28">
        <v>44524</v>
      </c>
      <c r="E1868" s="27" t="s">
        <v>35</v>
      </c>
      <c r="F1868" s="27" t="s">
        <v>82</v>
      </c>
      <c r="G1868" s="27" t="s">
        <v>83</v>
      </c>
      <c r="H1868" s="27" t="s">
        <v>26</v>
      </c>
      <c r="I1868" s="29">
        <v>0.45000000000000007</v>
      </c>
      <c r="J1868" s="30">
        <v>4750</v>
      </c>
      <c r="K1868" s="31">
        <f t="shared" si="14"/>
        <v>2137.5000000000005</v>
      </c>
      <c r="L1868" s="31">
        <f t="shared" si="15"/>
        <v>748.12500000000011</v>
      </c>
      <c r="M1868" s="32">
        <v>0.35</v>
      </c>
      <c r="O1868" s="37"/>
      <c r="P1868" s="35"/>
      <c r="Q1868" s="33"/>
      <c r="R1868" s="34"/>
    </row>
    <row r="1869" spans="1:18" ht="15.75" customHeight="1" x14ac:dyDescent="0.2">
      <c r="A1869" s="22"/>
      <c r="B1869" s="27" t="s">
        <v>34</v>
      </c>
      <c r="C1869" s="27">
        <v>1128299</v>
      </c>
      <c r="D1869" s="28">
        <v>44524</v>
      </c>
      <c r="E1869" s="27" t="s">
        <v>35</v>
      </c>
      <c r="F1869" s="27" t="s">
        <v>82</v>
      </c>
      <c r="G1869" s="27" t="s">
        <v>83</v>
      </c>
      <c r="H1869" s="27" t="s">
        <v>27</v>
      </c>
      <c r="I1869" s="29">
        <v>0.55000000000000016</v>
      </c>
      <c r="J1869" s="30">
        <v>4500</v>
      </c>
      <c r="K1869" s="31">
        <f t="shared" si="14"/>
        <v>2475.0000000000009</v>
      </c>
      <c r="L1869" s="31">
        <f t="shared" si="15"/>
        <v>866.25000000000023</v>
      </c>
      <c r="M1869" s="32">
        <v>0.35</v>
      </c>
      <c r="O1869" s="37"/>
      <c r="P1869" s="35"/>
      <c r="Q1869" s="33"/>
      <c r="R1869" s="34"/>
    </row>
    <row r="1870" spans="1:18" ht="15.75" customHeight="1" x14ac:dyDescent="0.2">
      <c r="A1870" s="22"/>
      <c r="B1870" s="27" t="s">
        <v>34</v>
      </c>
      <c r="C1870" s="27">
        <v>1128299</v>
      </c>
      <c r="D1870" s="28">
        <v>44524</v>
      </c>
      <c r="E1870" s="27" t="s">
        <v>35</v>
      </c>
      <c r="F1870" s="27" t="s">
        <v>82</v>
      </c>
      <c r="G1870" s="27" t="s">
        <v>83</v>
      </c>
      <c r="H1870" s="27" t="s">
        <v>28</v>
      </c>
      <c r="I1870" s="29">
        <v>0.75000000000000011</v>
      </c>
      <c r="J1870" s="30">
        <v>4250</v>
      </c>
      <c r="K1870" s="31">
        <f t="shared" si="14"/>
        <v>3187.5000000000005</v>
      </c>
      <c r="L1870" s="31">
        <f t="shared" si="15"/>
        <v>1275.0000000000002</v>
      </c>
      <c r="M1870" s="32">
        <v>0.4</v>
      </c>
      <c r="O1870" s="37"/>
      <c r="P1870" s="35"/>
      <c r="Q1870" s="33"/>
      <c r="R1870" s="34"/>
    </row>
    <row r="1871" spans="1:18" ht="15.75" customHeight="1" x14ac:dyDescent="0.2">
      <c r="A1871" s="22"/>
      <c r="B1871" s="27" t="s">
        <v>34</v>
      </c>
      <c r="C1871" s="27">
        <v>1128299</v>
      </c>
      <c r="D1871" s="28">
        <v>44524</v>
      </c>
      <c r="E1871" s="27" t="s">
        <v>35</v>
      </c>
      <c r="F1871" s="27" t="s">
        <v>82</v>
      </c>
      <c r="G1871" s="27" t="s">
        <v>83</v>
      </c>
      <c r="H1871" s="27" t="s">
        <v>29</v>
      </c>
      <c r="I1871" s="29">
        <v>0.80000000000000016</v>
      </c>
      <c r="J1871" s="30">
        <v>5500</v>
      </c>
      <c r="K1871" s="31">
        <f t="shared" si="14"/>
        <v>4400.0000000000009</v>
      </c>
      <c r="L1871" s="31">
        <f t="shared" si="15"/>
        <v>1320.0000000000002</v>
      </c>
      <c r="M1871" s="32">
        <v>0.3</v>
      </c>
      <c r="O1871" s="37"/>
      <c r="P1871" s="35"/>
      <c r="Q1871" s="33"/>
      <c r="R1871" s="34"/>
    </row>
    <row r="1872" spans="1:18" ht="15.75" customHeight="1" x14ac:dyDescent="0.2">
      <c r="A1872" s="22"/>
      <c r="B1872" s="27" t="s">
        <v>34</v>
      </c>
      <c r="C1872" s="27">
        <v>1128299</v>
      </c>
      <c r="D1872" s="28">
        <v>44553</v>
      </c>
      <c r="E1872" s="27" t="s">
        <v>35</v>
      </c>
      <c r="F1872" s="27" t="s">
        <v>82</v>
      </c>
      <c r="G1872" s="27" t="s">
        <v>83</v>
      </c>
      <c r="H1872" s="27" t="s">
        <v>24</v>
      </c>
      <c r="I1872" s="29">
        <v>0.65000000000000013</v>
      </c>
      <c r="J1872" s="30">
        <v>7500</v>
      </c>
      <c r="K1872" s="31">
        <f t="shared" si="14"/>
        <v>4875.0000000000009</v>
      </c>
      <c r="L1872" s="31">
        <f t="shared" si="15"/>
        <v>1706.2500000000002</v>
      </c>
      <c r="M1872" s="32">
        <v>0.35</v>
      </c>
      <c r="O1872" s="37"/>
      <c r="P1872" s="35"/>
      <c r="Q1872" s="33"/>
      <c r="R1872" s="34"/>
    </row>
    <row r="1873" spans="1:18" ht="15.75" customHeight="1" x14ac:dyDescent="0.2">
      <c r="A1873" s="22"/>
      <c r="B1873" s="27" t="s">
        <v>34</v>
      </c>
      <c r="C1873" s="27">
        <v>1128299</v>
      </c>
      <c r="D1873" s="28">
        <v>44553</v>
      </c>
      <c r="E1873" s="27" t="s">
        <v>35</v>
      </c>
      <c r="F1873" s="27" t="s">
        <v>82</v>
      </c>
      <c r="G1873" s="27" t="s">
        <v>83</v>
      </c>
      <c r="H1873" s="27" t="s">
        <v>25</v>
      </c>
      <c r="I1873" s="29">
        <v>0.75000000000000022</v>
      </c>
      <c r="J1873" s="30">
        <v>7500</v>
      </c>
      <c r="K1873" s="31">
        <f t="shared" si="14"/>
        <v>5625.0000000000018</v>
      </c>
      <c r="L1873" s="31">
        <f t="shared" si="15"/>
        <v>1968.7500000000005</v>
      </c>
      <c r="M1873" s="32">
        <v>0.35</v>
      </c>
      <c r="O1873" s="37"/>
      <c r="P1873" s="35"/>
      <c r="Q1873" s="33"/>
      <c r="R1873" s="34"/>
    </row>
    <row r="1874" spans="1:18" ht="15.75" customHeight="1" x14ac:dyDescent="0.2">
      <c r="A1874" s="22"/>
      <c r="B1874" s="27" t="s">
        <v>34</v>
      </c>
      <c r="C1874" s="27">
        <v>1128299</v>
      </c>
      <c r="D1874" s="28">
        <v>44553</v>
      </c>
      <c r="E1874" s="27" t="s">
        <v>35</v>
      </c>
      <c r="F1874" s="27" t="s">
        <v>82</v>
      </c>
      <c r="G1874" s="27" t="s">
        <v>83</v>
      </c>
      <c r="H1874" s="27" t="s">
        <v>26</v>
      </c>
      <c r="I1874" s="29">
        <v>0.70000000000000018</v>
      </c>
      <c r="J1874" s="30">
        <v>5500</v>
      </c>
      <c r="K1874" s="31">
        <f t="shared" si="14"/>
        <v>3850.0000000000009</v>
      </c>
      <c r="L1874" s="31">
        <f t="shared" si="15"/>
        <v>1347.5000000000002</v>
      </c>
      <c r="M1874" s="32">
        <v>0.35</v>
      </c>
      <c r="O1874" s="37"/>
      <c r="P1874" s="35"/>
      <c r="Q1874" s="33"/>
      <c r="R1874" s="34"/>
    </row>
    <row r="1875" spans="1:18" ht="15.75" customHeight="1" x14ac:dyDescent="0.2">
      <c r="A1875" s="22"/>
      <c r="B1875" s="27" t="s">
        <v>34</v>
      </c>
      <c r="C1875" s="27">
        <v>1128299</v>
      </c>
      <c r="D1875" s="28">
        <v>44553</v>
      </c>
      <c r="E1875" s="27" t="s">
        <v>35</v>
      </c>
      <c r="F1875" s="27" t="s">
        <v>82</v>
      </c>
      <c r="G1875" s="27" t="s">
        <v>83</v>
      </c>
      <c r="H1875" s="27" t="s">
        <v>27</v>
      </c>
      <c r="I1875" s="29">
        <v>0.70000000000000018</v>
      </c>
      <c r="J1875" s="30">
        <v>5500</v>
      </c>
      <c r="K1875" s="31">
        <f t="shared" si="14"/>
        <v>3850.0000000000009</v>
      </c>
      <c r="L1875" s="31">
        <f t="shared" si="15"/>
        <v>1347.5000000000002</v>
      </c>
      <c r="M1875" s="32">
        <v>0.35</v>
      </c>
      <c r="O1875" s="37"/>
      <c r="P1875" s="35"/>
      <c r="Q1875" s="33"/>
      <c r="R1875" s="34"/>
    </row>
    <row r="1876" spans="1:18" ht="15.75" customHeight="1" x14ac:dyDescent="0.2">
      <c r="A1876" s="22"/>
      <c r="B1876" s="27" t="s">
        <v>34</v>
      </c>
      <c r="C1876" s="27">
        <v>1128299</v>
      </c>
      <c r="D1876" s="28">
        <v>44553</v>
      </c>
      <c r="E1876" s="27" t="s">
        <v>35</v>
      </c>
      <c r="F1876" s="27" t="s">
        <v>82</v>
      </c>
      <c r="G1876" s="27" t="s">
        <v>83</v>
      </c>
      <c r="H1876" s="27" t="s">
        <v>28</v>
      </c>
      <c r="I1876" s="29">
        <v>0.80000000000000016</v>
      </c>
      <c r="J1876" s="30">
        <v>4750</v>
      </c>
      <c r="K1876" s="31">
        <f t="shared" si="14"/>
        <v>3800.0000000000009</v>
      </c>
      <c r="L1876" s="31">
        <f t="shared" si="15"/>
        <v>1520.0000000000005</v>
      </c>
      <c r="M1876" s="32">
        <v>0.4</v>
      </c>
      <c r="O1876" s="37"/>
      <c r="P1876" s="35"/>
      <c r="Q1876" s="33"/>
      <c r="R1876" s="34"/>
    </row>
    <row r="1877" spans="1:18" ht="15.75" customHeight="1" x14ac:dyDescent="0.2">
      <c r="A1877" s="22"/>
      <c r="B1877" s="27" t="s">
        <v>34</v>
      </c>
      <c r="C1877" s="27">
        <v>1128299</v>
      </c>
      <c r="D1877" s="28">
        <v>44553</v>
      </c>
      <c r="E1877" s="27" t="s">
        <v>35</v>
      </c>
      <c r="F1877" s="27" t="s">
        <v>82</v>
      </c>
      <c r="G1877" s="27" t="s">
        <v>83</v>
      </c>
      <c r="H1877" s="27" t="s">
        <v>29</v>
      </c>
      <c r="I1877" s="29">
        <v>0.8500000000000002</v>
      </c>
      <c r="J1877" s="30">
        <v>5750</v>
      </c>
      <c r="K1877" s="31">
        <f t="shared" si="14"/>
        <v>4887.5000000000009</v>
      </c>
      <c r="L1877" s="31">
        <f t="shared" si="15"/>
        <v>1466.2500000000002</v>
      </c>
      <c r="M1877" s="32">
        <v>0.3</v>
      </c>
      <c r="O1877" s="37"/>
      <c r="P1877" s="35"/>
      <c r="Q1877" s="33"/>
      <c r="R1877" s="34"/>
    </row>
    <row r="1878" spans="1:18" ht="15.75" customHeight="1" x14ac:dyDescent="0.2">
      <c r="A1878" s="22" t="s">
        <v>46</v>
      </c>
      <c r="B1878" s="27" t="s">
        <v>34</v>
      </c>
      <c r="C1878" s="27">
        <v>1128299</v>
      </c>
      <c r="D1878" s="28">
        <v>44213</v>
      </c>
      <c r="E1878" s="27" t="s">
        <v>35</v>
      </c>
      <c r="F1878" s="27" t="s">
        <v>84</v>
      </c>
      <c r="G1878" s="27" t="s">
        <v>67</v>
      </c>
      <c r="H1878" s="27" t="s">
        <v>24</v>
      </c>
      <c r="I1878" s="29">
        <v>0.35000000000000003</v>
      </c>
      <c r="J1878" s="30">
        <v>4000</v>
      </c>
      <c r="K1878" s="31">
        <f t="shared" si="14"/>
        <v>1400.0000000000002</v>
      </c>
      <c r="L1878" s="31">
        <f t="shared" si="15"/>
        <v>560</v>
      </c>
      <c r="M1878" s="32">
        <v>0.39999999999999997</v>
      </c>
      <c r="O1878" s="37"/>
      <c r="P1878" s="35"/>
      <c r="Q1878" s="33"/>
      <c r="R1878" s="34"/>
    </row>
    <row r="1879" spans="1:18" ht="15.75" customHeight="1" x14ac:dyDescent="0.2">
      <c r="A1879" s="22"/>
      <c r="B1879" s="27" t="s">
        <v>34</v>
      </c>
      <c r="C1879" s="27">
        <v>1128299</v>
      </c>
      <c r="D1879" s="28">
        <v>44213</v>
      </c>
      <c r="E1879" s="27" t="s">
        <v>35</v>
      </c>
      <c r="F1879" s="27" t="s">
        <v>84</v>
      </c>
      <c r="G1879" s="27" t="s">
        <v>67</v>
      </c>
      <c r="H1879" s="27" t="s">
        <v>25</v>
      </c>
      <c r="I1879" s="29">
        <v>0.45</v>
      </c>
      <c r="J1879" s="30">
        <v>4000</v>
      </c>
      <c r="K1879" s="31">
        <f t="shared" si="14"/>
        <v>1800</v>
      </c>
      <c r="L1879" s="31">
        <f t="shared" si="15"/>
        <v>719.99999999999989</v>
      </c>
      <c r="M1879" s="32">
        <v>0.39999999999999997</v>
      </c>
      <c r="O1879" s="37"/>
      <c r="P1879" s="35"/>
      <c r="Q1879" s="33"/>
      <c r="R1879" s="34"/>
    </row>
    <row r="1880" spans="1:18" ht="15.75" customHeight="1" x14ac:dyDescent="0.2">
      <c r="A1880" s="22"/>
      <c r="B1880" s="27" t="s">
        <v>34</v>
      </c>
      <c r="C1880" s="27">
        <v>1128299</v>
      </c>
      <c r="D1880" s="28">
        <v>44213</v>
      </c>
      <c r="E1880" s="27" t="s">
        <v>35</v>
      </c>
      <c r="F1880" s="27" t="s">
        <v>84</v>
      </c>
      <c r="G1880" s="27" t="s">
        <v>67</v>
      </c>
      <c r="H1880" s="27" t="s">
        <v>26</v>
      </c>
      <c r="I1880" s="29">
        <v>0.45</v>
      </c>
      <c r="J1880" s="30">
        <v>4000</v>
      </c>
      <c r="K1880" s="31">
        <f t="shared" si="14"/>
        <v>1800</v>
      </c>
      <c r="L1880" s="31">
        <f t="shared" si="15"/>
        <v>719.99999999999989</v>
      </c>
      <c r="M1880" s="32">
        <v>0.39999999999999997</v>
      </c>
      <c r="O1880" s="37"/>
      <c r="P1880" s="35"/>
      <c r="Q1880" s="33"/>
      <c r="R1880" s="34"/>
    </row>
    <row r="1881" spans="1:18" ht="15.75" customHeight="1" x14ac:dyDescent="0.2">
      <c r="A1881" s="22"/>
      <c r="B1881" s="27" t="s">
        <v>34</v>
      </c>
      <c r="C1881" s="27">
        <v>1128299</v>
      </c>
      <c r="D1881" s="28">
        <v>44213</v>
      </c>
      <c r="E1881" s="27" t="s">
        <v>35</v>
      </c>
      <c r="F1881" s="27" t="s">
        <v>84</v>
      </c>
      <c r="G1881" s="27" t="s">
        <v>67</v>
      </c>
      <c r="H1881" s="27" t="s">
        <v>27</v>
      </c>
      <c r="I1881" s="29">
        <v>0.45</v>
      </c>
      <c r="J1881" s="30">
        <v>2500</v>
      </c>
      <c r="K1881" s="31">
        <f t="shared" si="14"/>
        <v>1125</v>
      </c>
      <c r="L1881" s="31">
        <f t="shared" si="15"/>
        <v>449.99999999999994</v>
      </c>
      <c r="M1881" s="32">
        <v>0.39999999999999997</v>
      </c>
      <c r="O1881" s="37"/>
      <c r="P1881" s="35"/>
      <c r="Q1881" s="33"/>
      <c r="R1881" s="34"/>
    </row>
    <row r="1882" spans="1:18" ht="15.75" customHeight="1" x14ac:dyDescent="0.2">
      <c r="A1882" s="22"/>
      <c r="B1882" s="27" t="s">
        <v>34</v>
      </c>
      <c r="C1882" s="27">
        <v>1128299</v>
      </c>
      <c r="D1882" s="28">
        <v>44213</v>
      </c>
      <c r="E1882" s="27" t="s">
        <v>35</v>
      </c>
      <c r="F1882" s="27" t="s">
        <v>84</v>
      </c>
      <c r="G1882" s="27" t="s">
        <v>67</v>
      </c>
      <c r="H1882" s="27" t="s">
        <v>28</v>
      </c>
      <c r="I1882" s="29">
        <v>0.50000000000000011</v>
      </c>
      <c r="J1882" s="30">
        <v>2000</v>
      </c>
      <c r="K1882" s="31">
        <f t="shared" si="14"/>
        <v>1000.0000000000002</v>
      </c>
      <c r="L1882" s="31">
        <f t="shared" si="15"/>
        <v>450.00000000000011</v>
      </c>
      <c r="M1882" s="32">
        <v>0.45</v>
      </c>
      <c r="O1882" s="37"/>
      <c r="P1882" s="35"/>
      <c r="Q1882" s="33"/>
      <c r="R1882" s="34"/>
    </row>
    <row r="1883" spans="1:18" ht="15.75" customHeight="1" x14ac:dyDescent="0.2">
      <c r="A1883" s="22"/>
      <c r="B1883" s="27" t="s">
        <v>34</v>
      </c>
      <c r="C1883" s="27">
        <v>1128299</v>
      </c>
      <c r="D1883" s="28">
        <v>44213</v>
      </c>
      <c r="E1883" s="27" t="s">
        <v>35</v>
      </c>
      <c r="F1883" s="27" t="s">
        <v>84</v>
      </c>
      <c r="G1883" s="27" t="s">
        <v>67</v>
      </c>
      <c r="H1883" s="27" t="s">
        <v>29</v>
      </c>
      <c r="I1883" s="29">
        <v>0.45</v>
      </c>
      <c r="J1883" s="30">
        <v>4500</v>
      </c>
      <c r="K1883" s="31">
        <f t="shared" si="14"/>
        <v>2025</v>
      </c>
      <c r="L1883" s="31">
        <f t="shared" si="15"/>
        <v>708.75</v>
      </c>
      <c r="M1883" s="32">
        <v>0.35</v>
      </c>
      <c r="O1883" s="37"/>
      <c r="P1883" s="35"/>
      <c r="Q1883" s="33"/>
      <c r="R1883" s="34"/>
    </row>
    <row r="1884" spans="1:18" ht="15.75" customHeight="1" x14ac:dyDescent="0.2">
      <c r="A1884" s="22"/>
      <c r="B1884" s="27" t="s">
        <v>34</v>
      </c>
      <c r="C1884" s="27">
        <v>1128299</v>
      </c>
      <c r="D1884" s="28">
        <v>44244</v>
      </c>
      <c r="E1884" s="27" t="s">
        <v>35</v>
      </c>
      <c r="F1884" s="27" t="s">
        <v>84</v>
      </c>
      <c r="G1884" s="27" t="s">
        <v>67</v>
      </c>
      <c r="H1884" s="27" t="s">
        <v>24</v>
      </c>
      <c r="I1884" s="29">
        <v>0.35000000000000003</v>
      </c>
      <c r="J1884" s="30">
        <v>5000</v>
      </c>
      <c r="K1884" s="31">
        <f t="shared" si="14"/>
        <v>1750.0000000000002</v>
      </c>
      <c r="L1884" s="31">
        <f t="shared" si="15"/>
        <v>700</v>
      </c>
      <c r="M1884" s="32">
        <v>0.39999999999999997</v>
      </c>
      <c r="O1884" s="37"/>
      <c r="P1884" s="35"/>
      <c r="Q1884" s="33"/>
      <c r="R1884" s="34"/>
    </row>
    <row r="1885" spans="1:18" ht="15.75" customHeight="1" x14ac:dyDescent="0.2">
      <c r="A1885" s="22"/>
      <c r="B1885" s="27" t="s">
        <v>34</v>
      </c>
      <c r="C1885" s="27">
        <v>1128299</v>
      </c>
      <c r="D1885" s="28">
        <v>44244</v>
      </c>
      <c r="E1885" s="27" t="s">
        <v>35</v>
      </c>
      <c r="F1885" s="27" t="s">
        <v>84</v>
      </c>
      <c r="G1885" s="27" t="s">
        <v>67</v>
      </c>
      <c r="H1885" s="27" t="s">
        <v>25</v>
      </c>
      <c r="I1885" s="29">
        <v>0.45</v>
      </c>
      <c r="J1885" s="30">
        <v>4000</v>
      </c>
      <c r="K1885" s="31">
        <f t="shared" si="14"/>
        <v>1800</v>
      </c>
      <c r="L1885" s="31">
        <f t="shared" si="15"/>
        <v>719.99999999999989</v>
      </c>
      <c r="M1885" s="32">
        <v>0.39999999999999997</v>
      </c>
      <c r="O1885" s="37"/>
      <c r="P1885" s="35"/>
      <c r="Q1885" s="33"/>
      <c r="R1885" s="34"/>
    </row>
    <row r="1886" spans="1:18" ht="15.75" customHeight="1" x14ac:dyDescent="0.2">
      <c r="A1886" s="22"/>
      <c r="B1886" s="27" t="s">
        <v>34</v>
      </c>
      <c r="C1886" s="27">
        <v>1128299</v>
      </c>
      <c r="D1886" s="28">
        <v>44244</v>
      </c>
      <c r="E1886" s="27" t="s">
        <v>35</v>
      </c>
      <c r="F1886" s="27" t="s">
        <v>84</v>
      </c>
      <c r="G1886" s="27" t="s">
        <v>67</v>
      </c>
      <c r="H1886" s="27" t="s">
        <v>26</v>
      </c>
      <c r="I1886" s="29">
        <v>0.45</v>
      </c>
      <c r="J1886" s="30">
        <v>4000</v>
      </c>
      <c r="K1886" s="31">
        <f t="shared" si="14"/>
        <v>1800</v>
      </c>
      <c r="L1886" s="31">
        <f t="shared" si="15"/>
        <v>719.99999999999989</v>
      </c>
      <c r="M1886" s="32">
        <v>0.39999999999999997</v>
      </c>
      <c r="O1886" s="37"/>
      <c r="P1886" s="35"/>
      <c r="Q1886" s="33"/>
      <c r="R1886" s="34"/>
    </row>
    <row r="1887" spans="1:18" ht="15.75" customHeight="1" x14ac:dyDescent="0.2">
      <c r="A1887" s="22"/>
      <c r="B1887" s="27" t="s">
        <v>34</v>
      </c>
      <c r="C1887" s="27">
        <v>1128299</v>
      </c>
      <c r="D1887" s="28">
        <v>44244</v>
      </c>
      <c r="E1887" s="27" t="s">
        <v>35</v>
      </c>
      <c r="F1887" s="27" t="s">
        <v>84</v>
      </c>
      <c r="G1887" s="27" t="s">
        <v>67</v>
      </c>
      <c r="H1887" s="27" t="s">
        <v>27</v>
      </c>
      <c r="I1887" s="29">
        <v>0.45</v>
      </c>
      <c r="J1887" s="30">
        <v>2500</v>
      </c>
      <c r="K1887" s="31">
        <f t="shared" si="14"/>
        <v>1125</v>
      </c>
      <c r="L1887" s="31">
        <f t="shared" si="15"/>
        <v>449.99999999999994</v>
      </c>
      <c r="M1887" s="32">
        <v>0.39999999999999997</v>
      </c>
      <c r="O1887" s="37"/>
      <c r="P1887" s="35"/>
      <c r="Q1887" s="33"/>
      <c r="R1887" s="34"/>
    </row>
    <row r="1888" spans="1:18" ht="15.75" customHeight="1" x14ac:dyDescent="0.2">
      <c r="A1888" s="22"/>
      <c r="B1888" s="27" t="s">
        <v>34</v>
      </c>
      <c r="C1888" s="27">
        <v>1128299</v>
      </c>
      <c r="D1888" s="28">
        <v>44244</v>
      </c>
      <c r="E1888" s="27" t="s">
        <v>35</v>
      </c>
      <c r="F1888" s="27" t="s">
        <v>84</v>
      </c>
      <c r="G1888" s="27" t="s">
        <v>67</v>
      </c>
      <c r="H1888" s="27" t="s">
        <v>28</v>
      </c>
      <c r="I1888" s="29">
        <v>0.50000000000000011</v>
      </c>
      <c r="J1888" s="30">
        <v>1750</v>
      </c>
      <c r="K1888" s="31">
        <f t="shared" si="14"/>
        <v>875.00000000000023</v>
      </c>
      <c r="L1888" s="31">
        <f t="shared" si="15"/>
        <v>393.75000000000011</v>
      </c>
      <c r="M1888" s="32">
        <v>0.45</v>
      </c>
      <c r="O1888" s="37"/>
      <c r="P1888" s="35"/>
      <c r="Q1888" s="33"/>
      <c r="R1888" s="34"/>
    </row>
    <row r="1889" spans="1:18" ht="15.75" customHeight="1" x14ac:dyDescent="0.2">
      <c r="A1889" s="22"/>
      <c r="B1889" s="27" t="s">
        <v>34</v>
      </c>
      <c r="C1889" s="27">
        <v>1128299</v>
      </c>
      <c r="D1889" s="28">
        <v>44244</v>
      </c>
      <c r="E1889" s="27" t="s">
        <v>35</v>
      </c>
      <c r="F1889" s="27" t="s">
        <v>84</v>
      </c>
      <c r="G1889" s="27" t="s">
        <v>67</v>
      </c>
      <c r="H1889" s="27" t="s">
        <v>29</v>
      </c>
      <c r="I1889" s="29">
        <v>0.45</v>
      </c>
      <c r="J1889" s="30">
        <v>3750</v>
      </c>
      <c r="K1889" s="31">
        <f t="shared" si="14"/>
        <v>1687.5</v>
      </c>
      <c r="L1889" s="31">
        <f t="shared" si="15"/>
        <v>590.625</v>
      </c>
      <c r="M1889" s="32">
        <v>0.35</v>
      </c>
      <c r="O1889" s="37"/>
      <c r="P1889" s="35"/>
      <c r="Q1889" s="33"/>
      <c r="R1889" s="34"/>
    </row>
    <row r="1890" spans="1:18" ht="15.75" customHeight="1" x14ac:dyDescent="0.2">
      <c r="A1890" s="22"/>
      <c r="B1890" s="27" t="s">
        <v>34</v>
      </c>
      <c r="C1890" s="27">
        <v>1128299</v>
      </c>
      <c r="D1890" s="28">
        <v>44271</v>
      </c>
      <c r="E1890" s="27" t="s">
        <v>35</v>
      </c>
      <c r="F1890" s="27" t="s">
        <v>84</v>
      </c>
      <c r="G1890" s="27" t="s">
        <v>67</v>
      </c>
      <c r="H1890" s="27" t="s">
        <v>24</v>
      </c>
      <c r="I1890" s="29">
        <v>0.45</v>
      </c>
      <c r="J1890" s="30">
        <v>5250</v>
      </c>
      <c r="K1890" s="31">
        <f t="shared" si="14"/>
        <v>2362.5</v>
      </c>
      <c r="L1890" s="31">
        <f t="shared" si="15"/>
        <v>944.99999999999989</v>
      </c>
      <c r="M1890" s="32">
        <v>0.39999999999999997</v>
      </c>
      <c r="O1890" s="37"/>
      <c r="P1890" s="35"/>
      <c r="Q1890" s="33"/>
      <c r="R1890" s="34"/>
    </row>
    <row r="1891" spans="1:18" ht="15.75" customHeight="1" x14ac:dyDescent="0.2">
      <c r="A1891" s="22"/>
      <c r="B1891" s="27" t="s">
        <v>34</v>
      </c>
      <c r="C1891" s="27">
        <v>1128299</v>
      </c>
      <c r="D1891" s="28">
        <v>44271</v>
      </c>
      <c r="E1891" s="27" t="s">
        <v>35</v>
      </c>
      <c r="F1891" s="27" t="s">
        <v>84</v>
      </c>
      <c r="G1891" s="27" t="s">
        <v>67</v>
      </c>
      <c r="H1891" s="27" t="s">
        <v>25</v>
      </c>
      <c r="I1891" s="29">
        <v>0.55000000000000004</v>
      </c>
      <c r="J1891" s="30">
        <v>3750</v>
      </c>
      <c r="K1891" s="31">
        <f t="shared" si="14"/>
        <v>2062.5</v>
      </c>
      <c r="L1891" s="31">
        <f t="shared" si="15"/>
        <v>824.99999999999989</v>
      </c>
      <c r="M1891" s="32">
        <v>0.39999999999999997</v>
      </c>
      <c r="O1891" s="37"/>
      <c r="P1891" s="35"/>
      <c r="Q1891" s="33"/>
      <c r="R1891" s="34"/>
    </row>
    <row r="1892" spans="1:18" ht="15.75" customHeight="1" x14ac:dyDescent="0.2">
      <c r="A1892" s="22"/>
      <c r="B1892" s="27" t="s">
        <v>34</v>
      </c>
      <c r="C1892" s="27">
        <v>1128299</v>
      </c>
      <c r="D1892" s="28">
        <v>44271</v>
      </c>
      <c r="E1892" s="27" t="s">
        <v>35</v>
      </c>
      <c r="F1892" s="27" t="s">
        <v>84</v>
      </c>
      <c r="G1892" s="27" t="s">
        <v>67</v>
      </c>
      <c r="H1892" s="27" t="s">
        <v>26</v>
      </c>
      <c r="I1892" s="29">
        <v>0.6</v>
      </c>
      <c r="J1892" s="30">
        <v>4000</v>
      </c>
      <c r="K1892" s="31">
        <f t="shared" si="14"/>
        <v>2400</v>
      </c>
      <c r="L1892" s="31">
        <f t="shared" si="15"/>
        <v>959.99999999999989</v>
      </c>
      <c r="M1892" s="32">
        <v>0.39999999999999997</v>
      </c>
      <c r="O1892" s="37"/>
      <c r="P1892" s="35"/>
      <c r="Q1892" s="33"/>
      <c r="R1892" s="34"/>
    </row>
    <row r="1893" spans="1:18" ht="15.75" customHeight="1" x14ac:dyDescent="0.2">
      <c r="A1893" s="22"/>
      <c r="B1893" s="27" t="s">
        <v>34</v>
      </c>
      <c r="C1893" s="27">
        <v>1128299</v>
      </c>
      <c r="D1893" s="28">
        <v>44271</v>
      </c>
      <c r="E1893" s="27" t="s">
        <v>35</v>
      </c>
      <c r="F1893" s="27" t="s">
        <v>84</v>
      </c>
      <c r="G1893" s="27" t="s">
        <v>67</v>
      </c>
      <c r="H1893" s="27" t="s">
        <v>27</v>
      </c>
      <c r="I1893" s="29">
        <v>0.55000000000000004</v>
      </c>
      <c r="J1893" s="30">
        <v>3000</v>
      </c>
      <c r="K1893" s="31">
        <f t="shared" si="14"/>
        <v>1650.0000000000002</v>
      </c>
      <c r="L1893" s="31">
        <f t="shared" si="15"/>
        <v>660</v>
      </c>
      <c r="M1893" s="32">
        <v>0.39999999999999997</v>
      </c>
      <c r="O1893" s="37"/>
      <c r="P1893" s="35"/>
      <c r="Q1893" s="33"/>
      <c r="R1893" s="34"/>
    </row>
    <row r="1894" spans="1:18" ht="15.75" customHeight="1" x14ac:dyDescent="0.2">
      <c r="A1894" s="22"/>
      <c r="B1894" s="27" t="s">
        <v>34</v>
      </c>
      <c r="C1894" s="27">
        <v>1128299</v>
      </c>
      <c r="D1894" s="28">
        <v>44271</v>
      </c>
      <c r="E1894" s="27" t="s">
        <v>35</v>
      </c>
      <c r="F1894" s="27" t="s">
        <v>84</v>
      </c>
      <c r="G1894" s="27" t="s">
        <v>67</v>
      </c>
      <c r="H1894" s="27" t="s">
        <v>28</v>
      </c>
      <c r="I1894" s="29">
        <v>0.60000000000000009</v>
      </c>
      <c r="J1894" s="30">
        <v>1500</v>
      </c>
      <c r="K1894" s="31">
        <f t="shared" si="14"/>
        <v>900.00000000000011</v>
      </c>
      <c r="L1894" s="31">
        <f t="shared" si="15"/>
        <v>405.00000000000006</v>
      </c>
      <c r="M1894" s="32">
        <v>0.45</v>
      </c>
      <c r="O1894" s="37"/>
      <c r="P1894" s="35"/>
      <c r="Q1894" s="33"/>
      <c r="R1894" s="34"/>
    </row>
    <row r="1895" spans="1:18" ht="15.75" customHeight="1" x14ac:dyDescent="0.2">
      <c r="A1895" s="22"/>
      <c r="B1895" s="27" t="s">
        <v>34</v>
      </c>
      <c r="C1895" s="27">
        <v>1128299</v>
      </c>
      <c r="D1895" s="28">
        <v>44271</v>
      </c>
      <c r="E1895" s="27" t="s">
        <v>35</v>
      </c>
      <c r="F1895" s="27" t="s">
        <v>84</v>
      </c>
      <c r="G1895" s="27" t="s">
        <v>67</v>
      </c>
      <c r="H1895" s="27" t="s">
        <v>29</v>
      </c>
      <c r="I1895" s="29">
        <v>0.45</v>
      </c>
      <c r="J1895" s="30">
        <v>3500</v>
      </c>
      <c r="K1895" s="31">
        <f t="shared" si="14"/>
        <v>1575</v>
      </c>
      <c r="L1895" s="31">
        <f t="shared" si="15"/>
        <v>551.25</v>
      </c>
      <c r="M1895" s="32">
        <v>0.35</v>
      </c>
      <c r="O1895" s="37"/>
      <c r="P1895" s="35"/>
      <c r="Q1895" s="33"/>
      <c r="R1895" s="34"/>
    </row>
    <row r="1896" spans="1:18" ht="15.75" customHeight="1" x14ac:dyDescent="0.2">
      <c r="A1896" s="22"/>
      <c r="B1896" s="27" t="s">
        <v>34</v>
      </c>
      <c r="C1896" s="27">
        <v>1128299</v>
      </c>
      <c r="D1896" s="28">
        <v>44303</v>
      </c>
      <c r="E1896" s="27" t="s">
        <v>35</v>
      </c>
      <c r="F1896" s="27" t="s">
        <v>84</v>
      </c>
      <c r="G1896" s="27" t="s">
        <v>67</v>
      </c>
      <c r="H1896" s="27" t="s">
        <v>24</v>
      </c>
      <c r="I1896" s="29">
        <v>0.5</v>
      </c>
      <c r="J1896" s="30">
        <v>5250</v>
      </c>
      <c r="K1896" s="31">
        <f t="shared" si="14"/>
        <v>2625</v>
      </c>
      <c r="L1896" s="31">
        <f t="shared" si="15"/>
        <v>1050</v>
      </c>
      <c r="M1896" s="32">
        <v>0.39999999999999997</v>
      </c>
      <c r="O1896" s="37"/>
      <c r="P1896" s="35"/>
      <c r="Q1896" s="33"/>
      <c r="R1896" s="34"/>
    </row>
    <row r="1897" spans="1:18" ht="15.75" customHeight="1" x14ac:dyDescent="0.2">
      <c r="A1897" s="22"/>
      <c r="B1897" s="27" t="s">
        <v>34</v>
      </c>
      <c r="C1897" s="27">
        <v>1128299</v>
      </c>
      <c r="D1897" s="28">
        <v>44303</v>
      </c>
      <c r="E1897" s="27" t="s">
        <v>35</v>
      </c>
      <c r="F1897" s="27" t="s">
        <v>84</v>
      </c>
      <c r="G1897" s="27" t="s">
        <v>67</v>
      </c>
      <c r="H1897" s="27" t="s">
        <v>25</v>
      </c>
      <c r="I1897" s="29">
        <v>0.55000000000000004</v>
      </c>
      <c r="J1897" s="30">
        <v>3250</v>
      </c>
      <c r="K1897" s="31">
        <f t="shared" si="14"/>
        <v>1787.5000000000002</v>
      </c>
      <c r="L1897" s="31">
        <f t="shared" si="15"/>
        <v>715</v>
      </c>
      <c r="M1897" s="32">
        <v>0.39999999999999997</v>
      </c>
      <c r="O1897" s="37"/>
      <c r="P1897" s="35"/>
      <c r="Q1897" s="33"/>
      <c r="R1897" s="34"/>
    </row>
    <row r="1898" spans="1:18" ht="15.75" customHeight="1" x14ac:dyDescent="0.2">
      <c r="A1898" s="22"/>
      <c r="B1898" s="27" t="s">
        <v>34</v>
      </c>
      <c r="C1898" s="27">
        <v>1128299</v>
      </c>
      <c r="D1898" s="28">
        <v>44303</v>
      </c>
      <c r="E1898" s="27" t="s">
        <v>35</v>
      </c>
      <c r="F1898" s="27" t="s">
        <v>84</v>
      </c>
      <c r="G1898" s="27" t="s">
        <v>67</v>
      </c>
      <c r="H1898" s="27" t="s">
        <v>26</v>
      </c>
      <c r="I1898" s="29">
        <v>0.55000000000000004</v>
      </c>
      <c r="J1898" s="30">
        <v>3750</v>
      </c>
      <c r="K1898" s="31">
        <f t="shared" si="14"/>
        <v>2062.5</v>
      </c>
      <c r="L1898" s="31">
        <f t="shared" si="15"/>
        <v>824.99999999999989</v>
      </c>
      <c r="M1898" s="32">
        <v>0.39999999999999997</v>
      </c>
      <c r="O1898" s="37"/>
      <c r="P1898" s="35"/>
      <c r="Q1898" s="33"/>
      <c r="R1898" s="34"/>
    </row>
    <row r="1899" spans="1:18" ht="15.75" customHeight="1" x14ac:dyDescent="0.2">
      <c r="A1899" s="22"/>
      <c r="B1899" s="27" t="s">
        <v>34</v>
      </c>
      <c r="C1899" s="27">
        <v>1128299</v>
      </c>
      <c r="D1899" s="28">
        <v>44303</v>
      </c>
      <c r="E1899" s="27" t="s">
        <v>35</v>
      </c>
      <c r="F1899" s="27" t="s">
        <v>84</v>
      </c>
      <c r="G1899" s="27" t="s">
        <v>67</v>
      </c>
      <c r="H1899" s="27" t="s">
        <v>27</v>
      </c>
      <c r="I1899" s="29">
        <v>0.40000000000000008</v>
      </c>
      <c r="J1899" s="30">
        <v>2750</v>
      </c>
      <c r="K1899" s="31">
        <f t="shared" si="14"/>
        <v>1100.0000000000002</v>
      </c>
      <c r="L1899" s="31">
        <f t="shared" si="15"/>
        <v>440.00000000000006</v>
      </c>
      <c r="M1899" s="32">
        <v>0.39999999999999997</v>
      </c>
      <c r="O1899" s="37"/>
      <c r="P1899" s="35"/>
      <c r="Q1899" s="33"/>
      <c r="R1899" s="34"/>
    </row>
    <row r="1900" spans="1:18" ht="15.75" customHeight="1" x14ac:dyDescent="0.2">
      <c r="A1900" s="22"/>
      <c r="B1900" s="27" t="s">
        <v>34</v>
      </c>
      <c r="C1900" s="27">
        <v>1128299</v>
      </c>
      <c r="D1900" s="28">
        <v>44303</v>
      </c>
      <c r="E1900" s="27" t="s">
        <v>35</v>
      </c>
      <c r="F1900" s="27" t="s">
        <v>84</v>
      </c>
      <c r="G1900" s="27" t="s">
        <v>67</v>
      </c>
      <c r="H1900" s="27" t="s">
        <v>28</v>
      </c>
      <c r="I1900" s="29">
        <v>0.45000000000000012</v>
      </c>
      <c r="J1900" s="30">
        <v>1750</v>
      </c>
      <c r="K1900" s="31">
        <f t="shared" si="14"/>
        <v>787.50000000000023</v>
      </c>
      <c r="L1900" s="31">
        <f t="shared" si="15"/>
        <v>354.37500000000011</v>
      </c>
      <c r="M1900" s="32">
        <v>0.45</v>
      </c>
      <c r="O1900" s="37"/>
      <c r="P1900" s="35"/>
      <c r="Q1900" s="33"/>
      <c r="R1900" s="34"/>
    </row>
    <row r="1901" spans="1:18" ht="15.75" customHeight="1" x14ac:dyDescent="0.2">
      <c r="A1901" s="22"/>
      <c r="B1901" s="27" t="s">
        <v>34</v>
      </c>
      <c r="C1901" s="27">
        <v>1128299</v>
      </c>
      <c r="D1901" s="28">
        <v>44303</v>
      </c>
      <c r="E1901" s="27" t="s">
        <v>35</v>
      </c>
      <c r="F1901" s="27" t="s">
        <v>84</v>
      </c>
      <c r="G1901" s="27" t="s">
        <v>67</v>
      </c>
      <c r="H1901" s="27" t="s">
        <v>29</v>
      </c>
      <c r="I1901" s="29">
        <v>0.60000000000000009</v>
      </c>
      <c r="J1901" s="30">
        <v>3500</v>
      </c>
      <c r="K1901" s="31">
        <f t="shared" si="14"/>
        <v>2100.0000000000005</v>
      </c>
      <c r="L1901" s="31">
        <f t="shared" si="15"/>
        <v>735.00000000000011</v>
      </c>
      <c r="M1901" s="32">
        <v>0.35</v>
      </c>
      <c r="O1901" s="37"/>
      <c r="P1901" s="35"/>
      <c r="Q1901" s="33"/>
      <c r="R1901" s="34"/>
    </row>
    <row r="1902" spans="1:18" ht="15.75" customHeight="1" x14ac:dyDescent="0.2">
      <c r="A1902" s="22"/>
      <c r="B1902" s="27" t="s">
        <v>34</v>
      </c>
      <c r="C1902" s="27">
        <v>1128299</v>
      </c>
      <c r="D1902" s="28">
        <v>44334</v>
      </c>
      <c r="E1902" s="27" t="s">
        <v>35</v>
      </c>
      <c r="F1902" s="27" t="s">
        <v>84</v>
      </c>
      <c r="G1902" s="27" t="s">
        <v>67</v>
      </c>
      <c r="H1902" s="27" t="s">
        <v>24</v>
      </c>
      <c r="I1902" s="29">
        <v>0.45</v>
      </c>
      <c r="J1902" s="30">
        <v>5500</v>
      </c>
      <c r="K1902" s="31">
        <f t="shared" si="14"/>
        <v>2475</v>
      </c>
      <c r="L1902" s="31">
        <f t="shared" si="15"/>
        <v>989.99999999999989</v>
      </c>
      <c r="M1902" s="32">
        <v>0.39999999999999997</v>
      </c>
      <c r="O1902" s="37"/>
      <c r="P1902" s="35"/>
      <c r="Q1902" s="33"/>
      <c r="R1902" s="34"/>
    </row>
    <row r="1903" spans="1:18" ht="15.75" customHeight="1" x14ac:dyDescent="0.2">
      <c r="A1903" s="22"/>
      <c r="B1903" s="27" t="s">
        <v>34</v>
      </c>
      <c r="C1903" s="27">
        <v>1128299</v>
      </c>
      <c r="D1903" s="28">
        <v>44334</v>
      </c>
      <c r="E1903" s="27" t="s">
        <v>35</v>
      </c>
      <c r="F1903" s="27" t="s">
        <v>84</v>
      </c>
      <c r="G1903" s="27" t="s">
        <v>67</v>
      </c>
      <c r="H1903" s="27" t="s">
        <v>25</v>
      </c>
      <c r="I1903" s="29">
        <v>0.5</v>
      </c>
      <c r="J1903" s="30">
        <v>4000</v>
      </c>
      <c r="K1903" s="31">
        <f t="shared" si="14"/>
        <v>2000</v>
      </c>
      <c r="L1903" s="31">
        <f t="shared" si="15"/>
        <v>799.99999999999989</v>
      </c>
      <c r="M1903" s="32">
        <v>0.39999999999999997</v>
      </c>
      <c r="O1903" s="37"/>
      <c r="P1903" s="35"/>
      <c r="Q1903" s="33"/>
      <c r="R1903" s="34"/>
    </row>
    <row r="1904" spans="1:18" ht="15.75" customHeight="1" x14ac:dyDescent="0.2">
      <c r="A1904" s="22"/>
      <c r="B1904" s="27" t="s">
        <v>34</v>
      </c>
      <c r="C1904" s="27">
        <v>1128299</v>
      </c>
      <c r="D1904" s="28">
        <v>44334</v>
      </c>
      <c r="E1904" s="27" t="s">
        <v>35</v>
      </c>
      <c r="F1904" s="27" t="s">
        <v>84</v>
      </c>
      <c r="G1904" s="27" t="s">
        <v>67</v>
      </c>
      <c r="H1904" s="27" t="s">
        <v>26</v>
      </c>
      <c r="I1904" s="29">
        <v>0.5</v>
      </c>
      <c r="J1904" s="30">
        <v>4000</v>
      </c>
      <c r="K1904" s="31">
        <f t="shared" si="14"/>
        <v>2000</v>
      </c>
      <c r="L1904" s="31">
        <f t="shared" si="15"/>
        <v>799.99999999999989</v>
      </c>
      <c r="M1904" s="32">
        <v>0.39999999999999997</v>
      </c>
      <c r="O1904" s="37"/>
      <c r="P1904" s="35"/>
      <c r="Q1904" s="33"/>
      <c r="R1904" s="34"/>
    </row>
    <row r="1905" spans="1:18" ht="15.75" customHeight="1" x14ac:dyDescent="0.2">
      <c r="A1905" s="22"/>
      <c r="B1905" s="27" t="s">
        <v>34</v>
      </c>
      <c r="C1905" s="27">
        <v>1128299</v>
      </c>
      <c r="D1905" s="28">
        <v>44334</v>
      </c>
      <c r="E1905" s="27" t="s">
        <v>35</v>
      </c>
      <c r="F1905" s="27" t="s">
        <v>84</v>
      </c>
      <c r="G1905" s="27" t="s">
        <v>67</v>
      </c>
      <c r="H1905" s="27" t="s">
        <v>27</v>
      </c>
      <c r="I1905" s="29">
        <v>0.45</v>
      </c>
      <c r="J1905" s="30">
        <v>3250</v>
      </c>
      <c r="K1905" s="31">
        <f t="shared" si="14"/>
        <v>1462.5</v>
      </c>
      <c r="L1905" s="31">
        <f t="shared" si="15"/>
        <v>585</v>
      </c>
      <c r="M1905" s="32">
        <v>0.39999999999999997</v>
      </c>
      <c r="O1905" s="37"/>
      <c r="P1905" s="35"/>
      <c r="Q1905" s="33"/>
      <c r="R1905" s="34"/>
    </row>
    <row r="1906" spans="1:18" ht="15.75" customHeight="1" x14ac:dyDescent="0.2">
      <c r="A1906" s="22"/>
      <c r="B1906" s="27" t="s">
        <v>34</v>
      </c>
      <c r="C1906" s="27">
        <v>1128299</v>
      </c>
      <c r="D1906" s="28">
        <v>44334</v>
      </c>
      <c r="E1906" s="27" t="s">
        <v>35</v>
      </c>
      <c r="F1906" s="27" t="s">
        <v>84</v>
      </c>
      <c r="G1906" s="27" t="s">
        <v>67</v>
      </c>
      <c r="H1906" s="27" t="s">
        <v>28</v>
      </c>
      <c r="I1906" s="29">
        <v>0.39999999999999997</v>
      </c>
      <c r="J1906" s="30">
        <v>2250</v>
      </c>
      <c r="K1906" s="31">
        <f t="shared" si="14"/>
        <v>899.99999999999989</v>
      </c>
      <c r="L1906" s="31">
        <f t="shared" si="15"/>
        <v>404.99999999999994</v>
      </c>
      <c r="M1906" s="32">
        <v>0.45</v>
      </c>
      <c r="O1906" s="37"/>
      <c r="P1906" s="35"/>
      <c r="Q1906" s="33"/>
      <c r="R1906" s="34"/>
    </row>
    <row r="1907" spans="1:18" ht="15.75" customHeight="1" x14ac:dyDescent="0.2">
      <c r="A1907" s="22"/>
      <c r="B1907" s="27" t="s">
        <v>34</v>
      </c>
      <c r="C1907" s="27">
        <v>1128299</v>
      </c>
      <c r="D1907" s="28">
        <v>44334</v>
      </c>
      <c r="E1907" s="27" t="s">
        <v>35</v>
      </c>
      <c r="F1907" s="27" t="s">
        <v>84</v>
      </c>
      <c r="G1907" s="27" t="s">
        <v>67</v>
      </c>
      <c r="H1907" s="27" t="s">
        <v>29</v>
      </c>
      <c r="I1907" s="29">
        <v>0.65</v>
      </c>
      <c r="J1907" s="30">
        <v>5750</v>
      </c>
      <c r="K1907" s="31">
        <f t="shared" si="14"/>
        <v>3737.5</v>
      </c>
      <c r="L1907" s="31">
        <f t="shared" si="15"/>
        <v>1308.125</v>
      </c>
      <c r="M1907" s="32">
        <v>0.35</v>
      </c>
      <c r="O1907" s="37"/>
      <c r="P1907" s="35"/>
      <c r="Q1907" s="33"/>
      <c r="R1907" s="34"/>
    </row>
    <row r="1908" spans="1:18" ht="15.75" customHeight="1" x14ac:dyDescent="0.2">
      <c r="A1908" s="22"/>
      <c r="B1908" s="27" t="s">
        <v>34</v>
      </c>
      <c r="C1908" s="27">
        <v>1128299</v>
      </c>
      <c r="D1908" s="28">
        <v>44364</v>
      </c>
      <c r="E1908" s="27" t="s">
        <v>35</v>
      </c>
      <c r="F1908" s="27" t="s">
        <v>84</v>
      </c>
      <c r="G1908" s="27" t="s">
        <v>67</v>
      </c>
      <c r="H1908" s="27" t="s">
        <v>24</v>
      </c>
      <c r="I1908" s="29">
        <v>0.6</v>
      </c>
      <c r="J1908" s="30">
        <v>8250</v>
      </c>
      <c r="K1908" s="31">
        <f t="shared" si="14"/>
        <v>4950</v>
      </c>
      <c r="L1908" s="31">
        <f t="shared" si="15"/>
        <v>1979.9999999999998</v>
      </c>
      <c r="M1908" s="32">
        <v>0.39999999999999997</v>
      </c>
      <c r="O1908" s="37"/>
      <c r="P1908" s="35"/>
      <c r="Q1908" s="33"/>
      <c r="R1908" s="34"/>
    </row>
    <row r="1909" spans="1:18" ht="15.75" customHeight="1" x14ac:dyDescent="0.2">
      <c r="A1909" s="22"/>
      <c r="B1909" s="27" t="s">
        <v>34</v>
      </c>
      <c r="C1909" s="27">
        <v>1128299</v>
      </c>
      <c r="D1909" s="28">
        <v>44364</v>
      </c>
      <c r="E1909" s="27" t="s">
        <v>35</v>
      </c>
      <c r="F1909" s="27" t="s">
        <v>84</v>
      </c>
      <c r="G1909" s="27" t="s">
        <v>67</v>
      </c>
      <c r="H1909" s="27" t="s">
        <v>25</v>
      </c>
      <c r="I1909" s="29">
        <v>0.7</v>
      </c>
      <c r="J1909" s="30">
        <v>7000</v>
      </c>
      <c r="K1909" s="31">
        <f t="shared" si="14"/>
        <v>4900</v>
      </c>
      <c r="L1909" s="31">
        <f t="shared" si="15"/>
        <v>1959.9999999999998</v>
      </c>
      <c r="M1909" s="32">
        <v>0.39999999999999997</v>
      </c>
      <c r="O1909" s="37"/>
      <c r="P1909" s="35"/>
      <c r="Q1909" s="33"/>
      <c r="R1909" s="34"/>
    </row>
    <row r="1910" spans="1:18" ht="15.75" customHeight="1" x14ac:dyDescent="0.2">
      <c r="A1910" s="22"/>
      <c r="B1910" s="27" t="s">
        <v>34</v>
      </c>
      <c r="C1910" s="27">
        <v>1128299</v>
      </c>
      <c r="D1910" s="28">
        <v>44364</v>
      </c>
      <c r="E1910" s="27" t="s">
        <v>35</v>
      </c>
      <c r="F1910" s="27" t="s">
        <v>84</v>
      </c>
      <c r="G1910" s="27" t="s">
        <v>67</v>
      </c>
      <c r="H1910" s="27" t="s">
        <v>26</v>
      </c>
      <c r="I1910" s="29">
        <v>0.85</v>
      </c>
      <c r="J1910" s="30">
        <v>7000</v>
      </c>
      <c r="K1910" s="31">
        <f t="shared" si="14"/>
        <v>5950</v>
      </c>
      <c r="L1910" s="31">
        <f t="shared" si="15"/>
        <v>2380</v>
      </c>
      <c r="M1910" s="32">
        <v>0.39999999999999997</v>
      </c>
      <c r="O1910" s="37"/>
      <c r="P1910" s="35"/>
      <c r="Q1910" s="33"/>
      <c r="R1910" s="34"/>
    </row>
    <row r="1911" spans="1:18" ht="15.75" customHeight="1" x14ac:dyDescent="0.2">
      <c r="A1911" s="22"/>
      <c r="B1911" s="27" t="s">
        <v>34</v>
      </c>
      <c r="C1911" s="27">
        <v>1128299</v>
      </c>
      <c r="D1911" s="28">
        <v>44364</v>
      </c>
      <c r="E1911" s="27" t="s">
        <v>35</v>
      </c>
      <c r="F1911" s="27" t="s">
        <v>84</v>
      </c>
      <c r="G1911" s="27" t="s">
        <v>67</v>
      </c>
      <c r="H1911" s="27" t="s">
        <v>27</v>
      </c>
      <c r="I1911" s="29">
        <v>0.85</v>
      </c>
      <c r="J1911" s="30">
        <v>5750</v>
      </c>
      <c r="K1911" s="31">
        <f t="shared" si="14"/>
        <v>4887.5</v>
      </c>
      <c r="L1911" s="31">
        <f t="shared" si="15"/>
        <v>1954.9999999999998</v>
      </c>
      <c r="M1911" s="32">
        <v>0.39999999999999997</v>
      </c>
      <c r="O1911" s="37"/>
      <c r="P1911" s="35"/>
      <c r="Q1911" s="33"/>
      <c r="R1911" s="34"/>
    </row>
    <row r="1912" spans="1:18" ht="15.75" customHeight="1" x14ac:dyDescent="0.2">
      <c r="A1912" s="22"/>
      <c r="B1912" s="27" t="s">
        <v>34</v>
      </c>
      <c r="C1912" s="27">
        <v>1128299</v>
      </c>
      <c r="D1912" s="28">
        <v>44364</v>
      </c>
      <c r="E1912" s="27" t="s">
        <v>35</v>
      </c>
      <c r="F1912" s="27" t="s">
        <v>84</v>
      </c>
      <c r="G1912" s="27" t="s">
        <v>67</v>
      </c>
      <c r="H1912" s="27" t="s">
        <v>28</v>
      </c>
      <c r="I1912" s="29">
        <v>0.95000000000000007</v>
      </c>
      <c r="J1912" s="30">
        <v>4500</v>
      </c>
      <c r="K1912" s="31">
        <f t="shared" si="14"/>
        <v>4275</v>
      </c>
      <c r="L1912" s="31">
        <f t="shared" si="15"/>
        <v>1923.75</v>
      </c>
      <c r="M1912" s="32">
        <v>0.45</v>
      </c>
      <c r="O1912" s="37"/>
      <c r="P1912" s="35"/>
      <c r="Q1912" s="33"/>
      <c r="R1912" s="34"/>
    </row>
    <row r="1913" spans="1:18" ht="15.75" customHeight="1" x14ac:dyDescent="0.2">
      <c r="A1913" s="22"/>
      <c r="B1913" s="27" t="s">
        <v>34</v>
      </c>
      <c r="C1913" s="27">
        <v>1128299</v>
      </c>
      <c r="D1913" s="28">
        <v>44364</v>
      </c>
      <c r="E1913" s="27" t="s">
        <v>35</v>
      </c>
      <c r="F1913" s="27" t="s">
        <v>84</v>
      </c>
      <c r="G1913" s="27" t="s">
        <v>67</v>
      </c>
      <c r="H1913" s="27" t="s">
        <v>29</v>
      </c>
      <c r="I1913" s="29">
        <v>1.1000000000000001</v>
      </c>
      <c r="J1913" s="30">
        <v>7500</v>
      </c>
      <c r="K1913" s="31">
        <f t="shared" si="14"/>
        <v>8250</v>
      </c>
      <c r="L1913" s="31">
        <f t="shared" si="15"/>
        <v>2887.5</v>
      </c>
      <c r="M1913" s="32">
        <v>0.35</v>
      </c>
      <c r="O1913" s="37"/>
      <c r="P1913" s="35"/>
      <c r="Q1913" s="33"/>
      <c r="R1913" s="34"/>
    </row>
    <row r="1914" spans="1:18" ht="15.75" customHeight="1" x14ac:dyDescent="0.2">
      <c r="A1914" s="22"/>
      <c r="B1914" s="27" t="s">
        <v>34</v>
      </c>
      <c r="C1914" s="27">
        <v>1128299</v>
      </c>
      <c r="D1914" s="28">
        <v>44393</v>
      </c>
      <c r="E1914" s="27" t="s">
        <v>35</v>
      </c>
      <c r="F1914" s="27" t="s">
        <v>84</v>
      </c>
      <c r="G1914" s="27" t="s">
        <v>67</v>
      </c>
      <c r="H1914" s="27" t="s">
        <v>24</v>
      </c>
      <c r="I1914" s="29">
        <v>0.9</v>
      </c>
      <c r="J1914" s="30">
        <v>9000</v>
      </c>
      <c r="K1914" s="31">
        <f t="shared" si="14"/>
        <v>8100</v>
      </c>
      <c r="L1914" s="31">
        <f t="shared" si="15"/>
        <v>3239.9999999999995</v>
      </c>
      <c r="M1914" s="32">
        <v>0.39999999999999997</v>
      </c>
      <c r="O1914" s="37"/>
      <c r="P1914" s="35"/>
      <c r="Q1914" s="33"/>
      <c r="R1914" s="34"/>
    </row>
    <row r="1915" spans="1:18" ht="15.75" customHeight="1" x14ac:dyDescent="0.2">
      <c r="A1915" s="22"/>
      <c r="B1915" s="27" t="s">
        <v>34</v>
      </c>
      <c r="C1915" s="27">
        <v>1128299</v>
      </c>
      <c r="D1915" s="28">
        <v>44393</v>
      </c>
      <c r="E1915" s="27" t="s">
        <v>35</v>
      </c>
      <c r="F1915" s="27" t="s">
        <v>84</v>
      </c>
      <c r="G1915" s="27" t="s">
        <v>67</v>
      </c>
      <c r="H1915" s="27" t="s">
        <v>25</v>
      </c>
      <c r="I1915" s="29">
        <v>0.95000000000000007</v>
      </c>
      <c r="J1915" s="30">
        <v>7500</v>
      </c>
      <c r="K1915" s="31">
        <f t="shared" si="14"/>
        <v>7125.0000000000009</v>
      </c>
      <c r="L1915" s="31">
        <f t="shared" si="15"/>
        <v>2850</v>
      </c>
      <c r="M1915" s="32">
        <v>0.39999999999999997</v>
      </c>
      <c r="O1915" s="37"/>
      <c r="P1915" s="35"/>
      <c r="Q1915" s="33"/>
      <c r="R1915" s="34"/>
    </row>
    <row r="1916" spans="1:18" ht="15.75" customHeight="1" x14ac:dyDescent="0.2">
      <c r="A1916" s="22"/>
      <c r="B1916" s="27" t="s">
        <v>34</v>
      </c>
      <c r="C1916" s="27">
        <v>1128299</v>
      </c>
      <c r="D1916" s="28">
        <v>44393</v>
      </c>
      <c r="E1916" s="27" t="s">
        <v>35</v>
      </c>
      <c r="F1916" s="27" t="s">
        <v>84</v>
      </c>
      <c r="G1916" s="27" t="s">
        <v>67</v>
      </c>
      <c r="H1916" s="27" t="s">
        <v>26</v>
      </c>
      <c r="I1916" s="29">
        <v>0.95000000000000007</v>
      </c>
      <c r="J1916" s="30">
        <v>7000</v>
      </c>
      <c r="K1916" s="31">
        <f t="shared" si="14"/>
        <v>6650.0000000000009</v>
      </c>
      <c r="L1916" s="31">
        <f t="shared" si="15"/>
        <v>2660</v>
      </c>
      <c r="M1916" s="32">
        <v>0.39999999999999997</v>
      </c>
      <c r="O1916" s="37"/>
      <c r="P1916" s="35"/>
      <c r="Q1916" s="33"/>
      <c r="R1916" s="34"/>
    </row>
    <row r="1917" spans="1:18" ht="15.75" customHeight="1" x14ac:dyDescent="0.2">
      <c r="A1917" s="22"/>
      <c r="B1917" s="27" t="s">
        <v>34</v>
      </c>
      <c r="C1917" s="27">
        <v>1128299</v>
      </c>
      <c r="D1917" s="28">
        <v>44393</v>
      </c>
      <c r="E1917" s="27" t="s">
        <v>35</v>
      </c>
      <c r="F1917" s="27" t="s">
        <v>84</v>
      </c>
      <c r="G1917" s="27" t="s">
        <v>67</v>
      </c>
      <c r="H1917" s="27" t="s">
        <v>27</v>
      </c>
      <c r="I1917" s="29">
        <v>0.9</v>
      </c>
      <c r="J1917" s="30">
        <v>6000</v>
      </c>
      <c r="K1917" s="31">
        <f t="shared" si="14"/>
        <v>5400</v>
      </c>
      <c r="L1917" s="31">
        <f t="shared" si="15"/>
        <v>2160</v>
      </c>
      <c r="M1917" s="32">
        <v>0.39999999999999997</v>
      </c>
      <c r="O1917" s="37"/>
      <c r="P1917" s="35"/>
      <c r="Q1917" s="33"/>
      <c r="R1917" s="34"/>
    </row>
    <row r="1918" spans="1:18" ht="15.75" customHeight="1" x14ac:dyDescent="0.2">
      <c r="A1918" s="22"/>
      <c r="B1918" s="27" t="s">
        <v>34</v>
      </c>
      <c r="C1918" s="27">
        <v>1128299</v>
      </c>
      <c r="D1918" s="28">
        <v>44393</v>
      </c>
      <c r="E1918" s="27" t="s">
        <v>35</v>
      </c>
      <c r="F1918" s="27" t="s">
        <v>84</v>
      </c>
      <c r="G1918" s="27" t="s">
        <v>67</v>
      </c>
      <c r="H1918" s="27" t="s">
        <v>28</v>
      </c>
      <c r="I1918" s="29">
        <v>0.95000000000000007</v>
      </c>
      <c r="J1918" s="30">
        <v>6500</v>
      </c>
      <c r="K1918" s="31">
        <f t="shared" si="14"/>
        <v>6175</v>
      </c>
      <c r="L1918" s="31">
        <f t="shared" si="15"/>
        <v>2778.75</v>
      </c>
      <c r="M1918" s="32">
        <v>0.45</v>
      </c>
      <c r="O1918" s="37"/>
      <c r="P1918" s="35"/>
      <c r="Q1918" s="33"/>
      <c r="R1918" s="34"/>
    </row>
    <row r="1919" spans="1:18" ht="15.75" customHeight="1" x14ac:dyDescent="0.2">
      <c r="A1919" s="22"/>
      <c r="B1919" s="27" t="s">
        <v>34</v>
      </c>
      <c r="C1919" s="27">
        <v>1128299</v>
      </c>
      <c r="D1919" s="28">
        <v>44393</v>
      </c>
      <c r="E1919" s="27" t="s">
        <v>35</v>
      </c>
      <c r="F1919" s="27" t="s">
        <v>84</v>
      </c>
      <c r="G1919" s="27" t="s">
        <v>67</v>
      </c>
      <c r="H1919" s="27" t="s">
        <v>29</v>
      </c>
      <c r="I1919" s="29">
        <v>1.1000000000000001</v>
      </c>
      <c r="J1919" s="30">
        <v>6500</v>
      </c>
      <c r="K1919" s="31">
        <f t="shared" si="14"/>
        <v>7150.0000000000009</v>
      </c>
      <c r="L1919" s="31">
        <f t="shared" si="15"/>
        <v>2502.5</v>
      </c>
      <c r="M1919" s="32">
        <v>0.35</v>
      </c>
      <c r="O1919" s="37"/>
      <c r="P1919" s="35"/>
      <c r="Q1919" s="33"/>
      <c r="R1919" s="34"/>
    </row>
    <row r="1920" spans="1:18" ht="15.75" customHeight="1" x14ac:dyDescent="0.2">
      <c r="A1920" s="22"/>
      <c r="B1920" s="27" t="s">
        <v>34</v>
      </c>
      <c r="C1920" s="27">
        <v>1128299</v>
      </c>
      <c r="D1920" s="28">
        <v>44425</v>
      </c>
      <c r="E1920" s="27" t="s">
        <v>35</v>
      </c>
      <c r="F1920" s="27" t="s">
        <v>84</v>
      </c>
      <c r="G1920" s="27" t="s">
        <v>67</v>
      </c>
      <c r="H1920" s="27" t="s">
        <v>24</v>
      </c>
      <c r="I1920" s="29">
        <v>0.95000000000000007</v>
      </c>
      <c r="J1920" s="30">
        <v>8500</v>
      </c>
      <c r="K1920" s="31">
        <f t="shared" si="14"/>
        <v>8075.0000000000009</v>
      </c>
      <c r="L1920" s="31">
        <f t="shared" si="15"/>
        <v>3230</v>
      </c>
      <c r="M1920" s="32">
        <v>0.39999999999999997</v>
      </c>
      <c r="O1920" s="37"/>
      <c r="P1920" s="35"/>
      <c r="Q1920" s="33"/>
      <c r="R1920" s="34"/>
    </row>
    <row r="1921" spans="1:18" ht="15.75" customHeight="1" x14ac:dyDescent="0.2">
      <c r="A1921" s="22"/>
      <c r="B1921" s="27" t="s">
        <v>34</v>
      </c>
      <c r="C1921" s="27">
        <v>1128299</v>
      </c>
      <c r="D1921" s="28">
        <v>44425</v>
      </c>
      <c r="E1921" s="27" t="s">
        <v>35</v>
      </c>
      <c r="F1921" s="27" t="s">
        <v>84</v>
      </c>
      <c r="G1921" s="27" t="s">
        <v>67</v>
      </c>
      <c r="H1921" s="27" t="s">
        <v>25</v>
      </c>
      <c r="I1921" s="29">
        <v>0.85000000000000009</v>
      </c>
      <c r="J1921" s="30">
        <v>8250</v>
      </c>
      <c r="K1921" s="31">
        <f t="shared" si="14"/>
        <v>7012.5000000000009</v>
      </c>
      <c r="L1921" s="31">
        <f t="shared" si="15"/>
        <v>2805</v>
      </c>
      <c r="M1921" s="32">
        <v>0.39999999999999997</v>
      </c>
      <c r="O1921" s="37"/>
      <c r="P1921" s="35"/>
      <c r="Q1921" s="33"/>
      <c r="R1921" s="34"/>
    </row>
    <row r="1922" spans="1:18" ht="15.75" customHeight="1" x14ac:dyDescent="0.2">
      <c r="A1922" s="22"/>
      <c r="B1922" s="27" t="s">
        <v>34</v>
      </c>
      <c r="C1922" s="27">
        <v>1128299</v>
      </c>
      <c r="D1922" s="28">
        <v>44425</v>
      </c>
      <c r="E1922" s="27" t="s">
        <v>35</v>
      </c>
      <c r="F1922" s="27" t="s">
        <v>84</v>
      </c>
      <c r="G1922" s="27" t="s">
        <v>67</v>
      </c>
      <c r="H1922" s="27" t="s">
        <v>26</v>
      </c>
      <c r="I1922" s="29">
        <v>0.75000000000000011</v>
      </c>
      <c r="J1922" s="30">
        <v>7000</v>
      </c>
      <c r="K1922" s="31">
        <f t="shared" si="14"/>
        <v>5250.0000000000009</v>
      </c>
      <c r="L1922" s="31">
        <f t="shared" si="15"/>
        <v>2100</v>
      </c>
      <c r="M1922" s="32">
        <v>0.39999999999999997</v>
      </c>
      <c r="O1922" s="37"/>
      <c r="P1922" s="35"/>
      <c r="Q1922" s="33"/>
      <c r="R1922" s="34"/>
    </row>
    <row r="1923" spans="1:18" ht="15.75" customHeight="1" x14ac:dyDescent="0.2">
      <c r="A1923" s="22"/>
      <c r="B1923" s="27" t="s">
        <v>34</v>
      </c>
      <c r="C1923" s="27">
        <v>1128299</v>
      </c>
      <c r="D1923" s="28">
        <v>44425</v>
      </c>
      <c r="E1923" s="27" t="s">
        <v>35</v>
      </c>
      <c r="F1923" s="27" t="s">
        <v>84</v>
      </c>
      <c r="G1923" s="27" t="s">
        <v>67</v>
      </c>
      <c r="H1923" s="27" t="s">
        <v>27</v>
      </c>
      <c r="I1923" s="29">
        <v>0.75000000000000011</v>
      </c>
      <c r="J1923" s="30">
        <v>4750</v>
      </c>
      <c r="K1923" s="31">
        <f t="shared" si="14"/>
        <v>3562.5000000000005</v>
      </c>
      <c r="L1923" s="31">
        <f t="shared" si="15"/>
        <v>1425</v>
      </c>
      <c r="M1923" s="32">
        <v>0.39999999999999997</v>
      </c>
      <c r="O1923" s="37"/>
      <c r="P1923" s="35"/>
      <c r="Q1923" s="33"/>
      <c r="R1923" s="34"/>
    </row>
    <row r="1924" spans="1:18" ht="15.75" customHeight="1" x14ac:dyDescent="0.2">
      <c r="A1924" s="22"/>
      <c r="B1924" s="27" t="s">
        <v>34</v>
      </c>
      <c r="C1924" s="27">
        <v>1128299</v>
      </c>
      <c r="D1924" s="28">
        <v>44425</v>
      </c>
      <c r="E1924" s="27" t="s">
        <v>35</v>
      </c>
      <c r="F1924" s="27" t="s">
        <v>84</v>
      </c>
      <c r="G1924" s="27" t="s">
        <v>67</v>
      </c>
      <c r="H1924" s="27" t="s">
        <v>28</v>
      </c>
      <c r="I1924" s="29">
        <v>0.64999999999999991</v>
      </c>
      <c r="J1924" s="30">
        <v>4750</v>
      </c>
      <c r="K1924" s="31">
        <f t="shared" si="14"/>
        <v>3087.4999999999995</v>
      </c>
      <c r="L1924" s="31">
        <f t="shared" si="15"/>
        <v>1389.3749999999998</v>
      </c>
      <c r="M1924" s="32">
        <v>0.45</v>
      </c>
      <c r="O1924" s="37"/>
      <c r="P1924" s="35"/>
      <c r="Q1924" s="33"/>
      <c r="R1924" s="34"/>
    </row>
    <row r="1925" spans="1:18" ht="15.75" customHeight="1" x14ac:dyDescent="0.2">
      <c r="A1925" s="22"/>
      <c r="B1925" s="27" t="s">
        <v>34</v>
      </c>
      <c r="C1925" s="27">
        <v>1128299</v>
      </c>
      <c r="D1925" s="28">
        <v>44425</v>
      </c>
      <c r="E1925" s="27" t="s">
        <v>35</v>
      </c>
      <c r="F1925" s="27" t="s">
        <v>84</v>
      </c>
      <c r="G1925" s="27" t="s">
        <v>67</v>
      </c>
      <c r="H1925" s="27" t="s">
        <v>29</v>
      </c>
      <c r="I1925" s="29">
        <v>0.7</v>
      </c>
      <c r="J1925" s="30">
        <v>3000</v>
      </c>
      <c r="K1925" s="31">
        <f t="shared" si="14"/>
        <v>2100</v>
      </c>
      <c r="L1925" s="31">
        <f t="shared" si="15"/>
        <v>735</v>
      </c>
      <c r="M1925" s="32">
        <v>0.35</v>
      </c>
      <c r="O1925" s="37"/>
      <c r="P1925" s="35"/>
      <c r="Q1925" s="33"/>
      <c r="R1925" s="34"/>
    </row>
    <row r="1926" spans="1:18" ht="15.75" customHeight="1" x14ac:dyDescent="0.2">
      <c r="A1926" s="22"/>
      <c r="B1926" s="27" t="s">
        <v>34</v>
      </c>
      <c r="C1926" s="27">
        <v>1128299</v>
      </c>
      <c r="D1926" s="28">
        <v>44457</v>
      </c>
      <c r="E1926" s="27" t="s">
        <v>35</v>
      </c>
      <c r="F1926" s="27" t="s">
        <v>84</v>
      </c>
      <c r="G1926" s="27" t="s">
        <v>67</v>
      </c>
      <c r="H1926" s="27" t="s">
        <v>24</v>
      </c>
      <c r="I1926" s="29">
        <v>0.45000000000000012</v>
      </c>
      <c r="J1926" s="30">
        <v>5000</v>
      </c>
      <c r="K1926" s="31">
        <f t="shared" si="14"/>
        <v>2250.0000000000005</v>
      </c>
      <c r="L1926" s="31">
        <f t="shared" si="15"/>
        <v>900.00000000000011</v>
      </c>
      <c r="M1926" s="32">
        <v>0.39999999999999997</v>
      </c>
      <c r="O1926" s="37"/>
      <c r="P1926" s="35"/>
      <c r="Q1926" s="33"/>
      <c r="R1926" s="34"/>
    </row>
    <row r="1927" spans="1:18" ht="15.75" customHeight="1" x14ac:dyDescent="0.2">
      <c r="A1927" s="22"/>
      <c r="B1927" s="27" t="s">
        <v>34</v>
      </c>
      <c r="C1927" s="27">
        <v>1128299</v>
      </c>
      <c r="D1927" s="28">
        <v>44457</v>
      </c>
      <c r="E1927" s="27" t="s">
        <v>35</v>
      </c>
      <c r="F1927" s="27" t="s">
        <v>84</v>
      </c>
      <c r="G1927" s="27" t="s">
        <v>67</v>
      </c>
      <c r="H1927" s="27" t="s">
        <v>25</v>
      </c>
      <c r="I1927" s="29">
        <v>0.50000000000000011</v>
      </c>
      <c r="J1927" s="30">
        <v>5000</v>
      </c>
      <c r="K1927" s="31">
        <f t="shared" si="14"/>
        <v>2500.0000000000005</v>
      </c>
      <c r="L1927" s="31">
        <f t="shared" si="15"/>
        <v>1000.0000000000001</v>
      </c>
      <c r="M1927" s="32">
        <v>0.39999999999999997</v>
      </c>
      <c r="O1927" s="37"/>
      <c r="P1927" s="35"/>
      <c r="Q1927" s="33"/>
      <c r="R1927" s="34"/>
    </row>
    <row r="1928" spans="1:18" ht="15.75" customHeight="1" x14ac:dyDescent="0.2">
      <c r="A1928" s="22"/>
      <c r="B1928" s="27" t="s">
        <v>34</v>
      </c>
      <c r="C1928" s="27">
        <v>1128299</v>
      </c>
      <c r="D1928" s="28">
        <v>44457</v>
      </c>
      <c r="E1928" s="27" t="s">
        <v>35</v>
      </c>
      <c r="F1928" s="27" t="s">
        <v>84</v>
      </c>
      <c r="G1928" s="27" t="s">
        <v>67</v>
      </c>
      <c r="H1928" s="27" t="s">
        <v>26</v>
      </c>
      <c r="I1928" s="29">
        <v>0.45000000000000012</v>
      </c>
      <c r="J1928" s="30">
        <v>3000</v>
      </c>
      <c r="K1928" s="31">
        <f t="shared" si="14"/>
        <v>1350.0000000000005</v>
      </c>
      <c r="L1928" s="31">
        <f t="shared" si="15"/>
        <v>540.00000000000011</v>
      </c>
      <c r="M1928" s="32">
        <v>0.39999999999999997</v>
      </c>
      <c r="O1928" s="37"/>
      <c r="P1928" s="35"/>
      <c r="Q1928" s="33"/>
      <c r="R1928" s="34"/>
    </row>
    <row r="1929" spans="1:18" ht="15.75" customHeight="1" x14ac:dyDescent="0.2">
      <c r="A1929" s="22"/>
      <c r="B1929" s="27" t="s">
        <v>34</v>
      </c>
      <c r="C1929" s="27">
        <v>1128299</v>
      </c>
      <c r="D1929" s="28">
        <v>44457</v>
      </c>
      <c r="E1929" s="27" t="s">
        <v>35</v>
      </c>
      <c r="F1929" s="27" t="s">
        <v>84</v>
      </c>
      <c r="G1929" s="27" t="s">
        <v>67</v>
      </c>
      <c r="H1929" s="27" t="s">
        <v>27</v>
      </c>
      <c r="I1929" s="29">
        <v>0.45000000000000012</v>
      </c>
      <c r="J1929" s="30">
        <v>2500</v>
      </c>
      <c r="K1929" s="31">
        <f t="shared" si="14"/>
        <v>1125.0000000000002</v>
      </c>
      <c r="L1929" s="31">
        <f t="shared" si="15"/>
        <v>450.00000000000006</v>
      </c>
      <c r="M1929" s="32">
        <v>0.39999999999999997</v>
      </c>
      <c r="O1929" s="37"/>
      <c r="P1929" s="35"/>
      <c r="Q1929" s="33"/>
      <c r="R1929" s="34"/>
    </row>
    <row r="1930" spans="1:18" ht="15.75" customHeight="1" x14ac:dyDescent="0.2">
      <c r="A1930" s="22"/>
      <c r="B1930" s="27" t="s">
        <v>34</v>
      </c>
      <c r="C1930" s="27">
        <v>1128299</v>
      </c>
      <c r="D1930" s="28">
        <v>44457</v>
      </c>
      <c r="E1930" s="27" t="s">
        <v>35</v>
      </c>
      <c r="F1930" s="27" t="s">
        <v>84</v>
      </c>
      <c r="G1930" s="27" t="s">
        <v>67</v>
      </c>
      <c r="H1930" s="27" t="s">
        <v>28</v>
      </c>
      <c r="I1930" s="29">
        <v>0.55000000000000004</v>
      </c>
      <c r="J1930" s="30">
        <v>2750</v>
      </c>
      <c r="K1930" s="31">
        <f t="shared" si="14"/>
        <v>1512.5000000000002</v>
      </c>
      <c r="L1930" s="31">
        <f t="shared" si="15"/>
        <v>680.62500000000011</v>
      </c>
      <c r="M1930" s="32">
        <v>0.45</v>
      </c>
      <c r="O1930" s="37"/>
      <c r="P1930" s="35"/>
      <c r="Q1930" s="33"/>
      <c r="R1930" s="34"/>
    </row>
    <row r="1931" spans="1:18" ht="15.75" customHeight="1" x14ac:dyDescent="0.2">
      <c r="A1931" s="22"/>
      <c r="B1931" s="27" t="s">
        <v>34</v>
      </c>
      <c r="C1931" s="27">
        <v>1128299</v>
      </c>
      <c r="D1931" s="28">
        <v>44457</v>
      </c>
      <c r="E1931" s="27" t="s">
        <v>35</v>
      </c>
      <c r="F1931" s="27" t="s">
        <v>84</v>
      </c>
      <c r="G1931" s="27" t="s">
        <v>67</v>
      </c>
      <c r="H1931" s="27" t="s">
        <v>29</v>
      </c>
      <c r="I1931" s="29">
        <v>0.39999999999999997</v>
      </c>
      <c r="J1931" s="30">
        <v>3000</v>
      </c>
      <c r="K1931" s="31">
        <f t="shared" si="14"/>
        <v>1200</v>
      </c>
      <c r="L1931" s="31">
        <f t="shared" si="15"/>
        <v>420</v>
      </c>
      <c r="M1931" s="32">
        <v>0.35</v>
      </c>
      <c r="O1931" s="37"/>
      <c r="P1931" s="35"/>
      <c r="Q1931" s="33"/>
      <c r="R1931" s="34"/>
    </row>
    <row r="1932" spans="1:18" ht="15.75" customHeight="1" x14ac:dyDescent="0.2">
      <c r="A1932" s="22"/>
      <c r="B1932" s="27" t="s">
        <v>34</v>
      </c>
      <c r="C1932" s="27">
        <v>1128299</v>
      </c>
      <c r="D1932" s="28">
        <v>44486</v>
      </c>
      <c r="E1932" s="27" t="s">
        <v>35</v>
      </c>
      <c r="F1932" s="27" t="s">
        <v>84</v>
      </c>
      <c r="G1932" s="27" t="s">
        <v>67</v>
      </c>
      <c r="H1932" s="27" t="s">
        <v>24</v>
      </c>
      <c r="I1932" s="29">
        <v>0.35000000000000003</v>
      </c>
      <c r="J1932" s="30">
        <v>4000</v>
      </c>
      <c r="K1932" s="31">
        <f t="shared" si="14"/>
        <v>1400.0000000000002</v>
      </c>
      <c r="L1932" s="31">
        <f t="shared" si="15"/>
        <v>560</v>
      </c>
      <c r="M1932" s="32">
        <v>0.39999999999999997</v>
      </c>
      <c r="O1932" s="37"/>
      <c r="P1932" s="35"/>
      <c r="Q1932" s="33"/>
      <c r="R1932" s="34"/>
    </row>
    <row r="1933" spans="1:18" ht="15.75" customHeight="1" x14ac:dyDescent="0.2">
      <c r="A1933" s="22"/>
      <c r="B1933" s="27" t="s">
        <v>34</v>
      </c>
      <c r="C1933" s="27">
        <v>1128299</v>
      </c>
      <c r="D1933" s="28">
        <v>44486</v>
      </c>
      <c r="E1933" s="27" t="s">
        <v>35</v>
      </c>
      <c r="F1933" s="27" t="s">
        <v>84</v>
      </c>
      <c r="G1933" s="27" t="s">
        <v>67</v>
      </c>
      <c r="H1933" s="27" t="s">
        <v>25</v>
      </c>
      <c r="I1933" s="29">
        <v>0.50000000000000011</v>
      </c>
      <c r="J1933" s="30">
        <v>5750</v>
      </c>
      <c r="K1933" s="31">
        <f t="shared" si="14"/>
        <v>2875.0000000000005</v>
      </c>
      <c r="L1933" s="31">
        <f t="shared" si="15"/>
        <v>1150</v>
      </c>
      <c r="M1933" s="32">
        <v>0.39999999999999997</v>
      </c>
      <c r="O1933" s="37"/>
      <c r="P1933" s="35"/>
      <c r="Q1933" s="33"/>
      <c r="R1933" s="34"/>
    </row>
    <row r="1934" spans="1:18" ht="15.75" customHeight="1" x14ac:dyDescent="0.2">
      <c r="A1934" s="22"/>
      <c r="B1934" s="27" t="s">
        <v>34</v>
      </c>
      <c r="C1934" s="27">
        <v>1128299</v>
      </c>
      <c r="D1934" s="28">
        <v>44486</v>
      </c>
      <c r="E1934" s="27" t="s">
        <v>35</v>
      </c>
      <c r="F1934" s="27" t="s">
        <v>84</v>
      </c>
      <c r="G1934" s="27" t="s">
        <v>67</v>
      </c>
      <c r="H1934" s="27" t="s">
        <v>26</v>
      </c>
      <c r="I1934" s="29">
        <v>0.45000000000000012</v>
      </c>
      <c r="J1934" s="30">
        <v>4000</v>
      </c>
      <c r="K1934" s="31">
        <f t="shared" si="14"/>
        <v>1800.0000000000005</v>
      </c>
      <c r="L1934" s="31">
        <f t="shared" si="15"/>
        <v>720.00000000000011</v>
      </c>
      <c r="M1934" s="32">
        <v>0.39999999999999997</v>
      </c>
      <c r="O1934" s="37"/>
      <c r="P1934" s="35"/>
      <c r="Q1934" s="33"/>
      <c r="R1934" s="34"/>
    </row>
    <row r="1935" spans="1:18" ht="15.75" customHeight="1" x14ac:dyDescent="0.2">
      <c r="A1935" s="22"/>
      <c r="B1935" s="27" t="s">
        <v>34</v>
      </c>
      <c r="C1935" s="27">
        <v>1128299</v>
      </c>
      <c r="D1935" s="28">
        <v>44486</v>
      </c>
      <c r="E1935" s="27" t="s">
        <v>35</v>
      </c>
      <c r="F1935" s="27" t="s">
        <v>84</v>
      </c>
      <c r="G1935" s="27" t="s">
        <v>67</v>
      </c>
      <c r="H1935" s="27" t="s">
        <v>27</v>
      </c>
      <c r="I1935" s="29">
        <v>0.40000000000000008</v>
      </c>
      <c r="J1935" s="30">
        <v>3750</v>
      </c>
      <c r="K1935" s="31">
        <f t="shared" si="14"/>
        <v>1500.0000000000002</v>
      </c>
      <c r="L1935" s="31">
        <f t="shared" si="15"/>
        <v>600</v>
      </c>
      <c r="M1935" s="32">
        <v>0.39999999999999997</v>
      </c>
      <c r="O1935" s="37"/>
      <c r="P1935" s="35"/>
      <c r="Q1935" s="33"/>
      <c r="R1935" s="34"/>
    </row>
    <row r="1936" spans="1:18" ht="15.75" customHeight="1" x14ac:dyDescent="0.2">
      <c r="A1936" s="22"/>
      <c r="B1936" s="27" t="s">
        <v>34</v>
      </c>
      <c r="C1936" s="27">
        <v>1128299</v>
      </c>
      <c r="D1936" s="28">
        <v>44486</v>
      </c>
      <c r="E1936" s="27" t="s">
        <v>35</v>
      </c>
      <c r="F1936" s="27" t="s">
        <v>84</v>
      </c>
      <c r="G1936" s="27" t="s">
        <v>67</v>
      </c>
      <c r="H1936" s="27" t="s">
        <v>28</v>
      </c>
      <c r="I1936" s="29">
        <v>0.5</v>
      </c>
      <c r="J1936" s="30">
        <v>3500</v>
      </c>
      <c r="K1936" s="31">
        <f t="shared" si="14"/>
        <v>1750</v>
      </c>
      <c r="L1936" s="31">
        <f t="shared" si="15"/>
        <v>787.5</v>
      </c>
      <c r="M1936" s="32">
        <v>0.45</v>
      </c>
      <c r="O1936" s="37"/>
      <c r="P1936" s="35"/>
      <c r="Q1936" s="33"/>
      <c r="R1936" s="34"/>
    </row>
    <row r="1937" spans="1:18" ht="15.75" customHeight="1" x14ac:dyDescent="0.2">
      <c r="A1937" s="22"/>
      <c r="B1937" s="27" t="s">
        <v>34</v>
      </c>
      <c r="C1937" s="27">
        <v>1128299</v>
      </c>
      <c r="D1937" s="28">
        <v>44486</v>
      </c>
      <c r="E1937" s="27" t="s">
        <v>35</v>
      </c>
      <c r="F1937" s="27" t="s">
        <v>84</v>
      </c>
      <c r="G1937" s="27" t="s">
        <v>67</v>
      </c>
      <c r="H1937" s="27" t="s">
        <v>29</v>
      </c>
      <c r="I1937" s="29">
        <v>0.55000000000000004</v>
      </c>
      <c r="J1937" s="30">
        <v>4000</v>
      </c>
      <c r="K1937" s="31">
        <f t="shared" si="14"/>
        <v>2200</v>
      </c>
      <c r="L1937" s="31">
        <f t="shared" si="15"/>
        <v>770</v>
      </c>
      <c r="M1937" s="32">
        <v>0.35</v>
      </c>
      <c r="O1937" s="37"/>
      <c r="P1937" s="35"/>
      <c r="Q1937" s="33"/>
      <c r="R1937" s="34"/>
    </row>
    <row r="1938" spans="1:18" ht="15.75" customHeight="1" x14ac:dyDescent="0.2">
      <c r="A1938" s="22"/>
      <c r="B1938" s="27" t="s">
        <v>34</v>
      </c>
      <c r="C1938" s="27">
        <v>1128299</v>
      </c>
      <c r="D1938" s="28">
        <v>44517</v>
      </c>
      <c r="E1938" s="27" t="s">
        <v>35</v>
      </c>
      <c r="F1938" s="27" t="s">
        <v>84</v>
      </c>
      <c r="G1938" s="27" t="s">
        <v>67</v>
      </c>
      <c r="H1938" s="27" t="s">
        <v>24</v>
      </c>
      <c r="I1938" s="29">
        <v>0.40000000000000008</v>
      </c>
      <c r="J1938" s="30">
        <v>6250</v>
      </c>
      <c r="K1938" s="31">
        <f t="shared" si="14"/>
        <v>2500.0000000000005</v>
      </c>
      <c r="L1938" s="31">
        <f t="shared" si="15"/>
        <v>1000.0000000000001</v>
      </c>
      <c r="M1938" s="32">
        <v>0.39999999999999997</v>
      </c>
      <c r="O1938" s="37"/>
      <c r="P1938" s="35"/>
      <c r="Q1938" s="33"/>
      <c r="R1938" s="34"/>
    </row>
    <row r="1939" spans="1:18" ht="15.75" customHeight="1" x14ac:dyDescent="0.2">
      <c r="A1939" s="22"/>
      <c r="B1939" s="27" t="s">
        <v>34</v>
      </c>
      <c r="C1939" s="27">
        <v>1128299</v>
      </c>
      <c r="D1939" s="28">
        <v>44517</v>
      </c>
      <c r="E1939" s="27" t="s">
        <v>35</v>
      </c>
      <c r="F1939" s="27" t="s">
        <v>84</v>
      </c>
      <c r="G1939" s="27" t="s">
        <v>67</v>
      </c>
      <c r="H1939" s="27" t="s">
        <v>25</v>
      </c>
      <c r="I1939" s="29">
        <v>0.45000000000000012</v>
      </c>
      <c r="J1939" s="30">
        <v>7000</v>
      </c>
      <c r="K1939" s="31">
        <f t="shared" si="14"/>
        <v>3150.0000000000009</v>
      </c>
      <c r="L1939" s="31">
        <f t="shared" si="15"/>
        <v>1260.0000000000002</v>
      </c>
      <c r="M1939" s="32">
        <v>0.39999999999999997</v>
      </c>
      <c r="O1939" s="37"/>
      <c r="P1939" s="35"/>
      <c r="Q1939" s="33"/>
      <c r="R1939" s="34"/>
    </row>
    <row r="1940" spans="1:18" ht="15.75" customHeight="1" x14ac:dyDescent="0.2">
      <c r="A1940" s="22"/>
      <c r="B1940" s="27" t="s">
        <v>34</v>
      </c>
      <c r="C1940" s="27">
        <v>1128299</v>
      </c>
      <c r="D1940" s="28">
        <v>44517</v>
      </c>
      <c r="E1940" s="27" t="s">
        <v>35</v>
      </c>
      <c r="F1940" s="27" t="s">
        <v>84</v>
      </c>
      <c r="G1940" s="27" t="s">
        <v>67</v>
      </c>
      <c r="H1940" s="27" t="s">
        <v>26</v>
      </c>
      <c r="I1940" s="29">
        <v>0.40000000000000008</v>
      </c>
      <c r="J1940" s="30">
        <v>5250</v>
      </c>
      <c r="K1940" s="31">
        <f t="shared" si="14"/>
        <v>2100.0000000000005</v>
      </c>
      <c r="L1940" s="31">
        <f t="shared" si="15"/>
        <v>840.00000000000011</v>
      </c>
      <c r="M1940" s="32">
        <v>0.39999999999999997</v>
      </c>
      <c r="O1940" s="37"/>
      <c r="P1940" s="35"/>
      <c r="Q1940" s="33"/>
      <c r="R1940" s="34"/>
    </row>
    <row r="1941" spans="1:18" ht="15.75" customHeight="1" x14ac:dyDescent="0.2">
      <c r="A1941" s="22"/>
      <c r="B1941" s="27" t="s">
        <v>34</v>
      </c>
      <c r="C1941" s="27">
        <v>1128299</v>
      </c>
      <c r="D1941" s="28">
        <v>44517</v>
      </c>
      <c r="E1941" s="27" t="s">
        <v>35</v>
      </c>
      <c r="F1941" s="27" t="s">
        <v>84</v>
      </c>
      <c r="G1941" s="27" t="s">
        <v>67</v>
      </c>
      <c r="H1941" s="27" t="s">
        <v>27</v>
      </c>
      <c r="I1941" s="29">
        <v>0.50000000000000011</v>
      </c>
      <c r="J1941" s="30">
        <v>5000</v>
      </c>
      <c r="K1941" s="31">
        <f t="shared" si="14"/>
        <v>2500.0000000000005</v>
      </c>
      <c r="L1941" s="31">
        <f t="shared" si="15"/>
        <v>1000.0000000000001</v>
      </c>
      <c r="M1941" s="32">
        <v>0.39999999999999997</v>
      </c>
      <c r="O1941" s="37"/>
      <c r="P1941" s="35"/>
      <c r="Q1941" s="33"/>
      <c r="R1941" s="34"/>
    </row>
    <row r="1942" spans="1:18" ht="15.75" customHeight="1" x14ac:dyDescent="0.2">
      <c r="A1942" s="22"/>
      <c r="B1942" s="27" t="s">
        <v>34</v>
      </c>
      <c r="C1942" s="27">
        <v>1128299</v>
      </c>
      <c r="D1942" s="28">
        <v>44517</v>
      </c>
      <c r="E1942" s="27" t="s">
        <v>35</v>
      </c>
      <c r="F1942" s="27" t="s">
        <v>84</v>
      </c>
      <c r="G1942" s="27" t="s">
        <v>67</v>
      </c>
      <c r="H1942" s="27" t="s">
        <v>28</v>
      </c>
      <c r="I1942" s="29">
        <v>0.70000000000000007</v>
      </c>
      <c r="J1942" s="30">
        <v>4750</v>
      </c>
      <c r="K1942" s="31">
        <f t="shared" si="14"/>
        <v>3325.0000000000005</v>
      </c>
      <c r="L1942" s="31">
        <f t="shared" si="15"/>
        <v>1496.2500000000002</v>
      </c>
      <c r="M1942" s="32">
        <v>0.45</v>
      </c>
      <c r="O1942" s="37"/>
      <c r="P1942" s="35"/>
      <c r="Q1942" s="33"/>
      <c r="R1942" s="34"/>
    </row>
    <row r="1943" spans="1:18" ht="15.75" customHeight="1" x14ac:dyDescent="0.2">
      <c r="A1943" s="22"/>
      <c r="B1943" s="27" t="s">
        <v>34</v>
      </c>
      <c r="C1943" s="27">
        <v>1128299</v>
      </c>
      <c r="D1943" s="28">
        <v>44517</v>
      </c>
      <c r="E1943" s="27" t="s">
        <v>35</v>
      </c>
      <c r="F1943" s="27" t="s">
        <v>84</v>
      </c>
      <c r="G1943" s="27" t="s">
        <v>67</v>
      </c>
      <c r="H1943" s="27" t="s">
        <v>29</v>
      </c>
      <c r="I1943" s="29">
        <v>0.8500000000000002</v>
      </c>
      <c r="J1943" s="30">
        <v>6000</v>
      </c>
      <c r="K1943" s="31">
        <f t="shared" si="14"/>
        <v>5100.0000000000009</v>
      </c>
      <c r="L1943" s="31">
        <f t="shared" si="15"/>
        <v>1785.0000000000002</v>
      </c>
      <c r="M1943" s="32">
        <v>0.35</v>
      </c>
      <c r="O1943" s="37"/>
      <c r="P1943" s="35"/>
      <c r="Q1943" s="33"/>
      <c r="R1943" s="34"/>
    </row>
    <row r="1944" spans="1:18" ht="15.75" customHeight="1" x14ac:dyDescent="0.2">
      <c r="A1944" s="22"/>
      <c r="B1944" s="27" t="s">
        <v>34</v>
      </c>
      <c r="C1944" s="27">
        <v>1128299</v>
      </c>
      <c r="D1944" s="28">
        <v>44546</v>
      </c>
      <c r="E1944" s="27" t="s">
        <v>35</v>
      </c>
      <c r="F1944" s="27" t="s">
        <v>84</v>
      </c>
      <c r="G1944" s="27" t="s">
        <v>67</v>
      </c>
      <c r="H1944" s="27" t="s">
        <v>24</v>
      </c>
      <c r="I1944" s="29">
        <v>0.70000000000000018</v>
      </c>
      <c r="J1944" s="30">
        <v>8000</v>
      </c>
      <c r="K1944" s="31">
        <f t="shared" si="14"/>
        <v>5600.0000000000018</v>
      </c>
      <c r="L1944" s="31">
        <f t="shared" si="15"/>
        <v>2240.0000000000005</v>
      </c>
      <c r="M1944" s="32">
        <v>0.39999999999999997</v>
      </c>
      <c r="O1944" s="37"/>
      <c r="P1944" s="35"/>
      <c r="Q1944" s="33"/>
      <c r="R1944" s="34"/>
    </row>
    <row r="1945" spans="1:18" ht="15.75" customHeight="1" x14ac:dyDescent="0.2">
      <c r="A1945" s="22"/>
      <c r="B1945" s="27" t="s">
        <v>34</v>
      </c>
      <c r="C1945" s="27">
        <v>1128299</v>
      </c>
      <c r="D1945" s="28">
        <v>44546</v>
      </c>
      <c r="E1945" s="27" t="s">
        <v>35</v>
      </c>
      <c r="F1945" s="27" t="s">
        <v>84</v>
      </c>
      <c r="G1945" s="27" t="s">
        <v>67</v>
      </c>
      <c r="H1945" s="27" t="s">
        <v>25</v>
      </c>
      <c r="I1945" s="29">
        <v>0.80000000000000027</v>
      </c>
      <c r="J1945" s="30">
        <v>8000</v>
      </c>
      <c r="K1945" s="31">
        <f t="shared" si="14"/>
        <v>6400.0000000000018</v>
      </c>
      <c r="L1945" s="31">
        <f t="shared" si="15"/>
        <v>2560.0000000000005</v>
      </c>
      <c r="M1945" s="32">
        <v>0.39999999999999997</v>
      </c>
      <c r="O1945" s="37"/>
      <c r="P1945" s="35"/>
      <c r="Q1945" s="33"/>
      <c r="R1945" s="34"/>
    </row>
    <row r="1946" spans="1:18" ht="15.75" customHeight="1" x14ac:dyDescent="0.2">
      <c r="A1946" s="22"/>
      <c r="B1946" s="27" t="s">
        <v>34</v>
      </c>
      <c r="C1946" s="27">
        <v>1128299</v>
      </c>
      <c r="D1946" s="28">
        <v>44546</v>
      </c>
      <c r="E1946" s="27" t="s">
        <v>35</v>
      </c>
      <c r="F1946" s="27" t="s">
        <v>84</v>
      </c>
      <c r="G1946" s="27" t="s">
        <v>67</v>
      </c>
      <c r="H1946" s="27" t="s">
        <v>26</v>
      </c>
      <c r="I1946" s="29">
        <v>0.75000000000000022</v>
      </c>
      <c r="J1946" s="30">
        <v>6000</v>
      </c>
      <c r="K1946" s="31">
        <f t="shared" si="14"/>
        <v>4500.0000000000009</v>
      </c>
      <c r="L1946" s="31">
        <f t="shared" si="15"/>
        <v>1800.0000000000002</v>
      </c>
      <c r="M1946" s="32">
        <v>0.39999999999999997</v>
      </c>
      <c r="O1946" s="37"/>
      <c r="P1946" s="35"/>
      <c r="Q1946" s="33"/>
      <c r="R1946" s="34"/>
    </row>
    <row r="1947" spans="1:18" ht="15.75" customHeight="1" x14ac:dyDescent="0.2">
      <c r="A1947" s="22"/>
      <c r="B1947" s="27" t="s">
        <v>34</v>
      </c>
      <c r="C1947" s="27">
        <v>1128299</v>
      </c>
      <c r="D1947" s="28">
        <v>44546</v>
      </c>
      <c r="E1947" s="27" t="s">
        <v>35</v>
      </c>
      <c r="F1947" s="27" t="s">
        <v>84</v>
      </c>
      <c r="G1947" s="27" t="s">
        <v>67</v>
      </c>
      <c r="H1947" s="27" t="s">
        <v>27</v>
      </c>
      <c r="I1947" s="29">
        <v>0.75000000000000022</v>
      </c>
      <c r="J1947" s="30">
        <v>6000</v>
      </c>
      <c r="K1947" s="31">
        <f t="shared" si="14"/>
        <v>4500.0000000000009</v>
      </c>
      <c r="L1947" s="31">
        <f t="shared" si="15"/>
        <v>1800.0000000000002</v>
      </c>
      <c r="M1947" s="32">
        <v>0.39999999999999997</v>
      </c>
      <c r="O1947" s="37"/>
      <c r="P1947" s="35"/>
      <c r="Q1947" s="33"/>
      <c r="R1947" s="34"/>
    </row>
    <row r="1948" spans="1:18" ht="15.75" customHeight="1" x14ac:dyDescent="0.2">
      <c r="A1948" s="22"/>
      <c r="B1948" s="27" t="s">
        <v>34</v>
      </c>
      <c r="C1948" s="27">
        <v>1128299</v>
      </c>
      <c r="D1948" s="28">
        <v>44546</v>
      </c>
      <c r="E1948" s="27" t="s">
        <v>35</v>
      </c>
      <c r="F1948" s="27" t="s">
        <v>84</v>
      </c>
      <c r="G1948" s="27" t="s">
        <v>67</v>
      </c>
      <c r="H1948" s="27" t="s">
        <v>28</v>
      </c>
      <c r="I1948" s="29">
        <v>0.8500000000000002</v>
      </c>
      <c r="J1948" s="30">
        <v>5250</v>
      </c>
      <c r="K1948" s="31">
        <f t="shared" si="14"/>
        <v>4462.5000000000009</v>
      </c>
      <c r="L1948" s="31">
        <f t="shared" si="15"/>
        <v>2008.1250000000005</v>
      </c>
      <c r="M1948" s="32">
        <v>0.45</v>
      </c>
      <c r="O1948" s="37"/>
      <c r="P1948" s="35"/>
      <c r="Q1948" s="33"/>
      <c r="R1948" s="34"/>
    </row>
    <row r="1949" spans="1:18" ht="15.75" customHeight="1" x14ac:dyDescent="0.2">
      <c r="A1949" s="22"/>
      <c r="B1949" s="27" t="s">
        <v>34</v>
      </c>
      <c r="C1949" s="27">
        <v>1128299</v>
      </c>
      <c r="D1949" s="28">
        <v>44546</v>
      </c>
      <c r="E1949" s="27" t="s">
        <v>35</v>
      </c>
      <c r="F1949" s="27" t="s">
        <v>84</v>
      </c>
      <c r="G1949" s="27" t="s">
        <v>67</v>
      </c>
      <c r="H1949" s="27" t="s">
        <v>29</v>
      </c>
      <c r="I1949" s="29">
        <v>0.90000000000000024</v>
      </c>
      <c r="J1949" s="30">
        <v>6250</v>
      </c>
      <c r="K1949" s="31">
        <f t="shared" si="14"/>
        <v>5625.0000000000018</v>
      </c>
      <c r="L1949" s="31">
        <f t="shared" si="15"/>
        <v>1968.7500000000005</v>
      </c>
      <c r="M1949" s="32">
        <v>0.35</v>
      </c>
      <c r="O1949" s="37"/>
      <c r="P1949" s="35"/>
      <c r="Q1949" s="33"/>
      <c r="R1949" s="34"/>
    </row>
    <row r="1950" spans="1:18" ht="15.75" customHeight="1" x14ac:dyDescent="0.2">
      <c r="A1950" s="22" t="s">
        <v>46</v>
      </c>
      <c r="B1950" s="27" t="s">
        <v>30</v>
      </c>
      <c r="C1950" s="27">
        <v>1197831</v>
      </c>
      <c r="D1950" s="28">
        <v>44201</v>
      </c>
      <c r="E1950" s="27" t="s">
        <v>31</v>
      </c>
      <c r="F1950" s="27" t="s">
        <v>85</v>
      </c>
      <c r="G1950" s="27" t="s">
        <v>86</v>
      </c>
      <c r="H1950" s="27" t="s">
        <v>24</v>
      </c>
      <c r="I1950" s="29">
        <v>0.2</v>
      </c>
      <c r="J1950" s="30">
        <v>6750</v>
      </c>
      <c r="K1950" s="31">
        <f t="shared" si="14"/>
        <v>1350</v>
      </c>
      <c r="L1950" s="31">
        <f t="shared" si="15"/>
        <v>405</v>
      </c>
      <c r="M1950" s="32">
        <v>0.3</v>
      </c>
      <c r="O1950" s="37"/>
      <c r="P1950" s="35"/>
      <c r="Q1950" s="33"/>
      <c r="R1950" s="34"/>
    </row>
    <row r="1951" spans="1:18" ht="15.75" customHeight="1" x14ac:dyDescent="0.2">
      <c r="A1951" s="22"/>
      <c r="B1951" s="27" t="s">
        <v>30</v>
      </c>
      <c r="C1951" s="27">
        <v>1197831</v>
      </c>
      <c r="D1951" s="28">
        <v>44201</v>
      </c>
      <c r="E1951" s="27" t="s">
        <v>31</v>
      </c>
      <c r="F1951" s="27" t="s">
        <v>85</v>
      </c>
      <c r="G1951" s="27" t="s">
        <v>86</v>
      </c>
      <c r="H1951" s="27" t="s">
        <v>25</v>
      </c>
      <c r="I1951" s="29">
        <v>0.3</v>
      </c>
      <c r="J1951" s="30">
        <v>6750</v>
      </c>
      <c r="K1951" s="31">
        <f t="shared" si="14"/>
        <v>2025</v>
      </c>
      <c r="L1951" s="31">
        <f t="shared" si="15"/>
        <v>607.5</v>
      </c>
      <c r="M1951" s="32">
        <v>0.3</v>
      </c>
      <c r="O1951" s="37"/>
      <c r="P1951" s="35"/>
      <c r="Q1951" s="33"/>
      <c r="R1951" s="34"/>
    </row>
    <row r="1952" spans="1:18" ht="15.75" customHeight="1" x14ac:dyDescent="0.2">
      <c r="A1952" s="22"/>
      <c r="B1952" s="27" t="s">
        <v>30</v>
      </c>
      <c r="C1952" s="27">
        <v>1197831</v>
      </c>
      <c r="D1952" s="28">
        <v>44201</v>
      </c>
      <c r="E1952" s="27" t="s">
        <v>31</v>
      </c>
      <c r="F1952" s="27" t="s">
        <v>85</v>
      </c>
      <c r="G1952" s="27" t="s">
        <v>86</v>
      </c>
      <c r="H1952" s="27" t="s">
        <v>26</v>
      </c>
      <c r="I1952" s="29">
        <v>0.3</v>
      </c>
      <c r="J1952" s="30">
        <v>4750</v>
      </c>
      <c r="K1952" s="31">
        <f t="shared" si="14"/>
        <v>1425</v>
      </c>
      <c r="L1952" s="31">
        <f t="shared" si="15"/>
        <v>427.5</v>
      </c>
      <c r="M1952" s="32">
        <v>0.3</v>
      </c>
      <c r="O1952" s="37"/>
      <c r="P1952" s="35"/>
      <c r="Q1952" s="33"/>
      <c r="R1952" s="34"/>
    </row>
    <row r="1953" spans="1:18" ht="15.75" customHeight="1" x14ac:dyDescent="0.2">
      <c r="A1953" s="22"/>
      <c r="B1953" s="27" t="s">
        <v>30</v>
      </c>
      <c r="C1953" s="27">
        <v>1197831</v>
      </c>
      <c r="D1953" s="28">
        <v>44201</v>
      </c>
      <c r="E1953" s="27" t="s">
        <v>31</v>
      </c>
      <c r="F1953" s="27" t="s">
        <v>85</v>
      </c>
      <c r="G1953" s="27" t="s">
        <v>86</v>
      </c>
      <c r="H1953" s="27" t="s">
        <v>27</v>
      </c>
      <c r="I1953" s="29">
        <v>0.35</v>
      </c>
      <c r="J1953" s="30">
        <v>4750</v>
      </c>
      <c r="K1953" s="31">
        <f t="shared" si="14"/>
        <v>1662.5</v>
      </c>
      <c r="L1953" s="31">
        <f t="shared" si="15"/>
        <v>665</v>
      </c>
      <c r="M1953" s="32">
        <v>0.4</v>
      </c>
      <c r="O1953" s="37"/>
      <c r="P1953" s="35"/>
      <c r="Q1953" s="33"/>
      <c r="R1953" s="34"/>
    </row>
    <row r="1954" spans="1:18" ht="15.75" customHeight="1" x14ac:dyDescent="0.2">
      <c r="A1954" s="22"/>
      <c r="B1954" s="27" t="s">
        <v>30</v>
      </c>
      <c r="C1954" s="27">
        <v>1197831</v>
      </c>
      <c r="D1954" s="28">
        <v>44201</v>
      </c>
      <c r="E1954" s="27" t="s">
        <v>31</v>
      </c>
      <c r="F1954" s="27" t="s">
        <v>85</v>
      </c>
      <c r="G1954" s="27" t="s">
        <v>86</v>
      </c>
      <c r="H1954" s="27" t="s">
        <v>28</v>
      </c>
      <c r="I1954" s="29">
        <v>0.4</v>
      </c>
      <c r="J1954" s="30">
        <v>3250</v>
      </c>
      <c r="K1954" s="31">
        <f t="shared" si="14"/>
        <v>1300</v>
      </c>
      <c r="L1954" s="31">
        <f t="shared" si="15"/>
        <v>325</v>
      </c>
      <c r="M1954" s="32">
        <v>0.25</v>
      </c>
      <c r="O1954" s="37"/>
      <c r="P1954" s="35"/>
      <c r="Q1954" s="33"/>
      <c r="R1954" s="34"/>
    </row>
    <row r="1955" spans="1:18" ht="15.75" customHeight="1" x14ac:dyDescent="0.2">
      <c r="A1955" s="22"/>
      <c r="B1955" s="27" t="s">
        <v>30</v>
      </c>
      <c r="C1955" s="27">
        <v>1197831</v>
      </c>
      <c r="D1955" s="28">
        <v>44201</v>
      </c>
      <c r="E1955" s="27" t="s">
        <v>31</v>
      </c>
      <c r="F1955" s="27" t="s">
        <v>85</v>
      </c>
      <c r="G1955" s="27" t="s">
        <v>86</v>
      </c>
      <c r="H1955" s="27" t="s">
        <v>29</v>
      </c>
      <c r="I1955" s="29">
        <v>0.35</v>
      </c>
      <c r="J1955" s="30">
        <v>4750</v>
      </c>
      <c r="K1955" s="31">
        <f t="shared" si="14"/>
        <v>1662.5</v>
      </c>
      <c r="L1955" s="31">
        <f t="shared" si="15"/>
        <v>748.125</v>
      </c>
      <c r="M1955" s="32">
        <v>0.45</v>
      </c>
      <c r="O1955" s="37"/>
      <c r="P1955" s="35"/>
      <c r="Q1955" s="33"/>
      <c r="R1955" s="34"/>
    </row>
    <row r="1956" spans="1:18" ht="15.75" customHeight="1" x14ac:dyDescent="0.2">
      <c r="A1956" s="22"/>
      <c r="B1956" s="27" t="s">
        <v>30</v>
      </c>
      <c r="C1956" s="27">
        <v>1197831</v>
      </c>
      <c r="D1956" s="28">
        <v>44231</v>
      </c>
      <c r="E1956" s="27" t="s">
        <v>31</v>
      </c>
      <c r="F1956" s="27" t="s">
        <v>85</v>
      </c>
      <c r="G1956" s="27" t="s">
        <v>86</v>
      </c>
      <c r="H1956" s="27" t="s">
        <v>24</v>
      </c>
      <c r="I1956" s="29">
        <v>0.25</v>
      </c>
      <c r="J1956" s="30">
        <v>6250</v>
      </c>
      <c r="K1956" s="31">
        <f t="shared" si="14"/>
        <v>1562.5</v>
      </c>
      <c r="L1956" s="31">
        <f t="shared" si="15"/>
        <v>468.75</v>
      </c>
      <c r="M1956" s="32">
        <v>0.3</v>
      </c>
      <c r="O1956" s="37"/>
      <c r="P1956" s="35"/>
      <c r="Q1956" s="33"/>
      <c r="R1956" s="34"/>
    </row>
    <row r="1957" spans="1:18" ht="15.75" customHeight="1" x14ac:dyDescent="0.2">
      <c r="A1957" s="22"/>
      <c r="B1957" s="27" t="s">
        <v>30</v>
      </c>
      <c r="C1957" s="27">
        <v>1197831</v>
      </c>
      <c r="D1957" s="28">
        <v>44231</v>
      </c>
      <c r="E1957" s="27" t="s">
        <v>31</v>
      </c>
      <c r="F1957" s="27" t="s">
        <v>85</v>
      </c>
      <c r="G1957" s="27" t="s">
        <v>86</v>
      </c>
      <c r="H1957" s="27" t="s">
        <v>25</v>
      </c>
      <c r="I1957" s="29">
        <v>0.35</v>
      </c>
      <c r="J1957" s="30">
        <v>6000</v>
      </c>
      <c r="K1957" s="31">
        <f t="shared" si="14"/>
        <v>2100</v>
      </c>
      <c r="L1957" s="31">
        <f t="shared" si="15"/>
        <v>630</v>
      </c>
      <c r="M1957" s="32">
        <v>0.3</v>
      </c>
      <c r="O1957" s="37"/>
      <c r="P1957" s="35"/>
      <c r="Q1957" s="33"/>
      <c r="R1957" s="34"/>
    </row>
    <row r="1958" spans="1:18" ht="15.75" customHeight="1" x14ac:dyDescent="0.2">
      <c r="A1958" s="22"/>
      <c r="B1958" s="27" t="s">
        <v>30</v>
      </c>
      <c r="C1958" s="27">
        <v>1197831</v>
      </c>
      <c r="D1958" s="28">
        <v>44231</v>
      </c>
      <c r="E1958" s="27" t="s">
        <v>31</v>
      </c>
      <c r="F1958" s="27" t="s">
        <v>85</v>
      </c>
      <c r="G1958" s="27" t="s">
        <v>86</v>
      </c>
      <c r="H1958" s="27" t="s">
        <v>26</v>
      </c>
      <c r="I1958" s="29">
        <v>0.35</v>
      </c>
      <c r="J1958" s="30">
        <v>4250</v>
      </c>
      <c r="K1958" s="31">
        <f t="shared" si="14"/>
        <v>1487.5</v>
      </c>
      <c r="L1958" s="31">
        <f t="shared" si="15"/>
        <v>446.25</v>
      </c>
      <c r="M1958" s="32">
        <v>0.3</v>
      </c>
      <c r="O1958" s="37"/>
      <c r="P1958" s="35"/>
      <c r="Q1958" s="33"/>
      <c r="R1958" s="34"/>
    </row>
    <row r="1959" spans="1:18" ht="15.75" customHeight="1" x14ac:dyDescent="0.2">
      <c r="A1959" s="22"/>
      <c r="B1959" s="27" t="s">
        <v>30</v>
      </c>
      <c r="C1959" s="27">
        <v>1197831</v>
      </c>
      <c r="D1959" s="28">
        <v>44231</v>
      </c>
      <c r="E1959" s="27" t="s">
        <v>31</v>
      </c>
      <c r="F1959" s="27" t="s">
        <v>85</v>
      </c>
      <c r="G1959" s="27" t="s">
        <v>86</v>
      </c>
      <c r="H1959" s="27" t="s">
        <v>27</v>
      </c>
      <c r="I1959" s="29">
        <v>0.35</v>
      </c>
      <c r="J1959" s="30">
        <v>3750</v>
      </c>
      <c r="K1959" s="31">
        <f t="shared" si="14"/>
        <v>1312.5</v>
      </c>
      <c r="L1959" s="31">
        <f t="shared" si="15"/>
        <v>525</v>
      </c>
      <c r="M1959" s="32">
        <v>0.4</v>
      </c>
      <c r="O1959" s="37"/>
      <c r="P1959" s="35"/>
      <c r="Q1959" s="33"/>
      <c r="R1959" s="34"/>
    </row>
    <row r="1960" spans="1:18" ht="15.75" customHeight="1" x14ac:dyDescent="0.2">
      <c r="A1960" s="22"/>
      <c r="B1960" s="27" t="s">
        <v>30</v>
      </c>
      <c r="C1960" s="27">
        <v>1197831</v>
      </c>
      <c r="D1960" s="28">
        <v>44231</v>
      </c>
      <c r="E1960" s="27" t="s">
        <v>31</v>
      </c>
      <c r="F1960" s="27" t="s">
        <v>85</v>
      </c>
      <c r="G1960" s="27" t="s">
        <v>86</v>
      </c>
      <c r="H1960" s="27" t="s">
        <v>28</v>
      </c>
      <c r="I1960" s="29">
        <v>0.4</v>
      </c>
      <c r="J1960" s="30">
        <v>2500</v>
      </c>
      <c r="K1960" s="31">
        <f t="shared" si="14"/>
        <v>1000</v>
      </c>
      <c r="L1960" s="31">
        <f t="shared" si="15"/>
        <v>250</v>
      </c>
      <c r="M1960" s="32">
        <v>0.25</v>
      </c>
      <c r="O1960" s="37"/>
      <c r="P1960" s="35"/>
      <c r="Q1960" s="33"/>
      <c r="R1960" s="34"/>
    </row>
    <row r="1961" spans="1:18" ht="15.75" customHeight="1" x14ac:dyDescent="0.2">
      <c r="A1961" s="22"/>
      <c r="B1961" s="27" t="s">
        <v>30</v>
      </c>
      <c r="C1961" s="27">
        <v>1197831</v>
      </c>
      <c r="D1961" s="28">
        <v>44231</v>
      </c>
      <c r="E1961" s="27" t="s">
        <v>31</v>
      </c>
      <c r="F1961" s="27" t="s">
        <v>85</v>
      </c>
      <c r="G1961" s="27" t="s">
        <v>86</v>
      </c>
      <c r="H1961" s="27" t="s">
        <v>29</v>
      </c>
      <c r="I1961" s="29">
        <v>0.35</v>
      </c>
      <c r="J1961" s="30">
        <v>4500</v>
      </c>
      <c r="K1961" s="31">
        <f t="shared" si="14"/>
        <v>1575</v>
      </c>
      <c r="L1961" s="31">
        <f t="shared" si="15"/>
        <v>708.75</v>
      </c>
      <c r="M1961" s="32">
        <v>0.45</v>
      </c>
      <c r="O1961" s="37"/>
      <c r="P1961" s="35"/>
      <c r="Q1961" s="33"/>
      <c r="R1961" s="34"/>
    </row>
    <row r="1962" spans="1:18" ht="15.75" customHeight="1" x14ac:dyDescent="0.2">
      <c r="A1962" s="22"/>
      <c r="B1962" s="27" t="s">
        <v>30</v>
      </c>
      <c r="C1962" s="27">
        <v>1197831</v>
      </c>
      <c r="D1962" s="28">
        <v>44261</v>
      </c>
      <c r="E1962" s="27" t="s">
        <v>31</v>
      </c>
      <c r="F1962" s="27" t="s">
        <v>85</v>
      </c>
      <c r="G1962" s="27" t="s">
        <v>86</v>
      </c>
      <c r="H1962" s="27" t="s">
        <v>24</v>
      </c>
      <c r="I1962" s="29">
        <v>0.3</v>
      </c>
      <c r="J1962" s="30">
        <v>6250</v>
      </c>
      <c r="K1962" s="31">
        <f t="shared" si="14"/>
        <v>1875</v>
      </c>
      <c r="L1962" s="31">
        <f t="shared" si="15"/>
        <v>656.25</v>
      </c>
      <c r="M1962" s="32">
        <v>0.35</v>
      </c>
      <c r="O1962" s="37"/>
      <c r="P1962" s="35"/>
      <c r="Q1962" s="33"/>
      <c r="R1962" s="34"/>
    </row>
    <row r="1963" spans="1:18" ht="15.75" customHeight="1" x14ac:dyDescent="0.2">
      <c r="A1963" s="22"/>
      <c r="B1963" s="27" t="s">
        <v>30</v>
      </c>
      <c r="C1963" s="27">
        <v>1197831</v>
      </c>
      <c r="D1963" s="28">
        <v>44261</v>
      </c>
      <c r="E1963" s="27" t="s">
        <v>31</v>
      </c>
      <c r="F1963" s="27" t="s">
        <v>85</v>
      </c>
      <c r="G1963" s="27" t="s">
        <v>86</v>
      </c>
      <c r="H1963" s="27" t="s">
        <v>25</v>
      </c>
      <c r="I1963" s="29">
        <v>0.4</v>
      </c>
      <c r="J1963" s="30">
        <v>6250</v>
      </c>
      <c r="K1963" s="31">
        <f t="shared" si="14"/>
        <v>2500</v>
      </c>
      <c r="L1963" s="31">
        <f t="shared" si="15"/>
        <v>875</v>
      </c>
      <c r="M1963" s="32">
        <v>0.35</v>
      </c>
      <c r="O1963" s="37"/>
      <c r="P1963" s="35"/>
      <c r="Q1963" s="33"/>
      <c r="R1963" s="34"/>
    </row>
    <row r="1964" spans="1:18" ht="15.75" customHeight="1" x14ac:dyDescent="0.2">
      <c r="A1964" s="22"/>
      <c r="B1964" s="27" t="s">
        <v>30</v>
      </c>
      <c r="C1964" s="27">
        <v>1197831</v>
      </c>
      <c r="D1964" s="28">
        <v>44261</v>
      </c>
      <c r="E1964" s="27" t="s">
        <v>31</v>
      </c>
      <c r="F1964" s="27" t="s">
        <v>85</v>
      </c>
      <c r="G1964" s="27" t="s">
        <v>86</v>
      </c>
      <c r="H1964" s="27" t="s">
        <v>26</v>
      </c>
      <c r="I1964" s="29">
        <v>0.3</v>
      </c>
      <c r="J1964" s="30">
        <v>4500</v>
      </c>
      <c r="K1964" s="31">
        <f t="shared" si="14"/>
        <v>1350</v>
      </c>
      <c r="L1964" s="31">
        <f t="shared" si="15"/>
        <v>472.49999999999994</v>
      </c>
      <c r="M1964" s="32">
        <v>0.35</v>
      </c>
      <c r="O1964" s="37"/>
      <c r="P1964" s="35"/>
      <c r="Q1964" s="33"/>
      <c r="R1964" s="34"/>
    </row>
    <row r="1965" spans="1:18" ht="15.75" customHeight="1" x14ac:dyDescent="0.2">
      <c r="A1965" s="22"/>
      <c r="B1965" s="27" t="s">
        <v>30</v>
      </c>
      <c r="C1965" s="27">
        <v>1197831</v>
      </c>
      <c r="D1965" s="28">
        <v>44261</v>
      </c>
      <c r="E1965" s="27" t="s">
        <v>31</v>
      </c>
      <c r="F1965" s="27" t="s">
        <v>85</v>
      </c>
      <c r="G1965" s="27" t="s">
        <v>86</v>
      </c>
      <c r="H1965" s="27" t="s">
        <v>27</v>
      </c>
      <c r="I1965" s="29">
        <v>0.35000000000000003</v>
      </c>
      <c r="J1965" s="30">
        <v>3500</v>
      </c>
      <c r="K1965" s="31">
        <f t="shared" si="14"/>
        <v>1225.0000000000002</v>
      </c>
      <c r="L1965" s="31">
        <f t="shared" si="15"/>
        <v>551.25000000000011</v>
      </c>
      <c r="M1965" s="32">
        <v>0.45</v>
      </c>
      <c r="O1965" s="37"/>
      <c r="P1965" s="35"/>
      <c r="Q1965" s="33"/>
      <c r="R1965" s="34"/>
    </row>
    <row r="1966" spans="1:18" ht="15.75" customHeight="1" x14ac:dyDescent="0.2">
      <c r="A1966" s="22"/>
      <c r="B1966" s="27" t="s">
        <v>30</v>
      </c>
      <c r="C1966" s="27">
        <v>1197831</v>
      </c>
      <c r="D1966" s="28">
        <v>44261</v>
      </c>
      <c r="E1966" s="27" t="s">
        <v>31</v>
      </c>
      <c r="F1966" s="27" t="s">
        <v>85</v>
      </c>
      <c r="G1966" s="27" t="s">
        <v>86</v>
      </c>
      <c r="H1966" s="27" t="s">
        <v>28</v>
      </c>
      <c r="I1966" s="29">
        <v>0.4</v>
      </c>
      <c r="J1966" s="30">
        <v>2500</v>
      </c>
      <c r="K1966" s="31">
        <f t="shared" si="14"/>
        <v>1000</v>
      </c>
      <c r="L1966" s="31">
        <f t="shared" si="15"/>
        <v>300</v>
      </c>
      <c r="M1966" s="32">
        <v>0.3</v>
      </c>
      <c r="O1966" s="37"/>
      <c r="P1966" s="35"/>
      <c r="Q1966" s="33"/>
      <c r="R1966" s="34"/>
    </row>
    <row r="1967" spans="1:18" ht="15.75" customHeight="1" x14ac:dyDescent="0.2">
      <c r="A1967" s="22"/>
      <c r="B1967" s="27" t="s">
        <v>30</v>
      </c>
      <c r="C1967" s="27">
        <v>1197831</v>
      </c>
      <c r="D1967" s="28">
        <v>44261</v>
      </c>
      <c r="E1967" s="27" t="s">
        <v>31</v>
      </c>
      <c r="F1967" s="27" t="s">
        <v>85</v>
      </c>
      <c r="G1967" s="27" t="s">
        <v>86</v>
      </c>
      <c r="H1967" s="27" t="s">
        <v>29</v>
      </c>
      <c r="I1967" s="29">
        <v>0.35000000000000003</v>
      </c>
      <c r="J1967" s="30">
        <v>4000</v>
      </c>
      <c r="K1967" s="31">
        <f t="shared" si="14"/>
        <v>1400.0000000000002</v>
      </c>
      <c r="L1967" s="31">
        <f t="shared" si="15"/>
        <v>700.00000000000011</v>
      </c>
      <c r="M1967" s="32">
        <v>0.5</v>
      </c>
      <c r="O1967" s="37"/>
      <c r="P1967" s="35"/>
      <c r="Q1967" s="33"/>
      <c r="R1967" s="34"/>
    </row>
    <row r="1968" spans="1:18" ht="15.75" customHeight="1" x14ac:dyDescent="0.2">
      <c r="A1968" s="22"/>
      <c r="B1968" s="27" t="s">
        <v>30</v>
      </c>
      <c r="C1968" s="27">
        <v>1197831</v>
      </c>
      <c r="D1968" s="28">
        <v>44291</v>
      </c>
      <c r="E1968" s="27" t="s">
        <v>31</v>
      </c>
      <c r="F1968" s="27" t="s">
        <v>85</v>
      </c>
      <c r="G1968" s="27" t="s">
        <v>86</v>
      </c>
      <c r="H1968" s="27" t="s">
        <v>24</v>
      </c>
      <c r="I1968" s="29">
        <v>0.19999999999999998</v>
      </c>
      <c r="J1968" s="30">
        <v>6500</v>
      </c>
      <c r="K1968" s="31">
        <f t="shared" si="14"/>
        <v>1300</v>
      </c>
      <c r="L1968" s="31">
        <f t="shared" si="15"/>
        <v>454.99999999999994</v>
      </c>
      <c r="M1968" s="32">
        <v>0.35</v>
      </c>
      <c r="O1968" s="37"/>
      <c r="P1968" s="35"/>
      <c r="Q1968" s="33"/>
      <c r="R1968" s="34"/>
    </row>
    <row r="1969" spans="1:18" ht="15.75" customHeight="1" x14ac:dyDescent="0.2">
      <c r="A1969" s="22"/>
      <c r="B1969" s="27" t="s">
        <v>30</v>
      </c>
      <c r="C1969" s="27">
        <v>1197831</v>
      </c>
      <c r="D1969" s="28">
        <v>44291</v>
      </c>
      <c r="E1969" s="27" t="s">
        <v>31</v>
      </c>
      <c r="F1969" s="27" t="s">
        <v>85</v>
      </c>
      <c r="G1969" s="27" t="s">
        <v>86</v>
      </c>
      <c r="H1969" s="27" t="s">
        <v>25</v>
      </c>
      <c r="I1969" s="29">
        <v>0.30000000000000004</v>
      </c>
      <c r="J1969" s="30">
        <v>6500</v>
      </c>
      <c r="K1969" s="31">
        <f t="shared" si="14"/>
        <v>1950.0000000000002</v>
      </c>
      <c r="L1969" s="31">
        <f t="shared" si="15"/>
        <v>682.5</v>
      </c>
      <c r="M1969" s="32">
        <v>0.35</v>
      </c>
      <c r="O1969" s="37"/>
      <c r="P1969" s="35"/>
      <c r="Q1969" s="33"/>
      <c r="R1969" s="34"/>
    </row>
    <row r="1970" spans="1:18" ht="15.75" customHeight="1" x14ac:dyDescent="0.2">
      <c r="A1970" s="22"/>
      <c r="B1970" s="27" t="s">
        <v>30</v>
      </c>
      <c r="C1970" s="27">
        <v>1197831</v>
      </c>
      <c r="D1970" s="28">
        <v>44291</v>
      </c>
      <c r="E1970" s="27" t="s">
        <v>31</v>
      </c>
      <c r="F1970" s="27" t="s">
        <v>85</v>
      </c>
      <c r="G1970" s="27" t="s">
        <v>86</v>
      </c>
      <c r="H1970" s="27" t="s">
        <v>26</v>
      </c>
      <c r="I1970" s="29">
        <v>0.24999999999999997</v>
      </c>
      <c r="J1970" s="30">
        <v>4750</v>
      </c>
      <c r="K1970" s="31">
        <f t="shared" si="14"/>
        <v>1187.4999999999998</v>
      </c>
      <c r="L1970" s="31">
        <f t="shared" si="15"/>
        <v>415.62499999999989</v>
      </c>
      <c r="M1970" s="32">
        <v>0.35</v>
      </c>
      <c r="O1970" s="37"/>
      <c r="P1970" s="35"/>
      <c r="Q1970" s="33"/>
      <c r="R1970" s="34"/>
    </row>
    <row r="1971" spans="1:18" ht="15.75" customHeight="1" x14ac:dyDescent="0.2">
      <c r="A1971" s="22"/>
      <c r="B1971" s="27" t="s">
        <v>30</v>
      </c>
      <c r="C1971" s="27">
        <v>1197831</v>
      </c>
      <c r="D1971" s="28">
        <v>44291</v>
      </c>
      <c r="E1971" s="27" t="s">
        <v>31</v>
      </c>
      <c r="F1971" s="27" t="s">
        <v>85</v>
      </c>
      <c r="G1971" s="27" t="s">
        <v>86</v>
      </c>
      <c r="H1971" s="27" t="s">
        <v>27</v>
      </c>
      <c r="I1971" s="29">
        <v>0.30000000000000004</v>
      </c>
      <c r="J1971" s="30">
        <v>3750</v>
      </c>
      <c r="K1971" s="31">
        <f t="shared" si="14"/>
        <v>1125.0000000000002</v>
      </c>
      <c r="L1971" s="31">
        <f t="shared" si="15"/>
        <v>506.25000000000011</v>
      </c>
      <c r="M1971" s="32">
        <v>0.45</v>
      </c>
      <c r="O1971" s="37"/>
      <c r="P1971" s="35"/>
      <c r="Q1971" s="33"/>
      <c r="R1971" s="34"/>
    </row>
    <row r="1972" spans="1:18" ht="15.75" customHeight="1" x14ac:dyDescent="0.2">
      <c r="A1972" s="22"/>
      <c r="B1972" s="27" t="s">
        <v>30</v>
      </c>
      <c r="C1972" s="27">
        <v>1197831</v>
      </c>
      <c r="D1972" s="28">
        <v>44291</v>
      </c>
      <c r="E1972" s="27" t="s">
        <v>31</v>
      </c>
      <c r="F1972" s="27" t="s">
        <v>85</v>
      </c>
      <c r="G1972" s="27" t="s">
        <v>86</v>
      </c>
      <c r="H1972" s="27" t="s">
        <v>28</v>
      </c>
      <c r="I1972" s="29">
        <v>0.35</v>
      </c>
      <c r="J1972" s="30">
        <v>2750</v>
      </c>
      <c r="K1972" s="31">
        <f t="shared" si="14"/>
        <v>962.49999999999989</v>
      </c>
      <c r="L1972" s="31">
        <f t="shared" si="15"/>
        <v>288.74999999999994</v>
      </c>
      <c r="M1972" s="32">
        <v>0.3</v>
      </c>
      <c r="O1972" s="37"/>
      <c r="P1972" s="35"/>
      <c r="Q1972" s="33"/>
      <c r="R1972" s="34"/>
    </row>
    <row r="1973" spans="1:18" ht="15.75" customHeight="1" x14ac:dyDescent="0.2">
      <c r="A1973" s="22"/>
      <c r="B1973" s="27" t="s">
        <v>30</v>
      </c>
      <c r="C1973" s="27">
        <v>1197831</v>
      </c>
      <c r="D1973" s="28">
        <v>44291</v>
      </c>
      <c r="E1973" s="27" t="s">
        <v>31</v>
      </c>
      <c r="F1973" s="27" t="s">
        <v>85</v>
      </c>
      <c r="G1973" s="27" t="s">
        <v>86</v>
      </c>
      <c r="H1973" s="27" t="s">
        <v>29</v>
      </c>
      <c r="I1973" s="29">
        <v>0.30000000000000004</v>
      </c>
      <c r="J1973" s="30">
        <v>5500</v>
      </c>
      <c r="K1973" s="31">
        <f t="shared" si="14"/>
        <v>1650.0000000000002</v>
      </c>
      <c r="L1973" s="31">
        <f t="shared" si="15"/>
        <v>825.00000000000011</v>
      </c>
      <c r="M1973" s="32">
        <v>0.5</v>
      </c>
      <c r="O1973" s="37"/>
      <c r="P1973" s="35"/>
      <c r="Q1973" s="33"/>
      <c r="R1973" s="34"/>
    </row>
    <row r="1974" spans="1:18" ht="15.75" customHeight="1" x14ac:dyDescent="0.2">
      <c r="A1974" s="22"/>
      <c r="B1974" s="27" t="s">
        <v>30</v>
      </c>
      <c r="C1974" s="27">
        <v>1197831</v>
      </c>
      <c r="D1974" s="28">
        <v>44321</v>
      </c>
      <c r="E1974" s="27" t="s">
        <v>31</v>
      </c>
      <c r="F1974" s="27" t="s">
        <v>85</v>
      </c>
      <c r="G1974" s="27" t="s">
        <v>86</v>
      </c>
      <c r="H1974" s="27" t="s">
        <v>24</v>
      </c>
      <c r="I1974" s="29">
        <v>0.19999999999999998</v>
      </c>
      <c r="J1974" s="30">
        <v>7000</v>
      </c>
      <c r="K1974" s="31">
        <f t="shared" si="14"/>
        <v>1399.9999999999998</v>
      </c>
      <c r="L1974" s="31">
        <f t="shared" si="15"/>
        <v>489.99999999999989</v>
      </c>
      <c r="M1974" s="32">
        <v>0.35</v>
      </c>
      <c r="O1974" s="37"/>
      <c r="P1974" s="35"/>
      <c r="Q1974" s="33"/>
      <c r="R1974" s="34"/>
    </row>
    <row r="1975" spans="1:18" ht="15.75" customHeight="1" x14ac:dyDescent="0.2">
      <c r="A1975" s="22"/>
      <c r="B1975" s="27" t="s">
        <v>30</v>
      </c>
      <c r="C1975" s="27">
        <v>1197831</v>
      </c>
      <c r="D1975" s="28">
        <v>44321</v>
      </c>
      <c r="E1975" s="27" t="s">
        <v>31</v>
      </c>
      <c r="F1975" s="27" t="s">
        <v>85</v>
      </c>
      <c r="G1975" s="27" t="s">
        <v>86</v>
      </c>
      <c r="H1975" s="27" t="s">
        <v>25</v>
      </c>
      <c r="I1975" s="29">
        <v>0.30000000000000004</v>
      </c>
      <c r="J1975" s="30">
        <v>7250</v>
      </c>
      <c r="K1975" s="31">
        <f t="shared" si="14"/>
        <v>2175.0000000000005</v>
      </c>
      <c r="L1975" s="31">
        <f t="shared" si="15"/>
        <v>761.25000000000011</v>
      </c>
      <c r="M1975" s="32">
        <v>0.35</v>
      </c>
      <c r="O1975" s="37"/>
      <c r="P1975" s="35"/>
      <c r="Q1975" s="33"/>
      <c r="R1975" s="34"/>
    </row>
    <row r="1976" spans="1:18" ht="15.75" customHeight="1" x14ac:dyDescent="0.2">
      <c r="A1976" s="22"/>
      <c r="B1976" s="27" t="s">
        <v>30</v>
      </c>
      <c r="C1976" s="27">
        <v>1197831</v>
      </c>
      <c r="D1976" s="28">
        <v>44321</v>
      </c>
      <c r="E1976" s="27" t="s">
        <v>31</v>
      </c>
      <c r="F1976" s="27" t="s">
        <v>85</v>
      </c>
      <c r="G1976" s="27" t="s">
        <v>86</v>
      </c>
      <c r="H1976" s="27" t="s">
        <v>26</v>
      </c>
      <c r="I1976" s="29">
        <v>0.24999999999999997</v>
      </c>
      <c r="J1976" s="30">
        <v>5750</v>
      </c>
      <c r="K1976" s="31">
        <f t="shared" si="14"/>
        <v>1437.4999999999998</v>
      </c>
      <c r="L1976" s="31">
        <f t="shared" si="15"/>
        <v>503.12499999999989</v>
      </c>
      <c r="M1976" s="32">
        <v>0.35</v>
      </c>
      <c r="O1976" s="37"/>
      <c r="P1976" s="35"/>
      <c r="Q1976" s="33"/>
      <c r="R1976" s="34"/>
    </row>
    <row r="1977" spans="1:18" ht="15.75" customHeight="1" x14ac:dyDescent="0.2">
      <c r="A1977" s="22"/>
      <c r="B1977" s="27" t="s">
        <v>30</v>
      </c>
      <c r="C1977" s="27">
        <v>1197831</v>
      </c>
      <c r="D1977" s="28">
        <v>44321</v>
      </c>
      <c r="E1977" s="27" t="s">
        <v>31</v>
      </c>
      <c r="F1977" s="27" t="s">
        <v>85</v>
      </c>
      <c r="G1977" s="27" t="s">
        <v>86</v>
      </c>
      <c r="H1977" s="27" t="s">
        <v>27</v>
      </c>
      <c r="I1977" s="29">
        <v>0.35000000000000003</v>
      </c>
      <c r="J1977" s="30">
        <v>5000</v>
      </c>
      <c r="K1977" s="31">
        <f t="shared" si="14"/>
        <v>1750.0000000000002</v>
      </c>
      <c r="L1977" s="31">
        <f t="shared" si="15"/>
        <v>787.50000000000011</v>
      </c>
      <c r="M1977" s="32">
        <v>0.45</v>
      </c>
      <c r="O1977" s="37"/>
      <c r="P1977" s="35"/>
      <c r="Q1977" s="33"/>
      <c r="R1977" s="34"/>
    </row>
    <row r="1978" spans="1:18" ht="15.75" customHeight="1" x14ac:dyDescent="0.2">
      <c r="A1978" s="22"/>
      <c r="B1978" s="27" t="s">
        <v>30</v>
      </c>
      <c r="C1978" s="27">
        <v>1197831</v>
      </c>
      <c r="D1978" s="28">
        <v>44321</v>
      </c>
      <c r="E1978" s="27" t="s">
        <v>31</v>
      </c>
      <c r="F1978" s="27" t="s">
        <v>85</v>
      </c>
      <c r="G1978" s="27" t="s">
        <v>86</v>
      </c>
      <c r="H1978" s="27" t="s">
        <v>28</v>
      </c>
      <c r="I1978" s="29">
        <v>0.5</v>
      </c>
      <c r="J1978" s="30">
        <v>4000</v>
      </c>
      <c r="K1978" s="31">
        <f t="shared" si="14"/>
        <v>2000</v>
      </c>
      <c r="L1978" s="31">
        <f t="shared" si="15"/>
        <v>600</v>
      </c>
      <c r="M1978" s="32">
        <v>0.3</v>
      </c>
      <c r="O1978" s="37"/>
      <c r="P1978" s="35"/>
      <c r="Q1978" s="33"/>
      <c r="R1978" s="34"/>
    </row>
    <row r="1979" spans="1:18" ht="15.75" customHeight="1" x14ac:dyDescent="0.2">
      <c r="A1979" s="22"/>
      <c r="B1979" s="27" t="s">
        <v>30</v>
      </c>
      <c r="C1979" s="27">
        <v>1197831</v>
      </c>
      <c r="D1979" s="28">
        <v>44321</v>
      </c>
      <c r="E1979" s="27" t="s">
        <v>31</v>
      </c>
      <c r="F1979" s="27" t="s">
        <v>85</v>
      </c>
      <c r="G1979" s="27" t="s">
        <v>86</v>
      </c>
      <c r="H1979" s="27" t="s">
        <v>29</v>
      </c>
      <c r="I1979" s="29">
        <v>0.45</v>
      </c>
      <c r="J1979" s="30">
        <v>7500</v>
      </c>
      <c r="K1979" s="31">
        <f t="shared" si="14"/>
        <v>3375</v>
      </c>
      <c r="L1979" s="31">
        <f t="shared" si="15"/>
        <v>1687.5</v>
      </c>
      <c r="M1979" s="32">
        <v>0.5</v>
      </c>
      <c r="O1979" s="37"/>
      <c r="P1979" s="35"/>
      <c r="Q1979" s="33"/>
      <c r="R1979" s="34"/>
    </row>
    <row r="1980" spans="1:18" ht="15.75" customHeight="1" x14ac:dyDescent="0.2">
      <c r="A1980" s="22"/>
      <c r="B1980" s="27" t="s">
        <v>30</v>
      </c>
      <c r="C1980" s="27">
        <v>1197831</v>
      </c>
      <c r="D1980" s="28">
        <v>44351</v>
      </c>
      <c r="E1980" s="27" t="s">
        <v>31</v>
      </c>
      <c r="F1980" s="27" t="s">
        <v>85</v>
      </c>
      <c r="G1980" s="27" t="s">
        <v>86</v>
      </c>
      <c r="H1980" s="27" t="s">
        <v>24</v>
      </c>
      <c r="I1980" s="29">
        <v>0.45</v>
      </c>
      <c r="J1980" s="30">
        <v>7500</v>
      </c>
      <c r="K1980" s="31">
        <f t="shared" si="14"/>
        <v>3375</v>
      </c>
      <c r="L1980" s="31">
        <f t="shared" si="15"/>
        <v>1181.25</v>
      </c>
      <c r="M1980" s="32">
        <v>0.35</v>
      </c>
      <c r="O1980" s="37"/>
      <c r="P1980" s="35"/>
      <c r="Q1980" s="33"/>
      <c r="R1980" s="34"/>
    </row>
    <row r="1981" spans="1:18" ht="15.75" customHeight="1" x14ac:dyDescent="0.2">
      <c r="A1981" s="22"/>
      <c r="B1981" s="27" t="s">
        <v>30</v>
      </c>
      <c r="C1981" s="27">
        <v>1197831</v>
      </c>
      <c r="D1981" s="28">
        <v>44351</v>
      </c>
      <c r="E1981" s="27" t="s">
        <v>31</v>
      </c>
      <c r="F1981" s="27" t="s">
        <v>85</v>
      </c>
      <c r="G1981" s="27" t="s">
        <v>86</v>
      </c>
      <c r="H1981" s="27" t="s">
        <v>25</v>
      </c>
      <c r="I1981" s="29">
        <v>0.5</v>
      </c>
      <c r="J1981" s="30">
        <v>7500</v>
      </c>
      <c r="K1981" s="31">
        <f t="shared" si="14"/>
        <v>3750</v>
      </c>
      <c r="L1981" s="31">
        <f t="shared" si="15"/>
        <v>1312.5</v>
      </c>
      <c r="M1981" s="32">
        <v>0.35</v>
      </c>
      <c r="O1981" s="37"/>
      <c r="P1981" s="35"/>
      <c r="Q1981" s="33"/>
      <c r="R1981" s="34"/>
    </row>
    <row r="1982" spans="1:18" ht="15.75" customHeight="1" x14ac:dyDescent="0.2">
      <c r="A1982" s="22"/>
      <c r="B1982" s="27" t="s">
        <v>30</v>
      </c>
      <c r="C1982" s="27">
        <v>1197831</v>
      </c>
      <c r="D1982" s="28">
        <v>44351</v>
      </c>
      <c r="E1982" s="27" t="s">
        <v>31</v>
      </c>
      <c r="F1982" s="27" t="s">
        <v>85</v>
      </c>
      <c r="G1982" s="27" t="s">
        <v>86</v>
      </c>
      <c r="H1982" s="27" t="s">
        <v>26</v>
      </c>
      <c r="I1982" s="29">
        <v>0.5</v>
      </c>
      <c r="J1982" s="30">
        <v>6000</v>
      </c>
      <c r="K1982" s="31">
        <f t="shared" si="14"/>
        <v>3000</v>
      </c>
      <c r="L1982" s="31">
        <f t="shared" si="15"/>
        <v>1050</v>
      </c>
      <c r="M1982" s="32">
        <v>0.35</v>
      </c>
      <c r="O1982" s="37"/>
      <c r="P1982" s="35"/>
      <c r="Q1982" s="33"/>
      <c r="R1982" s="34"/>
    </row>
    <row r="1983" spans="1:18" ht="15.75" customHeight="1" x14ac:dyDescent="0.2">
      <c r="A1983" s="22"/>
      <c r="B1983" s="27" t="s">
        <v>30</v>
      </c>
      <c r="C1983" s="27">
        <v>1197831</v>
      </c>
      <c r="D1983" s="28">
        <v>44351</v>
      </c>
      <c r="E1983" s="27" t="s">
        <v>31</v>
      </c>
      <c r="F1983" s="27" t="s">
        <v>85</v>
      </c>
      <c r="G1983" s="27" t="s">
        <v>86</v>
      </c>
      <c r="H1983" s="27" t="s">
        <v>27</v>
      </c>
      <c r="I1983" s="29">
        <v>0.5</v>
      </c>
      <c r="J1983" s="30">
        <v>5500</v>
      </c>
      <c r="K1983" s="31">
        <f t="shared" si="14"/>
        <v>2750</v>
      </c>
      <c r="L1983" s="31">
        <f t="shared" si="15"/>
        <v>1237.5</v>
      </c>
      <c r="M1983" s="32">
        <v>0.45</v>
      </c>
      <c r="O1983" s="37"/>
      <c r="P1983" s="35"/>
      <c r="Q1983" s="33"/>
      <c r="R1983" s="34"/>
    </row>
    <row r="1984" spans="1:18" ht="15.75" customHeight="1" x14ac:dyDescent="0.2">
      <c r="A1984" s="22"/>
      <c r="B1984" s="27" t="s">
        <v>30</v>
      </c>
      <c r="C1984" s="27">
        <v>1197831</v>
      </c>
      <c r="D1984" s="28">
        <v>44351</v>
      </c>
      <c r="E1984" s="27" t="s">
        <v>31</v>
      </c>
      <c r="F1984" s="27" t="s">
        <v>85</v>
      </c>
      <c r="G1984" s="27" t="s">
        <v>86</v>
      </c>
      <c r="H1984" s="27" t="s">
        <v>28</v>
      </c>
      <c r="I1984" s="29">
        <v>0.55000000000000004</v>
      </c>
      <c r="J1984" s="30">
        <v>4500</v>
      </c>
      <c r="K1984" s="31">
        <f t="shared" si="14"/>
        <v>2475</v>
      </c>
      <c r="L1984" s="31">
        <f t="shared" si="15"/>
        <v>742.5</v>
      </c>
      <c r="M1984" s="32">
        <v>0.3</v>
      </c>
      <c r="O1984" s="37"/>
      <c r="P1984" s="35"/>
      <c r="Q1984" s="33"/>
      <c r="R1984" s="34"/>
    </row>
    <row r="1985" spans="1:18" ht="15.75" customHeight="1" x14ac:dyDescent="0.2">
      <c r="A1985" s="22"/>
      <c r="B1985" s="27" t="s">
        <v>30</v>
      </c>
      <c r="C1985" s="27">
        <v>1197831</v>
      </c>
      <c r="D1985" s="28">
        <v>44351</v>
      </c>
      <c r="E1985" s="27" t="s">
        <v>31</v>
      </c>
      <c r="F1985" s="27" t="s">
        <v>85</v>
      </c>
      <c r="G1985" s="27" t="s">
        <v>86</v>
      </c>
      <c r="H1985" s="27" t="s">
        <v>29</v>
      </c>
      <c r="I1985" s="29">
        <v>0.60000000000000009</v>
      </c>
      <c r="J1985" s="30">
        <v>8250</v>
      </c>
      <c r="K1985" s="31">
        <f t="shared" si="14"/>
        <v>4950.0000000000009</v>
      </c>
      <c r="L1985" s="31">
        <f t="shared" si="15"/>
        <v>2475.0000000000005</v>
      </c>
      <c r="M1985" s="32">
        <v>0.5</v>
      </c>
      <c r="O1985" s="37"/>
      <c r="P1985" s="35"/>
      <c r="Q1985" s="33"/>
      <c r="R1985" s="34"/>
    </row>
    <row r="1986" spans="1:18" ht="15.75" customHeight="1" x14ac:dyDescent="0.2">
      <c r="A1986" s="22"/>
      <c r="B1986" s="27" t="s">
        <v>30</v>
      </c>
      <c r="C1986" s="27">
        <v>1197831</v>
      </c>
      <c r="D1986" s="28">
        <v>44383</v>
      </c>
      <c r="E1986" s="27" t="s">
        <v>31</v>
      </c>
      <c r="F1986" s="27" t="s">
        <v>85</v>
      </c>
      <c r="G1986" s="27" t="s">
        <v>86</v>
      </c>
      <c r="H1986" s="27" t="s">
        <v>24</v>
      </c>
      <c r="I1986" s="29">
        <v>0.5</v>
      </c>
      <c r="J1986" s="30">
        <v>7750</v>
      </c>
      <c r="K1986" s="31">
        <f t="shared" si="14"/>
        <v>3875</v>
      </c>
      <c r="L1986" s="31">
        <f t="shared" si="15"/>
        <v>1549.9999999999998</v>
      </c>
      <c r="M1986" s="32">
        <v>0.39999999999999997</v>
      </c>
      <c r="O1986" s="37"/>
      <c r="P1986" s="35"/>
      <c r="Q1986" s="33"/>
      <c r="R1986" s="34"/>
    </row>
    <row r="1987" spans="1:18" ht="15.75" customHeight="1" x14ac:dyDescent="0.2">
      <c r="A1987" s="22"/>
      <c r="B1987" s="27" t="s">
        <v>30</v>
      </c>
      <c r="C1987" s="27">
        <v>1197831</v>
      </c>
      <c r="D1987" s="28">
        <v>44383</v>
      </c>
      <c r="E1987" s="27" t="s">
        <v>31</v>
      </c>
      <c r="F1987" s="27" t="s">
        <v>85</v>
      </c>
      <c r="G1987" s="27" t="s">
        <v>86</v>
      </c>
      <c r="H1987" s="27" t="s">
        <v>25</v>
      </c>
      <c r="I1987" s="29">
        <v>0.55000000000000004</v>
      </c>
      <c r="J1987" s="30">
        <v>7750</v>
      </c>
      <c r="K1987" s="31">
        <f t="shared" si="14"/>
        <v>4262.5</v>
      </c>
      <c r="L1987" s="31">
        <f t="shared" si="15"/>
        <v>1704.9999999999998</v>
      </c>
      <c r="M1987" s="32">
        <v>0.39999999999999997</v>
      </c>
      <c r="O1987" s="37"/>
      <c r="P1987" s="35"/>
      <c r="Q1987" s="33"/>
      <c r="R1987" s="34"/>
    </row>
    <row r="1988" spans="1:18" ht="15.75" customHeight="1" x14ac:dyDescent="0.2">
      <c r="A1988" s="22"/>
      <c r="B1988" s="27" t="s">
        <v>30</v>
      </c>
      <c r="C1988" s="27">
        <v>1197831</v>
      </c>
      <c r="D1988" s="28">
        <v>44383</v>
      </c>
      <c r="E1988" s="27" t="s">
        <v>31</v>
      </c>
      <c r="F1988" s="27" t="s">
        <v>85</v>
      </c>
      <c r="G1988" s="27" t="s">
        <v>86</v>
      </c>
      <c r="H1988" s="27" t="s">
        <v>26</v>
      </c>
      <c r="I1988" s="29">
        <v>0.5</v>
      </c>
      <c r="J1988" s="30">
        <v>9250</v>
      </c>
      <c r="K1988" s="31">
        <f t="shared" si="14"/>
        <v>4625</v>
      </c>
      <c r="L1988" s="31">
        <f t="shared" si="15"/>
        <v>1849.9999999999998</v>
      </c>
      <c r="M1988" s="32">
        <v>0.39999999999999997</v>
      </c>
      <c r="O1988" s="37"/>
      <c r="P1988" s="35"/>
      <c r="Q1988" s="33"/>
      <c r="R1988" s="34"/>
    </row>
    <row r="1989" spans="1:18" ht="15.75" customHeight="1" x14ac:dyDescent="0.2">
      <c r="A1989" s="22"/>
      <c r="B1989" s="27" t="s">
        <v>30</v>
      </c>
      <c r="C1989" s="27">
        <v>1197831</v>
      </c>
      <c r="D1989" s="28">
        <v>44383</v>
      </c>
      <c r="E1989" s="27" t="s">
        <v>31</v>
      </c>
      <c r="F1989" s="27" t="s">
        <v>85</v>
      </c>
      <c r="G1989" s="27" t="s">
        <v>86</v>
      </c>
      <c r="H1989" s="27" t="s">
        <v>27</v>
      </c>
      <c r="I1989" s="29">
        <v>0.5</v>
      </c>
      <c r="J1989" s="30">
        <v>5250</v>
      </c>
      <c r="K1989" s="31">
        <f t="shared" si="14"/>
        <v>2625</v>
      </c>
      <c r="L1989" s="31">
        <f t="shared" si="15"/>
        <v>1312.5</v>
      </c>
      <c r="M1989" s="32">
        <v>0.5</v>
      </c>
      <c r="O1989" s="37"/>
      <c r="P1989" s="35"/>
      <c r="Q1989" s="33"/>
      <c r="R1989" s="34"/>
    </row>
    <row r="1990" spans="1:18" ht="15.75" customHeight="1" x14ac:dyDescent="0.2">
      <c r="A1990" s="22"/>
      <c r="B1990" s="27" t="s">
        <v>30</v>
      </c>
      <c r="C1990" s="27">
        <v>1197831</v>
      </c>
      <c r="D1990" s="28">
        <v>44383</v>
      </c>
      <c r="E1990" s="27" t="s">
        <v>31</v>
      </c>
      <c r="F1990" s="27" t="s">
        <v>85</v>
      </c>
      <c r="G1990" s="27" t="s">
        <v>86</v>
      </c>
      <c r="H1990" s="27" t="s">
        <v>28</v>
      </c>
      <c r="I1990" s="29">
        <v>0.55000000000000004</v>
      </c>
      <c r="J1990" s="30">
        <v>5250</v>
      </c>
      <c r="K1990" s="31">
        <f t="shared" si="14"/>
        <v>2887.5000000000005</v>
      </c>
      <c r="L1990" s="31">
        <f t="shared" si="15"/>
        <v>1010.6250000000001</v>
      </c>
      <c r="M1990" s="32">
        <v>0.35</v>
      </c>
      <c r="O1990" s="37"/>
      <c r="P1990" s="35"/>
      <c r="Q1990" s="33"/>
      <c r="R1990" s="34"/>
    </row>
    <row r="1991" spans="1:18" ht="15.75" customHeight="1" x14ac:dyDescent="0.2">
      <c r="A1991" s="22"/>
      <c r="B1991" s="27" t="s">
        <v>30</v>
      </c>
      <c r="C1991" s="27">
        <v>1197831</v>
      </c>
      <c r="D1991" s="28">
        <v>44383</v>
      </c>
      <c r="E1991" s="27" t="s">
        <v>31</v>
      </c>
      <c r="F1991" s="27" t="s">
        <v>85</v>
      </c>
      <c r="G1991" s="27" t="s">
        <v>86</v>
      </c>
      <c r="H1991" s="27" t="s">
        <v>29</v>
      </c>
      <c r="I1991" s="29">
        <v>0.65</v>
      </c>
      <c r="J1991" s="30">
        <v>8000</v>
      </c>
      <c r="K1991" s="31">
        <f t="shared" si="14"/>
        <v>5200</v>
      </c>
      <c r="L1991" s="31">
        <f t="shared" si="15"/>
        <v>2860.0000000000005</v>
      </c>
      <c r="M1991" s="32">
        <v>0.55000000000000004</v>
      </c>
      <c r="O1991" s="37"/>
      <c r="P1991" s="35"/>
      <c r="Q1991" s="33"/>
      <c r="R1991" s="34"/>
    </row>
    <row r="1992" spans="1:18" ht="15.75" customHeight="1" x14ac:dyDescent="0.2">
      <c r="A1992" s="22"/>
      <c r="B1992" s="27" t="s">
        <v>30</v>
      </c>
      <c r="C1992" s="27">
        <v>1197831</v>
      </c>
      <c r="D1992" s="28">
        <v>44416</v>
      </c>
      <c r="E1992" s="27" t="s">
        <v>31</v>
      </c>
      <c r="F1992" s="27" t="s">
        <v>85</v>
      </c>
      <c r="G1992" s="27" t="s">
        <v>86</v>
      </c>
      <c r="H1992" s="27" t="s">
        <v>24</v>
      </c>
      <c r="I1992" s="29">
        <v>0.5</v>
      </c>
      <c r="J1992" s="30">
        <v>7500</v>
      </c>
      <c r="K1992" s="31">
        <f t="shared" si="14"/>
        <v>3750</v>
      </c>
      <c r="L1992" s="31">
        <f t="shared" si="15"/>
        <v>1499.9999999999998</v>
      </c>
      <c r="M1992" s="32">
        <v>0.39999999999999997</v>
      </c>
      <c r="O1992" s="37"/>
      <c r="P1992" s="35"/>
      <c r="Q1992" s="33"/>
      <c r="R1992" s="34"/>
    </row>
    <row r="1993" spans="1:18" ht="15.75" customHeight="1" x14ac:dyDescent="0.2">
      <c r="A1993" s="22"/>
      <c r="B1993" s="27" t="s">
        <v>30</v>
      </c>
      <c r="C1993" s="27">
        <v>1197831</v>
      </c>
      <c r="D1993" s="28">
        <v>44416</v>
      </c>
      <c r="E1993" s="27" t="s">
        <v>31</v>
      </c>
      <c r="F1993" s="27" t="s">
        <v>85</v>
      </c>
      <c r="G1993" s="27" t="s">
        <v>86</v>
      </c>
      <c r="H1993" s="27" t="s">
        <v>25</v>
      </c>
      <c r="I1993" s="29">
        <v>0.55000000000000004</v>
      </c>
      <c r="J1993" s="30">
        <v>7500</v>
      </c>
      <c r="K1993" s="31">
        <f t="shared" si="14"/>
        <v>4125</v>
      </c>
      <c r="L1993" s="31">
        <f t="shared" si="15"/>
        <v>1649.9999999999998</v>
      </c>
      <c r="M1993" s="32">
        <v>0.39999999999999997</v>
      </c>
      <c r="O1993" s="37"/>
      <c r="P1993" s="35"/>
      <c r="Q1993" s="33"/>
      <c r="R1993" s="34"/>
    </row>
    <row r="1994" spans="1:18" ht="15.75" customHeight="1" x14ac:dyDescent="0.2">
      <c r="A1994" s="22"/>
      <c r="B1994" s="27" t="s">
        <v>30</v>
      </c>
      <c r="C1994" s="27">
        <v>1197831</v>
      </c>
      <c r="D1994" s="28">
        <v>44416</v>
      </c>
      <c r="E1994" s="27" t="s">
        <v>31</v>
      </c>
      <c r="F1994" s="27" t="s">
        <v>85</v>
      </c>
      <c r="G1994" s="27" t="s">
        <v>86</v>
      </c>
      <c r="H1994" s="27" t="s">
        <v>26</v>
      </c>
      <c r="I1994" s="29">
        <v>0.5</v>
      </c>
      <c r="J1994" s="30">
        <v>9250</v>
      </c>
      <c r="K1994" s="31">
        <f t="shared" si="14"/>
        <v>4625</v>
      </c>
      <c r="L1994" s="31">
        <f t="shared" si="15"/>
        <v>1849.9999999999998</v>
      </c>
      <c r="M1994" s="32">
        <v>0.39999999999999997</v>
      </c>
      <c r="O1994" s="37"/>
      <c r="P1994" s="35"/>
      <c r="Q1994" s="33"/>
      <c r="R1994" s="34"/>
    </row>
    <row r="1995" spans="1:18" ht="15.75" customHeight="1" x14ac:dyDescent="0.2">
      <c r="A1995" s="22"/>
      <c r="B1995" s="27" t="s">
        <v>30</v>
      </c>
      <c r="C1995" s="27">
        <v>1197831</v>
      </c>
      <c r="D1995" s="28">
        <v>44416</v>
      </c>
      <c r="E1995" s="27" t="s">
        <v>31</v>
      </c>
      <c r="F1995" s="27" t="s">
        <v>85</v>
      </c>
      <c r="G1995" s="27" t="s">
        <v>86</v>
      </c>
      <c r="H1995" s="27" t="s">
        <v>27</v>
      </c>
      <c r="I1995" s="29">
        <v>0.5</v>
      </c>
      <c r="J1995" s="30">
        <v>4750</v>
      </c>
      <c r="K1995" s="31">
        <f t="shared" si="14"/>
        <v>2375</v>
      </c>
      <c r="L1995" s="31">
        <f t="shared" si="15"/>
        <v>1187.5</v>
      </c>
      <c r="M1995" s="32">
        <v>0.5</v>
      </c>
      <c r="O1995" s="37"/>
      <c r="P1995" s="35"/>
      <c r="Q1995" s="33"/>
      <c r="R1995" s="34"/>
    </row>
    <row r="1996" spans="1:18" ht="15.75" customHeight="1" x14ac:dyDescent="0.2">
      <c r="A1996" s="22"/>
      <c r="B1996" s="27" t="s">
        <v>30</v>
      </c>
      <c r="C1996" s="27">
        <v>1197831</v>
      </c>
      <c r="D1996" s="28">
        <v>44416</v>
      </c>
      <c r="E1996" s="27" t="s">
        <v>31</v>
      </c>
      <c r="F1996" s="27" t="s">
        <v>85</v>
      </c>
      <c r="G1996" s="27" t="s">
        <v>86</v>
      </c>
      <c r="H1996" s="27" t="s">
        <v>28</v>
      </c>
      <c r="I1996" s="29">
        <v>0.55000000000000004</v>
      </c>
      <c r="J1996" s="30">
        <v>4750</v>
      </c>
      <c r="K1996" s="31">
        <f t="shared" si="14"/>
        <v>2612.5</v>
      </c>
      <c r="L1996" s="31">
        <f t="shared" si="15"/>
        <v>914.37499999999989</v>
      </c>
      <c r="M1996" s="32">
        <v>0.35</v>
      </c>
      <c r="O1996" s="37"/>
      <c r="P1996" s="35"/>
      <c r="Q1996" s="33"/>
      <c r="R1996" s="34"/>
    </row>
    <row r="1997" spans="1:18" ht="15.75" customHeight="1" x14ac:dyDescent="0.2">
      <c r="A1997" s="22"/>
      <c r="B1997" s="27" t="s">
        <v>30</v>
      </c>
      <c r="C1997" s="27">
        <v>1197831</v>
      </c>
      <c r="D1997" s="28">
        <v>44416</v>
      </c>
      <c r="E1997" s="27" t="s">
        <v>31</v>
      </c>
      <c r="F1997" s="27" t="s">
        <v>85</v>
      </c>
      <c r="G1997" s="27" t="s">
        <v>86</v>
      </c>
      <c r="H1997" s="27" t="s">
        <v>29</v>
      </c>
      <c r="I1997" s="29">
        <v>0.6</v>
      </c>
      <c r="J1997" s="30">
        <v>7250</v>
      </c>
      <c r="K1997" s="31">
        <f t="shared" si="14"/>
        <v>4350</v>
      </c>
      <c r="L1997" s="31">
        <f t="shared" si="15"/>
        <v>2392.5</v>
      </c>
      <c r="M1997" s="32">
        <v>0.55000000000000004</v>
      </c>
      <c r="O1997" s="37"/>
      <c r="P1997" s="35"/>
      <c r="Q1997" s="33"/>
      <c r="R1997" s="34"/>
    </row>
    <row r="1998" spans="1:18" ht="15.75" customHeight="1" x14ac:dyDescent="0.2">
      <c r="A1998" s="22"/>
      <c r="B1998" s="27" t="s">
        <v>30</v>
      </c>
      <c r="C1998" s="27">
        <v>1197831</v>
      </c>
      <c r="D1998" s="28">
        <v>44444</v>
      </c>
      <c r="E1998" s="27" t="s">
        <v>31</v>
      </c>
      <c r="F1998" s="27" t="s">
        <v>85</v>
      </c>
      <c r="G1998" s="27" t="s">
        <v>86</v>
      </c>
      <c r="H1998" s="27" t="s">
        <v>24</v>
      </c>
      <c r="I1998" s="29">
        <v>0.55000000000000004</v>
      </c>
      <c r="J1998" s="30">
        <v>6750</v>
      </c>
      <c r="K1998" s="31">
        <f t="shared" si="14"/>
        <v>3712.5000000000005</v>
      </c>
      <c r="L1998" s="31">
        <f t="shared" si="15"/>
        <v>1485</v>
      </c>
      <c r="M1998" s="32">
        <v>0.39999999999999997</v>
      </c>
      <c r="O1998" s="37"/>
      <c r="P1998" s="35"/>
      <c r="Q1998" s="33"/>
      <c r="R1998" s="34"/>
    </row>
    <row r="1999" spans="1:18" ht="15.75" customHeight="1" x14ac:dyDescent="0.2">
      <c r="A1999" s="22"/>
      <c r="B1999" s="27" t="s">
        <v>30</v>
      </c>
      <c r="C1999" s="27">
        <v>1197831</v>
      </c>
      <c r="D1999" s="28">
        <v>44444</v>
      </c>
      <c r="E1999" s="27" t="s">
        <v>31</v>
      </c>
      <c r="F1999" s="27" t="s">
        <v>85</v>
      </c>
      <c r="G1999" s="27" t="s">
        <v>86</v>
      </c>
      <c r="H1999" s="27" t="s">
        <v>25</v>
      </c>
      <c r="I1999" s="29">
        <v>0.55000000000000004</v>
      </c>
      <c r="J1999" s="30">
        <v>6250</v>
      </c>
      <c r="K1999" s="31">
        <f t="shared" si="14"/>
        <v>3437.5000000000005</v>
      </c>
      <c r="L1999" s="31">
        <f t="shared" si="15"/>
        <v>1375</v>
      </c>
      <c r="M1999" s="32">
        <v>0.39999999999999997</v>
      </c>
      <c r="O1999" s="37"/>
      <c r="P1999" s="35"/>
      <c r="Q1999" s="33"/>
      <c r="R1999" s="34"/>
    </row>
    <row r="2000" spans="1:18" ht="15.75" customHeight="1" x14ac:dyDescent="0.2">
      <c r="A2000" s="22"/>
      <c r="B2000" s="27" t="s">
        <v>30</v>
      </c>
      <c r="C2000" s="27">
        <v>1197831</v>
      </c>
      <c r="D2000" s="28">
        <v>44444</v>
      </c>
      <c r="E2000" s="27" t="s">
        <v>31</v>
      </c>
      <c r="F2000" s="27" t="s">
        <v>85</v>
      </c>
      <c r="G2000" s="27" t="s">
        <v>86</v>
      </c>
      <c r="H2000" s="27" t="s">
        <v>26</v>
      </c>
      <c r="I2000" s="29">
        <v>0.6</v>
      </c>
      <c r="J2000" s="30">
        <v>6750</v>
      </c>
      <c r="K2000" s="31">
        <f t="shared" si="14"/>
        <v>4050</v>
      </c>
      <c r="L2000" s="31">
        <f t="shared" si="15"/>
        <v>1619.9999999999998</v>
      </c>
      <c r="M2000" s="32">
        <v>0.39999999999999997</v>
      </c>
      <c r="O2000" s="37"/>
      <c r="P2000" s="35"/>
      <c r="Q2000" s="33"/>
      <c r="R2000" s="34"/>
    </row>
    <row r="2001" spans="1:18" ht="15.75" customHeight="1" x14ac:dyDescent="0.2">
      <c r="A2001" s="22"/>
      <c r="B2001" s="27" t="s">
        <v>30</v>
      </c>
      <c r="C2001" s="27">
        <v>1197831</v>
      </c>
      <c r="D2001" s="28">
        <v>44444</v>
      </c>
      <c r="E2001" s="27" t="s">
        <v>31</v>
      </c>
      <c r="F2001" s="27" t="s">
        <v>85</v>
      </c>
      <c r="G2001" s="27" t="s">
        <v>86</v>
      </c>
      <c r="H2001" s="27" t="s">
        <v>27</v>
      </c>
      <c r="I2001" s="29">
        <v>0.6</v>
      </c>
      <c r="J2001" s="30">
        <v>4000</v>
      </c>
      <c r="K2001" s="31">
        <f t="shared" si="14"/>
        <v>2400</v>
      </c>
      <c r="L2001" s="31">
        <f t="shared" si="15"/>
        <v>1200</v>
      </c>
      <c r="M2001" s="32">
        <v>0.5</v>
      </c>
      <c r="O2001" s="37"/>
      <c r="P2001" s="35"/>
      <c r="Q2001" s="33"/>
      <c r="R2001" s="34"/>
    </row>
    <row r="2002" spans="1:18" ht="15.75" customHeight="1" x14ac:dyDescent="0.2">
      <c r="A2002" s="22"/>
      <c r="B2002" s="27" t="s">
        <v>30</v>
      </c>
      <c r="C2002" s="27">
        <v>1197831</v>
      </c>
      <c r="D2002" s="28">
        <v>44444</v>
      </c>
      <c r="E2002" s="27" t="s">
        <v>31</v>
      </c>
      <c r="F2002" s="27" t="s">
        <v>85</v>
      </c>
      <c r="G2002" s="27" t="s">
        <v>86</v>
      </c>
      <c r="H2002" s="27" t="s">
        <v>28</v>
      </c>
      <c r="I2002" s="29">
        <v>0.55000000000000004</v>
      </c>
      <c r="J2002" s="30">
        <v>4000</v>
      </c>
      <c r="K2002" s="31">
        <f t="shared" si="14"/>
        <v>2200</v>
      </c>
      <c r="L2002" s="31">
        <f t="shared" si="15"/>
        <v>770</v>
      </c>
      <c r="M2002" s="32">
        <v>0.35</v>
      </c>
      <c r="O2002" s="37"/>
      <c r="P2002" s="35"/>
      <c r="Q2002" s="33"/>
      <c r="R2002" s="34"/>
    </row>
    <row r="2003" spans="1:18" ht="15.75" customHeight="1" x14ac:dyDescent="0.2">
      <c r="A2003" s="22"/>
      <c r="B2003" s="27" t="s">
        <v>30</v>
      </c>
      <c r="C2003" s="27">
        <v>1197831</v>
      </c>
      <c r="D2003" s="28">
        <v>44444</v>
      </c>
      <c r="E2003" s="27" t="s">
        <v>31</v>
      </c>
      <c r="F2003" s="27" t="s">
        <v>85</v>
      </c>
      <c r="G2003" s="27" t="s">
        <v>86</v>
      </c>
      <c r="H2003" s="27" t="s">
        <v>29</v>
      </c>
      <c r="I2003" s="29">
        <v>0.5</v>
      </c>
      <c r="J2003" s="30">
        <v>6250</v>
      </c>
      <c r="K2003" s="31">
        <f t="shared" si="14"/>
        <v>3125</v>
      </c>
      <c r="L2003" s="31">
        <f t="shared" si="15"/>
        <v>1718.7500000000002</v>
      </c>
      <c r="M2003" s="32">
        <v>0.55000000000000004</v>
      </c>
      <c r="O2003" s="37"/>
      <c r="P2003" s="35"/>
      <c r="Q2003" s="33"/>
      <c r="R2003" s="34"/>
    </row>
    <row r="2004" spans="1:18" ht="15.75" customHeight="1" x14ac:dyDescent="0.2">
      <c r="A2004" s="22"/>
      <c r="B2004" s="27" t="s">
        <v>30</v>
      </c>
      <c r="C2004" s="27">
        <v>1197831</v>
      </c>
      <c r="D2004" s="28">
        <v>44473</v>
      </c>
      <c r="E2004" s="27" t="s">
        <v>31</v>
      </c>
      <c r="F2004" s="27" t="s">
        <v>85</v>
      </c>
      <c r="G2004" s="27" t="s">
        <v>86</v>
      </c>
      <c r="H2004" s="27" t="s">
        <v>24</v>
      </c>
      <c r="I2004" s="29">
        <v>0.4</v>
      </c>
      <c r="J2004" s="30">
        <v>5750</v>
      </c>
      <c r="K2004" s="31">
        <f t="shared" si="14"/>
        <v>2300</v>
      </c>
      <c r="L2004" s="31">
        <f t="shared" si="15"/>
        <v>919.99999999999989</v>
      </c>
      <c r="M2004" s="32">
        <v>0.39999999999999997</v>
      </c>
      <c r="O2004" s="37"/>
      <c r="P2004" s="35"/>
      <c r="Q2004" s="33"/>
      <c r="R2004" s="34"/>
    </row>
    <row r="2005" spans="1:18" ht="15.75" customHeight="1" x14ac:dyDescent="0.2">
      <c r="A2005" s="22"/>
      <c r="B2005" s="27" t="s">
        <v>30</v>
      </c>
      <c r="C2005" s="27">
        <v>1197831</v>
      </c>
      <c r="D2005" s="28">
        <v>44473</v>
      </c>
      <c r="E2005" s="27" t="s">
        <v>31</v>
      </c>
      <c r="F2005" s="27" t="s">
        <v>85</v>
      </c>
      <c r="G2005" s="27" t="s">
        <v>86</v>
      </c>
      <c r="H2005" s="27" t="s">
        <v>25</v>
      </c>
      <c r="I2005" s="29">
        <v>0.4</v>
      </c>
      <c r="J2005" s="30">
        <v>5750</v>
      </c>
      <c r="K2005" s="31">
        <f t="shared" si="14"/>
        <v>2300</v>
      </c>
      <c r="L2005" s="31">
        <f t="shared" si="15"/>
        <v>919.99999999999989</v>
      </c>
      <c r="M2005" s="32">
        <v>0.39999999999999997</v>
      </c>
      <c r="O2005" s="37"/>
      <c r="P2005" s="35"/>
      <c r="Q2005" s="33"/>
      <c r="R2005" s="34"/>
    </row>
    <row r="2006" spans="1:18" ht="15.75" customHeight="1" x14ac:dyDescent="0.2">
      <c r="A2006" s="22"/>
      <c r="B2006" s="27" t="s">
        <v>30</v>
      </c>
      <c r="C2006" s="27">
        <v>1197831</v>
      </c>
      <c r="D2006" s="28">
        <v>44473</v>
      </c>
      <c r="E2006" s="27" t="s">
        <v>31</v>
      </c>
      <c r="F2006" s="27" t="s">
        <v>85</v>
      </c>
      <c r="G2006" s="27" t="s">
        <v>86</v>
      </c>
      <c r="H2006" s="27" t="s">
        <v>26</v>
      </c>
      <c r="I2006" s="29">
        <v>0.45</v>
      </c>
      <c r="J2006" s="30">
        <v>5250</v>
      </c>
      <c r="K2006" s="31">
        <f t="shared" si="14"/>
        <v>2362.5</v>
      </c>
      <c r="L2006" s="31">
        <f t="shared" si="15"/>
        <v>944.99999999999989</v>
      </c>
      <c r="M2006" s="32">
        <v>0.39999999999999997</v>
      </c>
      <c r="O2006" s="37"/>
      <c r="P2006" s="35"/>
      <c r="Q2006" s="33"/>
      <c r="R2006" s="34"/>
    </row>
    <row r="2007" spans="1:18" ht="15.75" customHeight="1" x14ac:dyDescent="0.2">
      <c r="A2007" s="22"/>
      <c r="B2007" s="27" t="s">
        <v>30</v>
      </c>
      <c r="C2007" s="27">
        <v>1197831</v>
      </c>
      <c r="D2007" s="28">
        <v>44473</v>
      </c>
      <c r="E2007" s="27" t="s">
        <v>31</v>
      </c>
      <c r="F2007" s="27" t="s">
        <v>85</v>
      </c>
      <c r="G2007" s="27" t="s">
        <v>86</v>
      </c>
      <c r="H2007" s="27" t="s">
        <v>27</v>
      </c>
      <c r="I2007" s="29">
        <v>0.45</v>
      </c>
      <c r="J2007" s="30">
        <v>3750</v>
      </c>
      <c r="K2007" s="31">
        <f t="shared" si="14"/>
        <v>1687.5</v>
      </c>
      <c r="L2007" s="31">
        <f t="shared" si="15"/>
        <v>843.75</v>
      </c>
      <c r="M2007" s="32">
        <v>0.5</v>
      </c>
      <c r="O2007" s="37"/>
      <c r="P2007" s="35"/>
      <c r="Q2007" s="33"/>
      <c r="R2007" s="34"/>
    </row>
    <row r="2008" spans="1:18" ht="15.75" customHeight="1" x14ac:dyDescent="0.2">
      <c r="A2008" s="22"/>
      <c r="B2008" s="27" t="s">
        <v>30</v>
      </c>
      <c r="C2008" s="27">
        <v>1197831</v>
      </c>
      <c r="D2008" s="28">
        <v>44473</v>
      </c>
      <c r="E2008" s="27" t="s">
        <v>31</v>
      </c>
      <c r="F2008" s="27" t="s">
        <v>85</v>
      </c>
      <c r="G2008" s="27" t="s">
        <v>86</v>
      </c>
      <c r="H2008" s="27" t="s">
        <v>28</v>
      </c>
      <c r="I2008" s="29">
        <v>0.35000000000000003</v>
      </c>
      <c r="J2008" s="30">
        <v>3500</v>
      </c>
      <c r="K2008" s="31">
        <f t="shared" si="14"/>
        <v>1225.0000000000002</v>
      </c>
      <c r="L2008" s="31">
        <f t="shared" si="15"/>
        <v>428.75000000000006</v>
      </c>
      <c r="M2008" s="32">
        <v>0.35</v>
      </c>
      <c r="O2008" s="37"/>
      <c r="P2008" s="35"/>
      <c r="Q2008" s="33"/>
      <c r="R2008" s="34"/>
    </row>
    <row r="2009" spans="1:18" ht="15.75" customHeight="1" x14ac:dyDescent="0.2">
      <c r="A2009" s="22"/>
      <c r="B2009" s="27" t="s">
        <v>30</v>
      </c>
      <c r="C2009" s="27">
        <v>1197831</v>
      </c>
      <c r="D2009" s="28">
        <v>44473</v>
      </c>
      <c r="E2009" s="27" t="s">
        <v>31</v>
      </c>
      <c r="F2009" s="27" t="s">
        <v>85</v>
      </c>
      <c r="G2009" s="27" t="s">
        <v>86</v>
      </c>
      <c r="H2009" s="27" t="s">
        <v>29</v>
      </c>
      <c r="I2009" s="29">
        <v>0.45</v>
      </c>
      <c r="J2009" s="30">
        <v>5250</v>
      </c>
      <c r="K2009" s="31">
        <f t="shared" si="14"/>
        <v>2362.5</v>
      </c>
      <c r="L2009" s="31">
        <f t="shared" si="15"/>
        <v>1299.375</v>
      </c>
      <c r="M2009" s="32">
        <v>0.55000000000000004</v>
      </c>
      <c r="O2009" s="37"/>
      <c r="P2009" s="35"/>
      <c r="Q2009" s="33"/>
      <c r="R2009" s="34"/>
    </row>
    <row r="2010" spans="1:18" ht="15.75" customHeight="1" x14ac:dyDescent="0.2">
      <c r="A2010" s="22"/>
      <c r="B2010" s="27" t="s">
        <v>30</v>
      </c>
      <c r="C2010" s="27">
        <v>1197831</v>
      </c>
      <c r="D2010" s="28">
        <v>44505</v>
      </c>
      <c r="E2010" s="27" t="s">
        <v>31</v>
      </c>
      <c r="F2010" s="27" t="s">
        <v>85</v>
      </c>
      <c r="G2010" s="27" t="s">
        <v>86</v>
      </c>
      <c r="H2010" s="27" t="s">
        <v>24</v>
      </c>
      <c r="I2010" s="29">
        <v>0.35000000000000003</v>
      </c>
      <c r="J2010" s="30">
        <v>6750</v>
      </c>
      <c r="K2010" s="31">
        <f t="shared" si="14"/>
        <v>2362.5</v>
      </c>
      <c r="L2010" s="31">
        <f t="shared" si="15"/>
        <v>944.99999999999989</v>
      </c>
      <c r="M2010" s="32">
        <v>0.39999999999999997</v>
      </c>
      <c r="O2010" s="37"/>
      <c r="P2010" s="35"/>
      <c r="Q2010" s="33"/>
      <c r="R2010" s="34"/>
    </row>
    <row r="2011" spans="1:18" ht="15.75" customHeight="1" x14ac:dyDescent="0.2">
      <c r="A2011" s="22"/>
      <c r="B2011" s="27" t="s">
        <v>30</v>
      </c>
      <c r="C2011" s="27">
        <v>1197831</v>
      </c>
      <c r="D2011" s="28">
        <v>44505</v>
      </c>
      <c r="E2011" s="27" t="s">
        <v>31</v>
      </c>
      <c r="F2011" s="27" t="s">
        <v>85</v>
      </c>
      <c r="G2011" s="27" t="s">
        <v>86</v>
      </c>
      <c r="H2011" s="27" t="s">
        <v>25</v>
      </c>
      <c r="I2011" s="29">
        <v>0.35000000000000003</v>
      </c>
      <c r="J2011" s="30">
        <v>6750</v>
      </c>
      <c r="K2011" s="31">
        <f t="shared" si="14"/>
        <v>2362.5</v>
      </c>
      <c r="L2011" s="31">
        <f t="shared" si="15"/>
        <v>944.99999999999989</v>
      </c>
      <c r="M2011" s="32">
        <v>0.39999999999999997</v>
      </c>
      <c r="O2011" s="37"/>
      <c r="P2011" s="35"/>
      <c r="Q2011" s="33"/>
      <c r="R2011" s="34"/>
    </row>
    <row r="2012" spans="1:18" ht="15.75" customHeight="1" x14ac:dyDescent="0.2">
      <c r="A2012" s="22"/>
      <c r="B2012" s="27" t="s">
        <v>30</v>
      </c>
      <c r="C2012" s="27">
        <v>1197831</v>
      </c>
      <c r="D2012" s="28">
        <v>44505</v>
      </c>
      <c r="E2012" s="27" t="s">
        <v>31</v>
      </c>
      <c r="F2012" s="27" t="s">
        <v>85</v>
      </c>
      <c r="G2012" s="27" t="s">
        <v>86</v>
      </c>
      <c r="H2012" s="27" t="s">
        <v>26</v>
      </c>
      <c r="I2012" s="29">
        <v>0.6</v>
      </c>
      <c r="J2012" s="30">
        <v>6000</v>
      </c>
      <c r="K2012" s="31">
        <f t="shared" si="14"/>
        <v>3600</v>
      </c>
      <c r="L2012" s="31">
        <f t="shared" si="15"/>
        <v>1439.9999999999998</v>
      </c>
      <c r="M2012" s="32">
        <v>0.39999999999999997</v>
      </c>
      <c r="O2012" s="37"/>
      <c r="P2012" s="35"/>
      <c r="Q2012" s="33"/>
      <c r="R2012" s="34"/>
    </row>
    <row r="2013" spans="1:18" ht="15.75" customHeight="1" x14ac:dyDescent="0.2">
      <c r="A2013" s="22"/>
      <c r="B2013" s="27" t="s">
        <v>30</v>
      </c>
      <c r="C2013" s="27">
        <v>1197831</v>
      </c>
      <c r="D2013" s="28">
        <v>44505</v>
      </c>
      <c r="E2013" s="27" t="s">
        <v>31</v>
      </c>
      <c r="F2013" s="27" t="s">
        <v>85</v>
      </c>
      <c r="G2013" s="27" t="s">
        <v>86</v>
      </c>
      <c r="H2013" s="27" t="s">
        <v>27</v>
      </c>
      <c r="I2013" s="29">
        <v>0.6</v>
      </c>
      <c r="J2013" s="30">
        <v>4500</v>
      </c>
      <c r="K2013" s="31">
        <f t="shared" si="14"/>
        <v>2700</v>
      </c>
      <c r="L2013" s="31">
        <f t="shared" si="15"/>
        <v>1350</v>
      </c>
      <c r="M2013" s="32">
        <v>0.5</v>
      </c>
      <c r="O2013" s="37"/>
      <c r="P2013" s="35"/>
      <c r="Q2013" s="33"/>
      <c r="R2013" s="34"/>
    </row>
    <row r="2014" spans="1:18" ht="15.75" customHeight="1" x14ac:dyDescent="0.2">
      <c r="A2014" s="22"/>
      <c r="B2014" s="27" t="s">
        <v>30</v>
      </c>
      <c r="C2014" s="27">
        <v>1197831</v>
      </c>
      <c r="D2014" s="28">
        <v>44505</v>
      </c>
      <c r="E2014" s="27" t="s">
        <v>31</v>
      </c>
      <c r="F2014" s="27" t="s">
        <v>85</v>
      </c>
      <c r="G2014" s="27" t="s">
        <v>86</v>
      </c>
      <c r="H2014" s="27" t="s">
        <v>28</v>
      </c>
      <c r="I2014" s="29">
        <v>0.54999999999999993</v>
      </c>
      <c r="J2014" s="30">
        <v>4250</v>
      </c>
      <c r="K2014" s="31">
        <f t="shared" si="14"/>
        <v>2337.4999999999995</v>
      </c>
      <c r="L2014" s="31">
        <f t="shared" si="15"/>
        <v>818.12499999999977</v>
      </c>
      <c r="M2014" s="32">
        <v>0.35</v>
      </c>
      <c r="O2014" s="37"/>
      <c r="P2014" s="35"/>
      <c r="Q2014" s="33"/>
      <c r="R2014" s="34"/>
    </row>
    <row r="2015" spans="1:18" ht="15.75" customHeight="1" x14ac:dyDescent="0.2">
      <c r="A2015" s="22"/>
      <c r="B2015" s="27" t="s">
        <v>30</v>
      </c>
      <c r="C2015" s="27">
        <v>1197831</v>
      </c>
      <c r="D2015" s="28">
        <v>44505</v>
      </c>
      <c r="E2015" s="27" t="s">
        <v>31</v>
      </c>
      <c r="F2015" s="27" t="s">
        <v>85</v>
      </c>
      <c r="G2015" s="27" t="s">
        <v>86</v>
      </c>
      <c r="H2015" s="27" t="s">
        <v>29</v>
      </c>
      <c r="I2015" s="29">
        <v>0.65</v>
      </c>
      <c r="J2015" s="30">
        <v>6250</v>
      </c>
      <c r="K2015" s="31">
        <f t="shared" si="14"/>
        <v>4062.5</v>
      </c>
      <c r="L2015" s="31">
        <f t="shared" si="15"/>
        <v>2234.375</v>
      </c>
      <c r="M2015" s="32">
        <v>0.55000000000000004</v>
      </c>
      <c r="O2015" s="37"/>
      <c r="P2015" s="35"/>
      <c r="Q2015" s="33"/>
      <c r="R2015" s="34"/>
    </row>
    <row r="2016" spans="1:18" ht="15.75" customHeight="1" x14ac:dyDescent="0.2">
      <c r="A2016" s="22"/>
      <c r="B2016" s="27" t="s">
        <v>30</v>
      </c>
      <c r="C2016" s="27">
        <v>1197831</v>
      </c>
      <c r="D2016" s="28">
        <v>44534</v>
      </c>
      <c r="E2016" s="27" t="s">
        <v>31</v>
      </c>
      <c r="F2016" s="27" t="s">
        <v>85</v>
      </c>
      <c r="G2016" s="27" t="s">
        <v>86</v>
      </c>
      <c r="H2016" s="27" t="s">
        <v>24</v>
      </c>
      <c r="I2016" s="29">
        <v>0.54999999999999993</v>
      </c>
      <c r="J2016" s="30">
        <v>7750</v>
      </c>
      <c r="K2016" s="31">
        <f t="shared" si="14"/>
        <v>4262.4999999999991</v>
      </c>
      <c r="L2016" s="31">
        <f t="shared" si="15"/>
        <v>1704.9999999999995</v>
      </c>
      <c r="M2016" s="32">
        <v>0.39999999999999997</v>
      </c>
      <c r="O2016" s="37"/>
      <c r="P2016" s="35"/>
      <c r="Q2016" s="33"/>
      <c r="R2016" s="34"/>
    </row>
    <row r="2017" spans="1:18" ht="15.75" customHeight="1" x14ac:dyDescent="0.2">
      <c r="A2017" s="22"/>
      <c r="B2017" s="27" t="s">
        <v>30</v>
      </c>
      <c r="C2017" s="27">
        <v>1197831</v>
      </c>
      <c r="D2017" s="28">
        <v>44534</v>
      </c>
      <c r="E2017" s="27" t="s">
        <v>31</v>
      </c>
      <c r="F2017" s="27" t="s">
        <v>85</v>
      </c>
      <c r="G2017" s="27" t="s">
        <v>86</v>
      </c>
      <c r="H2017" s="27" t="s">
        <v>25</v>
      </c>
      <c r="I2017" s="29">
        <v>0.54999999999999993</v>
      </c>
      <c r="J2017" s="30">
        <v>7750</v>
      </c>
      <c r="K2017" s="31">
        <f t="shared" si="14"/>
        <v>4262.4999999999991</v>
      </c>
      <c r="L2017" s="31">
        <f t="shared" si="15"/>
        <v>1704.9999999999995</v>
      </c>
      <c r="M2017" s="32">
        <v>0.39999999999999997</v>
      </c>
      <c r="O2017" s="37"/>
      <c r="P2017" s="35"/>
      <c r="Q2017" s="33"/>
      <c r="R2017" s="34"/>
    </row>
    <row r="2018" spans="1:18" ht="15.75" customHeight="1" x14ac:dyDescent="0.2">
      <c r="A2018" s="22"/>
      <c r="B2018" s="27" t="s">
        <v>30</v>
      </c>
      <c r="C2018" s="27">
        <v>1197831</v>
      </c>
      <c r="D2018" s="28">
        <v>44534</v>
      </c>
      <c r="E2018" s="27" t="s">
        <v>31</v>
      </c>
      <c r="F2018" s="27" t="s">
        <v>85</v>
      </c>
      <c r="G2018" s="27" t="s">
        <v>86</v>
      </c>
      <c r="H2018" s="27" t="s">
        <v>26</v>
      </c>
      <c r="I2018" s="29">
        <v>0.6</v>
      </c>
      <c r="J2018" s="30">
        <v>6750</v>
      </c>
      <c r="K2018" s="31">
        <f t="shared" si="14"/>
        <v>4050</v>
      </c>
      <c r="L2018" s="31">
        <f t="shared" si="15"/>
        <v>1619.9999999999998</v>
      </c>
      <c r="M2018" s="32">
        <v>0.39999999999999997</v>
      </c>
      <c r="O2018" s="37"/>
      <c r="P2018" s="35"/>
      <c r="Q2018" s="33"/>
      <c r="R2018" s="34"/>
    </row>
    <row r="2019" spans="1:18" ht="15.75" customHeight="1" x14ac:dyDescent="0.2">
      <c r="A2019" s="22"/>
      <c r="B2019" s="27" t="s">
        <v>30</v>
      </c>
      <c r="C2019" s="27">
        <v>1197831</v>
      </c>
      <c r="D2019" s="28">
        <v>44534</v>
      </c>
      <c r="E2019" s="27" t="s">
        <v>31</v>
      </c>
      <c r="F2019" s="27" t="s">
        <v>85</v>
      </c>
      <c r="G2019" s="27" t="s">
        <v>86</v>
      </c>
      <c r="H2019" s="27" t="s">
        <v>27</v>
      </c>
      <c r="I2019" s="29">
        <v>0.6</v>
      </c>
      <c r="J2019" s="30">
        <v>5250</v>
      </c>
      <c r="K2019" s="31">
        <f t="shared" si="14"/>
        <v>3150</v>
      </c>
      <c r="L2019" s="31">
        <f t="shared" si="15"/>
        <v>1575</v>
      </c>
      <c r="M2019" s="32">
        <v>0.5</v>
      </c>
      <c r="O2019" s="37"/>
      <c r="P2019" s="35"/>
      <c r="Q2019" s="33"/>
      <c r="R2019" s="34"/>
    </row>
    <row r="2020" spans="1:18" ht="15.75" customHeight="1" x14ac:dyDescent="0.2">
      <c r="A2020" s="22"/>
      <c r="B2020" s="27" t="s">
        <v>30</v>
      </c>
      <c r="C2020" s="27">
        <v>1197831</v>
      </c>
      <c r="D2020" s="28">
        <v>44534</v>
      </c>
      <c r="E2020" s="27" t="s">
        <v>31</v>
      </c>
      <c r="F2020" s="27" t="s">
        <v>85</v>
      </c>
      <c r="G2020" s="27" t="s">
        <v>86</v>
      </c>
      <c r="H2020" s="27" t="s">
        <v>28</v>
      </c>
      <c r="I2020" s="29">
        <v>0.54999999999999993</v>
      </c>
      <c r="J2020" s="30">
        <v>4750</v>
      </c>
      <c r="K2020" s="31">
        <f t="shared" si="14"/>
        <v>2612.4999999999995</v>
      </c>
      <c r="L2020" s="31">
        <f t="shared" si="15"/>
        <v>914.37499999999977</v>
      </c>
      <c r="M2020" s="32">
        <v>0.35</v>
      </c>
      <c r="O2020" s="37"/>
      <c r="P2020" s="35"/>
      <c r="Q2020" s="33"/>
      <c r="R2020" s="34"/>
    </row>
    <row r="2021" spans="1:18" ht="15.75" customHeight="1" x14ac:dyDescent="0.2">
      <c r="A2021" s="22"/>
      <c r="B2021" s="27" t="s">
        <v>30</v>
      </c>
      <c r="C2021" s="27">
        <v>1197831</v>
      </c>
      <c r="D2021" s="28">
        <v>44534</v>
      </c>
      <c r="E2021" s="27" t="s">
        <v>31</v>
      </c>
      <c r="F2021" s="27" t="s">
        <v>85</v>
      </c>
      <c r="G2021" s="27" t="s">
        <v>86</v>
      </c>
      <c r="H2021" s="27" t="s">
        <v>29</v>
      </c>
      <c r="I2021" s="29">
        <v>0.65</v>
      </c>
      <c r="J2021" s="30">
        <v>7250</v>
      </c>
      <c r="K2021" s="31">
        <f t="shared" si="14"/>
        <v>4712.5</v>
      </c>
      <c r="L2021" s="31">
        <f t="shared" si="15"/>
        <v>2591.875</v>
      </c>
      <c r="M2021" s="32">
        <v>0.55000000000000004</v>
      </c>
      <c r="O2021" s="37"/>
      <c r="P2021" s="35"/>
      <c r="Q2021" s="33"/>
      <c r="R2021" s="34"/>
    </row>
    <row r="2022" spans="1:18" ht="15.75" customHeight="1" x14ac:dyDescent="0.2">
      <c r="A2022" s="22" t="s">
        <v>46</v>
      </c>
      <c r="B2022" s="27" t="s">
        <v>34</v>
      </c>
      <c r="C2022" s="27">
        <v>1128299</v>
      </c>
      <c r="D2022" s="28">
        <v>44219</v>
      </c>
      <c r="E2022" s="27" t="s">
        <v>35</v>
      </c>
      <c r="F2022" s="27" t="s">
        <v>87</v>
      </c>
      <c r="G2022" s="27" t="s">
        <v>88</v>
      </c>
      <c r="H2022" s="27" t="s">
        <v>24</v>
      </c>
      <c r="I2022" s="29">
        <v>0.29999999999999993</v>
      </c>
      <c r="J2022" s="30">
        <v>4250</v>
      </c>
      <c r="K2022" s="31">
        <f t="shared" si="14"/>
        <v>1274.9999999999998</v>
      </c>
      <c r="L2022" s="31">
        <f t="shared" si="15"/>
        <v>446.24999999999989</v>
      </c>
      <c r="M2022" s="32">
        <v>0.35</v>
      </c>
      <c r="O2022" s="37"/>
      <c r="P2022" s="35"/>
      <c r="Q2022" s="33"/>
      <c r="R2022" s="34"/>
    </row>
    <row r="2023" spans="1:18" ht="15.75" customHeight="1" x14ac:dyDescent="0.2">
      <c r="A2023" s="22"/>
      <c r="B2023" s="27" t="s">
        <v>34</v>
      </c>
      <c r="C2023" s="27">
        <v>1128299</v>
      </c>
      <c r="D2023" s="28">
        <v>44219</v>
      </c>
      <c r="E2023" s="27" t="s">
        <v>35</v>
      </c>
      <c r="F2023" s="27" t="s">
        <v>87</v>
      </c>
      <c r="G2023" s="27" t="s">
        <v>88</v>
      </c>
      <c r="H2023" s="27" t="s">
        <v>25</v>
      </c>
      <c r="I2023" s="29">
        <v>0.4</v>
      </c>
      <c r="J2023" s="30">
        <v>4250</v>
      </c>
      <c r="K2023" s="31">
        <f t="shared" si="14"/>
        <v>1700</v>
      </c>
      <c r="L2023" s="31">
        <f t="shared" si="15"/>
        <v>680</v>
      </c>
      <c r="M2023" s="32">
        <v>0.4</v>
      </c>
      <c r="O2023" s="37"/>
      <c r="P2023" s="35"/>
      <c r="Q2023" s="33"/>
      <c r="R2023" s="34"/>
    </row>
    <row r="2024" spans="1:18" ht="15.75" customHeight="1" x14ac:dyDescent="0.2">
      <c r="A2024" s="22"/>
      <c r="B2024" s="27" t="s">
        <v>34</v>
      </c>
      <c r="C2024" s="27">
        <v>1128299</v>
      </c>
      <c r="D2024" s="28">
        <v>44219</v>
      </c>
      <c r="E2024" s="27" t="s">
        <v>35</v>
      </c>
      <c r="F2024" s="27" t="s">
        <v>87</v>
      </c>
      <c r="G2024" s="27" t="s">
        <v>88</v>
      </c>
      <c r="H2024" s="27" t="s">
        <v>26</v>
      </c>
      <c r="I2024" s="29">
        <v>0.4</v>
      </c>
      <c r="J2024" s="30">
        <v>4250</v>
      </c>
      <c r="K2024" s="31">
        <f t="shared" si="14"/>
        <v>1700</v>
      </c>
      <c r="L2024" s="31">
        <f t="shared" si="15"/>
        <v>595</v>
      </c>
      <c r="M2024" s="32">
        <v>0.35</v>
      </c>
      <c r="O2024" s="37"/>
      <c r="P2024" s="35"/>
      <c r="Q2024" s="33"/>
      <c r="R2024" s="34"/>
    </row>
    <row r="2025" spans="1:18" ht="15.75" customHeight="1" x14ac:dyDescent="0.2">
      <c r="A2025" s="22"/>
      <c r="B2025" s="27" t="s">
        <v>34</v>
      </c>
      <c r="C2025" s="27">
        <v>1128299</v>
      </c>
      <c r="D2025" s="28">
        <v>44219</v>
      </c>
      <c r="E2025" s="27" t="s">
        <v>35</v>
      </c>
      <c r="F2025" s="27" t="s">
        <v>87</v>
      </c>
      <c r="G2025" s="27" t="s">
        <v>88</v>
      </c>
      <c r="H2025" s="27" t="s">
        <v>27</v>
      </c>
      <c r="I2025" s="29">
        <v>0.4</v>
      </c>
      <c r="J2025" s="30">
        <v>2750</v>
      </c>
      <c r="K2025" s="31">
        <f t="shared" si="14"/>
        <v>1100</v>
      </c>
      <c r="L2025" s="31">
        <f t="shared" si="15"/>
        <v>385</v>
      </c>
      <c r="M2025" s="32">
        <v>0.35</v>
      </c>
      <c r="O2025" s="37"/>
      <c r="P2025" s="35"/>
      <c r="Q2025" s="33"/>
      <c r="R2025" s="34"/>
    </row>
    <row r="2026" spans="1:18" ht="15.75" customHeight="1" x14ac:dyDescent="0.2">
      <c r="A2026" s="22"/>
      <c r="B2026" s="27" t="s">
        <v>34</v>
      </c>
      <c r="C2026" s="27">
        <v>1128299</v>
      </c>
      <c r="D2026" s="28">
        <v>44219</v>
      </c>
      <c r="E2026" s="27" t="s">
        <v>35</v>
      </c>
      <c r="F2026" s="27" t="s">
        <v>87</v>
      </c>
      <c r="G2026" s="27" t="s">
        <v>88</v>
      </c>
      <c r="H2026" s="27" t="s">
        <v>28</v>
      </c>
      <c r="I2026" s="29">
        <v>0.45000000000000007</v>
      </c>
      <c r="J2026" s="30">
        <v>2250</v>
      </c>
      <c r="K2026" s="31">
        <f t="shared" si="14"/>
        <v>1012.5000000000001</v>
      </c>
      <c r="L2026" s="31">
        <f t="shared" si="15"/>
        <v>303.75</v>
      </c>
      <c r="M2026" s="32">
        <v>0.3</v>
      </c>
      <c r="O2026" s="37"/>
      <c r="P2026" s="35"/>
      <c r="Q2026" s="33"/>
      <c r="R2026" s="34"/>
    </row>
    <row r="2027" spans="1:18" ht="15.75" customHeight="1" x14ac:dyDescent="0.2">
      <c r="A2027" s="22"/>
      <c r="B2027" s="27" t="s">
        <v>34</v>
      </c>
      <c r="C2027" s="27">
        <v>1128299</v>
      </c>
      <c r="D2027" s="28">
        <v>44219</v>
      </c>
      <c r="E2027" s="27" t="s">
        <v>35</v>
      </c>
      <c r="F2027" s="27" t="s">
        <v>87</v>
      </c>
      <c r="G2027" s="27" t="s">
        <v>88</v>
      </c>
      <c r="H2027" s="27" t="s">
        <v>29</v>
      </c>
      <c r="I2027" s="29">
        <v>0.4</v>
      </c>
      <c r="J2027" s="30">
        <v>4250</v>
      </c>
      <c r="K2027" s="31">
        <f t="shared" si="14"/>
        <v>1700</v>
      </c>
      <c r="L2027" s="31">
        <f t="shared" si="15"/>
        <v>425</v>
      </c>
      <c r="M2027" s="32">
        <v>0.25</v>
      </c>
      <c r="O2027" s="37"/>
      <c r="P2027" s="35"/>
      <c r="Q2027" s="33"/>
      <c r="R2027" s="34"/>
    </row>
    <row r="2028" spans="1:18" ht="15.75" customHeight="1" x14ac:dyDescent="0.2">
      <c r="A2028" s="22"/>
      <c r="B2028" s="27" t="s">
        <v>34</v>
      </c>
      <c r="C2028" s="27">
        <v>1128299</v>
      </c>
      <c r="D2028" s="28">
        <v>44250</v>
      </c>
      <c r="E2028" s="27" t="s">
        <v>35</v>
      </c>
      <c r="F2028" s="27" t="s">
        <v>87</v>
      </c>
      <c r="G2028" s="27" t="s">
        <v>88</v>
      </c>
      <c r="H2028" s="27" t="s">
        <v>24</v>
      </c>
      <c r="I2028" s="29">
        <v>0.29999999999999993</v>
      </c>
      <c r="J2028" s="30">
        <v>4750</v>
      </c>
      <c r="K2028" s="31">
        <f t="shared" si="14"/>
        <v>1424.9999999999998</v>
      </c>
      <c r="L2028" s="31">
        <f t="shared" si="15"/>
        <v>498.74999999999989</v>
      </c>
      <c r="M2028" s="32">
        <v>0.35</v>
      </c>
      <c r="O2028" s="37"/>
      <c r="P2028" s="35"/>
      <c r="Q2028" s="33"/>
      <c r="R2028" s="34"/>
    </row>
    <row r="2029" spans="1:18" ht="15.75" customHeight="1" x14ac:dyDescent="0.2">
      <c r="A2029" s="22"/>
      <c r="B2029" s="27" t="s">
        <v>34</v>
      </c>
      <c r="C2029" s="27">
        <v>1128299</v>
      </c>
      <c r="D2029" s="28">
        <v>44250</v>
      </c>
      <c r="E2029" s="27" t="s">
        <v>35</v>
      </c>
      <c r="F2029" s="27" t="s">
        <v>87</v>
      </c>
      <c r="G2029" s="27" t="s">
        <v>88</v>
      </c>
      <c r="H2029" s="27" t="s">
        <v>25</v>
      </c>
      <c r="I2029" s="29">
        <v>0.4</v>
      </c>
      <c r="J2029" s="30">
        <v>3750</v>
      </c>
      <c r="K2029" s="31">
        <f t="shared" si="14"/>
        <v>1500</v>
      </c>
      <c r="L2029" s="31">
        <f t="shared" si="15"/>
        <v>600</v>
      </c>
      <c r="M2029" s="32">
        <v>0.4</v>
      </c>
      <c r="O2029" s="37"/>
      <c r="P2029" s="35"/>
      <c r="Q2029" s="33"/>
      <c r="R2029" s="34"/>
    </row>
    <row r="2030" spans="1:18" ht="15.75" customHeight="1" x14ac:dyDescent="0.2">
      <c r="A2030" s="22"/>
      <c r="B2030" s="27" t="s">
        <v>34</v>
      </c>
      <c r="C2030" s="27">
        <v>1128299</v>
      </c>
      <c r="D2030" s="28">
        <v>44250</v>
      </c>
      <c r="E2030" s="27" t="s">
        <v>35</v>
      </c>
      <c r="F2030" s="27" t="s">
        <v>87</v>
      </c>
      <c r="G2030" s="27" t="s">
        <v>88</v>
      </c>
      <c r="H2030" s="27" t="s">
        <v>26</v>
      </c>
      <c r="I2030" s="29">
        <v>0.4</v>
      </c>
      <c r="J2030" s="30">
        <v>3750</v>
      </c>
      <c r="K2030" s="31">
        <f t="shared" si="14"/>
        <v>1500</v>
      </c>
      <c r="L2030" s="31">
        <f t="shared" si="15"/>
        <v>525</v>
      </c>
      <c r="M2030" s="32">
        <v>0.35</v>
      </c>
      <c r="O2030" s="37"/>
      <c r="P2030" s="35"/>
      <c r="Q2030" s="33"/>
      <c r="R2030" s="34"/>
    </row>
    <row r="2031" spans="1:18" ht="15.75" customHeight="1" x14ac:dyDescent="0.2">
      <c r="A2031" s="22"/>
      <c r="B2031" s="27" t="s">
        <v>34</v>
      </c>
      <c r="C2031" s="27">
        <v>1128299</v>
      </c>
      <c r="D2031" s="28">
        <v>44250</v>
      </c>
      <c r="E2031" s="27" t="s">
        <v>35</v>
      </c>
      <c r="F2031" s="27" t="s">
        <v>87</v>
      </c>
      <c r="G2031" s="27" t="s">
        <v>88</v>
      </c>
      <c r="H2031" s="27" t="s">
        <v>27</v>
      </c>
      <c r="I2031" s="29">
        <v>0.4</v>
      </c>
      <c r="J2031" s="30">
        <v>2250</v>
      </c>
      <c r="K2031" s="31">
        <f t="shared" si="14"/>
        <v>900</v>
      </c>
      <c r="L2031" s="31">
        <f t="shared" si="15"/>
        <v>315</v>
      </c>
      <c r="M2031" s="32">
        <v>0.35</v>
      </c>
      <c r="O2031" s="37"/>
      <c r="P2031" s="35"/>
      <c r="Q2031" s="33"/>
      <c r="R2031" s="34"/>
    </row>
    <row r="2032" spans="1:18" ht="15.75" customHeight="1" x14ac:dyDescent="0.2">
      <c r="A2032" s="22"/>
      <c r="B2032" s="27" t="s">
        <v>34</v>
      </c>
      <c r="C2032" s="27">
        <v>1128299</v>
      </c>
      <c r="D2032" s="28">
        <v>44250</v>
      </c>
      <c r="E2032" s="27" t="s">
        <v>35</v>
      </c>
      <c r="F2032" s="27" t="s">
        <v>87</v>
      </c>
      <c r="G2032" s="27" t="s">
        <v>88</v>
      </c>
      <c r="H2032" s="27" t="s">
        <v>28</v>
      </c>
      <c r="I2032" s="29">
        <v>0.45000000000000007</v>
      </c>
      <c r="J2032" s="30">
        <v>1500</v>
      </c>
      <c r="K2032" s="31">
        <f t="shared" si="14"/>
        <v>675.00000000000011</v>
      </c>
      <c r="L2032" s="31">
        <f t="shared" si="15"/>
        <v>202.50000000000003</v>
      </c>
      <c r="M2032" s="32">
        <v>0.3</v>
      </c>
      <c r="O2032" s="37"/>
      <c r="P2032" s="35"/>
      <c r="Q2032" s="33"/>
      <c r="R2032" s="34"/>
    </row>
    <row r="2033" spans="1:18" ht="15.75" customHeight="1" x14ac:dyDescent="0.2">
      <c r="A2033" s="22"/>
      <c r="B2033" s="27" t="s">
        <v>34</v>
      </c>
      <c r="C2033" s="27">
        <v>1128299</v>
      </c>
      <c r="D2033" s="28">
        <v>44250</v>
      </c>
      <c r="E2033" s="27" t="s">
        <v>35</v>
      </c>
      <c r="F2033" s="27" t="s">
        <v>87</v>
      </c>
      <c r="G2033" s="27" t="s">
        <v>88</v>
      </c>
      <c r="H2033" s="27" t="s">
        <v>29</v>
      </c>
      <c r="I2033" s="29">
        <v>0.4</v>
      </c>
      <c r="J2033" s="30">
        <v>3500</v>
      </c>
      <c r="K2033" s="31">
        <f t="shared" si="14"/>
        <v>1400</v>
      </c>
      <c r="L2033" s="31">
        <f t="shared" si="15"/>
        <v>350</v>
      </c>
      <c r="M2033" s="32">
        <v>0.25</v>
      </c>
      <c r="O2033" s="37"/>
      <c r="P2033" s="35"/>
      <c r="Q2033" s="33"/>
      <c r="R2033" s="34"/>
    </row>
    <row r="2034" spans="1:18" ht="15.75" customHeight="1" x14ac:dyDescent="0.2">
      <c r="A2034" s="22"/>
      <c r="B2034" s="27" t="s">
        <v>34</v>
      </c>
      <c r="C2034" s="27">
        <v>1128299</v>
      </c>
      <c r="D2034" s="28">
        <v>44277</v>
      </c>
      <c r="E2034" s="27" t="s">
        <v>35</v>
      </c>
      <c r="F2034" s="27" t="s">
        <v>87</v>
      </c>
      <c r="G2034" s="27" t="s">
        <v>88</v>
      </c>
      <c r="H2034" s="27" t="s">
        <v>24</v>
      </c>
      <c r="I2034" s="29">
        <v>0.4</v>
      </c>
      <c r="J2034" s="30">
        <v>5000</v>
      </c>
      <c r="K2034" s="31">
        <f t="shared" si="14"/>
        <v>2000</v>
      </c>
      <c r="L2034" s="31">
        <f t="shared" si="15"/>
        <v>700</v>
      </c>
      <c r="M2034" s="32">
        <v>0.35</v>
      </c>
      <c r="O2034" s="37"/>
      <c r="P2034" s="35"/>
      <c r="Q2034" s="33"/>
      <c r="R2034" s="34"/>
    </row>
    <row r="2035" spans="1:18" ht="15.75" customHeight="1" x14ac:dyDescent="0.2">
      <c r="A2035" s="22"/>
      <c r="B2035" s="27" t="s">
        <v>34</v>
      </c>
      <c r="C2035" s="27">
        <v>1128299</v>
      </c>
      <c r="D2035" s="28">
        <v>44277</v>
      </c>
      <c r="E2035" s="27" t="s">
        <v>35</v>
      </c>
      <c r="F2035" s="27" t="s">
        <v>87</v>
      </c>
      <c r="G2035" s="27" t="s">
        <v>88</v>
      </c>
      <c r="H2035" s="27" t="s">
        <v>25</v>
      </c>
      <c r="I2035" s="29">
        <v>0.5</v>
      </c>
      <c r="J2035" s="30">
        <v>3500</v>
      </c>
      <c r="K2035" s="31">
        <f t="shared" si="14"/>
        <v>1750</v>
      </c>
      <c r="L2035" s="31">
        <f t="shared" si="15"/>
        <v>700</v>
      </c>
      <c r="M2035" s="32">
        <v>0.4</v>
      </c>
      <c r="O2035" s="37"/>
      <c r="P2035" s="35"/>
      <c r="Q2035" s="33"/>
      <c r="R2035" s="34"/>
    </row>
    <row r="2036" spans="1:18" ht="15.75" customHeight="1" x14ac:dyDescent="0.2">
      <c r="A2036" s="22"/>
      <c r="B2036" s="27" t="s">
        <v>34</v>
      </c>
      <c r="C2036" s="27">
        <v>1128299</v>
      </c>
      <c r="D2036" s="28">
        <v>44277</v>
      </c>
      <c r="E2036" s="27" t="s">
        <v>35</v>
      </c>
      <c r="F2036" s="27" t="s">
        <v>87</v>
      </c>
      <c r="G2036" s="27" t="s">
        <v>88</v>
      </c>
      <c r="H2036" s="27" t="s">
        <v>26</v>
      </c>
      <c r="I2036" s="29">
        <v>0.5</v>
      </c>
      <c r="J2036" s="30">
        <v>3500</v>
      </c>
      <c r="K2036" s="31">
        <f t="shared" si="14"/>
        <v>1750</v>
      </c>
      <c r="L2036" s="31">
        <f t="shared" si="15"/>
        <v>612.5</v>
      </c>
      <c r="M2036" s="32">
        <v>0.35</v>
      </c>
      <c r="O2036" s="37"/>
      <c r="P2036" s="35"/>
      <c r="Q2036" s="33"/>
      <c r="R2036" s="34"/>
    </row>
    <row r="2037" spans="1:18" ht="15.75" customHeight="1" x14ac:dyDescent="0.2">
      <c r="A2037" s="22"/>
      <c r="B2037" s="27" t="s">
        <v>34</v>
      </c>
      <c r="C2037" s="27">
        <v>1128299</v>
      </c>
      <c r="D2037" s="28">
        <v>44277</v>
      </c>
      <c r="E2037" s="27" t="s">
        <v>35</v>
      </c>
      <c r="F2037" s="27" t="s">
        <v>87</v>
      </c>
      <c r="G2037" s="27" t="s">
        <v>88</v>
      </c>
      <c r="H2037" s="27" t="s">
        <v>27</v>
      </c>
      <c r="I2037" s="29">
        <v>0.5</v>
      </c>
      <c r="J2037" s="30">
        <v>2250</v>
      </c>
      <c r="K2037" s="31">
        <f t="shared" si="14"/>
        <v>1125</v>
      </c>
      <c r="L2037" s="31">
        <f t="shared" si="15"/>
        <v>393.75</v>
      </c>
      <c r="M2037" s="32">
        <v>0.35</v>
      </c>
      <c r="O2037" s="37"/>
      <c r="P2037" s="35"/>
      <c r="Q2037" s="33"/>
      <c r="R2037" s="34"/>
    </row>
    <row r="2038" spans="1:18" ht="15.75" customHeight="1" x14ac:dyDescent="0.2">
      <c r="A2038" s="22"/>
      <c r="B2038" s="27" t="s">
        <v>34</v>
      </c>
      <c r="C2038" s="27">
        <v>1128299</v>
      </c>
      <c r="D2038" s="28">
        <v>44277</v>
      </c>
      <c r="E2038" s="27" t="s">
        <v>35</v>
      </c>
      <c r="F2038" s="27" t="s">
        <v>87</v>
      </c>
      <c r="G2038" s="27" t="s">
        <v>88</v>
      </c>
      <c r="H2038" s="27" t="s">
        <v>28</v>
      </c>
      <c r="I2038" s="29">
        <v>0.55000000000000004</v>
      </c>
      <c r="J2038" s="30">
        <v>1250</v>
      </c>
      <c r="K2038" s="31">
        <f t="shared" si="14"/>
        <v>687.5</v>
      </c>
      <c r="L2038" s="31">
        <f t="shared" si="15"/>
        <v>206.25</v>
      </c>
      <c r="M2038" s="32">
        <v>0.3</v>
      </c>
      <c r="O2038" s="37"/>
      <c r="P2038" s="35"/>
      <c r="Q2038" s="33"/>
      <c r="R2038" s="34"/>
    </row>
    <row r="2039" spans="1:18" ht="15.75" customHeight="1" x14ac:dyDescent="0.2">
      <c r="A2039" s="22"/>
      <c r="B2039" s="27" t="s">
        <v>34</v>
      </c>
      <c r="C2039" s="27">
        <v>1128299</v>
      </c>
      <c r="D2039" s="28">
        <v>44277</v>
      </c>
      <c r="E2039" s="27" t="s">
        <v>35</v>
      </c>
      <c r="F2039" s="27" t="s">
        <v>87</v>
      </c>
      <c r="G2039" s="27" t="s">
        <v>88</v>
      </c>
      <c r="H2039" s="27" t="s">
        <v>29</v>
      </c>
      <c r="I2039" s="29">
        <v>0.5</v>
      </c>
      <c r="J2039" s="30">
        <v>3250</v>
      </c>
      <c r="K2039" s="31">
        <f t="shared" si="14"/>
        <v>1625</v>
      </c>
      <c r="L2039" s="31">
        <f t="shared" si="15"/>
        <v>406.25</v>
      </c>
      <c r="M2039" s="32">
        <v>0.25</v>
      </c>
      <c r="O2039" s="37"/>
      <c r="P2039" s="35"/>
      <c r="Q2039" s="33"/>
      <c r="R2039" s="34"/>
    </row>
    <row r="2040" spans="1:18" ht="15.75" customHeight="1" x14ac:dyDescent="0.2">
      <c r="A2040" s="22"/>
      <c r="B2040" s="27" t="s">
        <v>34</v>
      </c>
      <c r="C2040" s="27">
        <v>1128299</v>
      </c>
      <c r="D2040" s="28">
        <v>44309</v>
      </c>
      <c r="E2040" s="27" t="s">
        <v>35</v>
      </c>
      <c r="F2040" s="27" t="s">
        <v>87</v>
      </c>
      <c r="G2040" s="27" t="s">
        <v>88</v>
      </c>
      <c r="H2040" s="27" t="s">
        <v>24</v>
      </c>
      <c r="I2040" s="29">
        <v>0.5</v>
      </c>
      <c r="J2040" s="30">
        <v>5000</v>
      </c>
      <c r="K2040" s="31">
        <f t="shared" si="14"/>
        <v>2500</v>
      </c>
      <c r="L2040" s="31">
        <f t="shared" si="15"/>
        <v>875</v>
      </c>
      <c r="M2040" s="32">
        <v>0.35</v>
      </c>
      <c r="O2040" s="37"/>
      <c r="P2040" s="35"/>
      <c r="Q2040" s="33"/>
      <c r="R2040" s="34"/>
    </row>
    <row r="2041" spans="1:18" ht="15.75" customHeight="1" x14ac:dyDescent="0.2">
      <c r="A2041" s="22"/>
      <c r="B2041" s="27" t="s">
        <v>34</v>
      </c>
      <c r="C2041" s="27">
        <v>1128299</v>
      </c>
      <c r="D2041" s="28">
        <v>44309</v>
      </c>
      <c r="E2041" s="27" t="s">
        <v>35</v>
      </c>
      <c r="F2041" s="27" t="s">
        <v>87</v>
      </c>
      <c r="G2041" s="27" t="s">
        <v>88</v>
      </c>
      <c r="H2041" s="27" t="s">
        <v>25</v>
      </c>
      <c r="I2041" s="29">
        <v>0.55000000000000004</v>
      </c>
      <c r="J2041" s="30">
        <v>3000</v>
      </c>
      <c r="K2041" s="31">
        <f t="shared" si="14"/>
        <v>1650.0000000000002</v>
      </c>
      <c r="L2041" s="31">
        <f t="shared" si="15"/>
        <v>660.00000000000011</v>
      </c>
      <c r="M2041" s="32">
        <v>0.4</v>
      </c>
      <c r="O2041" s="37"/>
      <c r="P2041" s="35"/>
      <c r="Q2041" s="33"/>
      <c r="R2041" s="34"/>
    </row>
    <row r="2042" spans="1:18" ht="15.75" customHeight="1" x14ac:dyDescent="0.2">
      <c r="A2042" s="22"/>
      <c r="B2042" s="27" t="s">
        <v>34</v>
      </c>
      <c r="C2042" s="27">
        <v>1128299</v>
      </c>
      <c r="D2042" s="28">
        <v>44309</v>
      </c>
      <c r="E2042" s="27" t="s">
        <v>35</v>
      </c>
      <c r="F2042" s="27" t="s">
        <v>87</v>
      </c>
      <c r="G2042" s="27" t="s">
        <v>88</v>
      </c>
      <c r="H2042" s="27" t="s">
        <v>26</v>
      </c>
      <c r="I2042" s="29">
        <v>0.55000000000000004</v>
      </c>
      <c r="J2042" s="30">
        <v>3500</v>
      </c>
      <c r="K2042" s="31">
        <f t="shared" si="14"/>
        <v>1925.0000000000002</v>
      </c>
      <c r="L2042" s="31">
        <f t="shared" si="15"/>
        <v>673.75</v>
      </c>
      <c r="M2042" s="32">
        <v>0.35</v>
      </c>
      <c r="O2042" s="37"/>
      <c r="P2042" s="35"/>
      <c r="Q2042" s="33"/>
      <c r="R2042" s="34"/>
    </row>
    <row r="2043" spans="1:18" ht="15.75" customHeight="1" x14ac:dyDescent="0.2">
      <c r="A2043" s="22"/>
      <c r="B2043" s="27" t="s">
        <v>34</v>
      </c>
      <c r="C2043" s="27">
        <v>1128299</v>
      </c>
      <c r="D2043" s="28">
        <v>44309</v>
      </c>
      <c r="E2043" s="27" t="s">
        <v>35</v>
      </c>
      <c r="F2043" s="27" t="s">
        <v>87</v>
      </c>
      <c r="G2043" s="27" t="s">
        <v>88</v>
      </c>
      <c r="H2043" s="27" t="s">
        <v>27</v>
      </c>
      <c r="I2043" s="29">
        <v>0.5</v>
      </c>
      <c r="J2043" s="30">
        <v>2500</v>
      </c>
      <c r="K2043" s="31">
        <f t="shared" si="14"/>
        <v>1250</v>
      </c>
      <c r="L2043" s="31">
        <f t="shared" si="15"/>
        <v>437.5</v>
      </c>
      <c r="M2043" s="32">
        <v>0.35</v>
      </c>
      <c r="O2043" s="37"/>
      <c r="P2043" s="35"/>
      <c r="Q2043" s="33"/>
      <c r="R2043" s="34"/>
    </row>
    <row r="2044" spans="1:18" ht="15.75" customHeight="1" x14ac:dyDescent="0.2">
      <c r="A2044" s="22"/>
      <c r="B2044" s="27" t="s">
        <v>34</v>
      </c>
      <c r="C2044" s="27">
        <v>1128299</v>
      </c>
      <c r="D2044" s="28">
        <v>44309</v>
      </c>
      <c r="E2044" s="27" t="s">
        <v>35</v>
      </c>
      <c r="F2044" s="27" t="s">
        <v>87</v>
      </c>
      <c r="G2044" s="27" t="s">
        <v>88</v>
      </c>
      <c r="H2044" s="27" t="s">
        <v>28</v>
      </c>
      <c r="I2044" s="29">
        <v>0.55000000000000004</v>
      </c>
      <c r="J2044" s="30">
        <v>1500</v>
      </c>
      <c r="K2044" s="31">
        <f t="shared" si="14"/>
        <v>825.00000000000011</v>
      </c>
      <c r="L2044" s="31">
        <f t="shared" si="15"/>
        <v>247.50000000000003</v>
      </c>
      <c r="M2044" s="32">
        <v>0.3</v>
      </c>
      <c r="O2044" s="37"/>
      <c r="P2044" s="35"/>
      <c r="Q2044" s="33"/>
      <c r="R2044" s="34"/>
    </row>
    <row r="2045" spans="1:18" ht="15.75" customHeight="1" x14ac:dyDescent="0.2">
      <c r="A2045" s="22"/>
      <c r="B2045" s="27" t="s">
        <v>34</v>
      </c>
      <c r="C2045" s="27">
        <v>1128299</v>
      </c>
      <c r="D2045" s="28">
        <v>44309</v>
      </c>
      <c r="E2045" s="27" t="s">
        <v>35</v>
      </c>
      <c r="F2045" s="27" t="s">
        <v>87</v>
      </c>
      <c r="G2045" s="27" t="s">
        <v>88</v>
      </c>
      <c r="H2045" s="27" t="s">
        <v>29</v>
      </c>
      <c r="I2045" s="29">
        <v>0.70000000000000007</v>
      </c>
      <c r="J2045" s="30">
        <v>3250</v>
      </c>
      <c r="K2045" s="31">
        <f t="shared" si="14"/>
        <v>2275</v>
      </c>
      <c r="L2045" s="31">
        <f t="shared" si="15"/>
        <v>568.75</v>
      </c>
      <c r="M2045" s="32">
        <v>0.25</v>
      </c>
      <c r="O2045" s="37"/>
      <c r="P2045" s="35"/>
      <c r="Q2045" s="33"/>
      <c r="R2045" s="34"/>
    </row>
    <row r="2046" spans="1:18" ht="15.75" customHeight="1" x14ac:dyDescent="0.2">
      <c r="A2046" s="22"/>
      <c r="B2046" s="27" t="s">
        <v>34</v>
      </c>
      <c r="C2046" s="27">
        <v>1128299</v>
      </c>
      <c r="D2046" s="28">
        <v>44340</v>
      </c>
      <c r="E2046" s="27" t="s">
        <v>35</v>
      </c>
      <c r="F2046" s="27" t="s">
        <v>87</v>
      </c>
      <c r="G2046" s="27" t="s">
        <v>88</v>
      </c>
      <c r="H2046" s="27" t="s">
        <v>24</v>
      </c>
      <c r="I2046" s="29">
        <v>0.5</v>
      </c>
      <c r="J2046" s="30">
        <v>5250</v>
      </c>
      <c r="K2046" s="31">
        <f t="shared" ref="K2046:K2300" si="16">I2046*J2046</f>
        <v>2625</v>
      </c>
      <c r="L2046" s="31">
        <f t="shared" ref="L2046:L2300" si="17">K2046*M2046</f>
        <v>918.74999999999989</v>
      </c>
      <c r="M2046" s="32">
        <v>0.35</v>
      </c>
      <c r="O2046" s="37"/>
      <c r="P2046" s="35"/>
      <c r="Q2046" s="33"/>
      <c r="R2046" s="34"/>
    </row>
    <row r="2047" spans="1:18" ht="15.75" customHeight="1" x14ac:dyDescent="0.2">
      <c r="A2047" s="22"/>
      <c r="B2047" s="27" t="s">
        <v>34</v>
      </c>
      <c r="C2047" s="27">
        <v>1128299</v>
      </c>
      <c r="D2047" s="28">
        <v>44340</v>
      </c>
      <c r="E2047" s="27" t="s">
        <v>35</v>
      </c>
      <c r="F2047" s="27" t="s">
        <v>87</v>
      </c>
      <c r="G2047" s="27" t="s">
        <v>88</v>
      </c>
      <c r="H2047" s="27" t="s">
        <v>25</v>
      </c>
      <c r="I2047" s="29">
        <v>0.55000000000000004</v>
      </c>
      <c r="J2047" s="30">
        <v>3750</v>
      </c>
      <c r="K2047" s="31">
        <f t="shared" si="16"/>
        <v>2062.5</v>
      </c>
      <c r="L2047" s="31">
        <f t="shared" si="17"/>
        <v>825</v>
      </c>
      <c r="M2047" s="32">
        <v>0.4</v>
      </c>
      <c r="O2047" s="37"/>
      <c r="P2047" s="35"/>
      <c r="Q2047" s="33"/>
      <c r="R2047" s="34"/>
    </row>
    <row r="2048" spans="1:18" ht="15.75" customHeight="1" x14ac:dyDescent="0.2">
      <c r="A2048" s="22"/>
      <c r="B2048" s="27" t="s">
        <v>34</v>
      </c>
      <c r="C2048" s="27">
        <v>1128299</v>
      </c>
      <c r="D2048" s="28">
        <v>44340</v>
      </c>
      <c r="E2048" s="27" t="s">
        <v>35</v>
      </c>
      <c r="F2048" s="27" t="s">
        <v>87</v>
      </c>
      <c r="G2048" s="27" t="s">
        <v>88</v>
      </c>
      <c r="H2048" s="27" t="s">
        <v>26</v>
      </c>
      <c r="I2048" s="29">
        <v>0.55000000000000004</v>
      </c>
      <c r="J2048" s="30">
        <v>4000</v>
      </c>
      <c r="K2048" s="31">
        <f t="shared" si="16"/>
        <v>2200</v>
      </c>
      <c r="L2048" s="31">
        <f t="shared" si="17"/>
        <v>770</v>
      </c>
      <c r="M2048" s="32">
        <v>0.35</v>
      </c>
      <c r="O2048" s="37"/>
      <c r="P2048" s="35"/>
      <c r="Q2048" s="33"/>
      <c r="R2048" s="34"/>
    </row>
    <row r="2049" spans="1:18" ht="15.75" customHeight="1" x14ac:dyDescent="0.2">
      <c r="A2049" s="22"/>
      <c r="B2049" s="27" t="s">
        <v>34</v>
      </c>
      <c r="C2049" s="27">
        <v>1128299</v>
      </c>
      <c r="D2049" s="28">
        <v>44340</v>
      </c>
      <c r="E2049" s="27" t="s">
        <v>35</v>
      </c>
      <c r="F2049" s="27" t="s">
        <v>87</v>
      </c>
      <c r="G2049" s="27" t="s">
        <v>88</v>
      </c>
      <c r="H2049" s="27" t="s">
        <v>27</v>
      </c>
      <c r="I2049" s="29">
        <v>0.5</v>
      </c>
      <c r="J2049" s="30">
        <v>3000</v>
      </c>
      <c r="K2049" s="31">
        <f t="shared" si="16"/>
        <v>1500</v>
      </c>
      <c r="L2049" s="31">
        <f t="shared" si="17"/>
        <v>525</v>
      </c>
      <c r="M2049" s="32">
        <v>0.35</v>
      </c>
      <c r="O2049" s="37"/>
      <c r="P2049" s="35"/>
      <c r="Q2049" s="33"/>
      <c r="R2049" s="34"/>
    </row>
    <row r="2050" spans="1:18" ht="15.75" customHeight="1" x14ac:dyDescent="0.2">
      <c r="A2050" s="22"/>
      <c r="B2050" s="27" t="s">
        <v>34</v>
      </c>
      <c r="C2050" s="27">
        <v>1128299</v>
      </c>
      <c r="D2050" s="28">
        <v>44340</v>
      </c>
      <c r="E2050" s="27" t="s">
        <v>35</v>
      </c>
      <c r="F2050" s="27" t="s">
        <v>87</v>
      </c>
      <c r="G2050" s="27" t="s">
        <v>88</v>
      </c>
      <c r="H2050" s="27" t="s">
        <v>28</v>
      </c>
      <c r="I2050" s="29">
        <v>0.55000000000000004</v>
      </c>
      <c r="J2050" s="30">
        <v>2000</v>
      </c>
      <c r="K2050" s="31">
        <f t="shared" si="16"/>
        <v>1100</v>
      </c>
      <c r="L2050" s="31">
        <f t="shared" si="17"/>
        <v>330</v>
      </c>
      <c r="M2050" s="32">
        <v>0.3</v>
      </c>
      <c r="O2050" s="37"/>
      <c r="P2050" s="35"/>
      <c r="Q2050" s="33"/>
      <c r="R2050" s="34"/>
    </row>
    <row r="2051" spans="1:18" ht="15.75" customHeight="1" x14ac:dyDescent="0.2">
      <c r="A2051" s="22"/>
      <c r="B2051" s="27" t="s">
        <v>34</v>
      </c>
      <c r="C2051" s="27">
        <v>1128299</v>
      </c>
      <c r="D2051" s="28">
        <v>44340</v>
      </c>
      <c r="E2051" s="27" t="s">
        <v>35</v>
      </c>
      <c r="F2051" s="27" t="s">
        <v>87</v>
      </c>
      <c r="G2051" s="27" t="s">
        <v>88</v>
      </c>
      <c r="H2051" s="27" t="s">
        <v>29</v>
      </c>
      <c r="I2051" s="29">
        <v>0.70000000000000007</v>
      </c>
      <c r="J2051" s="30">
        <v>3750</v>
      </c>
      <c r="K2051" s="31">
        <f t="shared" si="16"/>
        <v>2625.0000000000005</v>
      </c>
      <c r="L2051" s="31">
        <f t="shared" si="17"/>
        <v>656.25000000000011</v>
      </c>
      <c r="M2051" s="32">
        <v>0.25</v>
      </c>
      <c r="O2051" s="37"/>
      <c r="P2051" s="35"/>
      <c r="Q2051" s="33"/>
      <c r="R2051" s="34"/>
    </row>
    <row r="2052" spans="1:18" ht="15.75" customHeight="1" x14ac:dyDescent="0.2">
      <c r="A2052" s="22"/>
      <c r="B2052" s="27" t="s">
        <v>34</v>
      </c>
      <c r="C2052" s="27">
        <v>1128299</v>
      </c>
      <c r="D2052" s="28">
        <v>44370</v>
      </c>
      <c r="E2052" s="27" t="s">
        <v>35</v>
      </c>
      <c r="F2052" s="27" t="s">
        <v>87</v>
      </c>
      <c r="G2052" s="27" t="s">
        <v>88</v>
      </c>
      <c r="H2052" s="27" t="s">
        <v>24</v>
      </c>
      <c r="I2052" s="29">
        <v>0.5</v>
      </c>
      <c r="J2052" s="30">
        <v>6250</v>
      </c>
      <c r="K2052" s="31">
        <f t="shared" si="16"/>
        <v>3125</v>
      </c>
      <c r="L2052" s="31">
        <f t="shared" si="17"/>
        <v>1093.75</v>
      </c>
      <c r="M2052" s="32">
        <v>0.35</v>
      </c>
      <c r="O2052" s="37"/>
      <c r="P2052" s="35"/>
      <c r="Q2052" s="33"/>
      <c r="R2052" s="34"/>
    </row>
    <row r="2053" spans="1:18" ht="15.75" customHeight="1" x14ac:dyDescent="0.2">
      <c r="A2053" s="22"/>
      <c r="B2053" s="27" t="s">
        <v>34</v>
      </c>
      <c r="C2053" s="27">
        <v>1128299</v>
      </c>
      <c r="D2053" s="28">
        <v>44370</v>
      </c>
      <c r="E2053" s="27" t="s">
        <v>35</v>
      </c>
      <c r="F2053" s="27" t="s">
        <v>87</v>
      </c>
      <c r="G2053" s="27" t="s">
        <v>88</v>
      </c>
      <c r="H2053" s="27" t="s">
        <v>25</v>
      </c>
      <c r="I2053" s="29">
        <v>0.55000000000000004</v>
      </c>
      <c r="J2053" s="30">
        <v>4750</v>
      </c>
      <c r="K2053" s="31">
        <f t="shared" si="16"/>
        <v>2612.5</v>
      </c>
      <c r="L2053" s="31">
        <f t="shared" si="17"/>
        <v>1045</v>
      </c>
      <c r="M2053" s="32">
        <v>0.4</v>
      </c>
      <c r="O2053" s="37"/>
      <c r="P2053" s="35"/>
      <c r="Q2053" s="33"/>
      <c r="R2053" s="34"/>
    </row>
    <row r="2054" spans="1:18" ht="15.75" customHeight="1" x14ac:dyDescent="0.2">
      <c r="A2054" s="22"/>
      <c r="B2054" s="27" t="s">
        <v>34</v>
      </c>
      <c r="C2054" s="27">
        <v>1128299</v>
      </c>
      <c r="D2054" s="28">
        <v>44370</v>
      </c>
      <c r="E2054" s="27" t="s">
        <v>35</v>
      </c>
      <c r="F2054" s="27" t="s">
        <v>87</v>
      </c>
      <c r="G2054" s="27" t="s">
        <v>88</v>
      </c>
      <c r="H2054" s="27" t="s">
        <v>26</v>
      </c>
      <c r="I2054" s="29">
        <v>0.55000000000000004</v>
      </c>
      <c r="J2054" s="30">
        <v>4750</v>
      </c>
      <c r="K2054" s="31">
        <f t="shared" si="16"/>
        <v>2612.5</v>
      </c>
      <c r="L2054" s="31">
        <f t="shared" si="17"/>
        <v>914.37499999999989</v>
      </c>
      <c r="M2054" s="32">
        <v>0.35</v>
      </c>
      <c r="O2054" s="37"/>
      <c r="P2054" s="35"/>
      <c r="Q2054" s="33"/>
      <c r="R2054" s="34"/>
    </row>
    <row r="2055" spans="1:18" ht="15.75" customHeight="1" x14ac:dyDescent="0.2">
      <c r="A2055" s="22"/>
      <c r="B2055" s="27" t="s">
        <v>34</v>
      </c>
      <c r="C2055" s="27">
        <v>1128299</v>
      </c>
      <c r="D2055" s="28">
        <v>44370</v>
      </c>
      <c r="E2055" s="27" t="s">
        <v>35</v>
      </c>
      <c r="F2055" s="27" t="s">
        <v>87</v>
      </c>
      <c r="G2055" s="27" t="s">
        <v>88</v>
      </c>
      <c r="H2055" s="27" t="s">
        <v>27</v>
      </c>
      <c r="I2055" s="29">
        <v>0.5</v>
      </c>
      <c r="J2055" s="30">
        <v>3500</v>
      </c>
      <c r="K2055" s="31">
        <f t="shared" si="16"/>
        <v>1750</v>
      </c>
      <c r="L2055" s="31">
        <f t="shared" si="17"/>
        <v>612.5</v>
      </c>
      <c r="M2055" s="32">
        <v>0.35</v>
      </c>
      <c r="O2055" s="37"/>
      <c r="P2055" s="35"/>
      <c r="Q2055" s="33"/>
      <c r="R2055" s="34"/>
    </row>
    <row r="2056" spans="1:18" ht="15.75" customHeight="1" x14ac:dyDescent="0.2">
      <c r="A2056" s="22"/>
      <c r="B2056" s="27" t="s">
        <v>34</v>
      </c>
      <c r="C2056" s="27">
        <v>1128299</v>
      </c>
      <c r="D2056" s="28">
        <v>44370</v>
      </c>
      <c r="E2056" s="27" t="s">
        <v>35</v>
      </c>
      <c r="F2056" s="27" t="s">
        <v>87</v>
      </c>
      <c r="G2056" s="27" t="s">
        <v>88</v>
      </c>
      <c r="H2056" s="27" t="s">
        <v>28</v>
      </c>
      <c r="I2056" s="29">
        <v>0.55000000000000004</v>
      </c>
      <c r="J2056" s="30">
        <v>2250</v>
      </c>
      <c r="K2056" s="31">
        <f t="shared" si="16"/>
        <v>1237.5</v>
      </c>
      <c r="L2056" s="31">
        <f t="shared" si="17"/>
        <v>371.25</v>
      </c>
      <c r="M2056" s="32">
        <v>0.3</v>
      </c>
      <c r="O2056" s="37"/>
      <c r="P2056" s="35"/>
      <c r="Q2056" s="33"/>
      <c r="R2056" s="34"/>
    </row>
    <row r="2057" spans="1:18" ht="15.75" customHeight="1" x14ac:dyDescent="0.2">
      <c r="A2057" s="22"/>
      <c r="B2057" s="27" t="s">
        <v>34</v>
      </c>
      <c r="C2057" s="27">
        <v>1128299</v>
      </c>
      <c r="D2057" s="28">
        <v>44370</v>
      </c>
      <c r="E2057" s="27" t="s">
        <v>35</v>
      </c>
      <c r="F2057" s="27" t="s">
        <v>87</v>
      </c>
      <c r="G2057" s="27" t="s">
        <v>88</v>
      </c>
      <c r="H2057" s="27" t="s">
        <v>29</v>
      </c>
      <c r="I2057" s="29">
        <v>0.70000000000000007</v>
      </c>
      <c r="J2057" s="30">
        <v>5250</v>
      </c>
      <c r="K2057" s="31">
        <f t="shared" si="16"/>
        <v>3675.0000000000005</v>
      </c>
      <c r="L2057" s="31">
        <f t="shared" si="17"/>
        <v>918.75000000000011</v>
      </c>
      <c r="M2057" s="32">
        <v>0.25</v>
      </c>
      <c r="O2057" s="37"/>
      <c r="P2057" s="35"/>
      <c r="Q2057" s="33"/>
      <c r="R2057" s="34"/>
    </row>
    <row r="2058" spans="1:18" ht="15.75" customHeight="1" x14ac:dyDescent="0.2">
      <c r="A2058" s="22"/>
      <c r="B2058" s="27" t="s">
        <v>34</v>
      </c>
      <c r="C2058" s="27">
        <v>1128299</v>
      </c>
      <c r="D2058" s="28">
        <v>44399</v>
      </c>
      <c r="E2058" s="27" t="s">
        <v>35</v>
      </c>
      <c r="F2058" s="27" t="s">
        <v>87</v>
      </c>
      <c r="G2058" s="27" t="s">
        <v>88</v>
      </c>
      <c r="H2058" s="27" t="s">
        <v>24</v>
      </c>
      <c r="I2058" s="29">
        <v>0.5</v>
      </c>
      <c r="J2058" s="30">
        <v>6750</v>
      </c>
      <c r="K2058" s="31">
        <f t="shared" si="16"/>
        <v>3375</v>
      </c>
      <c r="L2058" s="31">
        <f t="shared" si="17"/>
        <v>1181.25</v>
      </c>
      <c r="M2058" s="32">
        <v>0.35</v>
      </c>
      <c r="O2058" s="37"/>
      <c r="P2058" s="35"/>
      <c r="Q2058" s="33"/>
      <c r="R2058" s="34"/>
    </row>
    <row r="2059" spans="1:18" ht="15.75" customHeight="1" x14ac:dyDescent="0.2">
      <c r="A2059" s="22"/>
      <c r="B2059" s="27" t="s">
        <v>34</v>
      </c>
      <c r="C2059" s="27">
        <v>1128299</v>
      </c>
      <c r="D2059" s="28">
        <v>44399</v>
      </c>
      <c r="E2059" s="27" t="s">
        <v>35</v>
      </c>
      <c r="F2059" s="27" t="s">
        <v>87</v>
      </c>
      <c r="G2059" s="27" t="s">
        <v>88</v>
      </c>
      <c r="H2059" s="27" t="s">
        <v>25</v>
      </c>
      <c r="I2059" s="29">
        <v>0.55000000000000004</v>
      </c>
      <c r="J2059" s="30">
        <v>5250</v>
      </c>
      <c r="K2059" s="31">
        <f t="shared" si="16"/>
        <v>2887.5000000000005</v>
      </c>
      <c r="L2059" s="31">
        <f t="shared" si="17"/>
        <v>1155.0000000000002</v>
      </c>
      <c r="M2059" s="32">
        <v>0.4</v>
      </c>
      <c r="O2059" s="37"/>
      <c r="P2059" s="35"/>
      <c r="Q2059" s="33"/>
      <c r="R2059" s="34"/>
    </row>
    <row r="2060" spans="1:18" ht="15.75" customHeight="1" x14ac:dyDescent="0.2">
      <c r="A2060" s="22"/>
      <c r="B2060" s="27" t="s">
        <v>34</v>
      </c>
      <c r="C2060" s="27">
        <v>1128299</v>
      </c>
      <c r="D2060" s="28">
        <v>44399</v>
      </c>
      <c r="E2060" s="27" t="s">
        <v>35</v>
      </c>
      <c r="F2060" s="27" t="s">
        <v>87</v>
      </c>
      <c r="G2060" s="27" t="s">
        <v>88</v>
      </c>
      <c r="H2060" s="27" t="s">
        <v>26</v>
      </c>
      <c r="I2060" s="29">
        <v>0.55000000000000004</v>
      </c>
      <c r="J2060" s="30">
        <v>4750</v>
      </c>
      <c r="K2060" s="31">
        <f t="shared" si="16"/>
        <v>2612.5</v>
      </c>
      <c r="L2060" s="31">
        <f t="shared" si="17"/>
        <v>914.37499999999989</v>
      </c>
      <c r="M2060" s="32">
        <v>0.35</v>
      </c>
      <c r="O2060" s="37"/>
      <c r="P2060" s="35"/>
      <c r="Q2060" s="33"/>
      <c r="R2060" s="34"/>
    </row>
    <row r="2061" spans="1:18" ht="15.75" customHeight="1" x14ac:dyDescent="0.2">
      <c r="A2061" s="22"/>
      <c r="B2061" s="27" t="s">
        <v>34</v>
      </c>
      <c r="C2061" s="27">
        <v>1128299</v>
      </c>
      <c r="D2061" s="28">
        <v>44399</v>
      </c>
      <c r="E2061" s="27" t="s">
        <v>35</v>
      </c>
      <c r="F2061" s="27" t="s">
        <v>87</v>
      </c>
      <c r="G2061" s="27" t="s">
        <v>88</v>
      </c>
      <c r="H2061" s="27" t="s">
        <v>27</v>
      </c>
      <c r="I2061" s="29">
        <v>0.5</v>
      </c>
      <c r="J2061" s="30">
        <v>3750</v>
      </c>
      <c r="K2061" s="31">
        <f t="shared" si="16"/>
        <v>1875</v>
      </c>
      <c r="L2061" s="31">
        <f t="shared" si="17"/>
        <v>656.25</v>
      </c>
      <c r="M2061" s="32">
        <v>0.35</v>
      </c>
      <c r="O2061" s="37"/>
      <c r="P2061" s="35"/>
      <c r="Q2061" s="33"/>
      <c r="R2061" s="34"/>
    </row>
    <row r="2062" spans="1:18" ht="15.75" customHeight="1" x14ac:dyDescent="0.2">
      <c r="A2062" s="22"/>
      <c r="B2062" s="27" t="s">
        <v>34</v>
      </c>
      <c r="C2062" s="27">
        <v>1128299</v>
      </c>
      <c r="D2062" s="28">
        <v>44399</v>
      </c>
      <c r="E2062" s="27" t="s">
        <v>35</v>
      </c>
      <c r="F2062" s="27" t="s">
        <v>87</v>
      </c>
      <c r="G2062" s="27" t="s">
        <v>88</v>
      </c>
      <c r="H2062" s="27" t="s">
        <v>28</v>
      </c>
      <c r="I2062" s="29">
        <v>0.55000000000000004</v>
      </c>
      <c r="J2062" s="30">
        <v>4250</v>
      </c>
      <c r="K2062" s="31">
        <f t="shared" si="16"/>
        <v>2337.5</v>
      </c>
      <c r="L2062" s="31">
        <f t="shared" si="17"/>
        <v>701.25</v>
      </c>
      <c r="M2062" s="32">
        <v>0.3</v>
      </c>
      <c r="O2062" s="37"/>
      <c r="P2062" s="35"/>
      <c r="Q2062" s="33"/>
      <c r="R2062" s="34"/>
    </row>
    <row r="2063" spans="1:18" ht="15.75" customHeight="1" x14ac:dyDescent="0.2">
      <c r="A2063" s="22"/>
      <c r="B2063" s="27" t="s">
        <v>34</v>
      </c>
      <c r="C2063" s="27">
        <v>1128299</v>
      </c>
      <c r="D2063" s="28">
        <v>44399</v>
      </c>
      <c r="E2063" s="27" t="s">
        <v>35</v>
      </c>
      <c r="F2063" s="27" t="s">
        <v>87</v>
      </c>
      <c r="G2063" s="27" t="s">
        <v>88</v>
      </c>
      <c r="H2063" s="27" t="s">
        <v>29</v>
      </c>
      <c r="I2063" s="29">
        <v>0.70000000000000007</v>
      </c>
      <c r="J2063" s="30">
        <v>4250</v>
      </c>
      <c r="K2063" s="31">
        <f t="shared" si="16"/>
        <v>2975.0000000000005</v>
      </c>
      <c r="L2063" s="31">
        <f t="shared" si="17"/>
        <v>743.75000000000011</v>
      </c>
      <c r="M2063" s="32">
        <v>0.25</v>
      </c>
      <c r="O2063" s="37"/>
      <c r="P2063" s="35"/>
      <c r="Q2063" s="33"/>
      <c r="R2063" s="34"/>
    </row>
    <row r="2064" spans="1:18" ht="15.75" customHeight="1" x14ac:dyDescent="0.2">
      <c r="A2064" s="22"/>
      <c r="B2064" s="27" t="s">
        <v>34</v>
      </c>
      <c r="C2064" s="27">
        <v>1128299</v>
      </c>
      <c r="D2064" s="28">
        <v>44431</v>
      </c>
      <c r="E2064" s="27" t="s">
        <v>35</v>
      </c>
      <c r="F2064" s="27" t="s">
        <v>87</v>
      </c>
      <c r="G2064" s="27" t="s">
        <v>88</v>
      </c>
      <c r="H2064" s="27" t="s">
        <v>24</v>
      </c>
      <c r="I2064" s="29">
        <v>0.55000000000000004</v>
      </c>
      <c r="J2064" s="30">
        <v>6250</v>
      </c>
      <c r="K2064" s="31">
        <f t="shared" si="16"/>
        <v>3437.5000000000005</v>
      </c>
      <c r="L2064" s="31">
        <f t="shared" si="17"/>
        <v>1203.125</v>
      </c>
      <c r="M2064" s="32">
        <v>0.35</v>
      </c>
      <c r="O2064" s="37"/>
      <c r="P2064" s="35"/>
      <c r="Q2064" s="33"/>
      <c r="R2064" s="34"/>
    </row>
    <row r="2065" spans="1:18" ht="15.75" customHeight="1" x14ac:dyDescent="0.2">
      <c r="A2065" s="22"/>
      <c r="B2065" s="27" t="s">
        <v>34</v>
      </c>
      <c r="C2065" s="27">
        <v>1128299</v>
      </c>
      <c r="D2065" s="28">
        <v>44431</v>
      </c>
      <c r="E2065" s="27" t="s">
        <v>35</v>
      </c>
      <c r="F2065" s="27" t="s">
        <v>87</v>
      </c>
      <c r="G2065" s="27" t="s">
        <v>88</v>
      </c>
      <c r="H2065" s="27" t="s">
        <v>25</v>
      </c>
      <c r="I2065" s="29">
        <v>0.60000000000000009</v>
      </c>
      <c r="J2065" s="30">
        <v>5750</v>
      </c>
      <c r="K2065" s="31">
        <f t="shared" si="16"/>
        <v>3450.0000000000005</v>
      </c>
      <c r="L2065" s="31">
        <f t="shared" si="17"/>
        <v>1380.0000000000002</v>
      </c>
      <c r="M2065" s="32">
        <v>0.4</v>
      </c>
      <c r="O2065" s="37"/>
      <c r="P2065" s="35"/>
      <c r="Q2065" s="33"/>
      <c r="R2065" s="34"/>
    </row>
    <row r="2066" spans="1:18" ht="15.75" customHeight="1" x14ac:dyDescent="0.2">
      <c r="A2066" s="22"/>
      <c r="B2066" s="27" t="s">
        <v>34</v>
      </c>
      <c r="C2066" s="27">
        <v>1128299</v>
      </c>
      <c r="D2066" s="28">
        <v>44431</v>
      </c>
      <c r="E2066" s="27" t="s">
        <v>35</v>
      </c>
      <c r="F2066" s="27" t="s">
        <v>87</v>
      </c>
      <c r="G2066" s="27" t="s">
        <v>88</v>
      </c>
      <c r="H2066" s="27" t="s">
        <v>26</v>
      </c>
      <c r="I2066" s="29">
        <v>0.55000000000000004</v>
      </c>
      <c r="J2066" s="30">
        <v>4500</v>
      </c>
      <c r="K2066" s="31">
        <f t="shared" si="16"/>
        <v>2475</v>
      </c>
      <c r="L2066" s="31">
        <f t="shared" si="17"/>
        <v>866.25</v>
      </c>
      <c r="M2066" s="32">
        <v>0.35</v>
      </c>
      <c r="O2066" s="37"/>
      <c r="P2066" s="35"/>
      <c r="Q2066" s="33"/>
      <c r="R2066" s="34"/>
    </row>
    <row r="2067" spans="1:18" ht="15.75" customHeight="1" x14ac:dyDescent="0.2">
      <c r="A2067" s="22"/>
      <c r="B2067" s="27" t="s">
        <v>34</v>
      </c>
      <c r="C2067" s="27">
        <v>1128299</v>
      </c>
      <c r="D2067" s="28">
        <v>44431</v>
      </c>
      <c r="E2067" s="27" t="s">
        <v>35</v>
      </c>
      <c r="F2067" s="27" t="s">
        <v>87</v>
      </c>
      <c r="G2067" s="27" t="s">
        <v>88</v>
      </c>
      <c r="H2067" s="27" t="s">
        <v>27</v>
      </c>
      <c r="I2067" s="29">
        <v>0.55000000000000004</v>
      </c>
      <c r="J2067" s="30">
        <v>4000</v>
      </c>
      <c r="K2067" s="31">
        <f t="shared" si="16"/>
        <v>2200</v>
      </c>
      <c r="L2067" s="31">
        <f t="shared" si="17"/>
        <v>770</v>
      </c>
      <c r="M2067" s="32">
        <v>0.35</v>
      </c>
      <c r="O2067" s="37"/>
      <c r="P2067" s="35"/>
      <c r="Q2067" s="33"/>
      <c r="R2067" s="34"/>
    </row>
    <row r="2068" spans="1:18" ht="15.75" customHeight="1" x14ac:dyDescent="0.2">
      <c r="A2068" s="22"/>
      <c r="B2068" s="27" t="s">
        <v>34</v>
      </c>
      <c r="C2068" s="27">
        <v>1128299</v>
      </c>
      <c r="D2068" s="28">
        <v>44431</v>
      </c>
      <c r="E2068" s="27" t="s">
        <v>35</v>
      </c>
      <c r="F2068" s="27" t="s">
        <v>87</v>
      </c>
      <c r="G2068" s="27" t="s">
        <v>88</v>
      </c>
      <c r="H2068" s="27" t="s">
        <v>28</v>
      </c>
      <c r="I2068" s="29">
        <v>0.65</v>
      </c>
      <c r="J2068" s="30">
        <v>4000</v>
      </c>
      <c r="K2068" s="31">
        <f t="shared" si="16"/>
        <v>2600</v>
      </c>
      <c r="L2068" s="31">
        <f t="shared" si="17"/>
        <v>780</v>
      </c>
      <c r="M2068" s="32">
        <v>0.3</v>
      </c>
      <c r="O2068" s="37"/>
      <c r="P2068" s="35"/>
      <c r="Q2068" s="33"/>
      <c r="R2068" s="34"/>
    </row>
    <row r="2069" spans="1:18" ht="15.75" customHeight="1" x14ac:dyDescent="0.2">
      <c r="A2069" s="22"/>
      <c r="B2069" s="27" t="s">
        <v>34</v>
      </c>
      <c r="C2069" s="27">
        <v>1128299</v>
      </c>
      <c r="D2069" s="28">
        <v>44431</v>
      </c>
      <c r="E2069" s="27" t="s">
        <v>35</v>
      </c>
      <c r="F2069" s="27" t="s">
        <v>87</v>
      </c>
      <c r="G2069" s="27" t="s">
        <v>88</v>
      </c>
      <c r="H2069" s="27" t="s">
        <v>29</v>
      </c>
      <c r="I2069" s="29">
        <v>0.70000000000000007</v>
      </c>
      <c r="J2069" s="30">
        <v>3750</v>
      </c>
      <c r="K2069" s="31">
        <f t="shared" si="16"/>
        <v>2625.0000000000005</v>
      </c>
      <c r="L2069" s="31">
        <f t="shared" si="17"/>
        <v>656.25000000000011</v>
      </c>
      <c r="M2069" s="32">
        <v>0.25</v>
      </c>
      <c r="O2069" s="37"/>
      <c r="P2069" s="35"/>
      <c r="Q2069" s="33"/>
      <c r="R2069" s="34"/>
    </row>
    <row r="2070" spans="1:18" ht="15.75" customHeight="1" x14ac:dyDescent="0.2">
      <c r="A2070" s="22"/>
      <c r="B2070" s="27" t="s">
        <v>34</v>
      </c>
      <c r="C2070" s="27">
        <v>1128299</v>
      </c>
      <c r="D2070" s="28">
        <v>44463</v>
      </c>
      <c r="E2070" s="27" t="s">
        <v>35</v>
      </c>
      <c r="F2070" s="27" t="s">
        <v>87</v>
      </c>
      <c r="G2070" s="27" t="s">
        <v>88</v>
      </c>
      <c r="H2070" s="27" t="s">
        <v>24</v>
      </c>
      <c r="I2070" s="29">
        <v>0.45000000000000007</v>
      </c>
      <c r="J2070" s="30">
        <v>5750</v>
      </c>
      <c r="K2070" s="31">
        <f t="shared" si="16"/>
        <v>2587.5000000000005</v>
      </c>
      <c r="L2070" s="31">
        <f t="shared" si="17"/>
        <v>905.62500000000011</v>
      </c>
      <c r="M2070" s="32">
        <v>0.35</v>
      </c>
      <c r="O2070" s="37"/>
      <c r="P2070" s="35"/>
      <c r="Q2070" s="33"/>
      <c r="R2070" s="34"/>
    </row>
    <row r="2071" spans="1:18" ht="15.75" customHeight="1" x14ac:dyDescent="0.2">
      <c r="A2071" s="22"/>
      <c r="B2071" s="27" t="s">
        <v>34</v>
      </c>
      <c r="C2071" s="27">
        <v>1128299</v>
      </c>
      <c r="D2071" s="28">
        <v>44463</v>
      </c>
      <c r="E2071" s="27" t="s">
        <v>35</v>
      </c>
      <c r="F2071" s="27" t="s">
        <v>87</v>
      </c>
      <c r="G2071" s="27" t="s">
        <v>88</v>
      </c>
      <c r="H2071" s="27" t="s">
        <v>25</v>
      </c>
      <c r="I2071" s="29">
        <v>0.50000000000000011</v>
      </c>
      <c r="J2071" s="30">
        <v>5750</v>
      </c>
      <c r="K2071" s="31">
        <f t="shared" si="16"/>
        <v>2875.0000000000005</v>
      </c>
      <c r="L2071" s="31">
        <f t="shared" si="17"/>
        <v>1150.0000000000002</v>
      </c>
      <c r="M2071" s="32">
        <v>0.4</v>
      </c>
      <c r="O2071" s="37"/>
      <c r="P2071" s="35"/>
      <c r="Q2071" s="33"/>
      <c r="R2071" s="34"/>
    </row>
    <row r="2072" spans="1:18" ht="15.75" customHeight="1" x14ac:dyDescent="0.2">
      <c r="A2072" s="22"/>
      <c r="B2072" s="27" t="s">
        <v>34</v>
      </c>
      <c r="C2072" s="27">
        <v>1128299</v>
      </c>
      <c r="D2072" s="28">
        <v>44463</v>
      </c>
      <c r="E2072" s="27" t="s">
        <v>35</v>
      </c>
      <c r="F2072" s="27" t="s">
        <v>87</v>
      </c>
      <c r="G2072" s="27" t="s">
        <v>88</v>
      </c>
      <c r="H2072" s="27" t="s">
        <v>26</v>
      </c>
      <c r="I2072" s="29">
        <v>0.45000000000000007</v>
      </c>
      <c r="J2072" s="30">
        <v>4250</v>
      </c>
      <c r="K2072" s="31">
        <f t="shared" si="16"/>
        <v>1912.5000000000002</v>
      </c>
      <c r="L2072" s="31">
        <f t="shared" si="17"/>
        <v>669.375</v>
      </c>
      <c r="M2072" s="32">
        <v>0.35</v>
      </c>
      <c r="O2072" s="37"/>
      <c r="P2072" s="35"/>
      <c r="Q2072" s="33"/>
      <c r="R2072" s="34"/>
    </row>
    <row r="2073" spans="1:18" ht="15.75" customHeight="1" x14ac:dyDescent="0.2">
      <c r="A2073" s="22"/>
      <c r="B2073" s="27" t="s">
        <v>34</v>
      </c>
      <c r="C2073" s="27">
        <v>1128299</v>
      </c>
      <c r="D2073" s="28">
        <v>44463</v>
      </c>
      <c r="E2073" s="27" t="s">
        <v>35</v>
      </c>
      <c r="F2073" s="27" t="s">
        <v>87</v>
      </c>
      <c r="G2073" s="27" t="s">
        <v>88</v>
      </c>
      <c r="H2073" s="27" t="s">
        <v>27</v>
      </c>
      <c r="I2073" s="29">
        <v>0.45000000000000007</v>
      </c>
      <c r="J2073" s="30">
        <v>3750</v>
      </c>
      <c r="K2073" s="31">
        <f t="shared" si="16"/>
        <v>1687.5000000000002</v>
      </c>
      <c r="L2073" s="31">
        <f t="shared" si="17"/>
        <v>590.625</v>
      </c>
      <c r="M2073" s="32">
        <v>0.35</v>
      </c>
      <c r="O2073" s="37"/>
      <c r="P2073" s="35"/>
      <c r="Q2073" s="33"/>
      <c r="R2073" s="34"/>
    </row>
    <row r="2074" spans="1:18" ht="15.75" customHeight="1" x14ac:dyDescent="0.2">
      <c r="A2074" s="22"/>
      <c r="B2074" s="27" t="s">
        <v>34</v>
      </c>
      <c r="C2074" s="27">
        <v>1128299</v>
      </c>
      <c r="D2074" s="28">
        <v>44463</v>
      </c>
      <c r="E2074" s="27" t="s">
        <v>35</v>
      </c>
      <c r="F2074" s="27" t="s">
        <v>87</v>
      </c>
      <c r="G2074" s="27" t="s">
        <v>88</v>
      </c>
      <c r="H2074" s="27" t="s">
        <v>28</v>
      </c>
      <c r="I2074" s="29">
        <v>0.55000000000000004</v>
      </c>
      <c r="J2074" s="30">
        <v>3750</v>
      </c>
      <c r="K2074" s="31">
        <f t="shared" si="16"/>
        <v>2062.5</v>
      </c>
      <c r="L2074" s="31">
        <f t="shared" si="17"/>
        <v>618.75</v>
      </c>
      <c r="M2074" s="32">
        <v>0.3</v>
      </c>
      <c r="O2074" s="37"/>
      <c r="P2074" s="35"/>
      <c r="Q2074" s="33"/>
      <c r="R2074" s="34"/>
    </row>
    <row r="2075" spans="1:18" ht="15.75" customHeight="1" x14ac:dyDescent="0.2">
      <c r="A2075" s="22"/>
      <c r="B2075" s="27" t="s">
        <v>34</v>
      </c>
      <c r="C2075" s="27">
        <v>1128299</v>
      </c>
      <c r="D2075" s="28">
        <v>44463</v>
      </c>
      <c r="E2075" s="27" t="s">
        <v>35</v>
      </c>
      <c r="F2075" s="27" t="s">
        <v>87</v>
      </c>
      <c r="G2075" s="27" t="s">
        <v>88</v>
      </c>
      <c r="H2075" s="27" t="s">
        <v>29</v>
      </c>
      <c r="I2075" s="29">
        <v>0.60000000000000009</v>
      </c>
      <c r="J2075" s="30">
        <v>4250</v>
      </c>
      <c r="K2075" s="31">
        <f t="shared" si="16"/>
        <v>2550.0000000000005</v>
      </c>
      <c r="L2075" s="31">
        <f t="shared" si="17"/>
        <v>637.50000000000011</v>
      </c>
      <c r="M2075" s="32">
        <v>0.25</v>
      </c>
      <c r="O2075" s="37"/>
      <c r="P2075" s="35"/>
      <c r="Q2075" s="33"/>
      <c r="R2075" s="34"/>
    </row>
    <row r="2076" spans="1:18" ht="15.75" customHeight="1" x14ac:dyDescent="0.2">
      <c r="A2076" s="22"/>
      <c r="B2076" s="27" t="s">
        <v>34</v>
      </c>
      <c r="C2076" s="27">
        <v>1128299</v>
      </c>
      <c r="D2076" s="28">
        <v>44492</v>
      </c>
      <c r="E2076" s="27" t="s">
        <v>35</v>
      </c>
      <c r="F2076" s="27" t="s">
        <v>87</v>
      </c>
      <c r="G2076" s="27" t="s">
        <v>88</v>
      </c>
      <c r="H2076" s="27" t="s">
        <v>24</v>
      </c>
      <c r="I2076" s="29">
        <v>0.45000000000000007</v>
      </c>
      <c r="J2076" s="30">
        <v>5000</v>
      </c>
      <c r="K2076" s="31">
        <f t="shared" si="16"/>
        <v>2250.0000000000005</v>
      </c>
      <c r="L2076" s="31">
        <f t="shared" si="17"/>
        <v>787.50000000000011</v>
      </c>
      <c r="M2076" s="32">
        <v>0.35</v>
      </c>
      <c r="O2076" s="37"/>
      <c r="P2076" s="35"/>
      <c r="Q2076" s="33"/>
      <c r="R2076" s="34"/>
    </row>
    <row r="2077" spans="1:18" ht="15.75" customHeight="1" x14ac:dyDescent="0.2">
      <c r="A2077" s="22"/>
      <c r="B2077" s="27" t="s">
        <v>34</v>
      </c>
      <c r="C2077" s="27">
        <v>1128299</v>
      </c>
      <c r="D2077" s="28">
        <v>44492</v>
      </c>
      <c r="E2077" s="27" t="s">
        <v>35</v>
      </c>
      <c r="F2077" s="27" t="s">
        <v>87</v>
      </c>
      <c r="G2077" s="27" t="s">
        <v>88</v>
      </c>
      <c r="H2077" s="27" t="s">
        <v>25</v>
      </c>
      <c r="I2077" s="29">
        <v>0.50000000000000011</v>
      </c>
      <c r="J2077" s="30">
        <v>5000</v>
      </c>
      <c r="K2077" s="31">
        <f t="shared" si="16"/>
        <v>2500.0000000000005</v>
      </c>
      <c r="L2077" s="31">
        <f t="shared" si="17"/>
        <v>1000.0000000000002</v>
      </c>
      <c r="M2077" s="32">
        <v>0.4</v>
      </c>
      <c r="O2077" s="37"/>
      <c r="P2077" s="35"/>
      <c r="Q2077" s="33"/>
      <c r="R2077" s="34"/>
    </row>
    <row r="2078" spans="1:18" ht="15.75" customHeight="1" x14ac:dyDescent="0.2">
      <c r="A2078" s="22"/>
      <c r="B2078" s="27" t="s">
        <v>34</v>
      </c>
      <c r="C2078" s="27">
        <v>1128299</v>
      </c>
      <c r="D2078" s="28">
        <v>44492</v>
      </c>
      <c r="E2078" s="27" t="s">
        <v>35</v>
      </c>
      <c r="F2078" s="27" t="s">
        <v>87</v>
      </c>
      <c r="G2078" s="27" t="s">
        <v>88</v>
      </c>
      <c r="H2078" s="27" t="s">
        <v>26</v>
      </c>
      <c r="I2078" s="29">
        <v>0.45000000000000007</v>
      </c>
      <c r="J2078" s="30">
        <v>3250</v>
      </c>
      <c r="K2078" s="31">
        <f t="shared" si="16"/>
        <v>1462.5000000000002</v>
      </c>
      <c r="L2078" s="31">
        <f t="shared" si="17"/>
        <v>511.87500000000006</v>
      </c>
      <c r="M2078" s="32">
        <v>0.35</v>
      </c>
      <c r="O2078" s="37"/>
      <c r="P2078" s="35"/>
      <c r="Q2078" s="33"/>
      <c r="R2078" s="34"/>
    </row>
    <row r="2079" spans="1:18" ht="15.75" customHeight="1" x14ac:dyDescent="0.2">
      <c r="A2079" s="22"/>
      <c r="B2079" s="27" t="s">
        <v>34</v>
      </c>
      <c r="C2079" s="27">
        <v>1128299</v>
      </c>
      <c r="D2079" s="28">
        <v>44492</v>
      </c>
      <c r="E2079" s="27" t="s">
        <v>35</v>
      </c>
      <c r="F2079" s="27" t="s">
        <v>87</v>
      </c>
      <c r="G2079" s="27" t="s">
        <v>88</v>
      </c>
      <c r="H2079" s="27" t="s">
        <v>27</v>
      </c>
      <c r="I2079" s="29">
        <v>0.45000000000000007</v>
      </c>
      <c r="J2079" s="30">
        <v>3000</v>
      </c>
      <c r="K2079" s="31">
        <f t="shared" si="16"/>
        <v>1350.0000000000002</v>
      </c>
      <c r="L2079" s="31">
        <f t="shared" si="17"/>
        <v>472.50000000000006</v>
      </c>
      <c r="M2079" s="32">
        <v>0.35</v>
      </c>
      <c r="O2079" s="37"/>
      <c r="P2079" s="35"/>
      <c r="Q2079" s="33"/>
      <c r="R2079" s="34"/>
    </row>
    <row r="2080" spans="1:18" ht="15.75" customHeight="1" x14ac:dyDescent="0.2">
      <c r="A2080" s="22"/>
      <c r="B2080" s="27" t="s">
        <v>34</v>
      </c>
      <c r="C2080" s="27">
        <v>1128299</v>
      </c>
      <c r="D2080" s="28">
        <v>44492</v>
      </c>
      <c r="E2080" s="27" t="s">
        <v>35</v>
      </c>
      <c r="F2080" s="27" t="s">
        <v>87</v>
      </c>
      <c r="G2080" s="27" t="s">
        <v>88</v>
      </c>
      <c r="H2080" s="27" t="s">
        <v>28</v>
      </c>
      <c r="I2080" s="29">
        <v>0.55000000000000004</v>
      </c>
      <c r="J2080" s="30">
        <v>2750</v>
      </c>
      <c r="K2080" s="31">
        <f t="shared" si="16"/>
        <v>1512.5000000000002</v>
      </c>
      <c r="L2080" s="31">
        <f t="shared" si="17"/>
        <v>453.75000000000006</v>
      </c>
      <c r="M2080" s="32">
        <v>0.3</v>
      </c>
      <c r="O2080" s="37"/>
      <c r="P2080" s="35"/>
      <c r="Q2080" s="33"/>
      <c r="R2080" s="34"/>
    </row>
    <row r="2081" spans="1:18" ht="15.75" customHeight="1" x14ac:dyDescent="0.2">
      <c r="A2081" s="22"/>
      <c r="B2081" s="27" t="s">
        <v>34</v>
      </c>
      <c r="C2081" s="27">
        <v>1128299</v>
      </c>
      <c r="D2081" s="28">
        <v>44492</v>
      </c>
      <c r="E2081" s="27" t="s">
        <v>35</v>
      </c>
      <c r="F2081" s="27" t="s">
        <v>87</v>
      </c>
      <c r="G2081" s="27" t="s">
        <v>88</v>
      </c>
      <c r="H2081" s="27" t="s">
        <v>29</v>
      </c>
      <c r="I2081" s="29">
        <v>0.60000000000000009</v>
      </c>
      <c r="J2081" s="30">
        <v>3250</v>
      </c>
      <c r="K2081" s="31">
        <f t="shared" si="16"/>
        <v>1950.0000000000002</v>
      </c>
      <c r="L2081" s="31">
        <f t="shared" si="17"/>
        <v>487.50000000000006</v>
      </c>
      <c r="M2081" s="32">
        <v>0.25</v>
      </c>
      <c r="O2081" s="37"/>
      <c r="P2081" s="35"/>
      <c r="Q2081" s="33"/>
      <c r="R2081" s="34"/>
    </row>
    <row r="2082" spans="1:18" ht="15.75" customHeight="1" x14ac:dyDescent="0.2">
      <c r="A2082" s="22"/>
      <c r="B2082" s="27" t="s">
        <v>34</v>
      </c>
      <c r="C2082" s="27">
        <v>1128299</v>
      </c>
      <c r="D2082" s="28">
        <v>44523</v>
      </c>
      <c r="E2082" s="27" t="s">
        <v>35</v>
      </c>
      <c r="F2082" s="27" t="s">
        <v>87</v>
      </c>
      <c r="G2082" s="27" t="s">
        <v>88</v>
      </c>
      <c r="H2082" s="27" t="s">
        <v>24</v>
      </c>
      <c r="I2082" s="29">
        <v>0.45000000000000007</v>
      </c>
      <c r="J2082" s="30">
        <v>5000</v>
      </c>
      <c r="K2082" s="31">
        <f t="shared" si="16"/>
        <v>2250.0000000000005</v>
      </c>
      <c r="L2082" s="31">
        <f t="shared" si="17"/>
        <v>787.50000000000011</v>
      </c>
      <c r="M2082" s="32">
        <v>0.35</v>
      </c>
      <c r="O2082" s="37"/>
      <c r="P2082" s="35"/>
      <c r="Q2082" s="33"/>
      <c r="R2082" s="34"/>
    </row>
    <row r="2083" spans="1:18" ht="15.75" customHeight="1" x14ac:dyDescent="0.2">
      <c r="A2083" s="22"/>
      <c r="B2083" s="27" t="s">
        <v>34</v>
      </c>
      <c r="C2083" s="27">
        <v>1128299</v>
      </c>
      <c r="D2083" s="28">
        <v>44523</v>
      </c>
      <c r="E2083" s="27" t="s">
        <v>35</v>
      </c>
      <c r="F2083" s="27" t="s">
        <v>87</v>
      </c>
      <c r="G2083" s="27" t="s">
        <v>88</v>
      </c>
      <c r="H2083" s="27" t="s">
        <v>25</v>
      </c>
      <c r="I2083" s="29">
        <v>0.50000000000000011</v>
      </c>
      <c r="J2083" s="30">
        <v>5250</v>
      </c>
      <c r="K2083" s="31">
        <f t="shared" si="16"/>
        <v>2625.0000000000005</v>
      </c>
      <c r="L2083" s="31">
        <f t="shared" si="17"/>
        <v>1050.0000000000002</v>
      </c>
      <c r="M2083" s="32">
        <v>0.4</v>
      </c>
      <c r="O2083" s="37"/>
      <c r="P2083" s="35"/>
      <c r="Q2083" s="33"/>
      <c r="R2083" s="34"/>
    </row>
    <row r="2084" spans="1:18" ht="15.75" customHeight="1" x14ac:dyDescent="0.2">
      <c r="A2084" s="22"/>
      <c r="B2084" s="27" t="s">
        <v>34</v>
      </c>
      <c r="C2084" s="27">
        <v>1128299</v>
      </c>
      <c r="D2084" s="28">
        <v>44523</v>
      </c>
      <c r="E2084" s="27" t="s">
        <v>35</v>
      </c>
      <c r="F2084" s="27" t="s">
        <v>87</v>
      </c>
      <c r="G2084" s="27" t="s">
        <v>88</v>
      </c>
      <c r="H2084" s="27" t="s">
        <v>26</v>
      </c>
      <c r="I2084" s="29">
        <v>0.45000000000000007</v>
      </c>
      <c r="J2084" s="30">
        <v>3750</v>
      </c>
      <c r="K2084" s="31">
        <f t="shared" si="16"/>
        <v>1687.5000000000002</v>
      </c>
      <c r="L2084" s="31">
        <f t="shared" si="17"/>
        <v>590.625</v>
      </c>
      <c r="M2084" s="32">
        <v>0.35</v>
      </c>
      <c r="O2084" s="37"/>
      <c r="P2084" s="35"/>
      <c r="Q2084" s="33"/>
      <c r="R2084" s="34"/>
    </row>
    <row r="2085" spans="1:18" ht="15.75" customHeight="1" x14ac:dyDescent="0.2">
      <c r="A2085" s="22"/>
      <c r="B2085" s="27" t="s">
        <v>34</v>
      </c>
      <c r="C2085" s="27">
        <v>1128299</v>
      </c>
      <c r="D2085" s="28">
        <v>44523</v>
      </c>
      <c r="E2085" s="27" t="s">
        <v>35</v>
      </c>
      <c r="F2085" s="27" t="s">
        <v>87</v>
      </c>
      <c r="G2085" s="27" t="s">
        <v>88</v>
      </c>
      <c r="H2085" s="27" t="s">
        <v>27</v>
      </c>
      <c r="I2085" s="29">
        <v>0.45000000000000007</v>
      </c>
      <c r="J2085" s="30">
        <v>3500</v>
      </c>
      <c r="K2085" s="31">
        <f t="shared" si="16"/>
        <v>1575.0000000000002</v>
      </c>
      <c r="L2085" s="31">
        <f t="shared" si="17"/>
        <v>551.25</v>
      </c>
      <c r="M2085" s="32">
        <v>0.35</v>
      </c>
      <c r="O2085" s="37"/>
      <c r="P2085" s="35"/>
      <c r="Q2085" s="33"/>
      <c r="R2085" s="34"/>
    </row>
    <row r="2086" spans="1:18" ht="15.75" customHeight="1" x14ac:dyDescent="0.2">
      <c r="A2086" s="22"/>
      <c r="B2086" s="27" t="s">
        <v>34</v>
      </c>
      <c r="C2086" s="27">
        <v>1128299</v>
      </c>
      <c r="D2086" s="28">
        <v>44523</v>
      </c>
      <c r="E2086" s="27" t="s">
        <v>35</v>
      </c>
      <c r="F2086" s="27" t="s">
        <v>87</v>
      </c>
      <c r="G2086" s="27" t="s">
        <v>88</v>
      </c>
      <c r="H2086" s="27" t="s">
        <v>28</v>
      </c>
      <c r="I2086" s="29">
        <v>0.55000000000000004</v>
      </c>
      <c r="J2086" s="30">
        <v>3000</v>
      </c>
      <c r="K2086" s="31">
        <f t="shared" si="16"/>
        <v>1650.0000000000002</v>
      </c>
      <c r="L2086" s="31">
        <f t="shared" si="17"/>
        <v>495.00000000000006</v>
      </c>
      <c r="M2086" s="32">
        <v>0.3</v>
      </c>
      <c r="O2086" s="37"/>
      <c r="P2086" s="35"/>
      <c r="Q2086" s="33"/>
      <c r="R2086" s="34"/>
    </row>
    <row r="2087" spans="1:18" ht="15.75" customHeight="1" x14ac:dyDescent="0.2">
      <c r="A2087" s="22"/>
      <c r="B2087" s="27" t="s">
        <v>34</v>
      </c>
      <c r="C2087" s="27">
        <v>1128299</v>
      </c>
      <c r="D2087" s="28">
        <v>44523</v>
      </c>
      <c r="E2087" s="27" t="s">
        <v>35</v>
      </c>
      <c r="F2087" s="27" t="s">
        <v>87</v>
      </c>
      <c r="G2087" s="27" t="s">
        <v>88</v>
      </c>
      <c r="H2087" s="27" t="s">
        <v>29</v>
      </c>
      <c r="I2087" s="29">
        <v>0.60000000000000009</v>
      </c>
      <c r="J2087" s="30">
        <v>4250</v>
      </c>
      <c r="K2087" s="31">
        <f t="shared" si="16"/>
        <v>2550.0000000000005</v>
      </c>
      <c r="L2087" s="31">
        <f t="shared" si="17"/>
        <v>637.50000000000011</v>
      </c>
      <c r="M2087" s="32">
        <v>0.25</v>
      </c>
      <c r="O2087" s="37"/>
      <c r="P2087" s="35"/>
      <c r="Q2087" s="33"/>
      <c r="R2087" s="34"/>
    </row>
    <row r="2088" spans="1:18" ht="15.75" customHeight="1" x14ac:dyDescent="0.2">
      <c r="A2088" s="22"/>
      <c r="B2088" s="27" t="s">
        <v>34</v>
      </c>
      <c r="C2088" s="27">
        <v>1128299</v>
      </c>
      <c r="D2088" s="28">
        <v>44552</v>
      </c>
      <c r="E2088" s="27" t="s">
        <v>35</v>
      </c>
      <c r="F2088" s="27" t="s">
        <v>87</v>
      </c>
      <c r="G2088" s="27" t="s">
        <v>88</v>
      </c>
      <c r="H2088" s="27" t="s">
        <v>24</v>
      </c>
      <c r="I2088" s="29">
        <v>0.45000000000000007</v>
      </c>
      <c r="J2088" s="30">
        <v>6250</v>
      </c>
      <c r="K2088" s="31">
        <f t="shared" si="16"/>
        <v>2812.5000000000005</v>
      </c>
      <c r="L2088" s="31">
        <f t="shared" si="17"/>
        <v>984.37500000000011</v>
      </c>
      <c r="M2088" s="32">
        <v>0.35</v>
      </c>
      <c r="O2088" s="37"/>
      <c r="P2088" s="35"/>
      <c r="Q2088" s="33"/>
      <c r="R2088" s="34"/>
    </row>
    <row r="2089" spans="1:18" ht="15.75" customHeight="1" x14ac:dyDescent="0.2">
      <c r="A2089" s="22"/>
      <c r="B2089" s="27" t="s">
        <v>34</v>
      </c>
      <c r="C2089" s="27">
        <v>1128299</v>
      </c>
      <c r="D2089" s="28">
        <v>44552</v>
      </c>
      <c r="E2089" s="27" t="s">
        <v>35</v>
      </c>
      <c r="F2089" s="27" t="s">
        <v>87</v>
      </c>
      <c r="G2089" s="27" t="s">
        <v>88</v>
      </c>
      <c r="H2089" s="27" t="s">
        <v>25</v>
      </c>
      <c r="I2089" s="29">
        <v>0.50000000000000011</v>
      </c>
      <c r="J2089" s="30">
        <v>6250</v>
      </c>
      <c r="K2089" s="31">
        <f t="shared" si="16"/>
        <v>3125.0000000000009</v>
      </c>
      <c r="L2089" s="31">
        <f t="shared" si="17"/>
        <v>1250.0000000000005</v>
      </c>
      <c r="M2089" s="32">
        <v>0.4</v>
      </c>
      <c r="O2089" s="37"/>
      <c r="P2089" s="35"/>
      <c r="Q2089" s="33"/>
      <c r="R2089" s="34"/>
    </row>
    <row r="2090" spans="1:18" ht="15.75" customHeight="1" x14ac:dyDescent="0.2">
      <c r="A2090" s="22"/>
      <c r="B2090" s="27" t="s">
        <v>34</v>
      </c>
      <c r="C2090" s="27">
        <v>1128299</v>
      </c>
      <c r="D2090" s="28">
        <v>44552</v>
      </c>
      <c r="E2090" s="27" t="s">
        <v>35</v>
      </c>
      <c r="F2090" s="27" t="s">
        <v>87</v>
      </c>
      <c r="G2090" s="27" t="s">
        <v>88</v>
      </c>
      <c r="H2090" s="27" t="s">
        <v>26</v>
      </c>
      <c r="I2090" s="29">
        <v>0.45000000000000007</v>
      </c>
      <c r="J2090" s="30">
        <v>4250</v>
      </c>
      <c r="K2090" s="31">
        <f t="shared" si="16"/>
        <v>1912.5000000000002</v>
      </c>
      <c r="L2090" s="31">
        <f t="shared" si="17"/>
        <v>669.375</v>
      </c>
      <c r="M2090" s="32">
        <v>0.35</v>
      </c>
      <c r="O2090" s="37"/>
      <c r="P2090" s="35"/>
      <c r="Q2090" s="33"/>
      <c r="R2090" s="34"/>
    </row>
    <row r="2091" spans="1:18" ht="15.75" customHeight="1" x14ac:dyDescent="0.2">
      <c r="A2091" s="22"/>
      <c r="B2091" s="27" t="s">
        <v>34</v>
      </c>
      <c r="C2091" s="27">
        <v>1128299</v>
      </c>
      <c r="D2091" s="28">
        <v>44552</v>
      </c>
      <c r="E2091" s="27" t="s">
        <v>35</v>
      </c>
      <c r="F2091" s="27" t="s">
        <v>87</v>
      </c>
      <c r="G2091" s="27" t="s">
        <v>88</v>
      </c>
      <c r="H2091" s="27" t="s">
        <v>27</v>
      </c>
      <c r="I2091" s="29">
        <v>0.45000000000000007</v>
      </c>
      <c r="J2091" s="30">
        <v>4250</v>
      </c>
      <c r="K2091" s="31">
        <f t="shared" si="16"/>
        <v>1912.5000000000002</v>
      </c>
      <c r="L2091" s="31">
        <f t="shared" si="17"/>
        <v>669.375</v>
      </c>
      <c r="M2091" s="32">
        <v>0.35</v>
      </c>
      <c r="O2091" s="37"/>
      <c r="P2091" s="35"/>
      <c r="Q2091" s="33"/>
      <c r="R2091" s="34"/>
    </row>
    <row r="2092" spans="1:18" ht="15.75" customHeight="1" x14ac:dyDescent="0.2">
      <c r="A2092" s="22"/>
      <c r="B2092" s="27" t="s">
        <v>34</v>
      </c>
      <c r="C2092" s="27">
        <v>1128299</v>
      </c>
      <c r="D2092" s="28">
        <v>44552</v>
      </c>
      <c r="E2092" s="27" t="s">
        <v>35</v>
      </c>
      <c r="F2092" s="27" t="s">
        <v>87</v>
      </c>
      <c r="G2092" s="27" t="s">
        <v>88</v>
      </c>
      <c r="H2092" s="27" t="s">
        <v>28</v>
      </c>
      <c r="I2092" s="29">
        <v>0.55000000000000004</v>
      </c>
      <c r="J2092" s="30">
        <v>3500</v>
      </c>
      <c r="K2092" s="31">
        <f t="shared" si="16"/>
        <v>1925.0000000000002</v>
      </c>
      <c r="L2092" s="31">
        <f t="shared" si="17"/>
        <v>577.5</v>
      </c>
      <c r="M2092" s="32">
        <v>0.3</v>
      </c>
      <c r="O2092" s="37"/>
      <c r="P2092" s="35"/>
      <c r="Q2092" s="33"/>
      <c r="R2092" s="34"/>
    </row>
    <row r="2093" spans="1:18" ht="15.75" customHeight="1" x14ac:dyDescent="0.2">
      <c r="A2093" s="22"/>
      <c r="B2093" s="27" t="s">
        <v>34</v>
      </c>
      <c r="C2093" s="27">
        <v>1128299</v>
      </c>
      <c r="D2093" s="28">
        <v>44552</v>
      </c>
      <c r="E2093" s="27" t="s">
        <v>35</v>
      </c>
      <c r="F2093" s="27" t="s">
        <v>87</v>
      </c>
      <c r="G2093" s="27" t="s">
        <v>88</v>
      </c>
      <c r="H2093" s="27" t="s">
        <v>29</v>
      </c>
      <c r="I2093" s="29">
        <v>0.60000000000000009</v>
      </c>
      <c r="J2093" s="30">
        <v>4500</v>
      </c>
      <c r="K2093" s="31">
        <f t="shared" si="16"/>
        <v>2700.0000000000005</v>
      </c>
      <c r="L2093" s="31">
        <f t="shared" si="17"/>
        <v>675.00000000000011</v>
      </c>
      <c r="M2093" s="32">
        <v>0.25</v>
      </c>
      <c r="O2093" s="37"/>
      <c r="P2093" s="35"/>
      <c r="Q2093" s="33"/>
      <c r="R2093" s="34"/>
    </row>
    <row r="2094" spans="1:18" ht="15.75" customHeight="1" x14ac:dyDescent="0.2">
      <c r="A2094" s="22" t="s">
        <v>46</v>
      </c>
      <c r="B2094" s="27" t="s">
        <v>34</v>
      </c>
      <c r="C2094" s="27">
        <v>1128299</v>
      </c>
      <c r="D2094" s="28">
        <v>44222</v>
      </c>
      <c r="E2094" s="27" t="s">
        <v>35</v>
      </c>
      <c r="F2094" s="27" t="s">
        <v>89</v>
      </c>
      <c r="G2094" s="27" t="s">
        <v>90</v>
      </c>
      <c r="H2094" s="27" t="s">
        <v>24</v>
      </c>
      <c r="I2094" s="29">
        <v>0.34999999999999992</v>
      </c>
      <c r="J2094" s="30">
        <v>4750</v>
      </c>
      <c r="K2094" s="31">
        <f t="shared" si="16"/>
        <v>1662.4999999999995</v>
      </c>
      <c r="L2094" s="31">
        <f t="shared" si="17"/>
        <v>581.87499999999977</v>
      </c>
      <c r="M2094" s="32">
        <v>0.35</v>
      </c>
      <c r="O2094" s="37"/>
      <c r="P2094" s="35"/>
      <c r="Q2094" s="33"/>
      <c r="R2094" s="34"/>
    </row>
    <row r="2095" spans="1:18" ht="15.75" customHeight="1" x14ac:dyDescent="0.2">
      <c r="A2095" s="22"/>
      <c r="B2095" s="27" t="s">
        <v>34</v>
      </c>
      <c r="C2095" s="27">
        <v>1128299</v>
      </c>
      <c r="D2095" s="28">
        <v>44222</v>
      </c>
      <c r="E2095" s="27" t="s">
        <v>35</v>
      </c>
      <c r="F2095" s="27" t="s">
        <v>89</v>
      </c>
      <c r="G2095" s="27" t="s">
        <v>90</v>
      </c>
      <c r="H2095" s="27" t="s">
        <v>25</v>
      </c>
      <c r="I2095" s="29">
        <v>0.45</v>
      </c>
      <c r="J2095" s="30">
        <v>4750</v>
      </c>
      <c r="K2095" s="31">
        <f t="shared" si="16"/>
        <v>2137.5</v>
      </c>
      <c r="L2095" s="31">
        <f t="shared" si="17"/>
        <v>855</v>
      </c>
      <c r="M2095" s="32">
        <v>0.4</v>
      </c>
      <c r="O2095" s="37"/>
      <c r="P2095" s="35"/>
      <c r="Q2095" s="33"/>
      <c r="R2095" s="34"/>
    </row>
    <row r="2096" spans="1:18" ht="15.75" customHeight="1" x14ac:dyDescent="0.2">
      <c r="A2096" s="22"/>
      <c r="B2096" s="27" t="s">
        <v>34</v>
      </c>
      <c r="C2096" s="27">
        <v>1128299</v>
      </c>
      <c r="D2096" s="28">
        <v>44222</v>
      </c>
      <c r="E2096" s="27" t="s">
        <v>35</v>
      </c>
      <c r="F2096" s="27" t="s">
        <v>89</v>
      </c>
      <c r="G2096" s="27" t="s">
        <v>90</v>
      </c>
      <c r="H2096" s="27" t="s">
        <v>26</v>
      </c>
      <c r="I2096" s="29">
        <v>0.45</v>
      </c>
      <c r="J2096" s="30">
        <v>4750</v>
      </c>
      <c r="K2096" s="31">
        <f t="shared" si="16"/>
        <v>2137.5</v>
      </c>
      <c r="L2096" s="31">
        <f t="shared" si="17"/>
        <v>748.125</v>
      </c>
      <c r="M2096" s="32">
        <v>0.35</v>
      </c>
      <c r="O2096" s="37"/>
      <c r="P2096" s="35"/>
      <c r="Q2096" s="33"/>
      <c r="R2096" s="34"/>
    </row>
    <row r="2097" spans="1:18" ht="15.75" customHeight="1" x14ac:dyDescent="0.2">
      <c r="A2097" s="22"/>
      <c r="B2097" s="27" t="s">
        <v>34</v>
      </c>
      <c r="C2097" s="27">
        <v>1128299</v>
      </c>
      <c r="D2097" s="28">
        <v>44222</v>
      </c>
      <c r="E2097" s="27" t="s">
        <v>35</v>
      </c>
      <c r="F2097" s="27" t="s">
        <v>89</v>
      </c>
      <c r="G2097" s="27" t="s">
        <v>90</v>
      </c>
      <c r="H2097" s="27" t="s">
        <v>27</v>
      </c>
      <c r="I2097" s="29">
        <v>0.45</v>
      </c>
      <c r="J2097" s="30">
        <v>3250</v>
      </c>
      <c r="K2097" s="31">
        <f t="shared" si="16"/>
        <v>1462.5</v>
      </c>
      <c r="L2097" s="31">
        <f t="shared" si="17"/>
        <v>511.87499999999994</v>
      </c>
      <c r="M2097" s="32">
        <v>0.35</v>
      </c>
      <c r="O2097" s="37"/>
      <c r="P2097" s="35"/>
      <c r="Q2097" s="33"/>
      <c r="R2097" s="34"/>
    </row>
    <row r="2098" spans="1:18" ht="15.75" customHeight="1" x14ac:dyDescent="0.2">
      <c r="A2098" s="22"/>
      <c r="B2098" s="27" t="s">
        <v>34</v>
      </c>
      <c r="C2098" s="27">
        <v>1128299</v>
      </c>
      <c r="D2098" s="28">
        <v>44222</v>
      </c>
      <c r="E2098" s="27" t="s">
        <v>35</v>
      </c>
      <c r="F2098" s="27" t="s">
        <v>89</v>
      </c>
      <c r="G2098" s="27" t="s">
        <v>90</v>
      </c>
      <c r="H2098" s="27" t="s">
        <v>28</v>
      </c>
      <c r="I2098" s="29">
        <v>0.50000000000000011</v>
      </c>
      <c r="J2098" s="30">
        <v>2750</v>
      </c>
      <c r="K2098" s="31">
        <f t="shared" si="16"/>
        <v>1375.0000000000002</v>
      </c>
      <c r="L2098" s="31">
        <f t="shared" si="17"/>
        <v>412.50000000000006</v>
      </c>
      <c r="M2098" s="32">
        <v>0.3</v>
      </c>
      <c r="O2098" s="37"/>
      <c r="P2098" s="35"/>
      <c r="Q2098" s="33"/>
      <c r="R2098" s="34"/>
    </row>
    <row r="2099" spans="1:18" ht="15.75" customHeight="1" x14ac:dyDescent="0.2">
      <c r="A2099" s="22"/>
      <c r="B2099" s="27" t="s">
        <v>34</v>
      </c>
      <c r="C2099" s="27">
        <v>1128299</v>
      </c>
      <c r="D2099" s="28">
        <v>44222</v>
      </c>
      <c r="E2099" s="27" t="s">
        <v>35</v>
      </c>
      <c r="F2099" s="27" t="s">
        <v>89</v>
      </c>
      <c r="G2099" s="27" t="s">
        <v>90</v>
      </c>
      <c r="H2099" s="27" t="s">
        <v>29</v>
      </c>
      <c r="I2099" s="29">
        <v>0.45</v>
      </c>
      <c r="J2099" s="30">
        <v>4750</v>
      </c>
      <c r="K2099" s="31">
        <f t="shared" si="16"/>
        <v>2137.5</v>
      </c>
      <c r="L2099" s="31">
        <f t="shared" si="17"/>
        <v>534.375</v>
      </c>
      <c r="M2099" s="32">
        <v>0.25</v>
      </c>
      <c r="O2099" s="37"/>
      <c r="P2099" s="35"/>
      <c r="Q2099" s="33"/>
      <c r="R2099" s="34"/>
    </row>
    <row r="2100" spans="1:18" ht="15.75" customHeight="1" x14ac:dyDescent="0.2">
      <c r="A2100" s="22"/>
      <c r="B2100" s="27" t="s">
        <v>34</v>
      </c>
      <c r="C2100" s="27">
        <v>1128299</v>
      </c>
      <c r="D2100" s="28">
        <v>44253</v>
      </c>
      <c r="E2100" s="27" t="s">
        <v>35</v>
      </c>
      <c r="F2100" s="27" t="s">
        <v>89</v>
      </c>
      <c r="G2100" s="27" t="s">
        <v>90</v>
      </c>
      <c r="H2100" s="27" t="s">
        <v>24</v>
      </c>
      <c r="I2100" s="29">
        <v>0.34999999999999992</v>
      </c>
      <c r="J2100" s="30">
        <v>5250</v>
      </c>
      <c r="K2100" s="31">
        <f t="shared" si="16"/>
        <v>1837.4999999999995</v>
      </c>
      <c r="L2100" s="31">
        <f t="shared" si="17"/>
        <v>643.12499999999977</v>
      </c>
      <c r="M2100" s="32">
        <v>0.35</v>
      </c>
      <c r="O2100" s="37"/>
      <c r="P2100" s="35"/>
      <c r="Q2100" s="33"/>
      <c r="R2100" s="34"/>
    </row>
    <row r="2101" spans="1:18" ht="15.75" customHeight="1" x14ac:dyDescent="0.2">
      <c r="A2101" s="22"/>
      <c r="B2101" s="27" t="s">
        <v>34</v>
      </c>
      <c r="C2101" s="27">
        <v>1128299</v>
      </c>
      <c r="D2101" s="28">
        <v>44253</v>
      </c>
      <c r="E2101" s="27" t="s">
        <v>35</v>
      </c>
      <c r="F2101" s="27" t="s">
        <v>89</v>
      </c>
      <c r="G2101" s="27" t="s">
        <v>90</v>
      </c>
      <c r="H2101" s="27" t="s">
        <v>25</v>
      </c>
      <c r="I2101" s="29">
        <v>0.45</v>
      </c>
      <c r="J2101" s="30">
        <v>4250</v>
      </c>
      <c r="K2101" s="31">
        <f t="shared" si="16"/>
        <v>1912.5</v>
      </c>
      <c r="L2101" s="31">
        <f t="shared" si="17"/>
        <v>765</v>
      </c>
      <c r="M2101" s="32">
        <v>0.4</v>
      </c>
      <c r="O2101" s="37"/>
      <c r="P2101" s="35"/>
      <c r="Q2101" s="33"/>
      <c r="R2101" s="34"/>
    </row>
    <row r="2102" spans="1:18" ht="15.75" customHeight="1" x14ac:dyDescent="0.2">
      <c r="A2102" s="22"/>
      <c r="B2102" s="27" t="s">
        <v>34</v>
      </c>
      <c r="C2102" s="27">
        <v>1128299</v>
      </c>
      <c r="D2102" s="28">
        <v>44253</v>
      </c>
      <c r="E2102" s="27" t="s">
        <v>35</v>
      </c>
      <c r="F2102" s="27" t="s">
        <v>89</v>
      </c>
      <c r="G2102" s="27" t="s">
        <v>90</v>
      </c>
      <c r="H2102" s="27" t="s">
        <v>26</v>
      </c>
      <c r="I2102" s="29">
        <v>0.45</v>
      </c>
      <c r="J2102" s="30">
        <v>4250</v>
      </c>
      <c r="K2102" s="31">
        <f t="shared" si="16"/>
        <v>1912.5</v>
      </c>
      <c r="L2102" s="31">
        <f t="shared" si="17"/>
        <v>669.375</v>
      </c>
      <c r="M2102" s="32">
        <v>0.35</v>
      </c>
      <c r="O2102" s="37"/>
      <c r="P2102" s="35"/>
      <c r="Q2102" s="33"/>
      <c r="R2102" s="34"/>
    </row>
    <row r="2103" spans="1:18" ht="15.75" customHeight="1" x14ac:dyDescent="0.2">
      <c r="A2103" s="22"/>
      <c r="B2103" s="27" t="s">
        <v>34</v>
      </c>
      <c r="C2103" s="27">
        <v>1128299</v>
      </c>
      <c r="D2103" s="28">
        <v>44253</v>
      </c>
      <c r="E2103" s="27" t="s">
        <v>35</v>
      </c>
      <c r="F2103" s="27" t="s">
        <v>89</v>
      </c>
      <c r="G2103" s="27" t="s">
        <v>90</v>
      </c>
      <c r="H2103" s="27" t="s">
        <v>27</v>
      </c>
      <c r="I2103" s="29">
        <v>0.45</v>
      </c>
      <c r="J2103" s="30">
        <v>2750</v>
      </c>
      <c r="K2103" s="31">
        <f t="shared" si="16"/>
        <v>1237.5</v>
      </c>
      <c r="L2103" s="31">
        <f t="shared" si="17"/>
        <v>433.125</v>
      </c>
      <c r="M2103" s="32">
        <v>0.35</v>
      </c>
      <c r="O2103" s="37"/>
      <c r="P2103" s="35"/>
      <c r="Q2103" s="33"/>
      <c r="R2103" s="34"/>
    </row>
    <row r="2104" spans="1:18" ht="15.75" customHeight="1" x14ac:dyDescent="0.2">
      <c r="A2104" s="22"/>
      <c r="B2104" s="27" t="s">
        <v>34</v>
      </c>
      <c r="C2104" s="27">
        <v>1128299</v>
      </c>
      <c r="D2104" s="28">
        <v>44253</v>
      </c>
      <c r="E2104" s="27" t="s">
        <v>35</v>
      </c>
      <c r="F2104" s="27" t="s">
        <v>89</v>
      </c>
      <c r="G2104" s="27" t="s">
        <v>90</v>
      </c>
      <c r="H2104" s="27" t="s">
        <v>28</v>
      </c>
      <c r="I2104" s="29">
        <v>0.50000000000000011</v>
      </c>
      <c r="J2104" s="30">
        <v>2000</v>
      </c>
      <c r="K2104" s="31">
        <f t="shared" si="16"/>
        <v>1000.0000000000002</v>
      </c>
      <c r="L2104" s="31">
        <f t="shared" si="17"/>
        <v>300.00000000000006</v>
      </c>
      <c r="M2104" s="32">
        <v>0.3</v>
      </c>
      <c r="O2104" s="37"/>
      <c r="P2104" s="35"/>
      <c r="Q2104" s="33"/>
      <c r="R2104" s="34"/>
    </row>
    <row r="2105" spans="1:18" ht="15.75" customHeight="1" x14ac:dyDescent="0.2">
      <c r="A2105" s="22"/>
      <c r="B2105" s="27" t="s">
        <v>34</v>
      </c>
      <c r="C2105" s="27">
        <v>1128299</v>
      </c>
      <c r="D2105" s="28">
        <v>44253</v>
      </c>
      <c r="E2105" s="27" t="s">
        <v>35</v>
      </c>
      <c r="F2105" s="27" t="s">
        <v>89</v>
      </c>
      <c r="G2105" s="27" t="s">
        <v>90</v>
      </c>
      <c r="H2105" s="27" t="s">
        <v>29</v>
      </c>
      <c r="I2105" s="29">
        <v>0.45</v>
      </c>
      <c r="J2105" s="30">
        <v>4000</v>
      </c>
      <c r="K2105" s="31">
        <f t="shared" si="16"/>
        <v>1800</v>
      </c>
      <c r="L2105" s="31">
        <f t="shared" si="17"/>
        <v>450</v>
      </c>
      <c r="M2105" s="32">
        <v>0.25</v>
      </c>
      <c r="O2105" s="37"/>
      <c r="P2105" s="35"/>
      <c r="Q2105" s="33"/>
      <c r="R2105" s="34"/>
    </row>
    <row r="2106" spans="1:18" ht="15.75" customHeight="1" x14ac:dyDescent="0.2">
      <c r="A2106" s="22"/>
      <c r="B2106" s="27" t="s">
        <v>34</v>
      </c>
      <c r="C2106" s="27">
        <v>1128299</v>
      </c>
      <c r="D2106" s="28">
        <v>44280</v>
      </c>
      <c r="E2106" s="27" t="s">
        <v>35</v>
      </c>
      <c r="F2106" s="27" t="s">
        <v>89</v>
      </c>
      <c r="G2106" s="27" t="s">
        <v>90</v>
      </c>
      <c r="H2106" s="27" t="s">
        <v>24</v>
      </c>
      <c r="I2106" s="29">
        <v>0.45</v>
      </c>
      <c r="J2106" s="30">
        <v>5500</v>
      </c>
      <c r="K2106" s="31">
        <f t="shared" si="16"/>
        <v>2475</v>
      </c>
      <c r="L2106" s="31">
        <f t="shared" si="17"/>
        <v>866.25</v>
      </c>
      <c r="M2106" s="32">
        <v>0.35</v>
      </c>
      <c r="O2106" s="37"/>
      <c r="P2106" s="35"/>
      <c r="Q2106" s="33"/>
      <c r="R2106" s="34"/>
    </row>
    <row r="2107" spans="1:18" ht="15.75" customHeight="1" x14ac:dyDescent="0.2">
      <c r="A2107" s="22"/>
      <c r="B2107" s="27" t="s">
        <v>34</v>
      </c>
      <c r="C2107" s="27">
        <v>1128299</v>
      </c>
      <c r="D2107" s="28">
        <v>44280</v>
      </c>
      <c r="E2107" s="27" t="s">
        <v>35</v>
      </c>
      <c r="F2107" s="27" t="s">
        <v>89</v>
      </c>
      <c r="G2107" s="27" t="s">
        <v>90</v>
      </c>
      <c r="H2107" s="27" t="s">
        <v>25</v>
      </c>
      <c r="I2107" s="29">
        <v>0.55000000000000004</v>
      </c>
      <c r="J2107" s="30">
        <v>4000</v>
      </c>
      <c r="K2107" s="31">
        <f t="shared" si="16"/>
        <v>2200</v>
      </c>
      <c r="L2107" s="31">
        <f t="shared" si="17"/>
        <v>880</v>
      </c>
      <c r="M2107" s="32">
        <v>0.4</v>
      </c>
      <c r="O2107" s="37"/>
      <c r="P2107" s="35"/>
      <c r="Q2107" s="33"/>
      <c r="R2107" s="34"/>
    </row>
    <row r="2108" spans="1:18" ht="15.75" customHeight="1" x14ac:dyDescent="0.2">
      <c r="A2108" s="22"/>
      <c r="B2108" s="27" t="s">
        <v>34</v>
      </c>
      <c r="C2108" s="27">
        <v>1128299</v>
      </c>
      <c r="D2108" s="28">
        <v>44280</v>
      </c>
      <c r="E2108" s="27" t="s">
        <v>35</v>
      </c>
      <c r="F2108" s="27" t="s">
        <v>89</v>
      </c>
      <c r="G2108" s="27" t="s">
        <v>90</v>
      </c>
      <c r="H2108" s="27" t="s">
        <v>26</v>
      </c>
      <c r="I2108" s="29">
        <v>0.55000000000000004</v>
      </c>
      <c r="J2108" s="30">
        <v>4000</v>
      </c>
      <c r="K2108" s="31">
        <f t="shared" si="16"/>
        <v>2200</v>
      </c>
      <c r="L2108" s="31">
        <f t="shared" si="17"/>
        <v>770</v>
      </c>
      <c r="M2108" s="32">
        <v>0.35</v>
      </c>
      <c r="O2108" s="37"/>
      <c r="P2108" s="35"/>
      <c r="Q2108" s="33"/>
      <c r="R2108" s="34"/>
    </row>
    <row r="2109" spans="1:18" ht="15.75" customHeight="1" x14ac:dyDescent="0.2">
      <c r="A2109" s="22"/>
      <c r="B2109" s="27" t="s">
        <v>34</v>
      </c>
      <c r="C2109" s="27">
        <v>1128299</v>
      </c>
      <c r="D2109" s="28">
        <v>44280</v>
      </c>
      <c r="E2109" s="27" t="s">
        <v>35</v>
      </c>
      <c r="F2109" s="27" t="s">
        <v>89</v>
      </c>
      <c r="G2109" s="27" t="s">
        <v>90</v>
      </c>
      <c r="H2109" s="27" t="s">
        <v>27</v>
      </c>
      <c r="I2109" s="29">
        <v>0.55000000000000004</v>
      </c>
      <c r="J2109" s="30">
        <v>2750</v>
      </c>
      <c r="K2109" s="31">
        <f t="shared" si="16"/>
        <v>1512.5000000000002</v>
      </c>
      <c r="L2109" s="31">
        <f t="shared" si="17"/>
        <v>529.375</v>
      </c>
      <c r="M2109" s="32">
        <v>0.35</v>
      </c>
      <c r="O2109" s="37"/>
      <c r="P2109" s="35"/>
      <c r="Q2109" s="33"/>
      <c r="R2109" s="34"/>
    </row>
    <row r="2110" spans="1:18" ht="15.75" customHeight="1" x14ac:dyDescent="0.2">
      <c r="A2110" s="22"/>
      <c r="B2110" s="27" t="s">
        <v>34</v>
      </c>
      <c r="C2110" s="27">
        <v>1128299</v>
      </c>
      <c r="D2110" s="28">
        <v>44280</v>
      </c>
      <c r="E2110" s="27" t="s">
        <v>35</v>
      </c>
      <c r="F2110" s="27" t="s">
        <v>89</v>
      </c>
      <c r="G2110" s="27" t="s">
        <v>90</v>
      </c>
      <c r="H2110" s="27" t="s">
        <v>28</v>
      </c>
      <c r="I2110" s="29">
        <v>0.60000000000000009</v>
      </c>
      <c r="J2110" s="30">
        <v>1750</v>
      </c>
      <c r="K2110" s="31">
        <f t="shared" si="16"/>
        <v>1050.0000000000002</v>
      </c>
      <c r="L2110" s="31">
        <f t="shared" si="17"/>
        <v>315.00000000000006</v>
      </c>
      <c r="M2110" s="32">
        <v>0.3</v>
      </c>
      <c r="O2110" s="37"/>
      <c r="P2110" s="35"/>
      <c r="Q2110" s="33"/>
      <c r="R2110" s="34"/>
    </row>
    <row r="2111" spans="1:18" ht="15.75" customHeight="1" x14ac:dyDescent="0.2">
      <c r="A2111" s="22"/>
      <c r="B2111" s="27" t="s">
        <v>34</v>
      </c>
      <c r="C2111" s="27">
        <v>1128299</v>
      </c>
      <c r="D2111" s="28">
        <v>44280</v>
      </c>
      <c r="E2111" s="27" t="s">
        <v>35</v>
      </c>
      <c r="F2111" s="27" t="s">
        <v>89</v>
      </c>
      <c r="G2111" s="27" t="s">
        <v>90</v>
      </c>
      <c r="H2111" s="27" t="s">
        <v>29</v>
      </c>
      <c r="I2111" s="29">
        <v>0.55000000000000004</v>
      </c>
      <c r="J2111" s="30">
        <v>3750</v>
      </c>
      <c r="K2111" s="31">
        <f t="shared" si="16"/>
        <v>2062.5</v>
      </c>
      <c r="L2111" s="31">
        <f t="shared" si="17"/>
        <v>515.625</v>
      </c>
      <c r="M2111" s="32">
        <v>0.25</v>
      </c>
      <c r="O2111" s="37"/>
      <c r="P2111" s="35"/>
      <c r="Q2111" s="33"/>
      <c r="R2111" s="34"/>
    </row>
    <row r="2112" spans="1:18" ht="15.75" customHeight="1" x14ac:dyDescent="0.2">
      <c r="A2112" s="22"/>
      <c r="B2112" s="27" t="s">
        <v>34</v>
      </c>
      <c r="C2112" s="27">
        <v>1128299</v>
      </c>
      <c r="D2112" s="28">
        <v>44312</v>
      </c>
      <c r="E2112" s="27" t="s">
        <v>35</v>
      </c>
      <c r="F2112" s="27" t="s">
        <v>89</v>
      </c>
      <c r="G2112" s="27" t="s">
        <v>90</v>
      </c>
      <c r="H2112" s="27" t="s">
        <v>24</v>
      </c>
      <c r="I2112" s="29">
        <v>0.55000000000000004</v>
      </c>
      <c r="J2112" s="30">
        <v>5500</v>
      </c>
      <c r="K2112" s="31">
        <f t="shared" si="16"/>
        <v>3025.0000000000005</v>
      </c>
      <c r="L2112" s="31">
        <f t="shared" si="17"/>
        <v>1058.75</v>
      </c>
      <c r="M2112" s="32">
        <v>0.35</v>
      </c>
      <c r="O2112" s="37"/>
      <c r="P2112" s="35"/>
      <c r="Q2112" s="33"/>
      <c r="R2112" s="34"/>
    </row>
    <row r="2113" spans="1:18" ht="15.75" customHeight="1" x14ac:dyDescent="0.2">
      <c r="A2113" s="22"/>
      <c r="B2113" s="27" t="s">
        <v>34</v>
      </c>
      <c r="C2113" s="27">
        <v>1128299</v>
      </c>
      <c r="D2113" s="28">
        <v>44312</v>
      </c>
      <c r="E2113" s="27" t="s">
        <v>35</v>
      </c>
      <c r="F2113" s="27" t="s">
        <v>89</v>
      </c>
      <c r="G2113" s="27" t="s">
        <v>90</v>
      </c>
      <c r="H2113" s="27" t="s">
        <v>25</v>
      </c>
      <c r="I2113" s="29">
        <v>0.60000000000000009</v>
      </c>
      <c r="J2113" s="30">
        <v>3500</v>
      </c>
      <c r="K2113" s="31">
        <f t="shared" si="16"/>
        <v>2100.0000000000005</v>
      </c>
      <c r="L2113" s="31">
        <f t="shared" si="17"/>
        <v>840.00000000000023</v>
      </c>
      <c r="M2113" s="32">
        <v>0.4</v>
      </c>
      <c r="O2113" s="37"/>
      <c r="P2113" s="35"/>
      <c r="Q2113" s="33"/>
      <c r="R2113" s="34"/>
    </row>
    <row r="2114" spans="1:18" ht="15.75" customHeight="1" x14ac:dyDescent="0.2">
      <c r="A2114" s="22"/>
      <c r="B2114" s="27" t="s">
        <v>34</v>
      </c>
      <c r="C2114" s="27">
        <v>1128299</v>
      </c>
      <c r="D2114" s="28">
        <v>44312</v>
      </c>
      <c r="E2114" s="27" t="s">
        <v>35</v>
      </c>
      <c r="F2114" s="27" t="s">
        <v>89</v>
      </c>
      <c r="G2114" s="27" t="s">
        <v>90</v>
      </c>
      <c r="H2114" s="27" t="s">
        <v>26</v>
      </c>
      <c r="I2114" s="29">
        <v>0.60000000000000009</v>
      </c>
      <c r="J2114" s="30">
        <v>4000</v>
      </c>
      <c r="K2114" s="31">
        <f t="shared" si="16"/>
        <v>2400.0000000000005</v>
      </c>
      <c r="L2114" s="31">
        <f t="shared" si="17"/>
        <v>840.00000000000011</v>
      </c>
      <c r="M2114" s="32">
        <v>0.35</v>
      </c>
      <c r="O2114" s="37"/>
      <c r="P2114" s="35"/>
      <c r="Q2114" s="33"/>
      <c r="R2114" s="34"/>
    </row>
    <row r="2115" spans="1:18" ht="15.75" customHeight="1" x14ac:dyDescent="0.2">
      <c r="A2115" s="22"/>
      <c r="B2115" s="27" t="s">
        <v>34</v>
      </c>
      <c r="C2115" s="27">
        <v>1128299</v>
      </c>
      <c r="D2115" s="28">
        <v>44312</v>
      </c>
      <c r="E2115" s="27" t="s">
        <v>35</v>
      </c>
      <c r="F2115" s="27" t="s">
        <v>89</v>
      </c>
      <c r="G2115" s="27" t="s">
        <v>90</v>
      </c>
      <c r="H2115" s="27" t="s">
        <v>27</v>
      </c>
      <c r="I2115" s="29">
        <v>0.55000000000000004</v>
      </c>
      <c r="J2115" s="30">
        <v>3000</v>
      </c>
      <c r="K2115" s="31">
        <f t="shared" si="16"/>
        <v>1650.0000000000002</v>
      </c>
      <c r="L2115" s="31">
        <f t="shared" si="17"/>
        <v>577.5</v>
      </c>
      <c r="M2115" s="32">
        <v>0.35</v>
      </c>
      <c r="O2115" s="37"/>
      <c r="P2115" s="35"/>
      <c r="Q2115" s="33"/>
      <c r="R2115" s="34"/>
    </row>
    <row r="2116" spans="1:18" ht="15.75" customHeight="1" x14ac:dyDescent="0.2">
      <c r="A2116" s="22"/>
      <c r="B2116" s="27" t="s">
        <v>34</v>
      </c>
      <c r="C2116" s="27">
        <v>1128299</v>
      </c>
      <c r="D2116" s="28">
        <v>44312</v>
      </c>
      <c r="E2116" s="27" t="s">
        <v>35</v>
      </c>
      <c r="F2116" s="27" t="s">
        <v>89</v>
      </c>
      <c r="G2116" s="27" t="s">
        <v>90</v>
      </c>
      <c r="H2116" s="27" t="s">
        <v>28</v>
      </c>
      <c r="I2116" s="29">
        <v>0.60000000000000009</v>
      </c>
      <c r="J2116" s="30">
        <v>2000</v>
      </c>
      <c r="K2116" s="31">
        <f t="shared" si="16"/>
        <v>1200.0000000000002</v>
      </c>
      <c r="L2116" s="31">
        <f t="shared" si="17"/>
        <v>360.00000000000006</v>
      </c>
      <c r="M2116" s="32">
        <v>0.3</v>
      </c>
      <c r="O2116" s="37"/>
      <c r="P2116" s="35"/>
      <c r="Q2116" s="33"/>
      <c r="R2116" s="34"/>
    </row>
    <row r="2117" spans="1:18" ht="15.75" customHeight="1" x14ac:dyDescent="0.2">
      <c r="A2117" s="22"/>
      <c r="B2117" s="27" t="s">
        <v>34</v>
      </c>
      <c r="C2117" s="27">
        <v>1128299</v>
      </c>
      <c r="D2117" s="28">
        <v>44312</v>
      </c>
      <c r="E2117" s="27" t="s">
        <v>35</v>
      </c>
      <c r="F2117" s="27" t="s">
        <v>89</v>
      </c>
      <c r="G2117" s="27" t="s">
        <v>90</v>
      </c>
      <c r="H2117" s="27" t="s">
        <v>29</v>
      </c>
      <c r="I2117" s="29">
        <v>0.75000000000000011</v>
      </c>
      <c r="J2117" s="30">
        <v>3750</v>
      </c>
      <c r="K2117" s="31">
        <f t="shared" si="16"/>
        <v>2812.5000000000005</v>
      </c>
      <c r="L2117" s="31">
        <f t="shared" si="17"/>
        <v>703.12500000000011</v>
      </c>
      <c r="M2117" s="32">
        <v>0.25</v>
      </c>
      <c r="O2117" s="37"/>
      <c r="P2117" s="35"/>
      <c r="Q2117" s="33"/>
      <c r="R2117" s="34"/>
    </row>
    <row r="2118" spans="1:18" ht="15.75" customHeight="1" x14ac:dyDescent="0.2">
      <c r="A2118" s="22"/>
      <c r="B2118" s="27" t="s">
        <v>34</v>
      </c>
      <c r="C2118" s="27">
        <v>1128299</v>
      </c>
      <c r="D2118" s="28">
        <v>44343</v>
      </c>
      <c r="E2118" s="27" t="s">
        <v>35</v>
      </c>
      <c r="F2118" s="27" t="s">
        <v>89</v>
      </c>
      <c r="G2118" s="27" t="s">
        <v>90</v>
      </c>
      <c r="H2118" s="27" t="s">
        <v>24</v>
      </c>
      <c r="I2118" s="29">
        <v>0.55000000000000004</v>
      </c>
      <c r="J2118" s="30">
        <v>5750</v>
      </c>
      <c r="K2118" s="31">
        <f t="shared" si="16"/>
        <v>3162.5000000000005</v>
      </c>
      <c r="L2118" s="31">
        <f t="shared" si="17"/>
        <v>1106.875</v>
      </c>
      <c r="M2118" s="32">
        <v>0.35</v>
      </c>
      <c r="O2118" s="37"/>
      <c r="P2118" s="35"/>
      <c r="Q2118" s="33"/>
      <c r="R2118" s="34"/>
    </row>
    <row r="2119" spans="1:18" ht="15.75" customHeight="1" x14ac:dyDescent="0.2">
      <c r="A2119" s="22"/>
      <c r="B2119" s="27" t="s">
        <v>34</v>
      </c>
      <c r="C2119" s="27">
        <v>1128299</v>
      </c>
      <c r="D2119" s="28">
        <v>44343</v>
      </c>
      <c r="E2119" s="27" t="s">
        <v>35</v>
      </c>
      <c r="F2119" s="27" t="s">
        <v>89</v>
      </c>
      <c r="G2119" s="27" t="s">
        <v>90</v>
      </c>
      <c r="H2119" s="27" t="s">
        <v>25</v>
      </c>
      <c r="I2119" s="29">
        <v>0.60000000000000009</v>
      </c>
      <c r="J2119" s="30">
        <v>4250</v>
      </c>
      <c r="K2119" s="31">
        <f t="shared" si="16"/>
        <v>2550.0000000000005</v>
      </c>
      <c r="L2119" s="31">
        <f t="shared" si="17"/>
        <v>1020.0000000000002</v>
      </c>
      <c r="M2119" s="32">
        <v>0.4</v>
      </c>
      <c r="O2119" s="37"/>
      <c r="P2119" s="35"/>
      <c r="Q2119" s="33"/>
      <c r="R2119" s="34"/>
    </row>
    <row r="2120" spans="1:18" ht="15.75" customHeight="1" x14ac:dyDescent="0.2">
      <c r="A2120" s="22"/>
      <c r="B2120" s="27" t="s">
        <v>34</v>
      </c>
      <c r="C2120" s="27">
        <v>1128299</v>
      </c>
      <c r="D2120" s="28">
        <v>44343</v>
      </c>
      <c r="E2120" s="27" t="s">
        <v>35</v>
      </c>
      <c r="F2120" s="27" t="s">
        <v>89</v>
      </c>
      <c r="G2120" s="27" t="s">
        <v>90</v>
      </c>
      <c r="H2120" s="27" t="s">
        <v>26</v>
      </c>
      <c r="I2120" s="29">
        <v>0.60000000000000009</v>
      </c>
      <c r="J2120" s="30">
        <v>4500</v>
      </c>
      <c r="K2120" s="31">
        <f t="shared" si="16"/>
        <v>2700.0000000000005</v>
      </c>
      <c r="L2120" s="31">
        <f t="shared" si="17"/>
        <v>945.00000000000011</v>
      </c>
      <c r="M2120" s="32">
        <v>0.35</v>
      </c>
      <c r="O2120" s="37"/>
      <c r="P2120" s="35"/>
      <c r="Q2120" s="33"/>
      <c r="R2120" s="34"/>
    </row>
    <row r="2121" spans="1:18" ht="15.75" customHeight="1" x14ac:dyDescent="0.2">
      <c r="A2121" s="22"/>
      <c r="B2121" s="27" t="s">
        <v>34</v>
      </c>
      <c r="C2121" s="27">
        <v>1128299</v>
      </c>
      <c r="D2121" s="28">
        <v>44343</v>
      </c>
      <c r="E2121" s="27" t="s">
        <v>35</v>
      </c>
      <c r="F2121" s="27" t="s">
        <v>89</v>
      </c>
      <c r="G2121" s="27" t="s">
        <v>90</v>
      </c>
      <c r="H2121" s="27" t="s">
        <v>27</v>
      </c>
      <c r="I2121" s="29">
        <v>0.55000000000000004</v>
      </c>
      <c r="J2121" s="30">
        <v>3500</v>
      </c>
      <c r="K2121" s="31">
        <f t="shared" si="16"/>
        <v>1925.0000000000002</v>
      </c>
      <c r="L2121" s="31">
        <f t="shared" si="17"/>
        <v>673.75</v>
      </c>
      <c r="M2121" s="32">
        <v>0.35</v>
      </c>
      <c r="O2121" s="37"/>
      <c r="P2121" s="35"/>
      <c r="Q2121" s="33"/>
      <c r="R2121" s="34"/>
    </row>
    <row r="2122" spans="1:18" ht="15.75" customHeight="1" x14ac:dyDescent="0.2">
      <c r="A2122" s="22"/>
      <c r="B2122" s="27" t="s">
        <v>34</v>
      </c>
      <c r="C2122" s="27">
        <v>1128299</v>
      </c>
      <c r="D2122" s="28">
        <v>44343</v>
      </c>
      <c r="E2122" s="27" t="s">
        <v>35</v>
      </c>
      <c r="F2122" s="27" t="s">
        <v>89</v>
      </c>
      <c r="G2122" s="27" t="s">
        <v>90</v>
      </c>
      <c r="H2122" s="27" t="s">
        <v>28</v>
      </c>
      <c r="I2122" s="29">
        <v>0.60000000000000009</v>
      </c>
      <c r="J2122" s="30">
        <v>2500</v>
      </c>
      <c r="K2122" s="31">
        <f t="shared" si="16"/>
        <v>1500.0000000000002</v>
      </c>
      <c r="L2122" s="31">
        <f t="shared" si="17"/>
        <v>450.00000000000006</v>
      </c>
      <c r="M2122" s="32">
        <v>0.3</v>
      </c>
      <c r="O2122" s="37"/>
      <c r="P2122" s="35"/>
      <c r="Q2122" s="33"/>
      <c r="R2122" s="34"/>
    </row>
    <row r="2123" spans="1:18" ht="15.75" customHeight="1" x14ac:dyDescent="0.2">
      <c r="A2123" s="22"/>
      <c r="B2123" s="27" t="s">
        <v>34</v>
      </c>
      <c r="C2123" s="27">
        <v>1128299</v>
      </c>
      <c r="D2123" s="28">
        <v>44343</v>
      </c>
      <c r="E2123" s="27" t="s">
        <v>35</v>
      </c>
      <c r="F2123" s="27" t="s">
        <v>89</v>
      </c>
      <c r="G2123" s="27" t="s">
        <v>90</v>
      </c>
      <c r="H2123" s="27" t="s">
        <v>29</v>
      </c>
      <c r="I2123" s="29">
        <v>0.75000000000000011</v>
      </c>
      <c r="J2123" s="30">
        <v>4250</v>
      </c>
      <c r="K2123" s="31">
        <f t="shared" si="16"/>
        <v>3187.5000000000005</v>
      </c>
      <c r="L2123" s="31">
        <f t="shared" si="17"/>
        <v>796.87500000000011</v>
      </c>
      <c r="M2123" s="32">
        <v>0.25</v>
      </c>
      <c r="O2123" s="37"/>
      <c r="P2123" s="35"/>
      <c r="Q2123" s="33"/>
      <c r="R2123" s="34"/>
    </row>
    <row r="2124" spans="1:18" ht="15.75" customHeight="1" x14ac:dyDescent="0.2">
      <c r="A2124" s="22"/>
      <c r="B2124" s="27" t="s">
        <v>34</v>
      </c>
      <c r="C2124" s="27">
        <v>1128299</v>
      </c>
      <c r="D2124" s="28">
        <v>44373</v>
      </c>
      <c r="E2124" s="27" t="s">
        <v>35</v>
      </c>
      <c r="F2124" s="27" t="s">
        <v>89</v>
      </c>
      <c r="G2124" s="27" t="s">
        <v>90</v>
      </c>
      <c r="H2124" s="27" t="s">
        <v>24</v>
      </c>
      <c r="I2124" s="29">
        <v>0.55000000000000004</v>
      </c>
      <c r="J2124" s="30">
        <v>7000</v>
      </c>
      <c r="K2124" s="31">
        <f t="shared" si="16"/>
        <v>3850.0000000000005</v>
      </c>
      <c r="L2124" s="31">
        <f t="shared" si="17"/>
        <v>1347.5</v>
      </c>
      <c r="M2124" s="32">
        <v>0.35</v>
      </c>
      <c r="O2124" s="37"/>
      <c r="P2124" s="35"/>
      <c r="Q2124" s="33"/>
      <c r="R2124" s="34"/>
    </row>
    <row r="2125" spans="1:18" ht="15.75" customHeight="1" x14ac:dyDescent="0.2">
      <c r="A2125" s="22"/>
      <c r="B2125" s="27" t="s">
        <v>34</v>
      </c>
      <c r="C2125" s="27">
        <v>1128299</v>
      </c>
      <c r="D2125" s="28">
        <v>44373</v>
      </c>
      <c r="E2125" s="27" t="s">
        <v>35</v>
      </c>
      <c r="F2125" s="27" t="s">
        <v>89</v>
      </c>
      <c r="G2125" s="27" t="s">
        <v>90</v>
      </c>
      <c r="H2125" s="27" t="s">
        <v>25</v>
      </c>
      <c r="I2125" s="29">
        <v>0.60000000000000009</v>
      </c>
      <c r="J2125" s="30">
        <v>5500</v>
      </c>
      <c r="K2125" s="31">
        <f t="shared" si="16"/>
        <v>3300.0000000000005</v>
      </c>
      <c r="L2125" s="31">
        <f t="shared" si="17"/>
        <v>1320.0000000000002</v>
      </c>
      <c r="M2125" s="32">
        <v>0.4</v>
      </c>
      <c r="O2125" s="37"/>
      <c r="P2125" s="35"/>
      <c r="Q2125" s="33"/>
      <c r="R2125" s="34"/>
    </row>
    <row r="2126" spans="1:18" ht="15.75" customHeight="1" x14ac:dyDescent="0.2">
      <c r="A2126" s="22"/>
      <c r="B2126" s="27" t="s">
        <v>34</v>
      </c>
      <c r="C2126" s="27">
        <v>1128299</v>
      </c>
      <c r="D2126" s="28">
        <v>44373</v>
      </c>
      <c r="E2126" s="27" t="s">
        <v>35</v>
      </c>
      <c r="F2126" s="27" t="s">
        <v>89</v>
      </c>
      <c r="G2126" s="27" t="s">
        <v>90</v>
      </c>
      <c r="H2126" s="27" t="s">
        <v>26</v>
      </c>
      <c r="I2126" s="29">
        <v>0.60000000000000009</v>
      </c>
      <c r="J2126" s="30">
        <v>5500</v>
      </c>
      <c r="K2126" s="31">
        <f t="shared" si="16"/>
        <v>3300.0000000000005</v>
      </c>
      <c r="L2126" s="31">
        <f t="shared" si="17"/>
        <v>1155</v>
      </c>
      <c r="M2126" s="32">
        <v>0.35</v>
      </c>
      <c r="O2126" s="37"/>
      <c r="P2126" s="35"/>
      <c r="Q2126" s="33"/>
      <c r="R2126" s="34"/>
    </row>
    <row r="2127" spans="1:18" ht="15.75" customHeight="1" x14ac:dyDescent="0.2">
      <c r="A2127" s="22"/>
      <c r="B2127" s="27" t="s">
        <v>34</v>
      </c>
      <c r="C2127" s="27">
        <v>1128299</v>
      </c>
      <c r="D2127" s="28">
        <v>44373</v>
      </c>
      <c r="E2127" s="27" t="s">
        <v>35</v>
      </c>
      <c r="F2127" s="27" t="s">
        <v>89</v>
      </c>
      <c r="G2127" s="27" t="s">
        <v>90</v>
      </c>
      <c r="H2127" s="27" t="s">
        <v>27</v>
      </c>
      <c r="I2127" s="29">
        <v>0.55000000000000004</v>
      </c>
      <c r="J2127" s="30">
        <v>4250</v>
      </c>
      <c r="K2127" s="31">
        <f t="shared" si="16"/>
        <v>2337.5</v>
      </c>
      <c r="L2127" s="31">
        <f t="shared" si="17"/>
        <v>818.125</v>
      </c>
      <c r="M2127" s="32">
        <v>0.35</v>
      </c>
      <c r="O2127" s="37"/>
      <c r="P2127" s="35"/>
      <c r="Q2127" s="33"/>
      <c r="R2127" s="34"/>
    </row>
    <row r="2128" spans="1:18" ht="15.75" customHeight="1" x14ac:dyDescent="0.2">
      <c r="A2128" s="22"/>
      <c r="B2128" s="27" t="s">
        <v>34</v>
      </c>
      <c r="C2128" s="27">
        <v>1128299</v>
      </c>
      <c r="D2128" s="28">
        <v>44373</v>
      </c>
      <c r="E2128" s="27" t="s">
        <v>35</v>
      </c>
      <c r="F2128" s="27" t="s">
        <v>89</v>
      </c>
      <c r="G2128" s="27" t="s">
        <v>90</v>
      </c>
      <c r="H2128" s="27" t="s">
        <v>28</v>
      </c>
      <c r="I2128" s="29">
        <v>0.60000000000000009</v>
      </c>
      <c r="J2128" s="30">
        <v>3000</v>
      </c>
      <c r="K2128" s="31">
        <f t="shared" si="16"/>
        <v>1800.0000000000002</v>
      </c>
      <c r="L2128" s="31">
        <f t="shared" si="17"/>
        <v>540</v>
      </c>
      <c r="M2128" s="32">
        <v>0.3</v>
      </c>
      <c r="O2128" s="37"/>
      <c r="P2128" s="35"/>
      <c r="Q2128" s="33"/>
      <c r="R2128" s="34"/>
    </row>
    <row r="2129" spans="1:18" ht="15.75" customHeight="1" x14ac:dyDescent="0.2">
      <c r="A2129" s="22"/>
      <c r="B2129" s="27" t="s">
        <v>34</v>
      </c>
      <c r="C2129" s="27">
        <v>1128299</v>
      </c>
      <c r="D2129" s="28">
        <v>44373</v>
      </c>
      <c r="E2129" s="27" t="s">
        <v>35</v>
      </c>
      <c r="F2129" s="27" t="s">
        <v>89</v>
      </c>
      <c r="G2129" s="27" t="s">
        <v>90</v>
      </c>
      <c r="H2129" s="27" t="s">
        <v>29</v>
      </c>
      <c r="I2129" s="29">
        <v>0.75000000000000011</v>
      </c>
      <c r="J2129" s="30">
        <v>6000</v>
      </c>
      <c r="K2129" s="31">
        <f t="shared" si="16"/>
        <v>4500.0000000000009</v>
      </c>
      <c r="L2129" s="31">
        <f t="shared" si="17"/>
        <v>1125.0000000000002</v>
      </c>
      <c r="M2129" s="32">
        <v>0.25</v>
      </c>
      <c r="O2129" s="37"/>
      <c r="P2129" s="35"/>
      <c r="Q2129" s="33"/>
      <c r="R2129" s="34"/>
    </row>
    <row r="2130" spans="1:18" ht="15.75" customHeight="1" x14ac:dyDescent="0.2">
      <c r="A2130" s="22"/>
      <c r="B2130" s="27" t="s">
        <v>34</v>
      </c>
      <c r="C2130" s="27">
        <v>1128299</v>
      </c>
      <c r="D2130" s="28">
        <v>44402</v>
      </c>
      <c r="E2130" s="27" t="s">
        <v>35</v>
      </c>
      <c r="F2130" s="27" t="s">
        <v>89</v>
      </c>
      <c r="G2130" s="27" t="s">
        <v>90</v>
      </c>
      <c r="H2130" s="27" t="s">
        <v>24</v>
      </c>
      <c r="I2130" s="29">
        <v>0.55000000000000004</v>
      </c>
      <c r="J2130" s="30">
        <v>7500</v>
      </c>
      <c r="K2130" s="31">
        <f t="shared" si="16"/>
        <v>4125</v>
      </c>
      <c r="L2130" s="31">
        <f t="shared" si="17"/>
        <v>1443.75</v>
      </c>
      <c r="M2130" s="32">
        <v>0.35</v>
      </c>
      <c r="O2130" s="37"/>
      <c r="P2130" s="35"/>
      <c r="Q2130" s="33"/>
      <c r="R2130" s="34"/>
    </row>
    <row r="2131" spans="1:18" ht="15.75" customHeight="1" x14ac:dyDescent="0.2">
      <c r="A2131" s="22"/>
      <c r="B2131" s="27" t="s">
        <v>34</v>
      </c>
      <c r="C2131" s="27">
        <v>1128299</v>
      </c>
      <c r="D2131" s="28">
        <v>44402</v>
      </c>
      <c r="E2131" s="27" t="s">
        <v>35</v>
      </c>
      <c r="F2131" s="27" t="s">
        <v>89</v>
      </c>
      <c r="G2131" s="27" t="s">
        <v>90</v>
      </c>
      <c r="H2131" s="27" t="s">
        <v>25</v>
      </c>
      <c r="I2131" s="29">
        <v>0.60000000000000009</v>
      </c>
      <c r="J2131" s="30">
        <v>6000</v>
      </c>
      <c r="K2131" s="31">
        <f t="shared" si="16"/>
        <v>3600.0000000000005</v>
      </c>
      <c r="L2131" s="31">
        <f t="shared" si="17"/>
        <v>1440.0000000000002</v>
      </c>
      <c r="M2131" s="32">
        <v>0.4</v>
      </c>
      <c r="O2131" s="37"/>
      <c r="P2131" s="35"/>
      <c r="Q2131" s="33"/>
      <c r="R2131" s="34"/>
    </row>
    <row r="2132" spans="1:18" ht="15.75" customHeight="1" x14ac:dyDescent="0.2">
      <c r="A2132" s="22"/>
      <c r="B2132" s="27" t="s">
        <v>34</v>
      </c>
      <c r="C2132" s="27">
        <v>1128299</v>
      </c>
      <c r="D2132" s="28">
        <v>44402</v>
      </c>
      <c r="E2132" s="27" t="s">
        <v>35</v>
      </c>
      <c r="F2132" s="27" t="s">
        <v>89</v>
      </c>
      <c r="G2132" s="27" t="s">
        <v>90</v>
      </c>
      <c r="H2132" s="27" t="s">
        <v>26</v>
      </c>
      <c r="I2132" s="29">
        <v>0.60000000000000009</v>
      </c>
      <c r="J2132" s="30">
        <v>5500</v>
      </c>
      <c r="K2132" s="31">
        <f t="shared" si="16"/>
        <v>3300.0000000000005</v>
      </c>
      <c r="L2132" s="31">
        <f t="shared" si="17"/>
        <v>1155</v>
      </c>
      <c r="M2132" s="32">
        <v>0.35</v>
      </c>
      <c r="O2132" s="37"/>
      <c r="P2132" s="35"/>
      <c r="Q2132" s="33"/>
      <c r="R2132" s="34"/>
    </row>
    <row r="2133" spans="1:18" ht="15.75" customHeight="1" x14ac:dyDescent="0.2">
      <c r="A2133" s="22"/>
      <c r="B2133" s="27" t="s">
        <v>34</v>
      </c>
      <c r="C2133" s="27">
        <v>1128299</v>
      </c>
      <c r="D2133" s="28">
        <v>44402</v>
      </c>
      <c r="E2133" s="27" t="s">
        <v>35</v>
      </c>
      <c r="F2133" s="27" t="s">
        <v>89</v>
      </c>
      <c r="G2133" s="27" t="s">
        <v>90</v>
      </c>
      <c r="H2133" s="27" t="s">
        <v>27</v>
      </c>
      <c r="I2133" s="29">
        <v>0.55000000000000004</v>
      </c>
      <c r="J2133" s="30">
        <v>4500</v>
      </c>
      <c r="K2133" s="31">
        <f t="shared" si="16"/>
        <v>2475</v>
      </c>
      <c r="L2133" s="31">
        <f t="shared" si="17"/>
        <v>866.25</v>
      </c>
      <c r="M2133" s="32">
        <v>0.35</v>
      </c>
      <c r="O2133" s="37"/>
      <c r="P2133" s="35"/>
      <c r="Q2133" s="33"/>
      <c r="R2133" s="34"/>
    </row>
    <row r="2134" spans="1:18" ht="15.75" customHeight="1" x14ac:dyDescent="0.2">
      <c r="A2134" s="22"/>
      <c r="B2134" s="27" t="s">
        <v>34</v>
      </c>
      <c r="C2134" s="27">
        <v>1128299</v>
      </c>
      <c r="D2134" s="28">
        <v>44402</v>
      </c>
      <c r="E2134" s="27" t="s">
        <v>35</v>
      </c>
      <c r="F2134" s="27" t="s">
        <v>89</v>
      </c>
      <c r="G2134" s="27" t="s">
        <v>90</v>
      </c>
      <c r="H2134" s="27" t="s">
        <v>28</v>
      </c>
      <c r="I2134" s="29">
        <v>0.60000000000000009</v>
      </c>
      <c r="J2134" s="30">
        <v>5000</v>
      </c>
      <c r="K2134" s="31">
        <f t="shared" si="16"/>
        <v>3000.0000000000005</v>
      </c>
      <c r="L2134" s="31">
        <f t="shared" si="17"/>
        <v>900.00000000000011</v>
      </c>
      <c r="M2134" s="32">
        <v>0.3</v>
      </c>
      <c r="O2134" s="37"/>
      <c r="P2134" s="35"/>
      <c r="Q2134" s="33"/>
      <c r="R2134" s="34"/>
    </row>
    <row r="2135" spans="1:18" ht="15.75" customHeight="1" x14ac:dyDescent="0.2">
      <c r="A2135" s="22"/>
      <c r="B2135" s="27" t="s">
        <v>34</v>
      </c>
      <c r="C2135" s="27">
        <v>1128299</v>
      </c>
      <c r="D2135" s="28">
        <v>44402</v>
      </c>
      <c r="E2135" s="27" t="s">
        <v>35</v>
      </c>
      <c r="F2135" s="27" t="s">
        <v>89</v>
      </c>
      <c r="G2135" s="27" t="s">
        <v>90</v>
      </c>
      <c r="H2135" s="27" t="s">
        <v>29</v>
      </c>
      <c r="I2135" s="29">
        <v>0.75000000000000011</v>
      </c>
      <c r="J2135" s="30">
        <v>5000</v>
      </c>
      <c r="K2135" s="31">
        <f t="shared" si="16"/>
        <v>3750.0000000000005</v>
      </c>
      <c r="L2135" s="31">
        <f t="shared" si="17"/>
        <v>937.50000000000011</v>
      </c>
      <c r="M2135" s="32">
        <v>0.25</v>
      </c>
      <c r="O2135" s="37"/>
      <c r="P2135" s="35"/>
      <c r="Q2135" s="33"/>
      <c r="R2135" s="34"/>
    </row>
    <row r="2136" spans="1:18" ht="15.75" customHeight="1" x14ac:dyDescent="0.2">
      <c r="A2136" s="22"/>
      <c r="B2136" s="27" t="s">
        <v>34</v>
      </c>
      <c r="C2136" s="27">
        <v>1128299</v>
      </c>
      <c r="D2136" s="28">
        <v>44434</v>
      </c>
      <c r="E2136" s="27" t="s">
        <v>35</v>
      </c>
      <c r="F2136" s="27" t="s">
        <v>89</v>
      </c>
      <c r="G2136" s="27" t="s">
        <v>90</v>
      </c>
      <c r="H2136" s="27" t="s">
        <v>24</v>
      </c>
      <c r="I2136" s="29">
        <v>0.60000000000000009</v>
      </c>
      <c r="J2136" s="30">
        <v>7000</v>
      </c>
      <c r="K2136" s="31">
        <f t="shared" si="16"/>
        <v>4200.0000000000009</v>
      </c>
      <c r="L2136" s="31">
        <f t="shared" si="17"/>
        <v>1470.0000000000002</v>
      </c>
      <c r="M2136" s="32">
        <v>0.35</v>
      </c>
      <c r="O2136" s="37"/>
      <c r="P2136" s="35"/>
      <c r="Q2136" s="33"/>
      <c r="R2136" s="34"/>
    </row>
    <row r="2137" spans="1:18" ht="15.75" customHeight="1" x14ac:dyDescent="0.2">
      <c r="A2137" s="22"/>
      <c r="B2137" s="27" t="s">
        <v>34</v>
      </c>
      <c r="C2137" s="27">
        <v>1128299</v>
      </c>
      <c r="D2137" s="28">
        <v>44434</v>
      </c>
      <c r="E2137" s="27" t="s">
        <v>35</v>
      </c>
      <c r="F2137" s="27" t="s">
        <v>89</v>
      </c>
      <c r="G2137" s="27" t="s">
        <v>90</v>
      </c>
      <c r="H2137" s="27" t="s">
        <v>25</v>
      </c>
      <c r="I2137" s="29">
        <v>0.65000000000000013</v>
      </c>
      <c r="J2137" s="30">
        <v>6500</v>
      </c>
      <c r="K2137" s="31">
        <f t="shared" si="16"/>
        <v>4225.0000000000009</v>
      </c>
      <c r="L2137" s="31">
        <f t="shared" si="17"/>
        <v>1690.0000000000005</v>
      </c>
      <c r="M2137" s="32">
        <v>0.4</v>
      </c>
      <c r="O2137" s="37"/>
      <c r="P2137" s="35"/>
      <c r="Q2137" s="33"/>
      <c r="R2137" s="34"/>
    </row>
    <row r="2138" spans="1:18" ht="15.75" customHeight="1" x14ac:dyDescent="0.2">
      <c r="A2138" s="22"/>
      <c r="B2138" s="27" t="s">
        <v>34</v>
      </c>
      <c r="C2138" s="27">
        <v>1128299</v>
      </c>
      <c r="D2138" s="28">
        <v>44434</v>
      </c>
      <c r="E2138" s="27" t="s">
        <v>35</v>
      </c>
      <c r="F2138" s="27" t="s">
        <v>89</v>
      </c>
      <c r="G2138" s="27" t="s">
        <v>90</v>
      </c>
      <c r="H2138" s="27" t="s">
        <v>26</v>
      </c>
      <c r="I2138" s="29">
        <v>0.60000000000000009</v>
      </c>
      <c r="J2138" s="30">
        <v>5250</v>
      </c>
      <c r="K2138" s="31">
        <f t="shared" si="16"/>
        <v>3150.0000000000005</v>
      </c>
      <c r="L2138" s="31">
        <f t="shared" si="17"/>
        <v>1102.5</v>
      </c>
      <c r="M2138" s="32">
        <v>0.35</v>
      </c>
      <c r="O2138" s="37"/>
      <c r="P2138" s="35"/>
      <c r="Q2138" s="33"/>
      <c r="R2138" s="34"/>
    </row>
    <row r="2139" spans="1:18" ht="15.75" customHeight="1" x14ac:dyDescent="0.2">
      <c r="A2139" s="22"/>
      <c r="B2139" s="27" t="s">
        <v>34</v>
      </c>
      <c r="C2139" s="27">
        <v>1128299</v>
      </c>
      <c r="D2139" s="28">
        <v>44434</v>
      </c>
      <c r="E2139" s="27" t="s">
        <v>35</v>
      </c>
      <c r="F2139" s="27" t="s">
        <v>89</v>
      </c>
      <c r="G2139" s="27" t="s">
        <v>90</v>
      </c>
      <c r="H2139" s="27" t="s">
        <v>27</v>
      </c>
      <c r="I2139" s="29">
        <v>0.60000000000000009</v>
      </c>
      <c r="J2139" s="30">
        <v>4750</v>
      </c>
      <c r="K2139" s="31">
        <f t="shared" si="16"/>
        <v>2850.0000000000005</v>
      </c>
      <c r="L2139" s="31">
        <f t="shared" si="17"/>
        <v>997.50000000000011</v>
      </c>
      <c r="M2139" s="32">
        <v>0.35</v>
      </c>
      <c r="O2139" s="37"/>
      <c r="P2139" s="35"/>
      <c r="Q2139" s="33"/>
      <c r="R2139" s="34"/>
    </row>
    <row r="2140" spans="1:18" ht="15.75" customHeight="1" x14ac:dyDescent="0.2">
      <c r="A2140" s="22"/>
      <c r="B2140" s="27" t="s">
        <v>34</v>
      </c>
      <c r="C2140" s="27">
        <v>1128299</v>
      </c>
      <c r="D2140" s="28">
        <v>44434</v>
      </c>
      <c r="E2140" s="27" t="s">
        <v>35</v>
      </c>
      <c r="F2140" s="27" t="s">
        <v>89</v>
      </c>
      <c r="G2140" s="27" t="s">
        <v>90</v>
      </c>
      <c r="H2140" s="27" t="s">
        <v>28</v>
      </c>
      <c r="I2140" s="29">
        <v>0.70000000000000007</v>
      </c>
      <c r="J2140" s="30">
        <v>4750</v>
      </c>
      <c r="K2140" s="31">
        <f t="shared" si="16"/>
        <v>3325.0000000000005</v>
      </c>
      <c r="L2140" s="31">
        <f t="shared" si="17"/>
        <v>997.50000000000011</v>
      </c>
      <c r="M2140" s="32">
        <v>0.3</v>
      </c>
      <c r="O2140" s="37"/>
      <c r="P2140" s="35"/>
      <c r="Q2140" s="33"/>
      <c r="R2140" s="34"/>
    </row>
    <row r="2141" spans="1:18" ht="15.75" customHeight="1" x14ac:dyDescent="0.2">
      <c r="A2141" s="22"/>
      <c r="B2141" s="27" t="s">
        <v>34</v>
      </c>
      <c r="C2141" s="27">
        <v>1128299</v>
      </c>
      <c r="D2141" s="28">
        <v>44434</v>
      </c>
      <c r="E2141" s="27" t="s">
        <v>35</v>
      </c>
      <c r="F2141" s="27" t="s">
        <v>89</v>
      </c>
      <c r="G2141" s="27" t="s">
        <v>90</v>
      </c>
      <c r="H2141" s="27" t="s">
        <v>29</v>
      </c>
      <c r="I2141" s="29">
        <v>0.75000000000000011</v>
      </c>
      <c r="J2141" s="30">
        <v>4500</v>
      </c>
      <c r="K2141" s="31">
        <f t="shared" si="16"/>
        <v>3375.0000000000005</v>
      </c>
      <c r="L2141" s="31">
        <f t="shared" si="17"/>
        <v>843.75000000000011</v>
      </c>
      <c r="M2141" s="32">
        <v>0.25</v>
      </c>
      <c r="O2141" s="37"/>
      <c r="P2141" s="35"/>
      <c r="Q2141" s="33"/>
      <c r="R2141" s="34"/>
    </row>
    <row r="2142" spans="1:18" ht="15.75" customHeight="1" x14ac:dyDescent="0.2">
      <c r="A2142" s="22"/>
      <c r="B2142" s="27" t="s">
        <v>34</v>
      </c>
      <c r="C2142" s="27">
        <v>1128299</v>
      </c>
      <c r="D2142" s="28">
        <v>44466</v>
      </c>
      <c r="E2142" s="27" t="s">
        <v>35</v>
      </c>
      <c r="F2142" s="27" t="s">
        <v>89</v>
      </c>
      <c r="G2142" s="27" t="s">
        <v>90</v>
      </c>
      <c r="H2142" s="27" t="s">
        <v>24</v>
      </c>
      <c r="I2142" s="29">
        <v>0.50000000000000011</v>
      </c>
      <c r="J2142" s="30">
        <v>6250</v>
      </c>
      <c r="K2142" s="31">
        <f t="shared" si="16"/>
        <v>3125.0000000000009</v>
      </c>
      <c r="L2142" s="31">
        <f t="shared" si="17"/>
        <v>1093.7500000000002</v>
      </c>
      <c r="M2142" s="32">
        <v>0.35</v>
      </c>
      <c r="O2142" s="37"/>
      <c r="P2142" s="35"/>
      <c r="Q2142" s="33"/>
      <c r="R2142" s="34"/>
    </row>
    <row r="2143" spans="1:18" ht="15.75" customHeight="1" x14ac:dyDescent="0.2">
      <c r="A2143" s="22"/>
      <c r="B2143" s="27" t="s">
        <v>34</v>
      </c>
      <c r="C2143" s="27">
        <v>1128299</v>
      </c>
      <c r="D2143" s="28">
        <v>44466</v>
      </c>
      <c r="E2143" s="27" t="s">
        <v>35</v>
      </c>
      <c r="F2143" s="27" t="s">
        <v>89</v>
      </c>
      <c r="G2143" s="27" t="s">
        <v>90</v>
      </c>
      <c r="H2143" s="27" t="s">
        <v>25</v>
      </c>
      <c r="I2143" s="29">
        <v>0.55000000000000016</v>
      </c>
      <c r="J2143" s="30">
        <v>6250</v>
      </c>
      <c r="K2143" s="31">
        <f t="shared" si="16"/>
        <v>3437.5000000000009</v>
      </c>
      <c r="L2143" s="31">
        <f t="shared" si="17"/>
        <v>1375.0000000000005</v>
      </c>
      <c r="M2143" s="32">
        <v>0.4</v>
      </c>
      <c r="O2143" s="37"/>
      <c r="P2143" s="35"/>
      <c r="Q2143" s="33"/>
      <c r="R2143" s="34"/>
    </row>
    <row r="2144" spans="1:18" ht="15.75" customHeight="1" x14ac:dyDescent="0.2">
      <c r="A2144" s="22"/>
      <c r="B2144" s="27" t="s">
        <v>34</v>
      </c>
      <c r="C2144" s="27">
        <v>1128299</v>
      </c>
      <c r="D2144" s="28">
        <v>44466</v>
      </c>
      <c r="E2144" s="27" t="s">
        <v>35</v>
      </c>
      <c r="F2144" s="27" t="s">
        <v>89</v>
      </c>
      <c r="G2144" s="27" t="s">
        <v>90</v>
      </c>
      <c r="H2144" s="27" t="s">
        <v>26</v>
      </c>
      <c r="I2144" s="29">
        <v>0.50000000000000011</v>
      </c>
      <c r="J2144" s="30">
        <v>4750</v>
      </c>
      <c r="K2144" s="31">
        <f t="shared" si="16"/>
        <v>2375.0000000000005</v>
      </c>
      <c r="L2144" s="31">
        <f t="shared" si="17"/>
        <v>831.25000000000011</v>
      </c>
      <c r="M2144" s="32">
        <v>0.35</v>
      </c>
      <c r="O2144" s="37"/>
      <c r="P2144" s="35"/>
      <c r="Q2144" s="33"/>
      <c r="R2144" s="34"/>
    </row>
    <row r="2145" spans="1:18" ht="15.75" customHeight="1" x14ac:dyDescent="0.2">
      <c r="A2145" s="22"/>
      <c r="B2145" s="27" t="s">
        <v>34</v>
      </c>
      <c r="C2145" s="27">
        <v>1128299</v>
      </c>
      <c r="D2145" s="28">
        <v>44466</v>
      </c>
      <c r="E2145" s="27" t="s">
        <v>35</v>
      </c>
      <c r="F2145" s="27" t="s">
        <v>89</v>
      </c>
      <c r="G2145" s="27" t="s">
        <v>90</v>
      </c>
      <c r="H2145" s="27" t="s">
        <v>27</v>
      </c>
      <c r="I2145" s="29">
        <v>0.50000000000000011</v>
      </c>
      <c r="J2145" s="30">
        <v>4250</v>
      </c>
      <c r="K2145" s="31">
        <f t="shared" si="16"/>
        <v>2125.0000000000005</v>
      </c>
      <c r="L2145" s="31">
        <f t="shared" si="17"/>
        <v>743.75000000000011</v>
      </c>
      <c r="M2145" s="32">
        <v>0.35</v>
      </c>
      <c r="O2145" s="37"/>
      <c r="P2145" s="35"/>
      <c r="Q2145" s="33"/>
      <c r="R2145" s="34"/>
    </row>
    <row r="2146" spans="1:18" ht="15.75" customHeight="1" x14ac:dyDescent="0.2">
      <c r="A2146" s="22"/>
      <c r="B2146" s="27" t="s">
        <v>34</v>
      </c>
      <c r="C2146" s="27">
        <v>1128299</v>
      </c>
      <c r="D2146" s="28">
        <v>44466</v>
      </c>
      <c r="E2146" s="27" t="s">
        <v>35</v>
      </c>
      <c r="F2146" s="27" t="s">
        <v>89</v>
      </c>
      <c r="G2146" s="27" t="s">
        <v>90</v>
      </c>
      <c r="H2146" s="27" t="s">
        <v>28</v>
      </c>
      <c r="I2146" s="29">
        <v>0.60000000000000009</v>
      </c>
      <c r="J2146" s="30">
        <v>4250</v>
      </c>
      <c r="K2146" s="31">
        <f t="shared" si="16"/>
        <v>2550.0000000000005</v>
      </c>
      <c r="L2146" s="31">
        <f t="shared" si="17"/>
        <v>765.00000000000011</v>
      </c>
      <c r="M2146" s="32">
        <v>0.3</v>
      </c>
      <c r="O2146" s="37"/>
      <c r="P2146" s="35"/>
      <c r="Q2146" s="33"/>
      <c r="R2146" s="34"/>
    </row>
    <row r="2147" spans="1:18" ht="15.75" customHeight="1" x14ac:dyDescent="0.2">
      <c r="A2147" s="22"/>
      <c r="B2147" s="27" t="s">
        <v>34</v>
      </c>
      <c r="C2147" s="27">
        <v>1128299</v>
      </c>
      <c r="D2147" s="28">
        <v>44466</v>
      </c>
      <c r="E2147" s="27" t="s">
        <v>35</v>
      </c>
      <c r="F2147" s="27" t="s">
        <v>89</v>
      </c>
      <c r="G2147" s="27" t="s">
        <v>90</v>
      </c>
      <c r="H2147" s="27" t="s">
        <v>29</v>
      </c>
      <c r="I2147" s="29">
        <v>0.65000000000000013</v>
      </c>
      <c r="J2147" s="30">
        <v>4750</v>
      </c>
      <c r="K2147" s="31">
        <f t="shared" si="16"/>
        <v>3087.5000000000005</v>
      </c>
      <c r="L2147" s="31">
        <f t="shared" si="17"/>
        <v>771.87500000000011</v>
      </c>
      <c r="M2147" s="32">
        <v>0.25</v>
      </c>
      <c r="O2147" s="37"/>
      <c r="P2147" s="35"/>
      <c r="Q2147" s="33"/>
      <c r="R2147" s="34"/>
    </row>
    <row r="2148" spans="1:18" ht="15.75" customHeight="1" x14ac:dyDescent="0.2">
      <c r="A2148" s="22"/>
      <c r="B2148" s="27" t="s">
        <v>34</v>
      </c>
      <c r="C2148" s="27">
        <v>1128299</v>
      </c>
      <c r="D2148" s="28">
        <v>44495</v>
      </c>
      <c r="E2148" s="27" t="s">
        <v>35</v>
      </c>
      <c r="F2148" s="27" t="s">
        <v>89</v>
      </c>
      <c r="G2148" s="27" t="s">
        <v>90</v>
      </c>
      <c r="H2148" s="27" t="s">
        <v>24</v>
      </c>
      <c r="I2148" s="29">
        <v>0.50000000000000011</v>
      </c>
      <c r="J2148" s="30">
        <v>5500</v>
      </c>
      <c r="K2148" s="31">
        <f t="shared" si="16"/>
        <v>2750.0000000000005</v>
      </c>
      <c r="L2148" s="31">
        <f t="shared" si="17"/>
        <v>962.50000000000011</v>
      </c>
      <c r="M2148" s="32">
        <v>0.35</v>
      </c>
      <c r="O2148" s="37"/>
      <c r="P2148" s="35"/>
      <c r="Q2148" s="33"/>
      <c r="R2148" s="34"/>
    </row>
    <row r="2149" spans="1:18" ht="15.75" customHeight="1" x14ac:dyDescent="0.2">
      <c r="A2149" s="22"/>
      <c r="B2149" s="27" t="s">
        <v>34</v>
      </c>
      <c r="C2149" s="27">
        <v>1128299</v>
      </c>
      <c r="D2149" s="28">
        <v>44495</v>
      </c>
      <c r="E2149" s="27" t="s">
        <v>35</v>
      </c>
      <c r="F2149" s="27" t="s">
        <v>89</v>
      </c>
      <c r="G2149" s="27" t="s">
        <v>90</v>
      </c>
      <c r="H2149" s="27" t="s">
        <v>25</v>
      </c>
      <c r="I2149" s="29">
        <v>0.55000000000000016</v>
      </c>
      <c r="J2149" s="30">
        <v>5500</v>
      </c>
      <c r="K2149" s="31">
        <f t="shared" si="16"/>
        <v>3025.0000000000009</v>
      </c>
      <c r="L2149" s="31">
        <f t="shared" si="17"/>
        <v>1210.0000000000005</v>
      </c>
      <c r="M2149" s="32">
        <v>0.4</v>
      </c>
      <c r="O2149" s="37"/>
      <c r="P2149" s="35"/>
      <c r="Q2149" s="33"/>
      <c r="R2149" s="34"/>
    </row>
    <row r="2150" spans="1:18" ht="15.75" customHeight="1" x14ac:dyDescent="0.2">
      <c r="A2150" s="22"/>
      <c r="B2150" s="27" t="s">
        <v>34</v>
      </c>
      <c r="C2150" s="27">
        <v>1128299</v>
      </c>
      <c r="D2150" s="28">
        <v>44495</v>
      </c>
      <c r="E2150" s="27" t="s">
        <v>35</v>
      </c>
      <c r="F2150" s="27" t="s">
        <v>89</v>
      </c>
      <c r="G2150" s="27" t="s">
        <v>90</v>
      </c>
      <c r="H2150" s="27" t="s">
        <v>26</v>
      </c>
      <c r="I2150" s="29">
        <v>0.50000000000000011</v>
      </c>
      <c r="J2150" s="30">
        <v>3750</v>
      </c>
      <c r="K2150" s="31">
        <f t="shared" si="16"/>
        <v>1875.0000000000005</v>
      </c>
      <c r="L2150" s="31">
        <f t="shared" si="17"/>
        <v>656.25000000000011</v>
      </c>
      <c r="M2150" s="32">
        <v>0.35</v>
      </c>
      <c r="O2150" s="37"/>
      <c r="P2150" s="35"/>
      <c r="Q2150" s="33"/>
      <c r="R2150" s="34"/>
    </row>
    <row r="2151" spans="1:18" ht="15.75" customHeight="1" x14ac:dyDescent="0.2">
      <c r="A2151" s="22"/>
      <c r="B2151" s="27" t="s">
        <v>34</v>
      </c>
      <c r="C2151" s="27">
        <v>1128299</v>
      </c>
      <c r="D2151" s="28">
        <v>44495</v>
      </c>
      <c r="E2151" s="27" t="s">
        <v>35</v>
      </c>
      <c r="F2151" s="27" t="s">
        <v>89</v>
      </c>
      <c r="G2151" s="27" t="s">
        <v>90</v>
      </c>
      <c r="H2151" s="27" t="s">
        <v>27</v>
      </c>
      <c r="I2151" s="29">
        <v>0.50000000000000011</v>
      </c>
      <c r="J2151" s="30">
        <v>3500</v>
      </c>
      <c r="K2151" s="31">
        <f t="shared" si="16"/>
        <v>1750.0000000000005</v>
      </c>
      <c r="L2151" s="31">
        <f t="shared" si="17"/>
        <v>612.50000000000011</v>
      </c>
      <c r="M2151" s="32">
        <v>0.35</v>
      </c>
      <c r="O2151" s="37"/>
      <c r="P2151" s="35"/>
      <c r="Q2151" s="33"/>
      <c r="R2151" s="34"/>
    </row>
    <row r="2152" spans="1:18" ht="15.75" customHeight="1" x14ac:dyDescent="0.2">
      <c r="A2152" s="22"/>
      <c r="B2152" s="27" t="s">
        <v>34</v>
      </c>
      <c r="C2152" s="27">
        <v>1128299</v>
      </c>
      <c r="D2152" s="28">
        <v>44495</v>
      </c>
      <c r="E2152" s="27" t="s">
        <v>35</v>
      </c>
      <c r="F2152" s="27" t="s">
        <v>89</v>
      </c>
      <c r="G2152" s="27" t="s">
        <v>90</v>
      </c>
      <c r="H2152" s="27" t="s">
        <v>28</v>
      </c>
      <c r="I2152" s="29">
        <v>0.60000000000000009</v>
      </c>
      <c r="J2152" s="30">
        <v>3250</v>
      </c>
      <c r="K2152" s="31">
        <f t="shared" si="16"/>
        <v>1950.0000000000002</v>
      </c>
      <c r="L2152" s="31">
        <f t="shared" si="17"/>
        <v>585</v>
      </c>
      <c r="M2152" s="32">
        <v>0.3</v>
      </c>
      <c r="O2152" s="37"/>
      <c r="P2152" s="35"/>
      <c r="Q2152" s="33"/>
      <c r="R2152" s="34"/>
    </row>
    <row r="2153" spans="1:18" ht="15.75" customHeight="1" x14ac:dyDescent="0.2">
      <c r="A2153" s="22"/>
      <c r="B2153" s="27" t="s">
        <v>34</v>
      </c>
      <c r="C2153" s="27">
        <v>1128299</v>
      </c>
      <c r="D2153" s="28">
        <v>44495</v>
      </c>
      <c r="E2153" s="27" t="s">
        <v>35</v>
      </c>
      <c r="F2153" s="27" t="s">
        <v>89</v>
      </c>
      <c r="G2153" s="27" t="s">
        <v>90</v>
      </c>
      <c r="H2153" s="27" t="s">
        <v>29</v>
      </c>
      <c r="I2153" s="29">
        <v>0.75000000000000011</v>
      </c>
      <c r="J2153" s="30">
        <v>3750</v>
      </c>
      <c r="K2153" s="31">
        <f t="shared" si="16"/>
        <v>2812.5000000000005</v>
      </c>
      <c r="L2153" s="31">
        <f t="shared" si="17"/>
        <v>703.12500000000011</v>
      </c>
      <c r="M2153" s="32">
        <v>0.25</v>
      </c>
      <c r="O2153" s="37"/>
      <c r="P2153" s="35"/>
      <c r="Q2153" s="33"/>
      <c r="R2153" s="34"/>
    </row>
    <row r="2154" spans="1:18" ht="15.75" customHeight="1" x14ac:dyDescent="0.2">
      <c r="A2154" s="22"/>
      <c r="B2154" s="27" t="s">
        <v>34</v>
      </c>
      <c r="C2154" s="27">
        <v>1128299</v>
      </c>
      <c r="D2154" s="28">
        <v>44526</v>
      </c>
      <c r="E2154" s="27" t="s">
        <v>35</v>
      </c>
      <c r="F2154" s="27" t="s">
        <v>89</v>
      </c>
      <c r="G2154" s="27" t="s">
        <v>90</v>
      </c>
      <c r="H2154" s="27" t="s">
        <v>24</v>
      </c>
      <c r="I2154" s="29">
        <v>0.60000000000000009</v>
      </c>
      <c r="J2154" s="30">
        <v>5500</v>
      </c>
      <c r="K2154" s="31">
        <f t="shared" si="16"/>
        <v>3300.0000000000005</v>
      </c>
      <c r="L2154" s="31">
        <f t="shared" si="17"/>
        <v>1155</v>
      </c>
      <c r="M2154" s="32">
        <v>0.35</v>
      </c>
      <c r="O2154" s="37"/>
      <c r="P2154" s="35"/>
      <c r="Q2154" s="33"/>
      <c r="R2154" s="34"/>
    </row>
    <row r="2155" spans="1:18" ht="15.75" customHeight="1" x14ac:dyDescent="0.2">
      <c r="A2155" s="22"/>
      <c r="B2155" s="27" t="s">
        <v>34</v>
      </c>
      <c r="C2155" s="27">
        <v>1128299</v>
      </c>
      <c r="D2155" s="28">
        <v>44526</v>
      </c>
      <c r="E2155" s="27" t="s">
        <v>35</v>
      </c>
      <c r="F2155" s="27" t="s">
        <v>89</v>
      </c>
      <c r="G2155" s="27" t="s">
        <v>90</v>
      </c>
      <c r="H2155" s="27" t="s">
        <v>25</v>
      </c>
      <c r="I2155" s="29">
        <v>0.65000000000000013</v>
      </c>
      <c r="J2155" s="30">
        <v>6000</v>
      </c>
      <c r="K2155" s="31">
        <f t="shared" si="16"/>
        <v>3900.0000000000009</v>
      </c>
      <c r="L2155" s="31">
        <f t="shared" si="17"/>
        <v>1560.0000000000005</v>
      </c>
      <c r="M2155" s="32">
        <v>0.4</v>
      </c>
      <c r="O2155" s="37"/>
      <c r="P2155" s="35"/>
      <c r="Q2155" s="33"/>
      <c r="R2155" s="34"/>
    </row>
    <row r="2156" spans="1:18" ht="15.75" customHeight="1" x14ac:dyDescent="0.2">
      <c r="A2156" s="22"/>
      <c r="B2156" s="27" t="s">
        <v>34</v>
      </c>
      <c r="C2156" s="27">
        <v>1128299</v>
      </c>
      <c r="D2156" s="28">
        <v>44526</v>
      </c>
      <c r="E2156" s="27" t="s">
        <v>35</v>
      </c>
      <c r="F2156" s="27" t="s">
        <v>89</v>
      </c>
      <c r="G2156" s="27" t="s">
        <v>90</v>
      </c>
      <c r="H2156" s="27" t="s">
        <v>26</v>
      </c>
      <c r="I2156" s="29">
        <v>0.60000000000000009</v>
      </c>
      <c r="J2156" s="30">
        <v>4500</v>
      </c>
      <c r="K2156" s="31">
        <f t="shared" si="16"/>
        <v>2700.0000000000005</v>
      </c>
      <c r="L2156" s="31">
        <f t="shared" si="17"/>
        <v>945.00000000000011</v>
      </c>
      <c r="M2156" s="32">
        <v>0.35</v>
      </c>
      <c r="O2156" s="37"/>
      <c r="P2156" s="35"/>
      <c r="Q2156" s="33"/>
      <c r="R2156" s="34"/>
    </row>
    <row r="2157" spans="1:18" ht="15.75" customHeight="1" x14ac:dyDescent="0.2">
      <c r="A2157" s="22"/>
      <c r="B2157" s="27" t="s">
        <v>34</v>
      </c>
      <c r="C2157" s="27">
        <v>1128299</v>
      </c>
      <c r="D2157" s="28">
        <v>44526</v>
      </c>
      <c r="E2157" s="27" t="s">
        <v>35</v>
      </c>
      <c r="F2157" s="27" t="s">
        <v>89</v>
      </c>
      <c r="G2157" s="27" t="s">
        <v>90</v>
      </c>
      <c r="H2157" s="27" t="s">
        <v>27</v>
      </c>
      <c r="I2157" s="29">
        <v>0.60000000000000009</v>
      </c>
      <c r="J2157" s="30">
        <v>4250</v>
      </c>
      <c r="K2157" s="31">
        <f t="shared" si="16"/>
        <v>2550.0000000000005</v>
      </c>
      <c r="L2157" s="31">
        <f t="shared" si="17"/>
        <v>892.50000000000011</v>
      </c>
      <c r="M2157" s="32">
        <v>0.35</v>
      </c>
      <c r="O2157" s="37"/>
      <c r="P2157" s="35"/>
      <c r="Q2157" s="33"/>
      <c r="R2157" s="34"/>
    </row>
    <row r="2158" spans="1:18" ht="15.75" customHeight="1" x14ac:dyDescent="0.2">
      <c r="A2158" s="22"/>
      <c r="B2158" s="27" t="s">
        <v>34</v>
      </c>
      <c r="C2158" s="27">
        <v>1128299</v>
      </c>
      <c r="D2158" s="28">
        <v>44526</v>
      </c>
      <c r="E2158" s="27" t="s">
        <v>35</v>
      </c>
      <c r="F2158" s="27" t="s">
        <v>89</v>
      </c>
      <c r="G2158" s="27" t="s">
        <v>90</v>
      </c>
      <c r="H2158" s="27" t="s">
        <v>28</v>
      </c>
      <c r="I2158" s="29">
        <v>0.70000000000000007</v>
      </c>
      <c r="J2158" s="30">
        <v>3750</v>
      </c>
      <c r="K2158" s="31">
        <f t="shared" si="16"/>
        <v>2625.0000000000005</v>
      </c>
      <c r="L2158" s="31">
        <f t="shared" si="17"/>
        <v>787.50000000000011</v>
      </c>
      <c r="M2158" s="32">
        <v>0.3</v>
      </c>
      <c r="O2158" s="37"/>
      <c r="P2158" s="35"/>
      <c r="Q2158" s="33"/>
      <c r="R2158" s="34"/>
    </row>
    <row r="2159" spans="1:18" ht="15.75" customHeight="1" x14ac:dyDescent="0.2">
      <c r="A2159" s="22"/>
      <c r="B2159" s="27" t="s">
        <v>34</v>
      </c>
      <c r="C2159" s="27">
        <v>1128299</v>
      </c>
      <c r="D2159" s="28">
        <v>44526</v>
      </c>
      <c r="E2159" s="27" t="s">
        <v>35</v>
      </c>
      <c r="F2159" s="27" t="s">
        <v>89</v>
      </c>
      <c r="G2159" s="27" t="s">
        <v>90</v>
      </c>
      <c r="H2159" s="27" t="s">
        <v>29</v>
      </c>
      <c r="I2159" s="29">
        <v>0.75000000000000011</v>
      </c>
      <c r="J2159" s="30">
        <v>5000</v>
      </c>
      <c r="K2159" s="31">
        <f t="shared" si="16"/>
        <v>3750.0000000000005</v>
      </c>
      <c r="L2159" s="31">
        <f t="shared" si="17"/>
        <v>937.50000000000011</v>
      </c>
      <c r="M2159" s="32">
        <v>0.25</v>
      </c>
      <c r="O2159" s="37"/>
      <c r="P2159" s="35"/>
      <c r="Q2159" s="33"/>
      <c r="R2159" s="34"/>
    </row>
    <row r="2160" spans="1:18" ht="15.75" customHeight="1" x14ac:dyDescent="0.2">
      <c r="A2160" s="22"/>
      <c r="B2160" s="27" t="s">
        <v>34</v>
      </c>
      <c r="C2160" s="27">
        <v>1128299</v>
      </c>
      <c r="D2160" s="28">
        <v>44555</v>
      </c>
      <c r="E2160" s="27" t="s">
        <v>35</v>
      </c>
      <c r="F2160" s="27" t="s">
        <v>89</v>
      </c>
      <c r="G2160" s="27" t="s">
        <v>90</v>
      </c>
      <c r="H2160" s="27" t="s">
        <v>24</v>
      </c>
      <c r="I2160" s="29">
        <v>0.60000000000000009</v>
      </c>
      <c r="J2160" s="30">
        <v>7000</v>
      </c>
      <c r="K2160" s="31">
        <f t="shared" si="16"/>
        <v>4200.0000000000009</v>
      </c>
      <c r="L2160" s="31">
        <f t="shared" si="17"/>
        <v>1470.0000000000002</v>
      </c>
      <c r="M2160" s="32">
        <v>0.35</v>
      </c>
      <c r="O2160" s="37"/>
      <c r="P2160" s="35"/>
      <c r="Q2160" s="33"/>
      <c r="R2160" s="34"/>
    </row>
    <row r="2161" spans="1:18" ht="15.75" customHeight="1" x14ac:dyDescent="0.2">
      <c r="A2161" s="22"/>
      <c r="B2161" s="27" t="s">
        <v>34</v>
      </c>
      <c r="C2161" s="27">
        <v>1128299</v>
      </c>
      <c r="D2161" s="28">
        <v>44555</v>
      </c>
      <c r="E2161" s="27" t="s">
        <v>35</v>
      </c>
      <c r="F2161" s="27" t="s">
        <v>89</v>
      </c>
      <c r="G2161" s="27" t="s">
        <v>90</v>
      </c>
      <c r="H2161" s="27" t="s">
        <v>25</v>
      </c>
      <c r="I2161" s="29">
        <v>0.65000000000000013</v>
      </c>
      <c r="J2161" s="30">
        <v>7000</v>
      </c>
      <c r="K2161" s="31">
        <f t="shared" si="16"/>
        <v>4550.0000000000009</v>
      </c>
      <c r="L2161" s="31">
        <f t="shared" si="17"/>
        <v>1820.0000000000005</v>
      </c>
      <c r="M2161" s="32">
        <v>0.4</v>
      </c>
      <c r="O2161" s="37"/>
      <c r="P2161" s="35"/>
      <c r="Q2161" s="33"/>
      <c r="R2161" s="34"/>
    </row>
    <row r="2162" spans="1:18" ht="15.75" customHeight="1" x14ac:dyDescent="0.2">
      <c r="A2162" s="22"/>
      <c r="B2162" s="27" t="s">
        <v>34</v>
      </c>
      <c r="C2162" s="27">
        <v>1128299</v>
      </c>
      <c r="D2162" s="28">
        <v>44555</v>
      </c>
      <c r="E2162" s="27" t="s">
        <v>35</v>
      </c>
      <c r="F2162" s="27" t="s">
        <v>89</v>
      </c>
      <c r="G2162" s="27" t="s">
        <v>90</v>
      </c>
      <c r="H2162" s="27" t="s">
        <v>26</v>
      </c>
      <c r="I2162" s="29">
        <v>0.60000000000000009</v>
      </c>
      <c r="J2162" s="30">
        <v>5000</v>
      </c>
      <c r="K2162" s="31">
        <f t="shared" si="16"/>
        <v>3000.0000000000005</v>
      </c>
      <c r="L2162" s="31">
        <f t="shared" si="17"/>
        <v>1050</v>
      </c>
      <c r="M2162" s="32">
        <v>0.35</v>
      </c>
      <c r="O2162" s="37"/>
      <c r="P2162" s="35"/>
      <c r="Q2162" s="33"/>
      <c r="R2162" s="34"/>
    </row>
    <row r="2163" spans="1:18" ht="15.75" customHeight="1" x14ac:dyDescent="0.2">
      <c r="A2163" s="22"/>
      <c r="B2163" s="27" t="s">
        <v>34</v>
      </c>
      <c r="C2163" s="27">
        <v>1128299</v>
      </c>
      <c r="D2163" s="28">
        <v>44555</v>
      </c>
      <c r="E2163" s="27" t="s">
        <v>35</v>
      </c>
      <c r="F2163" s="27" t="s">
        <v>89</v>
      </c>
      <c r="G2163" s="27" t="s">
        <v>90</v>
      </c>
      <c r="H2163" s="27" t="s">
        <v>27</v>
      </c>
      <c r="I2163" s="29">
        <v>0.60000000000000009</v>
      </c>
      <c r="J2163" s="30">
        <v>5000</v>
      </c>
      <c r="K2163" s="31">
        <f t="shared" si="16"/>
        <v>3000.0000000000005</v>
      </c>
      <c r="L2163" s="31">
        <f t="shared" si="17"/>
        <v>1050</v>
      </c>
      <c r="M2163" s="32">
        <v>0.35</v>
      </c>
      <c r="O2163" s="37"/>
      <c r="P2163" s="35"/>
      <c r="Q2163" s="33"/>
      <c r="R2163" s="34"/>
    </row>
    <row r="2164" spans="1:18" ht="15.75" customHeight="1" x14ac:dyDescent="0.2">
      <c r="A2164" s="22"/>
      <c r="B2164" s="27" t="s">
        <v>34</v>
      </c>
      <c r="C2164" s="27">
        <v>1128299</v>
      </c>
      <c r="D2164" s="28">
        <v>44555</v>
      </c>
      <c r="E2164" s="27" t="s">
        <v>35</v>
      </c>
      <c r="F2164" s="27" t="s">
        <v>89</v>
      </c>
      <c r="G2164" s="27" t="s">
        <v>90</v>
      </c>
      <c r="H2164" s="27" t="s">
        <v>28</v>
      </c>
      <c r="I2164" s="29">
        <v>0.70000000000000007</v>
      </c>
      <c r="J2164" s="30">
        <v>4250</v>
      </c>
      <c r="K2164" s="31">
        <f t="shared" si="16"/>
        <v>2975.0000000000005</v>
      </c>
      <c r="L2164" s="31">
        <f t="shared" si="17"/>
        <v>892.50000000000011</v>
      </c>
      <c r="M2164" s="32">
        <v>0.3</v>
      </c>
      <c r="O2164" s="37"/>
      <c r="P2164" s="35"/>
      <c r="Q2164" s="33"/>
      <c r="R2164" s="34"/>
    </row>
    <row r="2165" spans="1:18" ht="15.75" customHeight="1" x14ac:dyDescent="0.2">
      <c r="A2165" s="22"/>
      <c r="B2165" s="27" t="s">
        <v>34</v>
      </c>
      <c r="C2165" s="27">
        <v>1128299</v>
      </c>
      <c r="D2165" s="28">
        <v>44555</v>
      </c>
      <c r="E2165" s="27" t="s">
        <v>35</v>
      </c>
      <c r="F2165" s="27" t="s">
        <v>89</v>
      </c>
      <c r="G2165" s="27" t="s">
        <v>90</v>
      </c>
      <c r="H2165" s="27" t="s">
        <v>29</v>
      </c>
      <c r="I2165" s="29">
        <v>0.75000000000000011</v>
      </c>
      <c r="J2165" s="30">
        <v>5250</v>
      </c>
      <c r="K2165" s="31">
        <f t="shared" si="16"/>
        <v>3937.5000000000005</v>
      </c>
      <c r="L2165" s="31">
        <f t="shared" si="17"/>
        <v>984.37500000000011</v>
      </c>
      <c r="M2165" s="32">
        <v>0.25</v>
      </c>
      <c r="O2165" s="37"/>
      <c r="P2165" s="35"/>
      <c r="Q2165" s="33"/>
      <c r="R2165" s="34"/>
    </row>
    <row r="2166" spans="1:18" ht="15.75" customHeight="1" x14ac:dyDescent="0.2">
      <c r="A2166" s="22" t="s">
        <v>46</v>
      </c>
      <c r="B2166" s="27" t="s">
        <v>34</v>
      </c>
      <c r="C2166" s="27">
        <v>1128299</v>
      </c>
      <c r="D2166" s="28">
        <v>44209</v>
      </c>
      <c r="E2166" s="27" t="s">
        <v>35</v>
      </c>
      <c r="F2166" s="27" t="s">
        <v>91</v>
      </c>
      <c r="G2166" s="27" t="s">
        <v>92</v>
      </c>
      <c r="H2166" s="27" t="s">
        <v>24</v>
      </c>
      <c r="I2166" s="29">
        <v>0.29999999999999993</v>
      </c>
      <c r="J2166" s="30">
        <v>4500</v>
      </c>
      <c r="K2166" s="31">
        <f t="shared" si="16"/>
        <v>1349.9999999999998</v>
      </c>
      <c r="L2166" s="31">
        <f t="shared" si="17"/>
        <v>539.99999999999989</v>
      </c>
      <c r="M2166" s="32">
        <v>0.4</v>
      </c>
      <c r="O2166" s="37"/>
      <c r="P2166" s="35"/>
      <c r="Q2166" s="33"/>
      <c r="R2166" s="34"/>
    </row>
    <row r="2167" spans="1:18" ht="15.75" customHeight="1" x14ac:dyDescent="0.2">
      <c r="A2167" s="22"/>
      <c r="B2167" s="27" t="s">
        <v>34</v>
      </c>
      <c r="C2167" s="27">
        <v>1128299</v>
      </c>
      <c r="D2167" s="28">
        <v>44209</v>
      </c>
      <c r="E2167" s="27" t="s">
        <v>35</v>
      </c>
      <c r="F2167" s="27" t="s">
        <v>91</v>
      </c>
      <c r="G2167" s="27" t="s">
        <v>92</v>
      </c>
      <c r="H2167" s="27" t="s">
        <v>25</v>
      </c>
      <c r="I2167" s="29">
        <v>0.4</v>
      </c>
      <c r="J2167" s="30">
        <v>4500</v>
      </c>
      <c r="K2167" s="31">
        <f t="shared" si="16"/>
        <v>1800</v>
      </c>
      <c r="L2167" s="31">
        <f t="shared" si="17"/>
        <v>720</v>
      </c>
      <c r="M2167" s="32">
        <v>0.4</v>
      </c>
      <c r="O2167" s="37"/>
      <c r="P2167" s="35"/>
      <c r="Q2167" s="33"/>
      <c r="R2167" s="34"/>
    </row>
    <row r="2168" spans="1:18" ht="15.75" customHeight="1" x14ac:dyDescent="0.2">
      <c r="A2168" s="22"/>
      <c r="B2168" s="27" t="s">
        <v>34</v>
      </c>
      <c r="C2168" s="27">
        <v>1128299</v>
      </c>
      <c r="D2168" s="28">
        <v>44209</v>
      </c>
      <c r="E2168" s="27" t="s">
        <v>35</v>
      </c>
      <c r="F2168" s="27" t="s">
        <v>91</v>
      </c>
      <c r="G2168" s="27" t="s">
        <v>92</v>
      </c>
      <c r="H2168" s="27" t="s">
        <v>26</v>
      </c>
      <c r="I2168" s="29">
        <v>0.4</v>
      </c>
      <c r="J2168" s="30">
        <v>4500</v>
      </c>
      <c r="K2168" s="31">
        <f t="shared" si="16"/>
        <v>1800</v>
      </c>
      <c r="L2168" s="31">
        <f t="shared" si="17"/>
        <v>630</v>
      </c>
      <c r="M2168" s="32">
        <v>0.35</v>
      </c>
      <c r="O2168" s="37"/>
      <c r="P2168" s="35"/>
      <c r="Q2168" s="33"/>
      <c r="R2168" s="34"/>
    </row>
    <row r="2169" spans="1:18" ht="15.75" customHeight="1" x14ac:dyDescent="0.2">
      <c r="A2169" s="22"/>
      <c r="B2169" s="27" t="s">
        <v>34</v>
      </c>
      <c r="C2169" s="27">
        <v>1128299</v>
      </c>
      <c r="D2169" s="28">
        <v>44209</v>
      </c>
      <c r="E2169" s="27" t="s">
        <v>35</v>
      </c>
      <c r="F2169" s="27" t="s">
        <v>91</v>
      </c>
      <c r="G2169" s="27" t="s">
        <v>92</v>
      </c>
      <c r="H2169" s="27" t="s">
        <v>27</v>
      </c>
      <c r="I2169" s="29">
        <v>0.4</v>
      </c>
      <c r="J2169" s="30">
        <v>3000</v>
      </c>
      <c r="K2169" s="31">
        <f t="shared" si="16"/>
        <v>1200</v>
      </c>
      <c r="L2169" s="31">
        <f t="shared" si="17"/>
        <v>480</v>
      </c>
      <c r="M2169" s="32">
        <v>0.4</v>
      </c>
      <c r="O2169" s="37"/>
      <c r="P2169" s="35"/>
      <c r="Q2169" s="33"/>
      <c r="R2169" s="34"/>
    </row>
    <row r="2170" spans="1:18" ht="15.75" customHeight="1" x14ac:dyDescent="0.2">
      <c r="A2170" s="22"/>
      <c r="B2170" s="27" t="s">
        <v>34</v>
      </c>
      <c r="C2170" s="27">
        <v>1128299</v>
      </c>
      <c r="D2170" s="28">
        <v>44209</v>
      </c>
      <c r="E2170" s="27" t="s">
        <v>35</v>
      </c>
      <c r="F2170" s="27" t="s">
        <v>91</v>
      </c>
      <c r="G2170" s="27" t="s">
        <v>92</v>
      </c>
      <c r="H2170" s="27" t="s">
        <v>28</v>
      </c>
      <c r="I2170" s="29">
        <v>0.45000000000000012</v>
      </c>
      <c r="J2170" s="30">
        <v>2500</v>
      </c>
      <c r="K2170" s="31">
        <f t="shared" si="16"/>
        <v>1125.0000000000002</v>
      </c>
      <c r="L2170" s="31">
        <f t="shared" si="17"/>
        <v>393.75000000000006</v>
      </c>
      <c r="M2170" s="32">
        <v>0.35</v>
      </c>
      <c r="O2170" s="37"/>
      <c r="P2170" s="35"/>
      <c r="Q2170" s="33"/>
      <c r="R2170" s="34"/>
    </row>
    <row r="2171" spans="1:18" ht="15.75" customHeight="1" x14ac:dyDescent="0.2">
      <c r="A2171" s="22"/>
      <c r="B2171" s="27" t="s">
        <v>34</v>
      </c>
      <c r="C2171" s="27">
        <v>1128299</v>
      </c>
      <c r="D2171" s="28">
        <v>44209</v>
      </c>
      <c r="E2171" s="27" t="s">
        <v>35</v>
      </c>
      <c r="F2171" s="27" t="s">
        <v>91</v>
      </c>
      <c r="G2171" s="27" t="s">
        <v>92</v>
      </c>
      <c r="H2171" s="27" t="s">
        <v>29</v>
      </c>
      <c r="I2171" s="29">
        <v>0.4</v>
      </c>
      <c r="J2171" s="30">
        <v>4500</v>
      </c>
      <c r="K2171" s="31">
        <f t="shared" si="16"/>
        <v>1800</v>
      </c>
      <c r="L2171" s="31">
        <f t="shared" si="17"/>
        <v>450</v>
      </c>
      <c r="M2171" s="32">
        <v>0.25</v>
      </c>
      <c r="O2171" s="37"/>
      <c r="P2171" s="35"/>
      <c r="Q2171" s="33"/>
      <c r="R2171" s="34"/>
    </row>
    <row r="2172" spans="1:18" ht="15.75" customHeight="1" x14ac:dyDescent="0.2">
      <c r="A2172" s="22"/>
      <c r="B2172" s="27" t="s">
        <v>34</v>
      </c>
      <c r="C2172" s="27">
        <v>1128299</v>
      </c>
      <c r="D2172" s="28">
        <v>44240</v>
      </c>
      <c r="E2172" s="27" t="s">
        <v>35</v>
      </c>
      <c r="F2172" s="27" t="s">
        <v>91</v>
      </c>
      <c r="G2172" s="27" t="s">
        <v>92</v>
      </c>
      <c r="H2172" s="27" t="s">
        <v>24</v>
      </c>
      <c r="I2172" s="29">
        <v>0.29999999999999993</v>
      </c>
      <c r="J2172" s="30">
        <v>5000</v>
      </c>
      <c r="K2172" s="31">
        <f t="shared" si="16"/>
        <v>1499.9999999999998</v>
      </c>
      <c r="L2172" s="31">
        <f t="shared" si="17"/>
        <v>599.99999999999989</v>
      </c>
      <c r="M2172" s="32">
        <v>0.4</v>
      </c>
      <c r="O2172" s="37"/>
      <c r="P2172" s="35"/>
      <c r="Q2172" s="33"/>
      <c r="R2172" s="34"/>
    </row>
    <row r="2173" spans="1:18" ht="15.75" customHeight="1" x14ac:dyDescent="0.2">
      <c r="A2173" s="22"/>
      <c r="B2173" s="27" t="s">
        <v>34</v>
      </c>
      <c r="C2173" s="27">
        <v>1128299</v>
      </c>
      <c r="D2173" s="28">
        <v>44240</v>
      </c>
      <c r="E2173" s="27" t="s">
        <v>35</v>
      </c>
      <c r="F2173" s="27" t="s">
        <v>91</v>
      </c>
      <c r="G2173" s="27" t="s">
        <v>92</v>
      </c>
      <c r="H2173" s="27" t="s">
        <v>25</v>
      </c>
      <c r="I2173" s="29">
        <v>0.4</v>
      </c>
      <c r="J2173" s="30">
        <v>4000</v>
      </c>
      <c r="K2173" s="31">
        <f t="shared" si="16"/>
        <v>1600</v>
      </c>
      <c r="L2173" s="31">
        <f t="shared" si="17"/>
        <v>640</v>
      </c>
      <c r="M2173" s="32">
        <v>0.4</v>
      </c>
      <c r="O2173" s="37"/>
      <c r="P2173" s="35"/>
      <c r="Q2173" s="33"/>
      <c r="R2173" s="34"/>
    </row>
    <row r="2174" spans="1:18" ht="15.75" customHeight="1" x14ac:dyDescent="0.2">
      <c r="A2174" s="22"/>
      <c r="B2174" s="27" t="s">
        <v>34</v>
      </c>
      <c r="C2174" s="27">
        <v>1128299</v>
      </c>
      <c r="D2174" s="28">
        <v>44240</v>
      </c>
      <c r="E2174" s="27" t="s">
        <v>35</v>
      </c>
      <c r="F2174" s="27" t="s">
        <v>91</v>
      </c>
      <c r="G2174" s="27" t="s">
        <v>92</v>
      </c>
      <c r="H2174" s="27" t="s">
        <v>26</v>
      </c>
      <c r="I2174" s="29">
        <v>0.4</v>
      </c>
      <c r="J2174" s="30">
        <v>4000</v>
      </c>
      <c r="K2174" s="31">
        <f t="shared" si="16"/>
        <v>1600</v>
      </c>
      <c r="L2174" s="31">
        <f t="shared" si="17"/>
        <v>560</v>
      </c>
      <c r="M2174" s="32">
        <v>0.35</v>
      </c>
      <c r="O2174" s="37"/>
      <c r="P2174" s="35"/>
      <c r="Q2174" s="33"/>
      <c r="R2174" s="34"/>
    </row>
    <row r="2175" spans="1:18" ht="15.75" customHeight="1" x14ac:dyDescent="0.2">
      <c r="A2175" s="22"/>
      <c r="B2175" s="27" t="s">
        <v>34</v>
      </c>
      <c r="C2175" s="27">
        <v>1128299</v>
      </c>
      <c r="D2175" s="28">
        <v>44240</v>
      </c>
      <c r="E2175" s="27" t="s">
        <v>35</v>
      </c>
      <c r="F2175" s="27" t="s">
        <v>91</v>
      </c>
      <c r="G2175" s="27" t="s">
        <v>92</v>
      </c>
      <c r="H2175" s="27" t="s">
        <v>27</v>
      </c>
      <c r="I2175" s="29">
        <v>0.4</v>
      </c>
      <c r="J2175" s="30">
        <v>2500</v>
      </c>
      <c r="K2175" s="31">
        <f t="shared" si="16"/>
        <v>1000</v>
      </c>
      <c r="L2175" s="31">
        <f t="shared" si="17"/>
        <v>400</v>
      </c>
      <c r="M2175" s="32">
        <v>0.4</v>
      </c>
      <c r="O2175" s="37"/>
      <c r="P2175" s="35"/>
      <c r="Q2175" s="33"/>
      <c r="R2175" s="34"/>
    </row>
    <row r="2176" spans="1:18" ht="15.75" customHeight="1" x14ac:dyDescent="0.2">
      <c r="A2176" s="22"/>
      <c r="B2176" s="27" t="s">
        <v>34</v>
      </c>
      <c r="C2176" s="27">
        <v>1128299</v>
      </c>
      <c r="D2176" s="28">
        <v>44240</v>
      </c>
      <c r="E2176" s="27" t="s">
        <v>35</v>
      </c>
      <c r="F2176" s="27" t="s">
        <v>91</v>
      </c>
      <c r="G2176" s="27" t="s">
        <v>92</v>
      </c>
      <c r="H2176" s="27" t="s">
        <v>28</v>
      </c>
      <c r="I2176" s="29">
        <v>0.45000000000000012</v>
      </c>
      <c r="J2176" s="30">
        <v>1750</v>
      </c>
      <c r="K2176" s="31">
        <f t="shared" si="16"/>
        <v>787.50000000000023</v>
      </c>
      <c r="L2176" s="31">
        <f t="shared" si="17"/>
        <v>275.62500000000006</v>
      </c>
      <c r="M2176" s="32">
        <v>0.35</v>
      </c>
      <c r="O2176" s="37"/>
      <c r="P2176" s="35"/>
      <c r="Q2176" s="33"/>
      <c r="R2176" s="34"/>
    </row>
    <row r="2177" spans="1:18" ht="15.75" customHeight="1" x14ac:dyDescent="0.2">
      <c r="A2177" s="22"/>
      <c r="B2177" s="27" t="s">
        <v>34</v>
      </c>
      <c r="C2177" s="27">
        <v>1128299</v>
      </c>
      <c r="D2177" s="28">
        <v>44240</v>
      </c>
      <c r="E2177" s="27" t="s">
        <v>35</v>
      </c>
      <c r="F2177" s="27" t="s">
        <v>91</v>
      </c>
      <c r="G2177" s="27" t="s">
        <v>92</v>
      </c>
      <c r="H2177" s="27" t="s">
        <v>29</v>
      </c>
      <c r="I2177" s="29">
        <v>0.4</v>
      </c>
      <c r="J2177" s="30">
        <v>3750</v>
      </c>
      <c r="K2177" s="31">
        <f t="shared" si="16"/>
        <v>1500</v>
      </c>
      <c r="L2177" s="31">
        <f t="shared" si="17"/>
        <v>375</v>
      </c>
      <c r="M2177" s="32">
        <v>0.25</v>
      </c>
      <c r="O2177" s="37"/>
      <c r="P2177" s="35"/>
      <c r="Q2177" s="33"/>
      <c r="R2177" s="34"/>
    </row>
    <row r="2178" spans="1:18" ht="15.75" customHeight="1" x14ac:dyDescent="0.2">
      <c r="A2178" s="22"/>
      <c r="B2178" s="27" t="s">
        <v>34</v>
      </c>
      <c r="C2178" s="27">
        <v>1128299</v>
      </c>
      <c r="D2178" s="28">
        <v>44267</v>
      </c>
      <c r="E2178" s="27" t="s">
        <v>35</v>
      </c>
      <c r="F2178" s="27" t="s">
        <v>91</v>
      </c>
      <c r="G2178" s="27" t="s">
        <v>92</v>
      </c>
      <c r="H2178" s="27" t="s">
        <v>24</v>
      </c>
      <c r="I2178" s="29">
        <v>0.4</v>
      </c>
      <c r="J2178" s="30">
        <v>5250</v>
      </c>
      <c r="K2178" s="31">
        <f t="shared" si="16"/>
        <v>2100</v>
      </c>
      <c r="L2178" s="31">
        <f t="shared" si="17"/>
        <v>840</v>
      </c>
      <c r="M2178" s="32">
        <v>0.4</v>
      </c>
      <c r="O2178" s="37"/>
      <c r="P2178" s="35"/>
      <c r="Q2178" s="33"/>
      <c r="R2178" s="34"/>
    </row>
    <row r="2179" spans="1:18" ht="15.75" customHeight="1" x14ac:dyDescent="0.2">
      <c r="A2179" s="22"/>
      <c r="B2179" s="27" t="s">
        <v>34</v>
      </c>
      <c r="C2179" s="27">
        <v>1128299</v>
      </c>
      <c r="D2179" s="28">
        <v>44267</v>
      </c>
      <c r="E2179" s="27" t="s">
        <v>35</v>
      </c>
      <c r="F2179" s="27" t="s">
        <v>91</v>
      </c>
      <c r="G2179" s="27" t="s">
        <v>92</v>
      </c>
      <c r="H2179" s="27" t="s">
        <v>25</v>
      </c>
      <c r="I2179" s="29">
        <v>0.5</v>
      </c>
      <c r="J2179" s="30">
        <v>3750</v>
      </c>
      <c r="K2179" s="31">
        <f t="shared" si="16"/>
        <v>1875</v>
      </c>
      <c r="L2179" s="31">
        <f t="shared" si="17"/>
        <v>750</v>
      </c>
      <c r="M2179" s="32">
        <v>0.4</v>
      </c>
      <c r="O2179" s="37"/>
      <c r="P2179" s="35"/>
      <c r="Q2179" s="33"/>
      <c r="R2179" s="34"/>
    </row>
    <row r="2180" spans="1:18" ht="15.75" customHeight="1" x14ac:dyDescent="0.2">
      <c r="A2180" s="22"/>
      <c r="B2180" s="27" t="s">
        <v>34</v>
      </c>
      <c r="C2180" s="27">
        <v>1128299</v>
      </c>
      <c r="D2180" s="28">
        <v>44267</v>
      </c>
      <c r="E2180" s="27" t="s">
        <v>35</v>
      </c>
      <c r="F2180" s="27" t="s">
        <v>91</v>
      </c>
      <c r="G2180" s="27" t="s">
        <v>92</v>
      </c>
      <c r="H2180" s="27" t="s">
        <v>26</v>
      </c>
      <c r="I2180" s="29">
        <v>0.5</v>
      </c>
      <c r="J2180" s="30">
        <v>3750</v>
      </c>
      <c r="K2180" s="31">
        <f t="shared" si="16"/>
        <v>1875</v>
      </c>
      <c r="L2180" s="31">
        <f t="shared" si="17"/>
        <v>656.25</v>
      </c>
      <c r="M2180" s="32">
        <v>0.35</v>
      </c>
      <c r="O2180" s="37"/>
      <c r="P2180" s="35"/>
      <c r="Q2180" s="33"/>
      <c r="R2180" s="34"/>
    </row>
    <row r="2181" spans="1:18" ht="15.75" customHeight="1" x14ac:dyDescent="0.2">
      <c r="A2181" s="22"/>
      <c r="B2181" s="27" t="s">
        <v>34</v>
      </c>
      <c r="C2181" s="27">
        <v>1128299</v>
      </c>
      <c r="D2181" s="28">
        <v>44267</v>
      </c>
      <c r="E2181" s="27" t="s">
        <v>35</v>
      </c>
      <c r="F2181" s="27" t="s">
        <v>91</v>
      </c>
      <c r="G2181" s="27" t="s">
        <v>92</v>
      </c>
      <c r="H2181" s="27" t="s">
        <v>27</v>
      </c>
      <c r="I2181" s="29">
        <v>0.5</v>
      </c>
      <c r="J2181" s="30">
        <v>2500</v>
      </c>
      <c r="K2181" s="31">
        <f t="shared" si="16"/>
        <v>1250</v>
      </c>
      <c r="L2181" s="31">
        <f t="shared" si="17"/>
        <v>500</v>
      </c>
      <c r="M2181" s="32">
        <v>0.4</v>
      </c>
      <c r="O2181" s="37"/>
      <c r="P2181" s="35"/>
      <c r="Q2181" s="33"/>
      <c r="R2181" s="34"/>
    </row>
    <row r="2182" spans="1:18" ht="15.75" customHeight="1" x14ac:dyDescent="0.2">
      <c r="A2182" s="22"/>
      <c r="B2182" s="27" t="s">
        <v>34</v>
      </c>
      <c r="C2182" s="27">
        <v>1128299</v>
      </c>
      <c r="D2182" s="28">
        <v>44267</v>
      </c>
      <c r="E2182" s="27" t="s">
        <v>35</v>
      </c>
      <c r="F2182" s="27" t="s">
        <v>91</v>
      </c>
      <c r="G2182" s="27" t="s">
        <v>92</v>
      </c>
      <c r="H2182" s="27" t="s">
        <v>28</v>
      </c>
      <c r="I2182" s="29">
        <v>0.55000000000000004</v>
      </c>
      <c r="J2182" s="30">
        <v>1500</v>
      </c>
      <c r="K2182" s="31">
        <f t="shared" si="16"/>
        <v>825.00000000000011</v>
      </c>
      <c r="L2182" s="31">
        <f t="shared" si="17"/>
        <v>288.75</v>
      </c>
      <c r="M2182" s="32">
        <v>0.35</v>
      </c>
      <c r="O2182" s="37"/>
      <c r="P2182" s="35"/>
      <c r="Q2182" s="33"/>
      <c r="R2182" s="34"/>
    </row>
    <row r="2183" spans="1:18" ht="15.75" customHeight="1" x14ac:dyDescent="0.2">
      <c r="A2183" s="22"/>
      <c r="B2183" s="27" t="s">
        <v>34</v>
      </c>
      <c r="C2183" s="27">
        <v>1128299</v>
      </c>
      <c r="D2183" s="28">
        <v>44267</v>
      </c>
      <c r="E2183" s="27" t="s">
        <v>35</v>
      </c>
      <c r="F2183" s="27" t="s">
        <v>91</v>
      </c>
      <c r="G2183" s="27" t="s">
        <v>92</v>
      </c>
      <c r="H2183" s="27" t="s">
        <v>29</v>
      </c>
      <c r="I2183" s="29">
        <v>0.5</v>
      </c>
      <c r="J2183" s="30">
        <v>3500</v>
      </c>
      <c r="K2183" s="31">
        <f t="shared" si="16"/>
        <v>1750</v>
      </c>
      <c r="L2183" s="31">
        <f t="shared" si="17"/>
        <v>437.5</v>
      </c>
      <c r="M2183" s="32">
        <v>0.25</v>
      </c>
      <c r="O2183" s="37"/>
      <c r="P2183" s="35"/>
      <c r="Q2183" s="33"/>
      <c r="R2183" s="34"/>
    </row>
    <row r="2184" spans="1:18" ht="15.75" customHeight="1" x14ac:dyDescent="0.2">
      <c r="A2184" s="22"/>
      <c r="B2184" s="27" t="s">
        <v>34</v>
      </c>
      <c r="C2184" s="27">
        <v>1128299</v>
      </c>
      <c r="D2184" s="28">
        <v>44299</v>
      </c>
      <c r="E2184" s="27" t="s">
        <v>35</v>
      </c>
      <c r="F2184" s="27" t="s">
        <v>91</v>
      </c>
      <c r="G2184" s="27" t="s">
        <v>92</v>
      </c>
      <c r="H2184" s="27" t="s">
        <v>24</v>
      </c>
      <c r="I2184" s="29">
        <v>0.5</v>
      </c>
      <c r="J2184" s="30">
        <v>5250</v>
      </c>
      <c r="K2184" s="31">
        <f t="shared" si="16"/>
        <v>2625</v>
      </c>
      <c r="L2184" s="31">
        <f t="shared" si="17"/>
        <v>1050</v>
      </c>
      <c r="M2184" s="32">
        <v>0.4</v>
      </c>
      <c r="O2184" s="37"/>
      <c r="P2184" s="35"/>
      <c r="Q2184" s="33"/>
      <c r="R2184" s="34"/>
    </row>
    <row r="2185" spans="1:18" ht="15.75" customHeight="1" x14ac:dyDescent="0.2">
      <c r="A2185" s="22"/>
      <c r="B2185" s="27" t="s">
        <v>34</v>
      </c>
      <c r="C2185" s="27">
        <v>1128299</v>
      </c>
      <c r="D2185" s="28">
        <v>44299</v>
      </c>
      <c r="E2185" s="27" t="s">
        <v>35</v>
      </c>
      <c r="F2185" s="27" t="s">
        <v>91</v>
      </c>
      <c r="G2185" s="27" t="s">
        <v>92</v>
      </c>
      <c r="H2185" s="27" t="s">
        <v>25</v>
      </c>
      <c r="I2185" s="29">
        <v>0.55000000000000004</v>
      </c>
      <c r="J2185" s="30">
        <v>3250</v>
      </c>
      <c r="K2185" s="31">
        <f t="shared" si="16"/>
        <v>1787.5000000000002</v>
      </c>
      <c r="L2185" s="31">
        <f t="shared" si="17"/>
        <v>715.00000000000011</v>
      </c>
      <c r="M2185" s="32">
        <v>0.4</v>
      </c>
      <c r="O2185" s="37"/>
      <c r="P2185" s="35"/>
      <c r="Q2185" s="33"/>
      <c r="R2185" s="34"/>
    </row>
    <row r="2186" spans="1:18" ht="15.75" customHeight="1" x14ac:dyDescent="0.2">
      <c r="A2186" s="22"/>
      <c r="B2186" s="27" t="s">
        <v>34</v>
      </c>
      <c r="C2186" s="27">
        <v>1128299</v>
      </c>
      <c r="D2186" s="28">
        <v>44299</v>
      </c>
      <c r="E2186" s="27" t="s">
        <v>35</v>
      </c>
      <c r="F2186" s="27" t="s">
        <v>91</v>
      </c>
      <c r="G2186" s="27" t="s">
        <v>92</v>
      </c>
      <c r="H2186" s="27" t="s">
        <v>26</v>
      </c>
      <c r="I2186" s="29">
        <v>0.55000000000000004</v>
      </c>
      <c r="J2186" s="30">
        <v>3750</v>
      </c>
      <c r="K2186" s="31">
        <f t="shared" si="16"/>
        <v>2062.5</v>
      </c>
      <c r="L2186" s="31">
        <f t="shared" si="17"/>
        <v>721.875</v>
      </c>
      <c r="M2186" s="32">
        <v>0.35</v>
      </c>
      <c r="O2186" s="37"/>
      <c r="P2186" s="35"/>
      <c r="Q2186" s="33"/>
      <c r="R2186" s="34"/>
    </row>
    <row r="2187" spans="1:18" ht="15.75" customHeight="1" x14ac:dyDescent="0.2">
      <c r="A2187" s="22"/>
      <c r="B2187" s="27" t="s">
        <v>34</v>
      </c>
      <c r="C2187" s="27">
        <v>1128299</v>
      </c>
      <c r="D2187" s="28">
        <v>44299</v>
      </c>
      <c r="E2187" s="27" t="s">
        <v>35</v>
      </c>
      <c r="F2187" s="27" t="s">
        <v>91</v>
      </c>
      <c r="G2187" s="27" t="s">
        <v>92</v>
      </c>
      <c r="H2187" s="27" t="s">
        <v>27</v>
      </c>
      <c r="I2187" s="29">
        <v>0.5</v>
      </c>
      <c r="J2187" s="30">
        <v>2750</v>
      </c>
      <c r="K2187" s="31">
        <f t="shared" si="16"/>
        <v>1375</v>
      </c>
      <c r="L2187" s="31">
        <f t="shared" si="17"/>
        <v>550</v>
      </c>
      <c r="M2187" s="32">
        <v>0.4</v>
      </c>
      <c r="O2187" s="37"/>
      <c r="P2187" s="35"/>
      <c r="Q2187" s="33"/>
      <c r="R2187" s="34"/>
    </row>
    <row r="2188" spans="1:18" ht="15.75" customHeight="1" x14ac:dyDescent="0.2">
      <c r="A2188" s="22"/>
      <c r="B2188" s="27" t="s">
        <v>34</v>
      </c>
      <c r="C2188" s="27">
        <v>1128299</v>
      </c>
      <c r="D2188" s="28">
        <v>44299</v>
      </c>
      <c r="E2188" s="27" t="s">
        <v>35</v>
      </c>
      <c r="F2188" s="27" t="s">
        <v>91</v>
      </c>
      <c r="G2188" s="27" t="s">
        <v>92</v>
      </c>
      <c r="H2188" s="27" t="s">
        <v>28</v>
      </c>
      <c r="I2188" s="29">
        <v>0.55000000000000004</v>
      </c>
      <c r="J2188" s="30">
        <v>1750</v>
      </c>
      <c r="K2188" s="31">
        <f t="shared" si="16"/>
        <v>962.50000000000011</v>
      </c>
      <c r="L2188" s="31">
        <f t="shared" si="17"/>
        <v>336.875</v>
      </c>
      <c r="M2188" s="32">
        <v>0.35</v>
      </c>
      <c r="O2188" s="37"/>
      <c r="P2188" s="35"/>
      <c r="Q2188" s="33"/>
      <c r="R2188" s="34"/>
    </row>
    <row r="2189" spans="1:18" ht="15.75" customHeight="1" x14ac:dyDescent="0.2">
      <c r="A2189" s="22"/>
      <c r="B2189" s="27" t="s">
        <v>34</v>
      </c>
      <c r="C2189" s="27">
        <v>1128299</v>
      </c>
      <c r="D2189" s="28">
        <v>44299</v>
      </c>
      <c r="E2189" s="27" t="s">
        <v>35</v>
      </c>
      <c r="F2189" s="27" t="s">
        <v>91</v>
      </c>
      <c r="G2189" s="27" t="s">
        <v>92</v>
      </c>
      <c r="H2189" s="27" t="s">
        <v>29</v>
      </c>
      <c r="I2189" s="29">
        <v>0.70000000000000007</v>
      </c>
      <c r="J2189" s="30">
        <v>3500</v>
      </c>
      <c r="K2189" s="31">
        <f t="shared" si="16"/>
        <v>2450.0000000000005</v>
      </c>
      <c r="L2189" s="31">
        <f t="shared" si="17"/>
        <v>612.50000000000011</v>
      </c>
      <c r="M2189" s="32">
        <v>0.25</v>
      </c>
      <c r="O2189" s="37"/>
      <c r="P2189" s="35"/>
      <c r="Q2189" s="33"/>
      <c r="R2189" s="34"/>
    </row>
    <row r="2190" spans="1:18" ht="15.75" customHeight="1" x14ac:dyDescent="0.2">
      <c r="A2190" s="22"/>
      <c r="B2190" s="27" t="s">
        <v>34</v>
      </c>
      <c r="C2190" s="27">
        <v>1128299</v>
      </c>
      <c r="D2190" s="28">
        <v>44330</v>
      </c>
      <c r="E2190" s="27" t="s">
        <v>35</v>
      </c>
      <c r="F2190" s="27" t="s">
        <v>91</v>
      </c>
      <c r="G2190" s="27" t="s">
        <v>92</v>
      </c>
      <c r="H2190" s="27" t="s">
        <v>24</v>
      </c>
      <c r="I2190" s="29">
        <v>0.5</v>
      </c>
      <c r="J2190" s="30">
        <v>5500</v>
      </c>
      <c r="K2190" s="31">
        <f t="shared" si="16"/>
        <v>2750</v>
      </c>
      <c r="L2190" s="31">
        <f t="shared" si="17"/>
        <v>1100</v>
      </c>
      <c r="M2190" s="32">
        <v>0.4</v>
      </c>
      <c r="O2190" s="37"/>
      <c r="P2190" s="35"/>
      <c r="Q2190" s="33"/>
      <c r="R2190" s="34"/>
    </row>
    <row r="2191" spans="1:18" ht="15.75" customHeight="1" x14ac:dyDescent="0.2">
      <c r="A2191" s="22"/>
      <c r="B2191" s="27" t="s">
        <v>34</v>
      </c>
      <c r="C2191" s="27">
        <v>1128299</v>
      </c>
      <c r="D2191" s="28">
        <v>44330</v>
      </c>
      <c r="E2191" s="27" t="s">
        <v>35</v>
      </c>
      <c r="F2191" s="27" t="s">
        <v>91</v>
      </c>
      <c r="G2191" s="27" t="s">
        <v>92</v>
      </c>
      <c r="H2191" s="27" t="s">
        <v>25</v>
      </c>
      <c r="I2191" s="29">
        <v>0.55000000000000004</v>
      </c>
      <c r="J2191" s="30">
        <v>4000</v>
      </c>
      <c r="K2191" s="31">
        <f t="shared" si="16"/>
        <v>2200</v>
      </c>
      <c r="L2191" s="31">
        <f t="shared" si="17"/>
        <v>880</v>
      </c>
      <c r="M2191" s="32">
        <v>0.4</v>
      </c>
      <c r="O2191" s="37"/>
      <c r="P2191" s="35"/>
      <c r="Q2191" s="33"/>
      <c r="R2191" s="34"/>
    </row>
    <row r="2192" spans="1:18" ht="15.75" customHeight="1" x14ac:dyDescent="0.2">
      <c r="A2192" s="22"/>
      <c r="B2192" s="27" t="s">
        <v>34</v>
      </c>
      <c r="C2192" s="27">
        <v>1128299</v>
      </c>
      <c r="D2192" s="28">
        <v>44330</v>
      </c>
      <c r="E2192" s="27" t="s">
        <v>35</v>
      </c>
      <c r="F2192" s="27" t="s">
        <v>91</v>
      </c>
      <c r="G2192" s="27" t="s">
        <v>92</v>
      </c>
      <c r="H2192" s="27" t="s">
        <v>26</v>
      </c>
      <c r="I2192" s="29">
        <v>0.55000000000000004</v>
      </c>
      <c r="J2192" s="30">
        <v>4250</v>
      </c>
      <c r="K2192" s="31">
        <f t="shared" si="16"/>
        <v>2337.5</v>
      </c>
      <c r="L2192" s="31">
        <f t="shared" si="17"/>
        <v>818.125</v>
      </c>
      <c r="M2192" s="32">
        <v>0.35</v>
      </c>
      <c r="O2192" s="37"/>
      <c r="P2192" s="35"/>
      <c r="Q2192" s="33"/>
      <c r="R2192" s="34"/>
    </row>
    <row r="2193" spans="1:18" ht="15.75" customHeight="1" x14ac:dyDescent="0.2">
      <c r="A2193" s="22"/>
      <c r="B2193" s="27" t="s">
        <v>34</v>
      </c>
      <c r="C2193" s="27">
        <v>1128299</v>
      </c>
      <c r="D2193" s="28">
        <v>44330</v>
      </c>
      <c r="E2193" s="27" t="s">
        <v>35</v>
      </c>
      <c r="F2193" s="27" t="s">
        <v>91</v>
      </c>
      <c r="G2193" s="27" t="s">
        <v>92</v>
      </c>
      <c r="H2193" s="27" t="s">
        <v>27</v>
      </c>
      <c r="I2193" s="29">
        <v>0.5</v>
      </c>
      <c r="J2193" s="30">
        <v>3250</v>
      </c>
      <c r="K2193" s="31">
        <f t="shared" si="16"/>
        <v>1625</v>
      </c>
      <c r="L2193" s="31">
        <f t="shared" si="17"/>
        <v>650</v>
      </c>
      <c r="M2193" s="32">
        <v>0.4</v>
      </c>
      <c r="O2193" s="37"/>
      <c r="P2193" s="35"/>
      <c r="Q2193" s="33"/>
      <c r="R2193" s="34"/>
    </row>
    <row r="2194" spans="1:18" ht="15.75" customHeight="1" x14ac:dyDescent="0.2">
      <c r="A2194" s="22"/>
      <c r="B2194" s="27" t="s">
        <v>34</v>
      </c>
      <c r="C2194" s="27">
        <v>1128299</v>
      </c>
      <c r="D2194" s="28">
        <v>44330</v>
      </c>
      <c r="E2194" s="27" t="s">
        <v>35</v>
      </c>
      <c r="F2194" s="27" t="s">
        <v>91</v>
      </c>
      <c r="G2194" s="27" t="s">
        <v>92</v>
      </c>
      <c r="H2194" s="27" t="s">
        <v>28</v>
      </c>
      <c r="I2194" s="29">
        <v>0.55000000000000004</v>
      </c>
      <c r="J2194" s="30">
        <v>2250</v>
      </c>
      <c r="K2194" s="31">
        <f t="shared" si="16"/>
        <v>1237.5</v>
      </c>
      <c r="L2194" s="31">
        <f t="shared" si="17"/>
        <v>433.125</v>
      </c>
      <c r="M2194" s="32">
        <v>0.35</v>
      </c>
      <c r="O2194" s="37"/>
      <c r="P2194" s="35"/>
      <c r="Q2194" s="33"/>
      <c r="R2194" s="34"/>
    </row>
    <row r="2195" spans="1:18" ht="15.75" customHeight="1" x14ac:dyDescent="0.2">
      <c r="A2195" s="22"/>
      <c r="B2195" s="27" t="s">
        <v>34</v>
      </c>
      <c r="C2195" s="27">
        <v>1128299</v>
      </c>
      <c r="D2195" s="28">
        <v>44330</v>
      </c>
      <c r="E2195" s="27" t="s">
        <v>35</v>
      </c>
      <c r="F2195" s="27" t="s">
        <v>91</v>
      </c>
      <c r="G2195" s="27" t="s">
        <v>92</v>
      </c>
      <c r="H2195" s="27" t="s">
        <v>29</v>
      </c>
      <c r="I2195" s="29">
        <v>0.70000000000000007</v>
      </c>
      <c r="J2195" s="30">
        <v>4000</v>
      </c>
      <c r="K2195" s="31">
        <f t="shared" si="16"/>
        <v>2800.0000000000005</v>
      </c>
      <c r="L2195" s="31">
        <f t="shared" si="17"/>
        <v>700.00000000000011</v>
      </c>
      <c r="M2195" s="32">
        <v>0.25</v>
      </c>
      <c r="O2195" s="37"/>
      <c r="P2195" s="35"/>
      <c r="Q2195" s="33"/>
      <c r="R2195" s="34"/>
    </row>
    <row r="2196" spans="1:18" ht="15.75" customHeight="1" x14ac:dyDescent="0.2">
      <c r="A2196" s="22"/>
      <c r="B2196" s="27" t="s">
        <v>34</v>
      </c>
      <c r="C2196" s="27">
        <v>1128299</v>
      </c>
      <c r="D2196" s="28">
        <v>44360</v>
      </c>
      <c r="E2196" s="27" t="s">
        <v>35</v>
      </c>
      <c r="F2196" s="27" t="s">
        <v>91</v>
      </c>
      <c r="G2196" s="27" t="s">
        <v>92</v>
      </c>
      <c r="H2196" s="27" t="s">
        <v>24</v>
      </c>
      <c r="I2196" s="29">
        <v>0.5</v>
      </c>
      <c r="J2196" s="30">
        <v>6750</v>
      </c>
      <c r="K2196" s="31">
        <f t="shared" si="16"/>
        <v>3375</v>
      </c>
      <c r="L2196" s="31">
        <f t="shared" si="17"/>
        <v>1350</v>
      </c>
      <c r="M2196" s="32">
        <v>0.4</v>
      </c>
      <c r="O2196" s="37"/>
      <c r="P2196" s="35"/>
      <c r="Q2196" s="33"/>
      <c r="R2196" s="34"/>
    </row>
    <row r="2197" spans="1:18" ht="15.75" customHeight="1" x14ac:dyDescent="0.2">
      <c r="A2197" s="22"/>
      <c r="B2197" s="27" t="s">
        <v>34</v>
      </c>
      <c r="C2197" s="27">
        <v>1128299</v>
      </c>
      <c r="D2197" s="28">
        <v>44360</v>
      </c>
      <c r="E2197" s="27" t="s">
        <v>35</v>
      </c>
      <c r="F2197" s="27" t="s">
        <v>91</v>
      </c>
      <c r="G2197" s="27" t="s">
        <v>92</v>
      </c>
      <c r="H2197" s="27" t="s">
        <v>25</v>
      </c>
      <c r="I2197" s="29">
        <v>0.55000000000000004</v>
      </c>
      <c r="J2197" s="30">
        <v>5250</v>
      </c>
      <c r="K2197" s="31">
        <f t="shared" si="16"/>
        <v>2887.5000000000005</v>
      </c>
      <c r="L2197" s="31">
        <f t="shared" si="17"/>
        <v>1155.0000000000002</v>
      </c>
      <c r="M2197" s="32">
        <v>0.4</v>
      </c>
      <c r="O2197" s="37"/>
      <c r="P2197" s="35"/>
      <c r="Q2197" s="33"/>
      <c r="R2197" s="34"/>
    </row>
    <row r="2198" spans="1:18" ht="15.75" customHeight="1" x14ac:dyDescent="0.2">
      <c r="A2198" s="22"/>
      <c r="B2198" s="27" t="s">
        <v>34</v>
      </c>
      <c r="C2198" s="27">
        <v>1128299</v>
      </c>
      <c r="D2198" s="28">
        <v>44360</v>
      </c>
      <c r="E2198" s="27" t="s">
        <v>35</v>
      </c>
      <c r="F2198" s="27" t="s">
        <v>91</v>
      </c>
      <c r="G2198" s="27" t="s">
        <v>92</v>
      </c>
      <c r="H2198" s="27" t="s">
        <v>26</v>
      </c>
      <c r="I2198" s="29">
        <v>0.55000000000000004</v>
      </c>
      <c r="J2198" s="30">
        <v>5250</v>
      </c>
      <c r="K2198" s="31">
        <f t="shared" si="16"/>
        <v>2887.5000000000005</v>
      </c>
      <c r="L2198" s="31">
        <f t="shared" si="17"/>
        <v>1010.6250000000001</v>
      </c>
      <c r="M2198" s="32">
        <v>0.35</v>
      </c>
      <c r="O2198" s="37"/>
      <c r="P2198" s="35"/>
      <c r="Q2198" s="33"/>
      <c r="R2198" s="34"/>
    </row>
    <row r="2199" spans="1:18" ht="15.75" customHeight="1" x14ac:dyDescent="0.2">
      <c r="A2199" s="22"/>
      <c r="B2199" s="27" t="s">
        <v>34</v>
      </c>
      <c r="C2199" s="27">
        <v>1128299</v>
      </c>
      <c r="D2199" s="28">
        <v>44360</v>
      </c>
      <c r="E2199" s="27" t="s">
        <v>35</v>
      </c>
      <c r="F2199" s="27" t="s">
        <v>91</v>
      </c>
      <c r="G2199" s="27" t="s">
        <v>92</v>
      </c>
      <c r="H2199" s="27" t="s">
        <v>27</v>
      </c>
      <c r="I2199" s="29">
        <v>0.5</v>
      </c>
      <c r="J2199" s="30">
        <v>4000</v>
      </c>
      <c r="K2199" s="31">
        <f t="shared" si="16"/>
        <v>2000</v>
      </c>
      <c r="L2199" s="31">
        <f t="shared" si="17"/>
        <v>800</v>
      </c>
      <c r="M2199" s="32">
        <v>0.4</v>
      </c>
      <c r="O2199" s="37"/>
      <c r="P2199" s="35"/>
      <c r="Q2199" s="33"/>
      <c r="R2199" s="34"/>
    </row>
    <row r="2200" spans="1:18" ht="15.75" customHeight="1" x14ac:dyDescent="0.2">
      <c r="A2200" s="22"/>
      <c r="B2200" s="27" t="s">
        <v>34</v>
      </c>
      <c r="C2200" s="27">
        <v>1128299</v>
      </c>
      <c r="D2200" s="28">
        <v>44360</v>
      </c>
      <c r="E2200" s="27" t="s">
        <v>35</v>
      </c>
      <c r="F2200" s="27" t="s">
        <v>91</v>
      </c>
      <c r="G2200" s="27" t="s">
        <v>92</v>
      </c>
      <c r="H2200" s="27" t="s">
        <v>28</v>
      </c>
      <c r="I2200" s="29">
        <v>0.55000000000000004</v>
      </c>
      <c r="J2200" s="30">
        <v>2750</v>
      </c>
      <c r="K2200" s="31">
        <f t="shared" si="16"/>
        <v>1512.5000000000002</v>
      </c>
      <c r="L2200" s="31">
        <f t="shared" si="17"/>
        <v>529.375</v>
      </c>
      <c r="M2200" s="32">
        <v>0.35</v>
      </c>
      <c r="O2200" s="37"/>
      <c r="P2200" s="35"/>
      <c r="Q2200" s="33"/>
      <c r="R2200" s="34"/>
    </row>
    <row r="2201" spans="1:18" ht="15.75" customHeight="1" x14ac:dyDescent="0.2">
      <c r="A2201" s="22"/>
      <c r="B2201" s="27" t="s">
        <v>34</v>
      </c>
      <c r="C2201" s="27">
        <v>1128299</v>
      </c>
      <c r="D2201" s="28">
        <v>44360</v>
      </c>
      <c r="E2201" s="27" t="s">
        <v>35</v>
      </c>
      <c r="F2201" s="27" t="s">
        <v>91</v>
      </c>
      <c r="G2201" s="27" t="s">
        <v>92</v>
      </c>
      <c r="H2201" s="27" t="s">
        <v>29</v>
      </c>
      <c r="I2201" s="29">
        <v>0.70000000000000007</v>
      </c>
      <c r="J2201" s="30">
        <v>5750</v>
      </c>
      <c r="K2201" s="31">
        <f t="shared" si="16"/>
        <v>4025.0000000000005</v>
      </c>
      <c r="L2201" s="31">
        <f t="shared" si="17"/>
        <v>1006.2500000000001</v>
      </c>
      <c r="M2201" s="32">
        <v>0.25</v>
      </c>
      <c r="O2201" s="37"/>
      <c r="P2201" s="35"/>
      <c r="Q2201" s="33"/>
      <c r="R2201" s="34"/>
    </row>
    <row r="2202" spans="1:18" ht="15.75" customHeight="1" x14ac:dyDescent="0.2">
      <c r="A2202" s="22"/>
      <c r="B2202" s="27" t="s">
        <v>34</v>
      </c>
      <c r="C2202" s="27">
        <v>1128299</v>
      </c>
      <c r="D2202" s="28">
        <v>44389</v>
      </c>
      <c r="E2202" s="27" t="s">
        <v>35</v>
      </c>
      <c r="F2202" s="27" t="s">
        <v>91</v>
      </c>
      <c r="G2202" s="27" t="s">
        <v>92</v>
      </c>
      <c r="H2202" s="27" t="s">
        <v>24</v>
      </c>
      <c r="I2202" s="29">
        <v>0.5</v>
      </c>
      <c r="J2202" s="30">
        <v>7250</v>
      </c>
      <c r="K2202" s="31">
        <f t="shared" si="16"/>
        <v>3625</v>
      </c>
      <c r="L2202" s="31">
        <f t="shared" si="17"/>
        <v>1450</v>
      </c>
      <c r="M2202" s="32">
        <v>0.4</v>
      </c>
      <c r="O2202" s="37"/>
      <c r="P2202" s="35"/>
      <c r="Q2202" s="33"/>
      <c r="R2202" s="34"/>
    </row>
    <row r="2203" spans="1:18" ht="15.75" customHeight="1" x14ac:dyDescent="0.2">
      <c r="A2203" s="22"/>
      <c r="B2203" s="27" t="s">
        <v>34</v>
      </c>
      <c r="C2203" s="27">
        <v>1128299</v>
      </c>
      <c r="D2203" s="28">
        <v>44389</v>
      </c>
      <c r="E2203" s="27" t="s">
        <v>35</v>
      </c>
      <c r="F2203" s="27" t="s">
        <v>91</v>
      </c>
      <c r="G2203" s="27" t="s">
        <v>92</v>
      </c>
      <c r="H2203" s="27" t="s">
        <v>25</v>
      </c>
      <c r="I2203" s="29">
        <v>0.55000000000000004</v>
      </c>
      <c r="J2203" s="30">
        <v>5750</v>
      </c>
      <c r="K2203" s="31">
        <f t="shared" si="16"/>
        <v>3162.5000000000005</v>
      </c>
      <c r="L2203" s="31">
        <f t="shared" si="17"/>
        <v>1265.0000000000002</v>
      </c>
      <c r="M2203" s="32">
        <v>0.4</v>
      </c>
      <c r="O2203" s="37"/>
      <c r="P2203" s="35"/>
      <c r="Q2203" s="33"/>
      <c r="R2203" s="34"/>
    </row>
    <row r="2204" spans="1:18" ht="15.75" customHeight="1" x14ac:dyDescent="0.2">
      <c r="A2204" s="22"/>
      <c r="B2204" s="27" t="s">
        <v>34</v>
      </c>
      <c r="C2204" s="27">
        <v>1128299</v>
      </c>
      <c r="D2204" s="28">
        <v>44389</v>
      </c>
      <c r="E2204" s="27" t="s">
        <v>35</v>
      </c>
      <c r="F2204" s="27" t="s">
        <v>91</v>
      </c>
      <c r="G2204" s="27" t="s">
        <v>92</v>
      </c>
      <c r="H2204" s="27" t="s">
        <v>26</v>
      </c>
      <c r="I2204" s="29">
        <v>0.55000000000000004</v>
      </c>
      <c r="J2204" s="30">
        <v>5250</v>
      </c>
      <c r="K2204" s="31">
        <f t="shared" si="16"/>
        <v>2887.5000000000005</v>
      </c>
      <c r="L2204" s="31">
        <f t="shared" si="17"/>
        <v>1010.6250000000001</v>
      </c>
      <c r="M2204" s="32">
        <v>0.35</v>
      </c>
      <c r="O2204" s="37"/>
      <c r="P2204" s="35"/>
      <c r="Q2204" s="33"/>
      <c r="R2204" s="34"/>
    </row>
    <row r="2205" spans="1:18" ht="15.75" customHeight="1" x14ac:dyDescent="0.2">
      <c r="A2205" s="22"/>
      <c r="B2205" s="27" t="s">
        <v>34</v>
      </c>
      <c r="C2205" s="27">
        <v>1128299</v>
      </c>
      <c r="D2205" s="28">
        <v>44389</v>
      </c>
      <c r="E2205" s="27" t="s">
        <v>35</v>
      </c>
      <c r="F2205" s="27" t="s">
        <v>91</v>
      </c>
      <c r="G2205" s="27" t="s">
        <v>92</v>
      </c>
      <c r="H2205" s="27" t="s">
        <v>27</v>
      </c>
      <c r="I2205" s="29">
        <v>0.5</v>
      </c>
      <c r="J2205" s="30">
        <v>4250</v>
      </c>
      <c r="K2205" s="31">
        <f t="shared" si="16"/>
        <v>2125</v>
      </c>
      <c r="L2205" s="31">
        <f t="shared" si="17"/>
        <v>850</v>
      </c>
      <c r="M2205" s="32">
        <v>0.4</v>
      </c>
      <c r="O2205" s="37"/>
      <c r="P2205" s="35"/>
      <c r="Q2205" s="33"/>
      <c r="R2205" s="34"/>
    </row>
    <row r="2206" spans="1:18" ht="15.75" customHeight="1" x14ac:dyDescent="0.2">
      <c r="A2206" s="22"/>
      <c r="B2206" s="27" t="s">
        <v>34</v>
      </c>
      <c r="C2206" s="27">
        <v>1128299</v>
      </c>
      <c r="D2206" s="28">
        <v>44389</v>
      </c>
      <c r="E2206" s="27" t="s">
        <v>35</v>
      </c>
      <c r="F2206" s="27" t="s">
        <v>91</v>
      </c>
      <c r="G2206" s="27" t="s">
        <v>92</v>
      </c>
      <c r="H2206" s="27" t="s">
        <v>28</v>
      </c>
      <c r="I2206" s="29">
        <v>0.55000000000000004</v>
      </c>
      <c r="J2206" s="30">
        <v>4750</v>
      </c>
      <c r="K2206" s="31">
        <f t="shared" si="16"/>
        <v>2612.5</v>
      </c>
      <c r="L2206" s="31">
        <f t="shared" si="17"/>
        <v>914.37499999999989</v>
      </c>
      <c r="M2206" s="32">
        <v>0.35</v>
      </c>
      <c r="O2206" s="37"/>
      <c r="P2206" s="35"/>
      <c r="Q2206" s="33"/>
      <c r="R2206" s="34"/>
    </row>
    <row r="2207" spans="1:18" ht="15.75" customHeight="1" x14ac:dyDescent="0.2">
      <c r="A2207" s="22"/>
      <c r="B2207" s="27" t="s">
        <v>34</v>
      </c>
      <c r="C2207" s="27">
        <v>1128299</v>
      </c>
      <c r="D2207" s="28">
        <v>44389</v>
      </c>
      <c r="E2207" s="27" t="s">
        <v>35</v>
      </c>
      <c r="F2207" s="27" t="s">
        <v>91</v>
      </c>
      <c r="G2207" s="27" t="s">
        <v>92</v>
      </c>
      <c r="H2207" s="27" t="s">
        <v>29</v>
      </c>
      <c r="I2207" s="29">
        <v>0.70000000000000007</v>
      </c>
      <c r="J2207" s="30">
        <v>4750</v>
      </c>
      <c r="K2207" s="31">
        <f t="shared" si="16"/>
        <v>3325.0000000000005</v>
      </c>
      <c r="L2207" s="31">
        <f t="shared" si="17"/>
        <v>831.25000000000011</v>
      </c>
      <c r="M2207" s="32">
        <v>0.25</v>
      </c>
      <c r="O2207" s="37"/>
      <c r="P2207" s="35"/>
      <c r="Q2207" s="33"/>
      <c r="R2207" s="34"/>
    </row>
    <row r="2208" spans="1:18" ht="15.75" customHeight="1" x14ac:dyDescent="0.2">
      <c r="A2208" s="22"/>
      <c r="B2208" s="27" t="s">
        <v>34</v>
      </c>
      <c r="C2208" s="27">
        <v>1128299</v>
      </c>
      <c r="D2208" s="28">
        <v>44421</v>
      </c>
      <c r="E2208" s="27" t="s">
        <v>35</v>
      </c>
      <c r="F2208" s="27" t="s">
        <v>91</v>
      </c>
      <c r="G2208" s="27" t="s">
        <v>92</v>
      </c>
      <c r="H2208" s="27" t="s">
        <v>24</v>
      </c>
      <c r="I2208" s="29">
        <v>0.55000000000000004</v>
      </c>
      <c r="J2208" s="30">
        <v>6750</v>
      </c>
      <c r="K2208" s="31">
        <f t="shared" si="16"/>
        <v>3712.5000000000005</v>
      </c>
      <c r="L2208" s="31">
        <f t="shared" si="17"/>
        <v>1485.0000000000002</v>
      </c>
      <c r="M2208" s="32">
        <v>0.4</v>
      </c>
      <c r="O2208" s="37"/>
      <c r="P2208" s="35"/>
      <c r="Q2208" s="33"/>
      <c r="R2208" s="34"/>
    </row>
    <row r="2209" spans="1:18" ht="15.75" customHeight="1" x14ac:dyDescent="0.2">
      <c r="A2209" s="22"/>
      <c r="B2209" s="27" t="s">
        <v>34</v>
      </c>
      <c r="C2209" s="27">
        <v>1128299</v>
      </c>
      <c r="D2209" s="28">
        <v>44421</v>
      </c>
      <c r="E2209" s="27" t="s">
        <v>35</v>
      </c>
      <c r="F2209" s="27" t="s">
        <v>91</v>
      </c>
      <c r="G2209" s="27" t="s">
        <v>92</v>
      </c>
      <c r="H2209" s="27" t="s">
        <v>25</v>
      </c>
      <c r="I2209" s="29">
        <v>0.60000000000000009</v>
      </c>
      <c r="J2209" s="30">
        <v>6250</v>
      </c>
      <c r="K2209" s="31">
        <f t="shared" si="16"/>
        <v>3750.0000000000005</v>
      </c>
      <c r="L2209" s="31">
        <f t="shared" si="17"/>
        <v>1500.0000000000002</v>
      </c>
      <c r="M2209" s="32">
        <v>0.4</v>
      </c>
      <c r="O2209" s="37"/>
      <c r="P2209" s="35"/>
      <c r="Q2209" s="33"/>
      <c r="R2209" s="34"/>
    </row>
    <row r="2210" spans="1:18" ht="15.75" customHeight="1" x14ac:dyDescent="0.2">
      <c r="A2210" s="22"/>
      <c r="B2210" s="27" t="s">
        <v>34</v>
      </c>
      <c r="C2210" s="27">
        <v>1128299</v>
      </c>
      <c r="D2210" s="28">
        <v>44421</v>
      </c>
      <c r="E2210" s="27" t="s">
        <v>35</v>
      </c>
      <c r="F2210" s="27" t="s">
        <v>91</v>
      </c>
      <c r="G2210" s="27" t="s">
        <v>92</v>
      </c>
      <c r="H2210" s="27" t="s">
        <v>26</v>
      </c>
      <c r="I2210" s="29">
        <v>0.55000000000000004</v>
      </c>
      <c r="J2210" s="30">
        <v>5000</v>
      </c>
      <c r="K2210" s="31">
        <f t="shared" si="16"/>
        <v>2750</v>
      </c>
      <c r="L2210" s="31">
        <f t="shared" si="17"/>
        <v>962.49999999999989</v>
      </c>
      <c r="M2210" s="32">
        <v>0.35</v>
      </c>
      <c r="O2210" s="37"/>
      <c r="P2210" s="35"/>
      <c r="Q2210" s="33"/>
      <c r="R2210" s="34"/>
    </row>
    <row r="2211" spans="1:18" ht="15.75" customHeight="1" x14ac:dyDescent="0.2">
      <c r="A2211" s="22"/>
      <c r="B2211" s="27" t="s">
        <v>34</v>
      </c>
      <c r="C2211" s="27">
        <v>1128299</v>
      </c>
      <c r="D2211" s="28">
        <v>44421</v>
      </c>
      <c r="E2211" s="27" t="s">
        <v>35</v>
      </c>
      <c r="F2211" s="27" t="s">
        <v>91</v>
      </c>
      <c r="G2211" s="27" t="s">
        <v>92</v>
      </c>
      <c r="H2211" s="27" t="s">
        <v>27</v>
      </c>
      <c r="I2211" s="29">
        <v>0.55000000000000004</v>
      </c>
      <c r="J2211" s="30">
        <v>4500</v>
      </c>
      <c r="K2211" s="31">
        <f t="shared" si="16"/>
        <v>2475</v>
      </c>
      <c r="L2211" s="31">
        <f t="shared" si="17"/>
        <v>990</v>
      </c>
      <c r="M2211" s="32">
        <v>0.4</v>
      </c>
      <c r="O2211" s="37"/>
      <c r="P2211" s="35"/>
      <c r="Q2211" s="33"/>
      <c r="R2211" s="34"/>
    </row>
    <row r="2212" spans="1:18" ht="15.75" customHeight="1" x14ac:dyDescent="0.2">
      <c r="A2212" s="22"/>
      <c r="B2212" s="27" t="s">
        <v>34</v>
      </c>
      <c r="C2212" s="27">
        <v>1128299</v>
      </c>
      <c r="D2212" s="28">
        <v>44421</v>
      </c>
      <c r="E2212" s="27" t="s">
        <v>35</v>
      </c>
      <c r="F2212" s="27" t="s">
        <v>91</v>
      </c>
      <c r="G2212" s="27" t="s">
        <v>92</v>
      </c>
      <c r="H2212" s="27" t="s">
        <v>28</v>
      </c>
      <c r="I2212" s="29">
        <v>0.65</v>
      </c>
      <c r="J2212" s="30">
        <v>4500</v>
      </c>
      <c r="K2212" s="31">
        <f t="shared" si="16"/>
        <v>2925</v>
      </c>
      <c r="L2212" s="31">
        <f t="shared" si="17"/>
        <v>1023.7499999999999</v>
      </c>
      <c r="M2212" s="32">
        <v>0.35</v>
      </c>
      <c r="O2212" s="37"/>
      <c r="P2212" s="35"/>
      <c r="Q2212" s="33"/>
      <c r="R2212" s="34"/>
    </row>
    <row r="2213" spans="1:18" ht="15.75" customHeight="1" x14ac:dyDescent="0.2">
      <c r="A2213" s="22"/>
      <c r="B2213" s="27" t="s">
        <v>34</v>
      </c>
      <c r="C2213" s="27">
        <v>1128299</v>
      </c>
      <c r="D2213" s="28">
        <v>44421</v>
      </c>
      <c r="E2213" s="27" t="s">
        <v>35</v>
      </c>
      <c r="F2213" s="27" t="s">
        <v>91</v>
      </c>
      <c r="G2213" s="27" t="s">
        <v>92</v>
      </c>
      <c r="H2213" s="27" t="s">
        <v>29</v>
      </c>
      <c r="I2213" s="29">
        <v>0.70000000000000007</v>
      </c>
      <c r="J2213" s="30">
        <v>4250</v>
      </c>
      <c r="K2213" s="31">
        <f t="shared" si="16"/>
        <v>2975.0000000000005</v>
      </c>
      <c r="L2213" s="31">
        <f t="shared" si="17"/>
        <v>743.75000000000011</v>
      </c>
      <c r="M2213" s="32">
        <v>0.25</v>
      </c>
      <c r="O2213" s="37"/>
      <c r="P2213" s="35"/>
      <c r="Q2213" s="33"/>
      <c r="R2213" s="34"/>
    </row>
    <row r="2214" spans="1:18" ht="15.75" customHeight="1" x14ac:dyDescent="0.2">
      <c r="A2214" s="22"/>
      <c r="B2214" s="27" t="s">
        <v>34</v>
      </c>
      <c r="C2214" s="27">
        <v>1128299</v>
      </c>
      <c r="D2214" s="28">
        <v>44453</v>
      </c>
      <c r="E2214" s="27" t="s">
        <v>35</v>
      </c>
      <c r="F2214" s="27" t="s">
        <v>91</v>
      </c>
      <c r="G2214" s="27" t="s">
        <v>92</v>
      </c>
      <c r="H2214" s="27" t="s">
        <v>24</v>
      </c>
      <c r="I2214" s="29">
        <v>0.45000000000000012</v>
      </c>
      <c r="J2214" s="30">
        <v>6000</v>
      </c>
      <c r="K2214" s="31">
        <f t="shared" si="16"/>
        <v>2700.0000000000009</v>
      </c>
      <c r="L2214" s="31">
        <f t="shared" si="17"/>
        <v>1080.0000000000005</v>
      </c>
      <c r="M2214" s="32">
        <v>0.4</v>
      </c>
      <c r="O2214" s="37"/>
      <c r="P2214" s="35"/>
      <c r="Q2214" s="33"/>
      <c r="R2214" s="34"/>
    </row>
    <row r="2215" spans="1:18" ht="15.75" customHeight="1" x14ac:dyDescent="0.2">
      <c r="A2215" s="22"/>
      <c r="B2215" s="27" t="s">
        <v>34</v>
      </c>
      <c r="C2215" s="27">
        <v>1128299</v>
      </c>
      <c r="D2215" s="28">
        <v>44453</v>
      </c>
      <c r="E2215" s="27" t="s">
        <v>35</v>
      </c>
      <c r="F2215" s="27" t="s">
        <v>91</v>
      </c>
      <c r="G2215" s="27" t="s">
        <v>92</v>
      </c>
      <c r="H2215" s="27" t="s">
        <v>25</v>
      </c>
      <c r="I2215" s="29">
        <v>0.50000000000000011</v>
      </c>
      <c r="J2215" s="30">
        <v>6000</v>
      </c>
      <c r="K2215" s="31">
        <f t="shared" si="16"/>
        <v>3000.0000000000005</v>
      </c>
      <c r="L2215" s="31">
        <f t="shared" si="17"/>
        <v>1200.0000000000002</v>
      </c>
      <c r="M2215" s="32">
        <v>0.4</v>
      </c>
      <c r="O2215" s="37"/>
      <c r="P2215" s="35"/>
      <c r="Q2215" s="33"/>
      <c r="R2215" s="34"/>
    </row>
    <row r="2216" spans="1:18" ht="15.75" customHeight="1" x14ac:dyDescent="0.2">
      <c r="A2216" s="22"/>
      <c r="B2216" s="27" t="s">
        <v>34</v>
      </c>
      <c r="C2216" s="27">
        <v>1128299</v>
      </c>
      <c r="D2216" s="28">
        <v>44453</v>
      </c>
      <c r="E2216" s="27" t="s">
        <v>35</v>
      </c>
      <c r="F2216" s="27" t="s">
        <v>91</v>
      </c>
      <c r="G2216" s="27" t="s">
        <v>92</v>
      </c>
      <c r="H2216" s="27" t="s">
        <v>26</v>
      </c>
      <c r="I2216" s="29">
        <v>0.45000000000000012</v>
      </c>
      <c r="J2216" s="30">
        <v>4500</v>
      </c>
      <c r="K2216" s="31">
        <f t="shared" si="16"/>
        <v>2025.0000000000005</v>
      </c>
      <c r="L2216" s="31">
        <f t="shared" si="17"/>
        <v>708.75000000000011</v>
      </c>
      <c r="M2216" s="32">
        <v>0.35</v>
      </c>
      <c r="O2216" s="37"/>
      <c r="P2216" s="35"/>
      <c r="Q2216" s="33"/>
      <c r="R2216" s="34"/>
    </row>
    <row r="2217" spans="1:18" ht="15.75" customHeight="1" x14ac:dyDescent="0.2">
      <c r="A2217" s="22"/>
      <c r="B2217" s="27" t="s">
        <v>34</v>
      </c>
      <c r="C2217" s="27">
        <v>1128299</v>
      </c>
      <c r="D2217" s="28">
        <v>44453</v>
      </c>
      <c r="E2217" s="27" t="s">
        <v>35</v>
      </c>
      <c r="F2217" s="27" t="s">
        <v>91</v>
      </c>
      <c r="G2217" s="27" t="s">
        <v>92</v>
      </c>
      <c r="H2217" s="27" t="s">
        <v>27</v>
      </c>
      <c r="I2217" s="29">
        <v>0.45000000000000012</v>
      </c>
      <c r="J2217" s="30">
        <v>4000</v>
      </c>
      <c r="K2217" s="31">
        <f t="shared" si="16"/>
        <v>1800.0000000000005</v>
      </c>
      <c r="L2217" s="31">
        <f t="shared" si="17"/>
        <v>720.00000000000023</v>
      </c>
      <c r="M2217" s="32">
        <v>0.4</v>
      </c>
      <c r="O2217" s="37"/>
      <c r="P2217" s="35"/>
      <c r="Q2217" s="33"/>
      <c r="R2217" s="34"/>
    </row>
    <row r="2218" spans="1:18" ht="15.75" customHeight="1" x14ac:dyDescent="0.2">
      <c r="A2218" s="22"/>
      <c r="B2218" s="27" t="s">
        <v>34</v>
      </c>
      <c r="C2218" s="27">
        <v>1128299</v>
      </c>
      <c r="D2218" s="28">
        <v>44453</v>
      </c>
      <c r="E2218" s="27" t="s">
        <v>35</v>
      </c>
      <c r="F2218" s="27" t="s">
        <v>91</v>
      </c>
      <c r="G2218" s="27" t="s">
        <v>92</v>
      </c>
      <c r="H2218" s="27" t="s">
        <v>28</v>
      </c>
      <c r="I2218" s="29">
        <v>0.55000000000000004</v>
      </c>
      <c r="J2218" s="30">
        <v>4000</v>
      </c>
      <c r="K2218" s="31">
        <f t="shared" si="16"/>
        <v>2200</v>
      </c>
      <c r="L2218" s="31">
        <f t="shared" si="17"/>
        <v>770</v>
      </c>
      <c r="M2218" s="32">
        <v>0.35</v>
      </c>
      <c r="O2218" s="37"/>
      <c r="P2218" s="35"/>
      <c r="Q2218" s="33"/>
      <c r="R2218" s="34"/>
    </row>
    <row r="2219" spans="1:18" ht="15.75" customHeight="1" x14ac:dyDescent="0.2">
      <c r="A2219" s="22"/>
      <c r="B2219" s="27" t="s">
        <v>34</v>
      </c>
      <c r="C2219" s="27">
        <v>1128299</v>
      </c>
      <c r="D2219" s="28">
        <v>44453</v>
      </c>
      <c r="E2219" s="27" t="s">
        <v>35</v>
      </c>
      <c r="F2219" s="27" t="s">
        <v>91</v>
      </c>
      <c r="G2219" s="27" t="s">
        <v>92</v>
      </c>
      <c r="H2219" s="27" t="s">
        <v>29</v>
      </c>
      <c r="I2219" s="29">
        <v>0.60000000000000009</v>
      </c>
      <c r="J2219" s="30">
        <v>4500</v>
      </c>
      <c r="K2219" s="31">
        <f t="shared" si="16"/>
        <v>2700.0000000000005</v>
      </c>
      <c r="L2219" s="31">
        <f t="shared" si="17"/>
        <v>675.00000000000011</v>
      </c>
      <c r="M2219" s="32">
        <v>0.25</v>
      </c>
      <c r="O2219" s="37"/>
      <c r="P2219" s="35"/>
      <c r="Q2219" s="33"/>
      <c r="R2219" s="34"/>
    </row>
    <row r="2220" spans="1:18" ht="15.75" customHeight="1" x14ac:dyDescent="0.2">
      <c r="A2220" s="22"/>
      <c r="B2220" s="27" t="s">
        <v>34</v>
      </c>
      <c r="C2220" s="27">
        <v>1128299</v>
      </c>
      <c r="D2220" s="28">
        <v>44482</v>
      </c>
      <c r="E2220" s="27" t="s">
        <v>35</v>
      </c>
      <c r="F2220" s="27" t="s">
        <v>91</v>
      </c>
      <c r="G2220" s="27" t="s">
        <v>92</v>
      </c>
      <c r="H2220" s="27" t="s">
        <v>24</v>
      </c>
      <c r="I2220" s="29">
        <v>0.45000000000000012</v>
      </c>
      <c r="J2220" s="30">
        <v>5250</v>
      </c>
      <c r="K2220" s="31">
        <f t="shared" si="16"/>
        <v>2362.5000000000005</v>
      </c>
      <c r="L2220" s="31">
        <f t="shared" si="17"/>
        <v>945.00000000000023</v>
      </c>
      <c r="M2220" s="32">
        <v>0.4</v>
      </c>
      <c r="O2220" s="37"/>
      <c r="P2220" s="35"/>
      <c r="Q2220" s="33"/>
      <c r="R2220" s="34"/>
    </row>
    <row r="2221" spans="1:18" ht="15.75" customHeight="1" x14ac:dyDescent="0.2">
      <c r="A2221" s="22"/>
      <c r="B2221" s="27" t="s">
        <v>34</v>
      </c>
      <c r="C2221" s="27">
        <v>1128299</v>
      </c>
      <c r="D2221" s="28">
        <v>44482</v>
      </c>
      <c r="E2221" s="27" t="s">
        <v>35</v>
      </c>
      <c r="F2221" s="27" t="s">
        <v>91</v>
      </c>
      <c r="G2221" s="27" t="s">
        <v>92</v>
      </c>
      <c r="H2221" s="27" t="s">
        <v>25</v>
      </c>
      <c r="I2221" s="29">
        <v>0.50000000000000011</v>
      </c>
      <c r="J2221" s="30">
        <v>5250</v>
      </c>
      <c r="K2221" s="31">
        <f t="shared" si="16"/>
        <v>2625.0000000000005</v>
      </c>
      <c r="L2221" s="31">
        <f t="shared" si="17"/>
        <v>1050.0000000000002</v>
      </c>
      <c r="M2221" s="32">
        <v>0.4</v>
      </c>
      <c r="O2221" s="37"/>
      <c r="P2221" s="35"/>
      <c r="Q2221" s="33"/>
      <c r="R2221" s="34"/>
    </row>
    <row r="2222" spans="1:18" ht="15.75" customHeight="1" x14ac:dyDescent="0.2">
      <c r="A2222" s="22"/>
      <c r="B2222" s="27" t="s">
        <v>34</v>
      </c>
      <c r="C2222" s="27">
        <v>1128299</v>
      </c>
      <c r="D2222" s="28">
        <v>44482</v>
      </c>
      <c r="E2222" s="27" t="s">
        <v>35</v>
      </c>
      <c r="F2222" s="27" t="s">
        <v>91</v>
      </c>
      <c r="G2222" s="27" t="s">
        <v>92</v>
      </c>
      <c r="H2222" s="27" t="s">
        <v>26</v>
      </c>
      <c r="I2222" s="29">
        <v>0.45000000000000012</v>
      </c>
      <c r="J2222" s="30">
        <v>3500</v>
      </c>
      <c r="K2222" s="31">
        <f t="shared" si="16"/>
        <v>1575.0000000000005</v>
      </c>
      <c r="L2222" s="31">
        <f t="shared" si="17"/>
        <v>551.25000000000011</v>
      </c>
      <c r="M2222" s="32">
        <v>0.35</v>
      </c>
      <c r="O2222" s="37"/>
      <c r="P2222" s="35"/>
      <c r="Q2222" s="33"/>
      <c r="R2222" s="34"/>
    </row>
    <row r="2223" spans="1:18" ht="15.75" customHeight="1" x14ac:dyDescent="0.2">
      <c r="A2223" s="22"/>
      <c r="B2223" s="27" t="s">
        <v>34</v>
      </c>
      <c r="C2223" s="27">
        <v>1128299</v>
      </c>
      <c r="D2223" s="28">
        <v>44482</v>
      </c>
      <c r="E2223" s="27" t="s">
        <v>35</v>
      </c>
      <c r="F2223" s="27" t="s">
        <v>91</v>
      </c>
      <c r="G2223" s="27" t="s">
        <v>92</v>
      </c>
      <c r="H2223" s="27" t="s">
        <v>27</v>
      </c>
      <c r="I2223" s="29">
        <v>0.45000000000000012</v>
      </c>
      <c r="J2223" s="30">
        <v>3250</v>
      </c>
      <c r="K2223" s="31">
        <f t="shared" si="16"/>
        <v>1462.5000000000005</v>
      </c>
      <c r="L2223" s="31">
        <f t="shared" si="17"/>
        <v>585.00000000000023</v>
      </c>
      <c r="M2223" s="32">
        <v>0.4</v>
      </c>
      <c r="O2223" s="37"/>
      <c r="P2223" s="35"/>
      <c r="Q2223" s="33"/>
      <c r="R2223" s="34"/>
    </row>
    <row r="2224" spans="1:18" ht="15.75" customHeight="1" x14ac:dyDescent="0.2">
      <c r="A2224" s="22"/>
      <c r="B2224" s="27" t="s">
        <v>34</v>
      </c>
      <c r="C2224" s="27">
        <v>1128299</v>
      </c>
      <c r="D2224" s="28">
        <v>44482</v>
      </c>
      <c r="E2224" s="27" t="s">
        <v>35</v>
      </c>
      <c r="F2224" s="27" t="s">
        <v>91</v>
      </c>
      <c r="G2224" s="27" t="s">
        <v>92</v>
      </c>
      <c r="H2224" s="27" t="s">
        <v>28</v>
      </c>
      <c r="I2224" s="29">
        <v>0.55000000000000004</v>
      </c>
      <c r="J2224" s="30">
        <v>3000</v>
      </c>
      <c r="K2224" s="31">
        <f t="shared" si="16"/>
        <v>1650.0000000000002</v>
      </c>
      <c r="L2224" s="31">
        <f t="shared" si="17"/>
        <v>577.5</v>
      </c>
      <c r="M2224" s="32">
        <v>0.35</v>
      </c>
      <c r="O2224" s="37"/>
      <c r="P2224" s="35"/>
      <c r="Q2224" s="33"/>
      <c r="R2224" s="34"/>
    </row>
    <row r="2225" spans="1:18" ht="15.75" customHeight="1" x14ac:dyDescent="0.2">
      <c r="A2225" s="22"/>
      <c r="B2225" s="27" t="s">
        <v>34</v>
      </c>
      <c r="C2225" s="27">
        <v>1128299</v>
      </c>
      <c r="D2225" s="28">
        <v>44482</v>
      </c>
      <c r="E2225" s="27" t="s">
        <v>35</v>
      </c>
      <c r="F2225" s="27" t="s">
        <v>91</v>
      </c>
      <c r="G2225" s="27" t="s">
        <v>92</v>
      </c>
      <c r="H2225" s="27" t="s">
        <v>29</v>
      </c>
      <c r="I2225" s="29">
        <v>0.70000000000000007</v>
      </c>
      <c r="J2225" s="30">
        <v>3500</v>
      </c>
      <c r="K2225" s="31">
        <f t="shared" si="16"/>
        <v>2450.0000000000005</v>
      </c>
      <c r="L2225" s="31">
        <f t="shared" si="17"/>
        <v>612.50000000000011</v>
      </c>
      <c r="M2225" s="32">
        <v>0.25</v>
      </c>
      <c r="O2225" s="37"/>
      <c r="P2225" s="35"/>
      <c r="Q2225" s="33"/>
      <c r="R2225" s="34"/>
    </row>
    <row r="2226" spans="1:18" ht="15.75" customHeight="1" x14ac:dyDescent="0.2">
      <c r="A2226" s="22"/>
      <c r="B2226" s="27" t="s">
        <v>34</v>
      </c>
      <c r="C2226" s="27">
        <v>1128299</v>
      </c>
      <c r="D2226" s="28">
        <v>44513</v>
      </c>
      <c r="E2226" s="27" t="s">
        <v>35</v>
      </c>
      <c r="F2226" s="27" t="s">
        <v>91</v>
      </c>
      <c r="G2226" s="27" t="s">
        <v>92</v>
      </c>
      <c r="H2226" s="27" t="s">
        <v>24</v>
      </c>
      <c r="I2226" s="29">
        <v>0.55000000000000004</v>
      </c>
      <c r="J2226" s="30">
        <v>5250</v>
      </c>
      <c r="K2226" s="31">
        <f t="shared" si="16"/>
        <v>2887.5000000000005</v>
      </c>
      <c r="L2226" s="31">
        <f t="shared" si="17"/>
        <v>1155.0000000000002</v>
      </c>
      <c r="M2226" s="32">
        <v>0.4</v>
      </c>
      <c r="O2226" s="37"/>
      <c r="P2226" s="35"/>
      <c r="Q2226" s="33"/>
      <c r="R2226" s="34"/>
    </row>
    <row r="2227" spans="1:18" ht="15.75" customHeight="1" x14ac:dyDescent="0.2">
      <c r="A2227" s="22"/>
      <c r="B2227" s="27" t="s">
        <v>34</v>
      </c>
      <c r="C2227" s="27">
        <v>1128299</v>
      </c>
      <c r="D2227" s="28">
        <v>44513</v>
      </c>
      <c r="E2227" s="27" t="s">
        <v>35</v>
      </c>
      <c r="F2227" s="27" t="s">
        <v>91</v>
      </c>
      <c r="G2227" s="27" t="s">
        <v>92</v>
      </c>
      <c r="H2227" s="27" t="s">
        <v>25</v>
      </c>
      <c r="I2227" s="29">
        <v>0.60000000000000009</v>
      </c>
      <c r="J2227" s="30">
        <v>5750</v>
      </c>
      <c r="K2227" s="31">
        <f t="shared" si="16"/>
        <v>3450.0000000000005</v>
      </c>
      <c r="L2227" s="31">
        <f t="shared" si="17"/>
        <v>1380.0000000000002</v>
      </c>
      <c r="M2227" s="32">
        <v>0.4</v>
      </c>
      <c r="O2227" s="37"/>
      <c r="P2227" s="35"/>
      <c r="Q2227" s="33"/>
      <c r="R2227" s="34"/>
    </row>
    <row r="2228" spans="1:18" ht="15.75" customHeight="1" x14ac:dyDescent="0.2">
      <c r="A2228" s="22"/>
      <c r="B2228" s="27" t="s">
        <v>34</v>
      </c>
      <c r="C2228" s="27">
        <v>1128299</v>
      </c>
      <c r="D2228" s="28">
        <v>44513</v>
      </c>
      <c r="E2228" s="27" t="s">
        <v>35</v>
      </c>
      <c r="F2228" s="27" t="s">
        <v>91</v>
      </c>
      <c r="G2228" s="27" t="s">
        <v>92</v>
      </c>
      <c r="H2228" s="27" t="s">
        <v>26</v>
      </c>
      <c r="I2228" s="29">
        <v>0.55000000000000004</v>
      </c>
      <c r="J2228" s="30">
        <v>4250</v>
      </c>
      <c r="K2228" s="31">
        <f t="shared" si="16"/>
        <v>2337.5</v>
      </c>
      <c r="L2228" s="31">
        <f t="shared" si="17"/>
        <v>818.125</v>
      </c>
      <c r="M2228" s="32">
        <v>0.35</v>
      </c>
      <c r="O2228" s="37"/>
      <c r="P2228" s="35"/>
      <c r="Q2228" s="33"/>
      <c r="R2228" s="34"/>
    </row>
    <row r="2229" spans="1:18" ht="15.75" customHeight="1" x14ac:dyDescent="0.2">
      <c r="A2229" s="22"/>
      <c r="B2229" s="27" t="s">
        <v>34</v>
      </c>
      <c r="C2229" s="27">
        <v>1128299</v>
      </c>
      <c r="D2229" s="28">
        <v>44513</v>
      </c>
      <c r="E2229" s="27" t="s">
        <v>35</v>
      </c>
      <c r="F2229" s="27" t="s">
        <v>91</v>
      </c>
      <c r="G2229" s="27" t="s">
        <v>92</v>
      </c>
      <c r="H2229" s="27" t="s">
        <v>27</v>
      </c>
      <c r="I2229" s="29">
        <v>0.55000000000000004</v>
      </c>
      <c r="J2229" s="30">
        <v>4000</v>
      </c>
      <c r="K2229" s="31">
        <f t="shared" si="16"/>
        <v>2200</v>
      </c>
      <c r="L2229" s="31">
        <f t="shared" si="17"/>
        <v>880</v>
      </c>
      <c r="M2229" s="32">
        <v>0.4</v>
      </c>
      <c r="O2229" s="37"/>
      <c r="P2229" s="35"/>
      <c r="Q2229" s="33"/>
      <c r="R2229" s="34"/>
    </row>
    <row r="2230" spans="1:18" ht="15.75" customHeight="1" x14ac:dyDescent="0.2">
      <c r="A2230" s="22"/>
      <c r="B2230" s="27" t="s">
        <v>34</v>
      </c>
      <c r="C2230" s="27">
        <v>1128299</v>
      </c>
      <c r="D2230" s="28">
        <v>44513</v>
      </c>
      <c r="E2230" s="27" t="s">
        <v>35</v>
      </c>
      <c r="F2230" s="27" t="s">
        <v>91</v>
      </c>
      <c r="G2230" s="27" t="s">
        <v>92</v>
      </c>
      <c r="H2230" s="27" t="s">
        <v>28</v>
      </c>
      <c r="I2230" s="29">
        <v>0.65</v>
      </c>
      <c r="J2230" s="30">
        <v>3500</v>
      </c>
      <c r="K2230" s="31">
        <f t="shared" si="16"/>
        <v>2275</v>
      </c>
      <c r="L2230" s="31">
        <f t="shared" si="17"/>
        <v>796.25</v>
      </c>
      <c r="M2230" s="32">
        <v>0.35</v>
      </c>
      <c r="O2230" s="37"/>
      <c r="P2230" s="35"/>
      <c r="Q2230" s="33"/>
      <c r="R2230" s="34"/>
    </row>
    <row r="2231" spans="1:18" ht="15.75" customHeight="1" x14ac:dyDescent="0.2">
      <c r="A2231" s="22"/>
      <c r="B2231" s="27" t="s">
        <v>34</v>
      </c>
      <c r="C2231" s="27">
        <v>1128299</v>
      </c>
      <c r="D2231" s="28">
        <v>44513</v>
      </c>
      <c r="E2231" s="27" t="s">
        <v>35</v>
      </c>
      <c r="F2231" s="27" t="s">
        <v>91</v>
      </c>
      <c r="G2231" s="27" t="s">
        <v>92</v>
      </c>
      <c r="H2231" s="27" t="s">
        <v>29</v>
      </c>
      <c r="I2231" s="29">
        <v>0.70000000000000007</v>
      </c>
      <c r="J2231" s="30">
        <v>4750</v>
      </c>
      <c r="K2231" s="31">
        <f t="shared" si="16"/>
        <v>3325.0000000000005</v>
      </c>
      <c r="L2231" s="31">
        <f t="shared" si="17"/>
        <v>831.25000000000011</v>
      </c>
      <c r="M2231" s="32">
        <v>0.25</v>
      </c>
      <c r="O2231" s="37"/>
      <c r="P2231" s="35"/>
      <c r="Q2231" s="33"/>
      <c r="R2231" s="34"/>
    </row>
    <row r="2232" spans="1:18" ht="15.75" customHeight="1" x14ac:dyDescent="0.2">
      <c r="A2232" s="22"/>
      <c r="B2232" s="27" t="s">
        <v>34</v>
      </c>
      <c r="C2232" s="27">
        <v>1128299</v>
      </c>
      <c r="D2232" s="28">
        <v>44542</v>
      </c>
      <c r="E2232" s="27" t="s">
        <v>35</v>
      </c>
      <c r="F2232" s="27" t="s">
        <v>91</v>
      </c>
      <c r="G2232" s="27" t="s">
        <v>92</v>
      </c>
      <c r="H2232" s="27" t="s">
        <v>24</v>
      </c>
      <c r="I2232" s="29">
        <v>0.55000000000000004</v>
      </c>
      <c r="J2232" s="30">
        <v>6750</v>
      </c>
      <c r="K2232" s="31">
        <f t="shared" si="16"/>
        <v>3712.5000000000005</v>
      </c>
      <c r="L2232" s="31">
        <f t="shared" si="17"/>
        <v>1485.0000000000002</v>
      </c>
      <c r="M2232" s="32">
        <v>0.4</v>
      </c>
      <c r="O2232" s="37"/>
      <c r="P2232" s="35"/>
      <c r="Q2232" s="33"/>
      <c r="R2232" s="34"/>
    </row>
    <row r="2233" spans="1:18" ht="15.75" customHeight="1" x14ac:dyDescent="0.2">
      <c r="A2233" s="22"/>
      <c r="B2233" s="27" t="s">
        <v>34</v>
      </c>
      <c r="C2233" s="27">
        <v>1128299</v>
      </c>
      <c r="D2233" s="28">
        <v>44542</v>
      </c>
      <c r="E2233" s="27" t="s">
        <v>35</v>
      </c>
      <c r="F2233" s="27" t="s">
        <v>91</v>
      </c>
      <c r="G2233" s="27" t="s">
        <v>92</v>
      </c>
      <c r="H2233" s="27" t="s">
        <v>25</v>
      </c>
      <c r="I2233" s="29">
        <v>0.60000000000000009</v>
      </c>
      <c r="J2233" s="30">
        <v>6750</v>
      </c>
      <c r="K2233" s="31">
        <f t="shared" si="16"/>
        <v>4050.0000000000005</v>
      </c>
      <c r="L2233" s="31">
        <f t="shared" si="17"/>
        <v>1620.0000000000002</v>
      </c>
      <c r="M2233" s="32">
        <v>0.4</v>
      </c>
      <c r="O2233" s="37"/>
      <c r="P2233" s="35"/>
      <c r="Q2233" s="33"/>
      <c r="R2233" s="34"/>
    </row>
    <row r="2234" spans="1:18" ht="15.75" customHeight="1" x14ac:dyDescent="0.2">
      <c r="A2234" s="22"/>
      <c r="B2234" s="27" t="s">
        <v>34</v>
      </c>
      <c r="C2234" s="27">
        <v>1128299</v>
      </c>
      <c r="D2234" s="28">
        <v>44542</v>
      </c>
      <c r="E2234" s="27" t="s">
        <v>35</v>
      </c>
      <c r="F2234" s="27" t="s">
        <v>91</v>
      </c>
      <c r="G2234" s="27" t="s">
        <v>92</v>
      </c>
      <c r="H2234" s="27" t="s">
        <v>26</v>
      </c>
      <c r="I2234" s="29">
        <v>0.55000000000000004</v>
      </c>
      <c r="J2234" s="30">
        <v>4750</v>
      </c>
      <c r="K2234" s="31">
        <f t="shared" si="16"/>
        <v>2612.5</v>
      </c>
      <c r="L2234" s="31">
        <f t="shared" si="17"/>
        <v>914.37499999999989</v>
      </c>
      <c r="M2234" s="32">
        <v>0.35</v>
      </c>
      <c r="O2234" s="37"/>
      <c r="P2234" s="35"/>
      <c r="Q2234" s="33"/>
      <c r="R2234" s="34"/>
    </row>
    <row r="2235" spans="1:18" ht="15.75" customHeight="1" x14ac:dyDescent="0.2">
      <c r="A2235" s="22"/>
      <c r="B2235" s="27" t="s">
        <v>34</v>
      </c>
      <c r="C2235" s="27">
        <v>1128299</v>
      </c>
      <c r="D2235" s="28">
        <v>44542</v>
      </c>
      <c r="E2235" s="27" t="s">
        <v>35</v>
      </c>
      <c r="F2235" s="27" t="s">
        <v>91</v>
      </c>
      <c r="G2235" s="27" t="s">
        <v>92</v>
      </c>
      <c r="H2235" s="27" t="s">
        <v>27</v>
      </c>
      <c r="I2235" s="29">
        <v>0.55000000000000004</v>
      </c>
      <c r="J2235" s="30">
        <v>4750</v>
      </c>
      <c r="K2235" s="31">
        <f t="shared" si="16"/>
        <v>2612.5</v>
      </c>
      <c r="L2235" s="31">
        <f t="shared" si="17"/>
        <v>1045</v>
      </c>
      <c r="M2235" s="32">
        <v>0.4</v>
      </c>
      <c r="O2235" s="37"/>
      <c r="P2235" s="35"/>
      <c r="Q2235" s="33"/>
      <c r="R2235" s="34"/>
    </row>
    <row r="2236" spans="1:18" ht="15.75" customHeight="1" x14ac:dyDescent="0.2">
      <c r="A2236" s="22"/>
      <c r="B2236" s="27" t="s">
        <v>34</v>
      </c>
      <c r="C2236" s="27">
        <v>1128299</v>
      </c>
      <c r="D2236" s="28">
        <v>44542</v>
      </c>
      <c r="E2236" s="27" t="s">
        <v>35</v>
      </c>
      <c r="F2236" s="27" t="s">
        <v>91</v>
      </c>
      <c r="G2236" s="27" t="s">
        <v>92</v>
      </c>
      <c r="H2236" s="27" t="s">
        <v>28</v>
      </c>
      <c r="I2236" s="29">
        <v>0.65</v>
      </c>
      <c r="J2236" s="30">
        <v>4000</v>
      </c>
      <c r="K2236" s="31">
        <f t="shared" si="16"/>
        <v>2600</v>
      </c>
      <c r="L2236" s="31">
        <f t="shared" si="17"/>
        <v>909.99999999999989</v>
      </c>
      <c r="M2236" s="32">
        <v>0.35</v>
      </c>
      <c r="O2236" s="37"/>
      <c r="P2236" s="35"/>
      <c r="Q2236" s="33"/>
      <c r="R2236" s="34"/>
    </row>
    <row r="2237" spans="1:18" ht="15.75" customHeight="1" x14ac:dyDescent="0.2">
      <c r="A2237" s="22"/>
      <c r="B2237" s="27" t="s">
        <v>34</v>
      </c>
      <c r="C2237" s="27">
        <v>1128299</v>
      </c>
      <c r="D2237" s="28">
        <v>44542</v>
      </c>
      <c r="E2237" s="27" t="s">
        <v>35</v>
      </c>
      <c r="F2237" s="27" t="s">
        <v>91</v>
      </c>
      <c r="G2237" s="27" t="s">
        <v>92</v>
      </c>
      <c r="H2237" s="27" t="s">
        <v>29</v>
      </c>
      <c r="I2237" s="29">
        <v>0.70000000000000007</v>
      </c>
      <c r="J2237" s="30">
        <v>5000</v>
      </c>
      <c r="K2237" s="31">
        <f t="shared" si="16"/>
        <v>3500.0000000000005</v>
      </c>
      <c r="L2237" s="31">
        <f t="shared" si="17"/>
        <v>875.00000000000011</v>
      </c>
      <c r="M2237" s="32">
        <v>0.25</v>
      </c>
      <c r="O2237" s="37"/>
      <c r="P2237" s="35"/>
      <c r="Q2237" s="33"/>
      <c r="R2237" s="34"/>
    </row>
    <row r="2238" spans="1:18" ht="15.75" customHeight="1" x14ac:dyDescent="0.2">
      <c r="A2238" s="22" t="s">
        <v>46</v>
      </c>
      <c r="B2238" s="27" t="s">
        <v>21</v>
      </c>
      <c r="C2238" s="27">
        <v>1185732</v>
      </c>
      <c r="D2238" s="28">
        <v>44205</v>
      </c>
      <c r="E2238" s="27" t="s">
        <v>53</v>
      </c>
      <c r="F2238" s="27" t="s">
        <v>93</v>
      </c>
      <c r="G2238" s="27" t="s">
        <v>94</v>
      </c>
      <c r="H2238" s="27" t="s">
        <v>24</v>
      </c>
      <c r="I2238" s="29">
        <v>0.4</v>
      </c>
      <c r="J2238" s="30">
        <v>10250</v>
      </c>
      <c r="K2238" s="31">
        <f t="shared" si="16"/>
        <v>4100</v>
      </c>
      <c r="L2238" s="31">
        <f t="shared" si="17"/>
        <v>1845</v>
      </c>
      <c r="M2238" s="32">
        <v>0.45</v>
      </c>
      <c r="O2238" s="37"/>
      <c r="P2238" s="35"/>
      <c r="Q2238" s="33"/>
      <c r="R2238" s="34"/>
    </row>
    <row r="2239" spans="1:18" ht="15.75" customHeight="1" x14ac:dyDescent="0.2">
      <c r="A2239" s="22"/>
      <c r="B2239" s="27" t="s">
        <v>21</v>
      </c>
      <c r="C2239" s="27">
        <v>1185732</v>
      </c>
      <c r="D2239" s="28">
        <v>44205</v>
      </c>
      <c r="E2239" s="27" t="s">
        <v>53</v>
      </c>
      <c r="F2239" s="27" t="s">
        <v>93</v>
      </c>
      <c r="G2239" s="27" t="s">
        <v>94</v>
      </c>
      <c r="H2239" s="27" t="s">
        <v>25</v>
      </c>
      <c r="I2239" s="29">
        <v>0.4</v>
      </c>
      <c r="J2239" s="30">
        <v>8250</v>
      </c>
      <c r="K2239" s="31">
        <f t="shared" si="16"/>
        <v>3300</v>
      </c>
      <c r="L2239" s="31">
        <f t="shared" si="17"/>
        <v>1155</v>
      </c>
      <c r="M2239" s="32">
        <v>0.35</v>
      </c>
      <c r="O2239" s="37"/>
      <c r="P2239" s="35"/>
      <c r="Q2239" s="33"/>
      <c r="R2239" s="34"/>
    </row>
    <row r="2240" spans="1:18" ht="15.75" customHeight="1" x14ac:dyDescent="0.2">
      <c r="A2240" s="22"/>
      <c r="B2240" s="27" t="s">
        <v>21</v>
      </c>
      <c r="C2240" s="27">
        <v>1185732</v>
      </c>
      <c r="D2240" s="28">
        <v>44205</v>
      </c>
      <c r="E2240" s="27" t="s">
        <v>53</v>
      </c>
      <c r="F2240" s="27" t="s">
        <v>93</v>
      </c>
      <c r="G2240" s="27" t="s">
        <v>94</v>
      </c>
      <c r="H2240" s="27" t="s">
        <v>26</v>
      </c>
      <c r="I2240" s="29">
        <v>0.30000000000000004</v>
      </c>
      <c r="J2240" s="30">
        <v>8250</v>
      </c>
      <c r="K2240" s="31">
        <f t="shared" si="16"/>
        <v>2475.0000000000005</v>
      </c>
      <c r="L2240" s="31">
        <f t="shared" si="17"/>
        <v>618.75000000000011</v>
      </c>
      <c r="M2240" s="32">
        <v>0.25</v>
      </c>
      <c r="O2240" s="37"/>
      <c r="P2240" s="35"/>
      <c r="Q2240" s="33"/>
      <c r="R2240" s="34"/>
    </row>
    <row r="2241" spans="1:18" ht="15.75" customHeight="1" x14ac:dyDescent="0.2">
      <c r="A2241" s="22"/>
      <c r="B2241" s="27" t="s">
        <v>21</v>
      </c>
      <c r="C2241" s="27">
        <v>1185732</v>
      </c>
      <c r="D2241" s="28">
        <v>44205</v>
      </c>
      <c r="E2241" s="27" t="s">
        <v>53</v>
      </c>
      <c r="F2241" s="27" t="s">
        <v>93</v>
      </c>
      <c r="G2241" s="27" t="s">
        <v>94</v>
      </c>
      <c r="H2241" s="27" t="s">
        <v>27</v>
      </c>
      <c r="I2241" s="29">
        <v>0.35</v>
      </c>
      <c r="J2241" s="30">
        <v>6750</v>
      </c>
      <c r="K2241" s="31">
        <f t="shared" si="16"/>
        <v>2362.5</v>
      </c>
      <c r="L2241" s="31">
        <f t="shared" si="17"/>
        <v>708.75</v>
      </c>
      <c r="M2241" s="32">
        <v>0.3</v>
      </c>
      <c r="O2241" s="37"/>
      <c r="P2241" s="35"/>
      <c r="Q2241" s="33"/>
      <c r="R2241" s="34"/>
    </row>
    <row r="2242" spans="1:18" ht="15.75" customHeight="1" x14ac:dyDescent="0.2">
      <c r="A2242" s="22"/>
      <c r="B2242" s="27" t="s">
        <v>21</v>
      </c>
      <c r="C2242" s="27">
        <v>1185732</v>
      </c>
      <c r="D2242" s="28">
        <v>44205</v>
      </c>
      <c r="E2242" s="27" t="s">
        <v>53</v>
      </c>
      <c r="F2242" s="27" t="s">
        <v>93</v>
      </c>
      <c r="G2242" s="27" t="s">
        <v>94</v>
      </c>
      <c r="H2242" s="27" t="s">
        <v>28</v>
      </c>
      <c r="I2242" s="29">
        <v>0.5</v>
      </c>
      <c r="J2242" s="30">
        <v>7250</v>
      </c>
      <c r="K2242" s="31">
        <f t="shared" si="16"/>
        <v>3625</v>
      </c>
      <c r="L2242" s="31">
        <f t="shared" si="17"/>
        <v>1268.75</v>
      </c>
      <c r="M2242" s="32">
        <v>0.35</v>
      </c>
      <c r="O2242" s="37"/>
      <c r="P2242" s="35"/>
      <c r="Q2242" s="33"/>
      <c r="R2242" s="34"/>
    </row>
    <row r="2243" spans="1:18" ht="15.75" customHeight="1" x14ac:dyDescent="0.2">
      <c r="A2243" s="22"/>
      <c r="B2243" s="27" t="s">
        <v>21</v>
      </c>
      <c r="C2243" s="27">
        <v>1185732</v>
      </c>
      <c r="D2243" s="28">
        <v>44205</v>
      </c>
      <c r="E2243" s="27" t="s">
        <v>53</v>
      </c>
      <c r="F2243" s="27" t="s">
        <v>93</v>
      </c>
      <c r="G2243" s="27" t="s">
        <v>94</v>
      </c>
      <c r="H2243" s="27" t="s">
        <v>29</v>
      </c>
      <c r="I2243" s="29">
        <v>0.4</v>
      </c>
      <c r="J2243" s="30">
        <v>8250</v>
      </c>
      <c r="K2243" s="31">
        <f t="shared" si="16"/>
        <v>3300</v>
      </c>
      <c r="L2243" s="31">
        <f t="shared" si="17"/>
        <v>1650</v>
      </c>
      <c r="M2243" s="32">
        <v>0.5</v>
      </c>
      <c r="O2243" s="37"/>
      <c r="P2243" s="35"/>
      <c r="Q2243" s="33"/>
      <c r="R2243" s="34"/>
    </row>
    <row r="2244" spans="1:18" ht="15.75" customHeight="1" x14ac:dyDescent="0.2">
      <c r="A2244" s="22"/>
      <c r="B2244" s="27" t="s">
        <v>21</v>
      </c>
      <c r="C2244" s="27">
        <v>1185732</v>
      </c>
      <c r="D2244" s="28">
        <v>44234</v>
      </c>
      <c r="E2244" s="27" t="s">
        <v>53</v>
      </c>
      <c r="F2244" s="27" t="s">
        <v>93</v>
      </c>
      <c r="G2244" s="27" t="s">
        <v>94</v>
      </c>
      <c r="H2244" s="27" t="s">
        <v>24</v>
      </c>
      <c r="I2244" s="29">
        <v>0.4</v>
      </c>
      <c r="J2244" s="30">
        <v>10750</v>
      </c>
      <c r="K2244" s="31">
        <f t="shared" si="16"/>
        <v>4300</v>
      </c>
      <c r="L2244" s="31">
        <f t="shared" si="17"/>
        <v>1935</v>
      </c>
      <c r="M2244" s="32">
        <v>0.45</v>
      </c>
      <c r="O2244" s="37"/>
      <c r="P2244" s="35"/>
      <c r="Q2244" s="33"/>
      <c r="R2244" s="34"/>
    </row>
    <row r="2245" spans="1:18" ht="15.75" customHeight="1" x14ac:dyDescent="0.2">
      <c r="A2245" s="22"/>
      <c r="B2245" s="27" t="s">
        <v>21</v>
      </c>
      <c r="C2245" s="27">
        <v>1185732</v>
      </c>
      <c r="D2245" s="28">
        <v>44234</v>
      </c>
      <c r="E2245" s="27" t="s">
        <v>53</v>
      </c>
      <c r="F2245" s="27" t="s">
        <v>93</v>
      </c>
      <c r="G2245" s="27" t="s">
        <v>94</v>
      </c>
      <c r="H2245" s="27" t="s">
        <v>25</v>
      </c>
      <c r="I2245" s="29">
        <v>0.4</v>
      </c>
      <c r="J2245" s="30">
        <v>7250</v>
      </c>
      <c r="K2245" s="31">
        <f t="shared" si="16"/>
        <v>2900</v>
      </c>
      <c r="L2245" s="31">
        <f t="shared" si="17"/>
        <v>1014.9999999999999</v>
      </c>
      <c r="M2245" s="32">
        <v>0.35</v>
      </c>
      <c r="O2245" s="37"/>
      <c r="P2245" s="35"/>
      <c r="Q2245" s="33"/>
      <c r="R2245" s="34"/>
    </row>
    <row r="2246" spans="1:18" ht="15.75" customHeight="1" x14ac:dyDescent="0.2">
      <c r="A2246" s="22"/>
      <c r="B2246" s="27" t="s">
        <v>21</v>
      </c>
      <c r="C2246" s="27">
        <v>1185732</v>
      </c>
      <c r="D2246" s="28">
        <v>44234</v>
      </c>
      <c r="E2246" s="27" t="s">
        <v>53</v>
      </c>
      <c r="F2246" s="27" t="s">
        <v>93</v>
      </c>
      <c r="G2246" s="27" t="s">
        <v>94</v>
      </c>
      <c r="H2246" s="27" t="s">
        <v>26</v>
      </c>
      <c r="I2246" s="29">
        <v>0.30000000000000004</v>
      </c>
      <c r="J2246" s="30">
        <v>7750</v>
      </c>
      <c r="K2246" s="31">
        <f t="shared" si="16"/>
        <v>2325.0000000000005</v>
      </c>
      <c r="L2246" s="31">
        <f t="shared" si="17"/>
        <v>581.25000000000011</v>
      </c>
      <c r="M2246" s="32">
        <v>0.25</v>
      </c>
      <c r="O2246" s="37"/>
      <c r="P2246" s="35"/>
      <c r="Q2246" s="33"/>
      <c r="R2246" s="34"/>
    </row>
    <row r="2247" spans="1:18" ht="15.75" customHeight="1" x14ac:dyDescent="0.2">
      <c r="A2247" s="22"/>
      <c r="B2247" s="27" t="s">
        <v>21</v>
      </c>
      <c r="C2247" s="27">
        <v>1185732</v>
      </c>
      <c r="D2247" s="28">
        <v>44234</v>
      </c>
      <c r="E2247" s="27" t="s">
        <v>53</v>
      </c>
      <c r="F2247" s="27" t="s">
        <v>93</v>
      </c>
      <c r="G2247" s="27" t="s">
        <v>94</v>
      </c>
      <c r="H2247" s="27" t="s">
        <v>27</v>
      </c>
      <c r="I2247" s="29">
        <v>0.35</v>
      </c>
      <c r="J2247" s="30">
        <v>6250</v>
      </c>
      <c r="K2247" s="31">
        <f t="shared" si="16"/>
        <v>2187.5</v>
      </c>
      <c r="L2247" s="31">
        <f t="shared" si="17"/>
        <v>656.25</v>
      </c>
      <c r="M2247" s="32">
        <v>0.3</v>
      </c>
      <c r="O2247" s="37"/>
      <c r="P2247" s="35"/>
      <c r="Q2247" s="33"/>
      <c r="R2247" s="34"/>
    </row>
    <row r="2248" spans="1:18" ht="15.75" customHeight="1" x14ac:dyDescent="0.2">
      <c r="A2248" s="22"/>
      <c r="B2248" s="27" t="s">
        <v>21</v>
      </c>
      <c r="C2248" s="27">
        <v>1185732</v>
      </c>
      <c r="D2248" s="28">
        <v>44234</v>
      </c>
      <c r="E2248" s="27" t="s">
        <v>53</v>
      </c>
      <c r="F2248" s="27" t="s">
        <v>93</v>
      </c>
      <c r="G2248" s="27" t="s">
        <v>94</v>
      </c>
      <c r="H2248" s="27" t="s">
        <v>28</v>
      </c>
      <c r="I2248" s="29">
        <v>0.5</v>
      </c>
      <c r="J2248" s="30">
        <v>7000</v>
      </c>
      <c r="K2248" s="31">
        <f t="shared" si="16"/>
        <v>3500</v>
      </c>
      <c r="L2248" s="31">
        <f t="shared" si="17"/>
        <v>1225</v>
      </c>
      <c r="M2248" s="32">
        <v>0.35</v>
      </c>
      <c r="O2248" s="37"/>
      <c r="P2248" s="35"/>
      <c r="Q2248" s="33"/>
      <c r="R2248" s="34"/>
    </row>
    <row r="2249" spans="1:18" ht="15.75" customHeight="1" x14ac:dyDescent="0.2">
      <c r="A2249" s="22"/>
      <c r="B2249" s="27" t="s">
        <v>21</v>
      </c>
      <c r="C2249" s="27">
        <v>1185732</v>
      </c>
      <c r="D2249" s="28">
        <v>44234</v>
      </c>
      <c r="E2249" s="27" t="s">
        <v>53</v>
      </c>
      <c r="F2249" s="27" t="s">
        <v>93</v>
      </c>
      <c r="G2249" s="27" t="s">
        <v>94</v>
      </c>
      <c r="H2249" s="27" t="s">
        <v>29</v>
      </c>
      <c r="I2249" s="29">
        <v>0.35</v>
      </c>
      <c r="J2249" s="30">
        <v>8000</v>
      </c>
      <c r="K2249" s="31">
        <f t="shared" si="16"/>
        <v>2800</v>
      </c>
      <c r="L2249" s="31">
        <f t="shared" si="17"/>
        <v>1400</v>
      </c>
      <c r="M2249" s="32">
        <v>0.5</v>
      </c>
      <c r="O2249" s="37"/>
      <c r="P2249" s="35"/>
      <c r="Q2249" s="33"/>
      <c r="R2249" s="34"/>
    </row>
    <row r="2250" spans="1:18" ht="15.75" customHeight="1" x14ac:dyDescent="0.2">
      <c r="A2250" s="22"/>
      <c r="B2250" s="27" t="s">
        <v>21</v>
      </c>
      <c r="C2250" s="27">
        <v>1185732</v>
      </c>
      <c r="D2250" s="28">
        <v>44260</v>
      </c>
      <c r="E2250" s="27" t="s">
        <v>53</v>
      </c>
      <c r="F2250" s="27" t="s">
        <v>93</v>
      </c>
      <c r="G2250" s="27" t="s">
        <v>94</v>
      </c>
      <c r="H2250" s="27" t="s">
        <v>24</v>
      </c>
      <c r="I2250" s="29">
        <v>0.35</v>
      </c>
      <c r="J2250" s="30">
        <v>10200</v>
      </c>
      <c r="K2250" s="31">
        <f t="shared" si="16"/>
        <v>3570</v>
      </c>
      <c r="L2250" s="31">
        <f t="shared" si="17"/>
        <v>1606.5</v>
      </c>
      <c r="M2250" s="32">
        <v>0.45</v>
      </c>
      <c r="O2250" s="37"/>
      <c r="P2250" s="35"/>
      <c r="Q2250" s="33"/>
      <c r="R2250" s="34"/>
    </row>
    <row r="2251" spans="1:18" ht="15.75" customHeight="1" x14ac:dyDescent="0.2">
      <c r="A2251" s="22"/>
      <c r="B2251" s="27" t="s">
        <v>21</v>
      </c>
      <c r="C2251" s="27">
        <v>1185732</v>
      </c>
      <c r="D2251" s="28">
        <v>44260</v>
      </c>
      <c r="E2251" s="27" t="s">
        <v>53</v>
      </c>
      <c r="F2251" s="27" t="s">
        <v>93</v>
      </c>
      <c r="G2251" s="27" t="s">
        <v>94</v>
      </c>
      <c r="H2251" s="27" t="s">
        <v>25</v>
      </c>
      <c r="I2251" s="29">
        <v>0.35</v>
      </c>
      <c r="J2251" s="30">
        <v>7000</v>
      </c>
      <c r="K2251" s="31">
        <f t="shared" si="16"/>
        <v>2450</v>
      </c>
      <c r="L2251" s="31">
        <f t="shared" si="17"/>
        <v>857.5</v>
      </c>
      <c r="M2251" s="32">
        <v>0.35</v>
      </c>
      <c r="O2251" s="37"/>
      <c r="P2251" s="35"/>
      <c r="Q2251" s="33"/>
      <c r="R2251" s="34"/>
    </row>
    <row r="2252" spans="1:18" ht="15.75" customHeight="1" x14ac:dyDescent="0.2">
      <c r="A2252" s="22"/>
      <c r="B2252" s="27" t="s">
        <v>21</v>
      </c>
      <c r="C2252" s="27">
        <v>1185732</v>
      </c>
      <c r="D2252" s="28">
        <v>44260</v>
      </c>
      <c r="E2252" s="27" t="s">
        <v>53</v>
      </c>
      <c r="F2252" s="27" t="s">
        <v>93</v>
      </c>
      <c r="G2252" s="27" t="s">
        <v>94</v>
      </c>
      <c r="H2252" s="27" t="s">
        <v>26</v>
      </c>
      <c r="I2252" s="29">
        <v>0.25</v>
      </c>
      <c r="J2252" s="30">
        <v>7250</v>
      </c>
      <c r="K2252" s="31">
        <f t="shared" si="16"/>
        <v>1812.5</v>
      </c>
      <c r="L2252" s="31">
        <f t="shared" si="17"/>
        <v>453.125</v>
      </c>
      <c r="M2252" s="32">
        <v>0.25</v>
      </c>
      <c r="O2252" s="37"/>
      <c r="P2252" s="35"/>
      <c r="Q2252" s="33"/>
      <c r="R2252" s="34"/>
    </row>
    <row r="2253" spans="1:18" ht="15.75" customHeight="1" x14ac:dyDescent="0.2">
      <c r="A2253" s="22"/>
      <c r="B2253" s="27" t="s">
        <v>21</v>
      </c>
      <c r="C2253" s="27">
        <v>1185732</v>
      </c>
      <c r="D2253" s="28">
        <v>44260</v>
      </c>
      <c r="E2253" s="27" t="s">
        <v>53</v>
      </c>
      <c r="F2253" s="27" t="s">
        <v>93</v>
      </c>
      <c r="G2253" s="27" t="s">
        <v>94</v>
      </c>
      <c r="H2253" s="27" t="s">
        <v>27</v>
      </c>
      <c r="I2253" s="29">
        <v>0.29999999999999993</v>
      </c>
      <c r="J2253" s="30">
        <v>5750</v>
      </c>
      <c r="K2253" s="31">
        <f t="shared" si="16"/>
        <v>1724.9999999999995</v>
      </c>
      <c r="L2253" s="31">
        <f t="shared" si="17"/>
        <v>517.49999999999989</v>
      </c>
      <c r="M2253" s="32">
        <v>0.3</v>
      </c>
      <c r="O2253" s="37"/>
      <c r="P2253" s="35"/>
      <c r="Q2253" s="33"/>
      <c r="R2253" s="34"/>
    </row>
    <row r="2254" spans="1:18" ht="15.75" customHeight="1" x14ac:dyDescent="0.2">
      <c r="A2254" s="22"/>
      <c r="B2254" s="27" t="s">
        <v>21</v>
      </c>
      <c r="C2254" s="27">
        <v>1185732</v>
      </c>
      <c r="D2254" s="28">
        <v>44260</v>
      </c>
      <c r="E2254" s="27" t="s">
        <v>53</v>
      </c>
      <c r="F2254" s="27" t="s">
        <v>93</v>
      </c>
      <c r="G2254" s="27" t="s">
        <v>94</v>
      </c>
      <c r="H2254" s="27" t="s">
        <v>28</v>
      </c>
      <c r="I2254" s="29">
        <v>0.45000000000000007</v>
      </c>
      <c r="J2254" s="30">
        <v>6250</v>
      </c>
      <c r="K2254" s="31">
        <f t="shared" si="16"/>
        <v>2812.5000000000005</v>
      </c>
      <c r="L2254" s="31">
        <f t="shared" si="17"/>
        <v>984.37500000000011</v>
      </c>
      <c r="M2254" s="32">
        <v>0.35</v>
      </c>
      <c r="O2254" s="37"/>
      <c r="P2254" s="35"/>
      <c r="Q2254" s="33"/>
      <c r="R2254" s="34"/>
    </row>
    <row r="2255" spans="1:18" ht="15.75" customHeight="1" x14ac:dyDescent="0.2">
      <c r="A2255" s="22"/>
      <c r="B2255" s="27" t="s">
        <v>21</v>
      </c>
      <c r="C2255" s="27">
        <v>1185732</v>
      </c>
      <c r="D2255" s="28">
        <v>44260</v>
      </c>
      <c r="E2255" s="27" t="s">
        <v>53</v>
      </c>
      <c r="F2255" s="27" t="s">
        <v>93</v>
      </c>
      <c r="G2255" s="27" t="s">
        <v>94</v>
      </c>
      <c r="H2255" s="27" t="s">
        <v>29</v>
      </c>
      <c r="I2255" s="29">
        <v>0.35</v>
      </c>
      <c r="J2255" s="30">
        <v>7250</v>
      </c>
      <c r="K2255" s="31">
        <f t="shared" si="16"/>
        <v>2537.5</v>
      </c>
      <c r="L2255" s="31">
        <f t="shared" si="17"/>
        <v>1268.75</v>
      </c>
      <c r="M2255" s="32">
        <v>0.5</v>
      </c>
      <c r="O2255" s="37"/>
      <c r="P2255" s="35"/>
      <c r="Q2255" s="33"/>
      <c r="R2255" s="34"/>
    </row>
    <row r="2256" spans="1:18" ht="15.75" customHeight="1" x14ac:dyDescent="0.2">
      <c r="A2256" s="22"/>
      <c r="B2256" s="27" t="s">
        <v>21</v>
      </c>
      <c r="C2256" s="27">
        <v>1185732</v>
      </c>
      <c r="D2256" s="28">
        <v>44292</v>
      </c>
      <c r="E2256" s="27" t="s">
        <v>53</v>
      </c>
      <c r="F2256" s="27" t="s">
        <v>93</v>
      </c>
      <c r="G2256" s="27" t="s">
        <v>94</v>
      </c>
      <c r="H2256" s="27" t="s">
        <v>24</v>
      </c>
      <c r="I2256" s="29">
        <v>0.35</v>
      </c>
      <c r="J2256" s="30">
        <v>9750</v>
      </c>
      <c r="K2256" s="31">
        <f t="shared" si="16"/>
        <v>3412.5</v>
      </c>
      <c r="L2256" s="31">
        <f t="shared" si="17"/>
        <v>1535.625</v>
      </c>
      <c r="M2256" s="32">
        <v>0.45</v>
      </c>
      <c r="O2256" s="37"/>
      <c r="P2256" s="35"/>
      <c r="Q2256" s="33"/>
      <c r="R2256" s="34"/>
    </row>
    <row r="2257" spans="1:18" ht="15.75" customHeight="1" x14ac:dyDescent="0.2">
      <c r="A2257" s="22"/>
      <c r="B2257" s="27" t="s">
        <v>21</v>
      </c>
      <c r="C2257" s="27">
        <v>1185732</v>
      </c>
      <c r="D2257" s="28">
        <v>44292</v>
      </c>
      <c r="E2257" s="27" t="s">
        <v>53</v>
      </c>
      <c r="F2257" s="27" t="s">
        <v>93</v>
      </c>
      <c r="G2257" s="27" t="s">
        <v>94</v>
      </c>
      <c r="H2257" s="27" t="s">
        <v>25</v>
      </c>
      <c r="I2257" s="29">
        <v>0.35</v>
      </c>
      <c r="J2257" s="30">
        <v>6750</v>
      </c>
      <c r="K2257" s="31">
        <f t="shared" si="16"/>
        <v>2362.5</v>
      </c>
      <c r="L2257" s="31">
        <f t="shared" si="17"/>
        <v>826.875</v>
      </c>
      <c r="M2257" s="32">
        <v>0.35</v>
      </c>
      <c r="O2257" s="37"/>
      <c r="P2257" s="35"/>
      <c r="Q2257" s="33"/>
      <c r="R2257" s="34"/>
    </row>
    <row r="2258" spans="1:18" ht="15.75" customHeight="1" x14ac:dyDescent="0.2">
      <c r="A2258" s="22"/>
      <c r="B2258" s="27" t="s">
        <v>21</v>
      </c>
      <c r="C2258" s="27">
        <v>1185732</v>
      </c>
      <c r="D2258" s="28">
        <v>44292</v>
      </c>
      <c r="E2258" s="27" t="s">
        <v>53</v>
      </c>
      <c r="F2258" s="27" t="s">
        <v>93</v>
      </c>
      <c r="G2258" s="27" t="s">
        <v>94</v>
      </c>
      <c r="H2258" s="27" t="s">
        <v>26</v>
      </c>
      <c r="I2258" s="29">
        <v>0.25</v>
      </c>
      <c r="J2258" s="30">
        <v>6750</v>
      </c>
      <c r="K2258" s="31">
        <f t="shared" si="16"/>
        <v>1687.5</v>
      </c>
      <c r="L2258" s="31">
        <f t="shared" si="17"/>
        <v>421.875</v>
      </c>
      <c r="M2258" s="32">
        <v>0.25</v>
      </c>
      <c r="O2258" s="37"/>
      <c r="P2258" s="35"/>
      <c r="Q2258" s="33"/>
      <c r="R2258" s="34"/>
    </row>
    <row r="2259" spans="1:18" ht="15.75" customHeight="1" x14ac:dyDescent="0.2">
      <c r="A2259" s="22"/>
      <c r="B2259" s="27" t="s">
        <v>21</v>
      </c>
      <c r="C2259" s="27">
        <v>1185732</v>
      </c>
      <c r="D2259" s="28">
        <v>44292</v>
      </c>
      <c r="E2259" s="27" t="s">
        <v>53</v>
      </c>
      <c r="F2259" s="27" t="s">
        <v>93</v>
      </c>
      <c r="G2259" s="27" t="s">
        <v>94</v>
      </c>
      <c r="H2259" s="27" t="s">
        <v>27</v>
      </c>
      <c r="I2259" s="29">
        <v>0.29999999999999993</v>
      </c>
      <c r="J2259" s="30">
        <v>6000</v>
      </c>
      <c r="K2259" s="31">
        <f t="shared" si="16"/>
        <v>1799.9999999999995</v>
      </c>
      <c r="L2259" s="31">
        <f t="shared" si="17"/>
        <v>539.99999999999989</v>
      </c>
      <c r="M2259" s="32">
        <v>0.3</v>
      </c>
      <c r="O2259" s="37"/>
      <c r="P2259" s="35"/>
      <c r="Q2259" s="33"/>
      <c r="R2259" s="34"/>
    </row>
    <row r="2260" spans="1:18" ht="15.75" customHeight="1" x14ac:dyDescent="0.2">
      <c r="A2260" s="22"/>
      <c r="B2260" s="27" t="s">
        <v>21</v>
      </c>
      <c r="C2260" s="27">
        <v>1185732</v>
      </c>
      <c r="D2260" s="28">
        <v>44292</v>
      </c>
      <c r="E2260" s="27" t="s">
        <v>53</v>
      </c>
      <c r="F2260" s="27" t="s">
        <v>93</v>
      </c>
      <c r="G2260" s="27" t="s">
        <v>94</v>
      </c>
      <c r="H2260" s="27" t="s">
        <v>28</v>
      </c>
      <c r="I2260" s="29">
        <v>0.5</v>
      </c>
      <c r="J2260" s="30">
        <v>6250</v>
      </c>
      <c r="K2260" s="31">
        <f t="shared" si="16"/>
        <v>3125</v>
      </c>
      <c r="L2260" s="31">
        <f t="shared" si="17"/>
        <v>1093.75</v>
      </c>
      <c r="M2260" s="32">
        <v>0.35</v>
      </c>
      <c r="O2260" s="37"/>
      <c r="P2260" s="35"/>
      <c r="Q2260" s="33"/>
      <c r="R2260" s="34"/>
    </row>
    <row r="2261" spans="1:18" ht="15.75" customHeight="1" x14ac:dyDescent="0.2">
      <c r="A2261" s="22"/>
      <c r="B2261" s="27" t="s">
        <v>21</v>
      </c>
      <c r="C2261" s="27">
        <v>1185732</v>
      </c>
      <c r="D2261" s="28">
        <v>44292</v>
      </c>
      <c r="E2261" s="27" t="s">
        <v>53</v>
      </c>
      <c r="F2261" s="27" t="s">
        <v>93</v>
      </c>
      <c r="G2261" s="27" t="s">
        <v>94</v>
      </c>
      <c r="H2261" s="27" t="s">
        <v>29</v>
      </c>
      <c r="I2261" s="29">
        <v>0.4</v>
      </c>
      <c r="J2261" s="30">
        <v>7750</v>
      </c>
      <c r="K2261" s="31">
        <f t="shared" si="16"/>
        <v>3100</v>
      </c>
      <c r="L2261" s="31">
        <f t="shared" si="17"/>
        <v>1550</v>
      </c>
      <c r="M2261" s="32">
        <v>0.5</v>
      </c>
      <c r="O2261" s="37"/>
      <c r="P2261" s="35"/>
      <c r="Q2261" s="33"/>
      <c r="R2261" s="34"/>
    </row>
    <row r="2262" spans="1:18" ht="15.75" customHeight="1" x14ac:dyDescent="0.2">
      <c r="A2262" s="22"/>
      <c r="B2262" s="27" t="s">
        <v>21</v>
      </c>
      <c r="C2262" s="27">
        <v>1185732</v>
      </c>
      <c r="D2262" s="28">
        <v>44321</v>
      </c>
      <c r="E2262" s="27" t="s">
        <v>53</v>
      </c>
      <c r="F2262" s="27" t="s">
        <v>93</v>
      </c>
      <c r="G2262" s="27" t="s">
        <v>94</v>
      </c>
      <c r="H2262" s="27" t="s">
        <v>24</v>
      </c>
      <c r="I2262" s="29">
        <v>0.5</v>
      </c>
      <c r="J2262" s="30">
        <v>10450</v>
      </c>
      <c r="K2262" s="31">
        <f t="shared" si="16"/>
        <v>5225</v>
      </c>
      <c r="L2262" s="31">
        <f t="shared" si="17"/>
        <v>2351.25</v>
      </c>
      <c r="M2262" s="32">
        <v>0.45</v>
      </c>
      <c r="O2262" s="37"/>
      <c r="P2262" s="35"/>
      <c r="Q2262" s="33"/>
      <c r="R2262" s="34"/>
    </row>
    <row r="2263" spans="1:18" ht="15.75" customHeight="1" x14ac:dyDescent="0.2">
      <c r="A2263" s="22"/>
      <c r="B2263" s="27" t="s">
        <v>21</v>
      </c>
      <c r="C2263" s="27">
        <v>1185732</v>
      </c>
      <c r="D2263" s="28">
        <v>44321</v>
      </c>
      <c r="E2263" s="27" t="s">
        <v>53</v>
      </c>
      <c r="F2263" s="27" t="s">
        <v>93</v>
      </c>
      <c r="G2263" s="27" t="s">
        <v>94</v>
      </c>
      <c r="H2263" s="27" t="s">
        <v>25</v>
      </c>
      <c r="I2263" s="29">
        <v>0.5</v>
      </c>
      <c r="J2263" s="30">
        <v>7500</v>
      </c>
      <c r="K2263" s="31">
        <f t="shared" si="16"/>
        <v>3750</v>
      </c>
      <c r="L2263" s="31">
        <f t="shared" si="17"/>
        <v>1312.5</v>
      </c>
      <c r="M2263" s="32">
        <v>0.35</v>
      </c>
      <c r="O2263" s="37"/>
      <c r="P2263" s="35"/>
      <c r="Q2263" s="33"/>
      <c r="R2263" s="34"/>
    </row>
    <row r="2264" spans="1:18" ht="15.75" customHeight="1" x14ac:dyDescent="0.2">
      <c r="A2264" s="22"/>
      <c r="B2264" s="27" t="s">
        <v>21</v>
      </c>
      <c r="C2264" s="27">
        <v>1185732</v>
      </c>
      <c r="D2264" s="28">
        <v>44321</v>
      </c>
      <c r="E2264" s="27" t="s">
        <v>53</v>
      </c>
      <c r="F2264" s="27" t="s">
        <v>93</v>
      </c>
      <c r="G2264" s="27" t="s">
        <v>94</v>
      </c>
      <c r="H2264" s="27" t="s">
        <v>26</v>
      </c>
      <c r="I2264" s="29">
        <v>0.45</v>
      </c>
      <c r="J2264" s="30">
        <v>7250</v>
      </c>
      <c r="K2264" s="31">
        <f t="shared" si="16"/>
        <v>3262.5</v>
      </c>
      <c r="L2264" s="31">
        <f t="shared" si="17"/>
        <v>815.625</v>
      </c>
      <c r="M2264" s="32">
        <v>0.25</v>
      </c>
      <c r="O2264" s="37"/>
      <c r="P2264" s="35"/>
      <c r="Q2264" s="33"/>
      <c r="R2264" s="34"/>
    </row>
    <row r="2265" spans="1:18" ht="15.75" customHeight="1" x14ac:dyDescent="0.2">
      <c r="A2265" s="22"/>
      <c r="B2265" s="27" t="s">
        <v>21</v>
      </c>
      <c r="C2265" s="27">
        <v>1185732</v>
      </c>
      <c r="D2265" s="28">
        <v>44321</v>
      </c>
      <c r="E2265" s="27" t="s">
        <v>53</v>
      </c>
      <c r="F2265" s="27" t="s">
        <v>93</v>
      </c>
      <c r="G2265" s="27" t="s">
        <v>94</v>
      </c>
      <c r="H2265" s="27" t="s">
        <v>27</v>
      </c>
      <c r="I2265" s="29">
        <v>0.45</v>
      </c>
      <c r="J2265" s="30">
        <v>6750</v>
      </c>
      <c r="K2265" s="31">
        <f t="shared" si="16"/>
        <v>3037.5</v>
      </c>
      <c r="L2265" s="31">
        <f t="shared" si="17"/>
        <v>911.25</v>
      </c>
      <c r="M2265" s="32">
        <v>0.3</v>
      </c>
      <c r="O2265" s="37"/>
      <c r="P2265" s="35"/>
      <c r="Q2265" s="33"/>
      <c r="R2265" s="34"/>
    </row>
    <row r="2266" spans="1:18" ht="15.75" customHeight="1" x14ac:dyDescent="0.2">
      <c r="A2266" s="22"/>
      <c r="B2266" s="27" t="s">
        <v>21</v>
      </c>
      <c r="C2266" s="27">
        <v>1185732</v>
      </c>
      <c r="D2266" s="28">
        <v>44321</v>
      </c>
      <c r="E2266" s="27" t="s">
        <v>53</v>
      </c>
      <c r="F2266" s="27" t="s">
        <v>93</v>
      </c>
      <c r="G2266" s="27" t="s">
        <v>94</v>
      </c>
      <c r="H2266" s="27" t="s">
        <v>28</v>
      </c>
      <c r="I2266" s="29">
        <v>0.54999999999999993</v>
      </c>
      <c r="J2266" s="30">
        <v>7000</v>
      </c>
      <c r="K2266" s="31">
        <f t="shared" si="16"/>
        <v>3849.9999999999995</v>
      </c>
      <c r="L2266" s="31">
        <f t="shared" si="17"/>
        <v>1347.4999999999998</v>
      </c>
      <c r="M2266" s="32">
        <v>0.35</v>
      </c>
      <c r="O2266" s="37"/>
      <c r="P2266" s="35"/>
      <c r="Q2266" s="33"/>
      <c r="R2266" s="34"/>
    </row>
    <row r="2267" spans="1:18" ht="15.75" customHeight="1" x14ac:dyDescent="0.2">
      <c r="A2267" s="22"/>
      <c r="B2267" s="27" t="s">
        <v>21</v>
      </c>
      <c r="C2267" s="27">
        <v>1185732</v>
      </c>
      <c r="D2267" s="28">
        <v>44321</v>
      </c>
      <c r="E2267" s="27" t="s">
        <v>53</v>
      </c>
      <c r="F2267" s="27" t="s">
        <v>93</v>
      </c>
      <c r="G2267" s="27" t="s">
        <v>94</v>
      </c>
      <c r="H2267" s="27" t="s">
        <v>29</v>
      </c>
      <c r="I2267" s="29">
        <v>0.6</v>
      </c>
      <c r="J2267" s="30">
        <v>8000</v>
      </c>
      <c r="K2267" s="31">
        <f t="shared" si="16"/>
        <v>4800</v>
      </c>
      <c r="L2267" s="31">
        <f t="shared" si="17"/>
        <v>2400</v>
      </c>
      <c r="M2267" s="32">
        <v>0.5</v>
      </c>
      <c r="O2267" s="37"/>
      <c r="P2267" s="35"/>
      <c r="Q2267" s="33"/>
      <c r="R2267" s="34"/>
    </row>
    <row r="2268" spans="1:18" ht="15.75" customHeight="1" x14ac:dyDescent="0.2">
      <c r="A2268" s="22"/>
      <c r="B2268" s="27" t="s">
        <v>21</v>
      </c>
      <c r="C2268" s="27">
        <v>1185732</v>
      </c>
      <c r="D2268" s="28">
        <v>44354</v>
      </c>
      <c r="E2268" s="27" t="s">
        <v>53</v>
      </c>
      <c r="F2268" s="27" t="s">
        <v>93</v>
      </c>
      <c r="G2268" s="27" t="s">
        <v>94</v>
      </c>
      <c r="H2268" s="27" t="s">
        <v>24</v>
      </c>
      <c r="I2268" s="29">
        <v>0.54999999999999993</v>
      </c>
      <c r="J2268" s="30">
        <v>10500</v>
      </c>
      <c r="K2268" s="31">
        <f t="shared" si="16"/>
        <v>5774.9999999999991</v>
      </c>
      <c r="L2268" s="31">
        <f t="shared" si="17"/>
        <v>2598.7499999999995</v>
      </c>
      <c r="M2268" s="32">
        <v>0.45</v>
      </c>
      <c r="O2268" s="37"/>
      <c r="P2268" s="35"/>
      <c r="Q2268" s="33"/>
      <c r="R2268" s="34"/>
    </row>
    <row r="2269" spans="1:18" ht="15.75" customHeight="1" x14ac:dyDescent="0.2">
      <c r="A2269" s="22"/>
      <c r="B2269" s="27" t="s">
        <v>21</v>
      </c>
      <c r="C2269" s="27">
        <v>1185732</v>
      </c>
      <c r="D2269" s="28">
        <v>44354</v>
      </c>
      <c r="E2269" s="27" t="s">
        <v>53</v>
      </c>
      <c r="F2269" s="27" t="s">
        <v>93</v>
      </c>
      <c r="G2269" s="27" t="s">
        <v>94</v>
      </c>
      <c r="H2269" s="27" t="s">
        <v>25</v>
      </c>
      <c r="I2269" s="29">
        <v>0.5</v>
      </c>
      <c r="J2269" s="30">
        <v>8000</v>
      </c>
      <c r="K2269" s="31">
        <f t="shared" si="16"/>
        <v>4000</v>
      </c>
      <c r="L2269" s="31">
        <f t="shared" si="17"/>
        <v>1400</v>
      </c>
      <c r="M2269" s="32">
        <v>0.35</v>
      </c>
      <c r="O2269" s="37"/>
      <c r="P2269" s="35"/>
      <c r="Q2269" s="33"/>
      <c r="R2269" s="34"/>
    </row>
    <row r="2270" spans="1:18" ht="15.75" customHeight="1" x14ac:dyDescent="0.2">
      <c r="A2270" s="22"/>
      <c r="B2270" s="27" t="s">
        <v>21</v>
      </c>
      <c r="C2270" s="27">
        <v>1185732</v>
      </c>
      <c r="D2270" s="28">
        <v>44354</v>
      </c>
      <c r="E2270" s="27" t="s">
        <v>53</v>
      </c>
      <c r="F2270" s="27" t="s">
        <v>93</v>
      </c>
      <c r="G2270" s="27" t="s">
        <v>94</v>
      </c>
      <c r="H2270" s="27" t="s">
        <v>26</v>
      </c>
      <c r="I2270" s="29">
        <v>0.5</v>
      </c>
      <c r="J2270" s="30">
        <v>7750</v>
      </c>
      <c r="K2270" s="31">
        <f t="shared" si="16"/>
        <v>3875</v>
      </c>
      <c r="L2270" s="31">
        <f t="shared" si="17"/>
        <v>968.75</v>
      </c>
      <c r="M2270" s="32">
        <v>0.25</v>
      </c>
      <c r="O2270" s="37"/>
      <c r="P2270" s="35"/>
      <c r="Q2270" s="33"/>
      <c r="R2270" s="34"/>
    </row>
    <row r="2271" spans="1:18" ht="15.75" customHeight="1" x14ac:dyDescent="0.2">
      <c r="A2271" s="22"/>
      <c r="B2271" s="27" t="s">
        <v>21</v>
      </c>
      <c r="C2271" s="27">
        <v>1185732</v>
      </c>
      <c r="D2271" s="28">
        <v>44354</v>
      </c>
      <c r="E2271" s="27" t="s">
        <v>53</v>
      </c>
      <c r="F2271" s="27" t="s">
        <v>93</v>
      </c>
      <c r="G2271" s="27" t="s">
        <v>94</v>
      </c>
      <c r="H2271" s="27" t="s">
        <v>27</v>
      </c>
      <c r="I2271" s="29">
        <v>0.5</v>
      </c>
      <c r="J2271" s="30">
        <v>7500</v>
      </c>
      <c r="K2271" s="31">
        <f t="shared" si="16"/>
        <v>3750</v>
      </c>
      <c r="L2271" s="31">
        <f t="shared" si="17"/>
        <v>1125</v>
      </c>
      <c r="M2271" s="32">
        <v>0.3</v>
      </c>
      <c r="O2271" s="37"/>
      <c r="P2271" s="35"/>
      <c r="Q2271" s="33"/>
      <c r="R2271" s="34"/>
    </row>
    <row r="2272" spans="1:18" ht="15.75" customHeight="1" x14ac:dyDescent="0.2">
      <c r="A2272" s="22"/>
      <c r="B2272" s="27" t="s">
        <v>21</v>
      </c>
      <c r="C2272" s="27">
        <v>1185732</v>
      </c>
      <c r="D2272" s="28">
        <v>44354</v>
      </c>
      <c r="E2272" s="27" t="s">
        <v>53</v>
      </c>
      <c r="F2272" s="27" t="s">
        <v>93</v>
      </c>
      <c r="G2272" s="27" t="s">
        <v>94</v>
      </c>
      <c r="H2272" s="27" t="s">
        <v>28</v>
      </c>
      <c r="I2272" s="29">
        <v>0.65</v>
      </c>
      <c r="J2272" s="30">
        <v>7500</v>
      </c>
      <c r="K2272" s="31">
        <f t="shared" si="16"/>
        <v>4875</v>
      </c>
      <c r="L2272" s="31">
        <f t="shared" si="17"/>
        <v>1706.25</v>
      </c>
      <c r="M2272" s="32">
        <v>0.35</v>
      </c>
      <c r="O2272" s="37"/>
      <c r="P2272" s="35"/>
      <c r="Q2272" s="33"/>
      <c r="R2272" s="34"/>
    </row>
    <row r="2273" spans="1:18" ht="15.75" customHeight="1" x14ac:dyDescent="0.2">
      <c r="A2273" s="22"/>
      <c r="B2273" s="27" t="s">
        <v>21</v>
      </c>
      <c r="C2273" s="27">
        <v>1185732</v>
      </c>
      <c r="D2273" s="28">
        <v>44354</v>
      </c>
      <c r="E2273" s="27" t="s">
        <v>53</v>
      </c>
      <c r="F2273" s="27" t="s">
        <v>93</v>
      </c>
      <c r="G2273" s="27" t="s">
        <v>94</v>
      </c>
      <c r="H2273" s="27" t="s">
        <v>29</v>
      </c>
      <c r="I2273" s="29">
        <v>0.70000000000000007</v>
      </c>
      <c r="J2273" s="30">
        <v>9250</v>
      </c>
      <c r="K2273" s="31">
        <f t="shared" si="16"/>
        <v>6475.0000000000009</v>
      </c>
      <c r="L2273" s="31">
        <f t="shared" si="17"/>
        <v>3237.5000000000005</v>
      </c>
      <c r="M2273" s="32">
        <v>0.5</v>
      </c>
      <c r="O2273" s="37"/>
      <c r="P2273" s="35"/>
      <c r="Q2273" s="33"/>
      <c r="R2273" s="34"/>
    </row>
    <row r="2274" spans="1:18" ht="15.75" customHeight="1" x14ac:dyDescent="0.2">
      <c r="A2274" s="22"/>
      <c r="B2274" s="27" t="s">
        <v>21</v>
      </c>
      <c r="C2274" s="27">
        <v>1185732</v>
      </c>
      <c r="D2274" s="28">
        <v>44382</v>
      </c>
      <c r="E2274" s="27" t="s">
        <v>53</v>
      </c>
      <c r="F2274" s="27" t="s">
        <v>93</v>
      </c>
      <c r="G2274" s="27" t="s">
        <v>94</v>
      </c>
      <c r="H2274" s="27" t="s">
        <v>24</v>
      </c>
      <c r="I2274" s="29">
        <v>0.65</v>
      </c>
      <c r="J2274" s="30">
        <v>11500</v>
      </c>
      <c r="K2274" s="31">
        <f t="shared" si="16"/>
        <v>7475</v>
      </c>
      <c r="L2274" s="31">
        <f t="shared" si="17"/>
        <v>3363.75</v>
      </c>
      <c r="M2274" s="32">
        <v>0.45</v>
      </c>
      <c r="O2274" s="37"/>
      <c r="P2274" s="35"/>
      <c r="Q2274" s="33"/>
      <c r="R2274" s="34"/>
    </row>
    <row r="2275" spans="1:18" ht="15.75" customHeight="1" x14ac:dyDescent="0.2">
      <c r="A2275" s="22"/>
      <c r="B2275" s="27" t="s">
        <v>21</v>
      </c>
      <c r="C2275" s="27">
        <v>1185732</v>
      </c>
      <c r="D2275" s="28">
        <v>44382</v>
      </c>
      <c r="E2275" s="27" t="s">
        <v>53</v>
      </c>
      <c r="F2275" s="27" t="s">
        <v>93</v>
      </c>
      <c r="G2275" s="27" t="s">
        <v>94</v>
      </c>
      <c r="H2275" s="27" t="s">
        <v>25</v>
      </c>
      <c r="I2275" s="29">
        <v>0.60000000000000009</v>
      </c>
      <c r="J2275" s="30">
        <v>9000</v>
      </c>
      <c r="K2275" s="31">
        <f t="shared" si="16"/>
        <v>5400.0000000000009</v>
      </c>
      <c r="L2275" s="31">
        <f t="shared" si="17"/>
        <v>1890.0000000000002</v>
      </c>
      <c r="M2275" s="32">
        <v>0.35</v>
      </c>
      <c r="O2275" s="37"/>
      <c r="P2275" s="35"/>
      <c r="Q2275" s="33"/>
      <c r="R2275" s="34"/>
    </row>
    <row r="2276" spans="1:18" ht="15.75" customHeight="1" x14ac:dyDescent="0.2">
      <c r="A2276" s="22"/>
      <c r="B2276" s="27" t="s">
        <v>21</v>
      </c>
      <c r="C2276" s="27">
        <v>1185732</v>
      </c>
      <c r="D2276" s="28">
        <v>44382</v>
      </c>
      <c r="E2276" s="27" t="s">
        <v>53</v>
      </c>
      <c r="F2276" s="27" t="s">
        <v>93</v>
      </c>
      <c r="G2276" s="27" t="s">
        <v>94</v>
      </c>
      <c r="H2276" s="27" t="s">
        <v>26</v>
      </c>
      <c r="I2276" s="29">
        <v>0.55000000000000004</v>
      </c>
      <c r="J2276" s="30">
        <v>8250</v>
      </c>
      <c r="K2276" s="31">
        <f t="shared" si="16"/>
        <v>4537.5</v>
      </c>
      <c r="L2276" s="31">
        <f t="shared" si="17"/>
        <v>1134.375</v>
      </c>
      <c r="M2276" s="32">
        <v>0.25</v>
      </c>
      <c r="O2276" s="37"/>
      <c r="P2276" s="35"/>
      <c r="Q2276" s="33"/>
      <c r="R2276" s="34"/>
    </row>
    <row r="2277" spans="1:18" ht="15.75" customHeight="1" x14ac:dyDescent="0.2">
      <c r="A2277" s="22"/>
      <c r="B2277" s="27" t="s">
        <v>21</v>
      </c>
      <c r="C2277" s="27">
        <v>1185732</v>
      </c>
      <c r="D2277" s="28">
        <v>44382</v>
      </c>
      <c r="E2277" s="27" t="s">
        <v>53</v>
      </c>
      <c r="F2277" s="27" t="s">
        <v>93</v>
      </c>
      <c r="G2277" s="27" t="s">
        <v>94</v>
      </c>
      <c r="H2277" s="27" t="s">
        <v>27</v>
      </c>
      <c r="I2277" s="29">
        <v>0.55000000000000004</v>
      </c>
      <c r="J2277" s="30">
        <v>7750</v>
      </c>
      <c r="K2277" s="31">
        <f t="shared" si="16"/>
        <v>4262.5</v>
      </c>
      <c r="L2277" s="31">
        <f t="shared" si="17"/>
        <v>1278.75</v>
      </c>
      <c r="M2277" s="32">
        <v>0.3</v>
      </c>
      <c r="O2277" s="37"/>
      <c r="P2277" s="35"/>
      <c r="Q2277" s="33"/>
      <c r="R2277" s="34"/>
    </row>
    <row r="2278" spans="1:18" ht="15.75" customHeight="1" x14ac:dyDescent="0.2">
      <c r="A2278" s="22"/>
      <c r="B2278" s="27" t="s">
        <v>21</v>
      </c>
      <c r="C2278" s="27">
        <v>1185732</v>
      </c>
      <c r="D2278" s="28">
        <v>44382</v>
      </c>
      <c r="E2278" s="27" t="s">
        <v>53</v>
      </c>
      <c r="F2278" s="27" t="s">
        <v>93</v>
      </c>
      <c r="G2278" s="27" t="s">
        <v>94</v>
      </c>
      <c r="H2278" s="27" t="s">
        <v>28</v>
      </c>
      <c r="I2278" s="29">
        <v>0.65</v>
      </c>
      <c r="J2278" s="30">
        <v>8000</v>
      </c>
      <c r="K2278" s="31">
        <f t="shared" si="16"/>
        <v>5200</v>
      </c>
      <c r="L2278" s="31">
        <f t="shared" si="17"/>
        <v>1819.9999999999998</v>
      </c>
      <c r="M2278" s="32">
        <v>0.35</v>
      </c>
      <c r="O2278" s="37"/>
      <c r="P2278" s="35"/>
      <c r="Q2278" s="33"/>
      <c r="R2278" s="34"/>
    </row>
    <row r="2279" spans="1:18" ht="15.75" customHeight="1" x14ac:dyDescent="0.2">
      <c r="A2279" s="22"/>
      <c r="B2279" s="27" t="s">
        <v>21</v>
      </c>
      <c r="C2279" s="27">
        <v>1185732</v>
      </c>
      <c r="D2279" s="28">
        <v>44382</v>
      </c>
      <c r="E2279" s="27" t="s">
        <v>53</v>
      </c>
      <c r="F2279" s="27" t="s">
        <v>93</v>
      </c>
      <c r="G2279" s="27" t="s">
        <v>94</v>
      </c>
      <c r="H2279" s="27" t="s">
        <v>29</v>
      </c>
      <c r="I2279" s="29">
        <v>0.70000000000000007</v>
      </c>
      <c r="J2279" s="30">
        <v>9750</v>
      </c>
      <c r="K2279" s="31">
        <f t="shared" si="16"/>
        <v>6825.0000000000009</v>
      </c>
      <c r="L2279" s="31">
        <f t="shared" si="17"/>
        <v>3412.5000000000005</v>
      </c>
      <c r="M2279" s="32">
        <v>0.5</v>
      </c>
      <c r="O2279" s="37"/>
      <c r="P2279" s="35"/>
      <c r="Q2279" s="33"/>
      <c r="R2279" s="34"/>
    </row>
    <row r="2280" spans="1:18" ht="15.75" customHeight="1" x14ac:dyDescent="0.2">
      <c r="A2280" s="22"/>
      <c r="B2280" s="27" t="s">
        <v>21</v>
      </c>
      <c r="C2280" s="27">
        <v>1185732</v>
      </c>
      <c r="D2280" s="28">
        <v>44414</v>
      </c>
      <c r="E2280" s="27" t="s">
        <v>53</v>
      </c>
      <c r="F2280" s="27" t="s">
        <v>93</v>
      </c>
      <c r="G2280" s="27" t="s">
        <v>94</v>
      </c>
      <c r="H2280" s="27" t="s">
        <v>24</v>
      </c>
      <c r="I2280" s="29">
        <v>0.65</v>
      </c>
      <c r="J2280" s="30">
        <v>11250</v>
      </c>
      <c r="K2280" s="31">
        <f t="shared" si="16"/>
        <v>7312.5</v>
      </c>
      <c r="L2280" s="31">
        <f t="shared" si="17"/>
        <v>3290.625</v>
      </c>
      <c r="M2280" s="32">
        <v>0.45</v>
      </c>
      <c r="O2280" s="37"/>
      <c r="P2280" s="35"/>
      <c r="Q2280" s="33"/>
      <c r="R2280" s="34"/>
    </row>
    <row r="2281" spans="1:18" ht="15.75" customHeight="1" x14ac:dyDescent="0.2">
      <c r="A2281" s="22"/>
      <c r="B2281" s="27" t="s">
        <v>21</v>
      </c>
      <c r="C2281" s="27">
        <v>1185732</v>
      </c>
      <c r="D2281" s="28">
        <v>44414</v>
      </c>
      <c r="E2281" s="27" t="s">
        <v>53</v>
      </c>
      <c r="F2281" s="27" t="s">
        <v>93</v>
      </c>
      <c r="G2281" s="27" t="s">
        <v>94</v>
      </c>
      <c r="H2281" s="27" t="s">
        <v>25</v>
      </c>
      <c r="I2281" s="29">
        <v>0.60000000000000009</v>
      </c>
      <c r="J2281" s="30">
        <v>9000</v>
      </c>
      <c r="K2281" s="31">
        <f t="shared" si="16"/>
        <v>5400.0000000000009</v>
      </c>
      <c r="L2281" s="31">
        <f t="shared" si="17"/>
        <v>1890.0000000000002</v>
      </c>
      <c r="M2281" s="32">
        <v>0.35</v>
      </c>
      <c r="O2281" s="37"/>
      <c r="P2281" s="35"/>
      <c r="Q2281" s="33"/>
      <c r="R2281" s="34"/>
    </row>
    <row r="2282" spans="1:18" ht="15.75" customHeight="1" x14ac:dyDescent="0.2">
      <c r="A2282" s="22"/>
      <c r="B2282" s="27" t="s">
        <v>21</v>
      </c>
      <c r="C2282" s="27">
        <v>1185732</v>
      </c>
      <c r="D2282" s="28">
        <v>44414</v>
      </c>
      <c r="E2282" s="27" t="s">
        <v>53</v>
      </c>
      <c r="F2282" s="27" t="s">
        <v>93</v>
      </c>
      <c r="G2282" s="27" t="s">
        <v>94</v>
      </c>
      <c r="H2282" s="27" t="s">
        <v>26</v>
      </c>
      <c r="I2282" s="29">
        <v>0.55000000000000004</v>
      </c>
      <c r="J2282" s="30">
        <v>8250</v>
      </c>
      <c r="K2282" s="31">
        <f t="shared" si="16"/>
        <v>4537.5</v>
      </c>
      <c r="L2282" s="31">
        <f t="shared" si="17"/>
        <v>1134.375</v>
      </c>
      <c r="M2282" s="32">
        <v>0.25</v>
      </c>
      <c r="O2282" s="37"/>
      <c r="P2282" s="35"/>
      <c r="Q2282" s="33"/>
      <c r="R2282" s="34"/>
    </row>
    <row r="2283" spans="1:18" ht="15.75" customHeight="1" x14ac:dyDescent="0.2">
      <c r="A2283" s="22"/>
      <c r="B2283" s="27" t="s">
        <v>21</v>
      </c>
      <c r="C2283" s="27">
        <v>1185732</v>
      </c>
      <c r="D2283" s="28">
        <v>44414</v>
      </c>
      <c r="E2283" s="27" t="s">
        <v>53</v>
      </c>
      <c r="F2283" s="27" t="s">
        <v>93</v>
      </c>
      <c r="G2283" s="27" t="s">
        <v>94</v>
      </c>
      <c r="H2283" s="27" t="s">
        <v>27</v>
      </c>
      <c r="I2283" s="29">
        <v>0.45</v>
      </c>
      <c r="J2283" s="30">
        <v>7750</v>
      </c>
      <c r="K2283" s="31">
        <f t="shared" si="16"/>
        <v>3487.5</v>
      </c>
      <c r="L2283" s="31">
        <f t="shared" si="17"/>
        <v>1046.25</v>
      </c>
      <c r="M2283" s="32">
        <v>0.3</v>
      </c>
      <c r="O2283" s="37"/>
      <c r="P2283" s="35"/>
      <c r="Q2283" s="33"/>
      <c r="R2283" s="34"/>
    </row>
    <row r="2284" spans="1:18" ht="15.75" customHeight="1" x14ac:dyDescent="0.2">
      <c r="A2284" s="22"/>
      <c r="B2284" s="27" t="s">
        <v>21</v>
      </c>
      <c r="C2284" s="27">
        <v>1185732</v>
      </c>
      <c r="D2284" s="28">
        <v>44414</v>
      </c>
      <c r="E2284" s="27" t="s">
        <v>53</v>
      </c>
      <c r="F2284" s="27" t="s">
        <v>93</v>
      </c>
      <c r="G2284" s="27" t="s">
        <v>94</v>
      </c>
      <c r="H2284" s="27" t="s">
        <v>28</v>
      </c>
      <c r="I2284" s="29">
        <v>0.55000000000000004</v>
      </c>
      <c r="J2284" s="30">
        <v>7500</v>
      </c>
      <c r="K2284" s="31">
        <f t="shared" si="16"/>
        <v>4125</v>
      </c>
      <c r="L2284" s="31">
        <f t="shared" si="17"/>
        <v>1443.75</v>
      </c>
      <c r="M2284" s="32">
        <v>0.35</v>
      </c>
      <c r="O2284" s="37"/>
      <c r="P2284" s="35"/>
      <c r="Q2284" s="33"/>
      <c r="R2284" s="34"/>
    </row>
    <row r="2285" spans="1:18" ht="15.75" customHeight="1" x14ac:dyDescent="0.2">
      <c r="A2285" s="22"/>
      <c r="B2285" s="27" t="s">
        <v>21</v>
      </c>
      <c r="C2285" s="27">
        <v>1185732</v>
      </c>
      <c r="D2285" s="28">
        <v>44414</v>
      </c>
      <c r="E2285" s="27" t="s">
        <v>53</v>
      </c>
      <c r="F2285" s="27" t="s">
        <v>93</v>
      </c>
      <c r="G2285" s="27" t="s">
        <v>94</v>
      </c>
      <c r="H2285" s="27" t="s">
        <v>29</v>
      </c>
      <c r="I2285" s="29">
        <v>0.60000000000000009</v>
      </c>
      <c r="J2285" s="30">
        <v>9250</v>
      </c>
      <c r="K2285" s="31">
        <f t="shared" si="16"/>
        <v>5550.0000000000009</v>
      </c>
      <c r="L2285" s="31">
        <f t="shared" si="17"/>
        <v>2775.0000000000005</v>
      </c>
      <c r="M2285" s="32">
        <v>0.5</v>
      </c>
      <c r="O2285" s="37"/>
      <c r="P2285" s="35"/>
      <c r="Q2285" s="33"/>
      <c r="R2285" s="34"/>
    </row>
    <row r="2286" spans="1:18" ht="15.75" customHeight="1" x14ac:dyDescent="0.2">
      <c r="A2286" s="22"/>
      <c r="B2286" s="27" t="s">
        <v>21</v>
      </c>
      <c r="C2286" s="27">
        <v>1185732</v>
      </c>
      <c r="D2286" s="28">
        <v>44444</v>
      </c>
      <c r="E2286" s="27" t="s">
        <v>53</v>
      </c>
      <c r="F2286" s="27" t="s">
        <v>93</v>
      </c>
      <c r="G2286" s="27" t="s">
        <v>94</v>
      </c>
      <c r="H2286" s="27" t="s">
        <v>24</v>
      </c>
      <c r="I2286" s="29">
        <v>0.55000000000000004</v>
      </c>
      <c r="J2286" s="30">
        <v>10250</v>
      </c>
      <c r="K2286" s="31">
        <f t="shared" si="16"/>
        <v>5637.5000000000009</v>
      </c>
      <c r="L2286" s="31">
        <f t="shared" si="17"/>
        <v>2536.8750000000005</v>
      </c>
      <c r="M2286" s="32">
        <v>0.45</v>
      </c>
      <c r="O2286" s="37"/>
      <c r="P2286" s="35"/>
      <c r="Q2286" s="33"/>
      <c r="R2286" s="34"/>
    </row>
    <row r="2287" spans="1:18" ht="15.75" customHeight="1" x14ac:dyDescent="0.2">
      <c r="A2287" s="22"/>
      <c r="B2287" s="27" t="s">
        <v>21</v>
      </c>
      <c r="C2287" s="27">
        <v>1185732</v>
      </c>
      <c r="D2287" s="28">
        <v>44444</v>
      </c>
      <c r="E2287" s="27" t="s">
        <v>53</v>
      </c>
      <c r="F2287" s="27" t="s">
        <v>93</v>
      </c>
      <c r="G2287" s="27" t="s">
        <v>94</v>
      </c>
      <c r="H2287" s="27" t="s">
        <v>25</v>
      </c>
      <c r="I2287" s="29">
        <v>0.50000000000000011</v>
      </c>
      <c r="J2287" s="30">
        <v>8250</v>
      </c>
      <c r="K2287" s="31">
        <f t="shared" si="16"/>
        <v>4125.0000000000009</v>
      </c>
      <c r="L2287" s="31">
        <f t="shared" si="17"/>
        <v>1443.7500000000002</v>
      </c>
      <c r="M2287" s="32">
        <v>0.35</v>
      </c>
      <c r="O2287" s="37"/>
      <c r="P2287" s="35"/>
      <c r="Q2287" s="33"/>
      <c r="R2287" s="34"/>
    </row>
    <row r="2288" spans="1:18" ht="15.75" customHeight="1" x14ac:dyDescent="0.2">
      <c r="A2288" s="22"/>
      <c r="B2288" s="27" t="s">
        <v>21</v>
      </c>
      <c r="C2288" s="27">
        <v>1185732</v>
      </c>
      <c r="D2288" s="28">
        <v>44444</v>
      </c>
      <c r="E2288" s="27" t="s">
        <v>53</v>
      </c>
      <c r="F2288" s="27" t="s">
        <v>93</v>
      </c>
      <c r="G2288" s="27" t="s">
        <v>94</v>
      </c>
      <c r="H2288" s="27" t="s">
        <v>26</v>
      </c>
      <c r="I2288" s="29">
        <v>0.4</v>
      </c>
      <c r="J2288" s="30">
        <v>7250</v>
      </c>
      <c r="K2288" s="31">
        <f t="shared" si="16"/>
        <v>2900</v>
      </c>
      <c r="L2288" s="31">
        <f t="shared" si="17"/>
        <v>725</v>
      </c>
      <c r="M2288" s="32">
        <v>0.25</v>
      </c>
      <c r="O2288" s="37"/>
      <c r="P2288" s="35"/>
      <c r="Q2288" s="33"/>
      <c r="R2288" s="34"/>
    </row>
    <row r="2289" spans="1:18" ht="15.75" customHeight="1" x14ac:dyDescent="0.2">
      <c r="A2289" s="22"/>
      <c r="B2289" s="27" t="s">
        <v>21</v>
      </c>
      <c r="C2289" s="27">
        <v>1185732</v>
      </c>
      <c r="D2289" s="28">
        <v>44444</v>
      </c>
      <c r="E2289" s="27" t="s">
        <v>53</v>
      </c>
      <c r="F2289" s="27" t="s">
        <v>93</v>
      </c>
      <c r="G2289" s="27" t="s">
        <v>94</v>
      </c>
      <c r="H2289" s="27" t="s">
        <v>27</v>
      </c>
      <c r="I2289" s="29">
        <v>0.4</v>
      </c>
      <c r="J2289" s="30">
        <v>7000</v>
      </c>
      <c r="K2289" s="31">
        <f t="shared" si="16"/>
        <v>2800</v>
      </c>
      <c r="L2289" s="31">
        <f t="shared" si="17"/>
        <v>840</v>
      </c>
      <c r="M2289" s="32">
        <v>0.3</v>
      </c>
      <c r="O2289" s="37"/>
      <c r="P2289" s="35"/>
      <c r="Q2289" s="33"/>
      <c r="R2289" s="34"/>
    </row>
    <row r="2290" spans="1:18" ht="15.75" customHeight="1" x14ac:dyDescent="0.2">
      <c r="A2290" s="22"/>
      <c r="B2290" s="27" t="s">
        <v>21</v>
      </c>
      <c r="C2290" s="27">
        <v>1185732</v>
      </c>
      <c r="D2290" s="28">
        <v>44444</v>
      </c>
      <c r="E2290" s="27" t="s">
        <v>53</v>
      </c>
      <c r="F2290" s="27" t="s">
        <v>93</v>
      </c>
      <c r="G2290" s="27" t="s">
        <v>94</v>
      </c>
      <c r="H2290" s="27" t="s">
        <v>28</v>
      </c>
      <c r="I2290" s="29">
        <v>0.5</v>
      </c>
      <c r="J2290" s="30">
        <v>7000</v>
      </c>
      <c r="K2290" s="31">
        <f t="shared" si="16"/>
        <v>3500</v>
      </c>
      <c r="L2290" s="31">
        <f t="shared" si="17"/>
        <v>1225</v>
      </c>
      <c r="M2290" s="32">
        <v>0.35</v>
      </c>
      <c r="O2290" s="37"/>
      <c r="P2290" s="35"/>
      <c r="Q2290" s="33"/>
      <c r="R2290" s="34"/>
    </row>
    <row r="2291" spans="1:18" ht="15.75" customHeight="1" x14ac:dyDescent="0.2">
      <c r="A2291" s="22"/>
      <c r="B2291" s="27" t="s">
        <v>21</v>
      </c>
      <c r="C2291" s="27">
        <v>1185732</v>
      </c>
      <c r="D2291" s="28">
        <v>44444</v>
      </c>
      <c r="E2291" s="27" t="s">
        <v>53</v>
      </c>
      <c r="F2291" s="27" t="s">
        <v>93</v>
      </c>
      <c r="G2291" s="27" t="s">
        <v>94</v>
      </c>
      <c r="H2291" s="27" t="s">
        <v>29</v>
      </c>
      <c r="I2291" s="29">
        <v>0.55000000000000004</v>
      </c>
      <c r="J2291" s="30">
        <v>8000</v>
      </c>
      <c r="K2291" s="31">
        <f t="shared" si="16"/>
        <v>4400</v>
      </c>
      <c r="L2291" s="31">
        <f t="shared" si="17"/>
        <v>2200</v>
      </c>
      <c r="M2291" s="32">
        <v>0.5</v>
      </c>
      <c r="O2291" s="37"/>
      <c r="P2291" s="35"/>
      <c r="Q2291" s="33"/>
      <c r="R2291" s="34"/>
    </row>
    <row r="2292" spans="1:18" ht="15.75" customHeight="1" x14ac:dyDescent="0.2">
      <c r="A2292" s="22"/>
      <c r="B2292" s="27" t="s">
        <v>21</v>
      </c>
      <c r="C2292" s="27">
        <v>1185732</v>
      </c>
      <c r="D2292" s="28">
        <v>44476</v>
      </c>
      <c r="E2292" s="27" t="s">
        <v>53</v>
      </c>
      <c r="F2292" s="27" t="s">
        <v>93</v>
      </c>
      <c r="G2292" s="27" t="s">
        <v>94</v>
      </c>
      <c r="H2292" s="27" t="s">
        <v>24</v>
      </c>
      <c r="I2292" s="29">
        <v>0.55000000000000004</v>
      </c>
      <c r="J2292" s="30">
        <v>9750</v>
      </c>
      <c r="K2292" s="31">
        <f t="shared" si="16"/>
        <v>5362.5</v>
      </c>
      <c r="L2292" s="31">
        <f t="shared" si="17"/>
        <v>2413.125</v>
      </c>
      <c r="M2292" s="32">
        <v>0.45</v>
      </c>
      <c r="O2292" s="37"/>
      <c r="P2292" s="35"/>
      <c r="Q2292" s="33"/>
      <c r="R2292" s="34"/>
    </row>
    <row r="2293" spans="1:18" ht="15.75" customHeight="1" x14ac:dyDescent="0.2">
      <c r="A2293" s="22"/>
      <c r="B2293" s="27" t="s">
        <v>21</v>
      </c>
      <c r="C2293" s="27">
        <v>1185732</v>
      </c>
      <c r="D2293" s="28">
        <v>44476</v>
      </c>
      <c r="E2293" s="27" t="s">
        <v>53</v>
      </c>
      <c r="F2293" s="27" t="s">
        <v>93</v>
      </c>
      <c r="G2293" s="27" t="s">
        <v>94</v>
      </c>
      <c r="H2293" s="27" t="s">
        <v>25</v>
      </c>
      <c r="I2293" s="29">
        <v>0.45000000000000012</v>
      </c>
      <c r="J2293" s="30">
        <v>8000</v>
      </c>
      <c r="K2293" s="31">
        <f t="shared" si="16"/>
        <v>3600.0000000000009</v>
      </c>
      <c r="L2293" s="31">
        <f t="shared" si="17"/>
        <v>1260.0000000000002</v>
      </c>
      <c r="M2293" s="32">
        <v>0.35</v>
      </c>
      <c r="O2293" s="37"/>
      <c r="P2293" s="35"/>
      <c r="Q2293" s="33"/>
      <c r="R2293" s="34"/>
    </row>
    <row r="2294" spans="1:18" ht="15.75" customHeight="1" x14ac:dyDescent="0.2">
      <c r="A2294" s="22"/>
      <c r="B2294" s="27" t="s">
        <v>21</v>
      </c>
      <c r="C2294" s="27">
        <v>1185732</v>
      </c>
      <c r="D2294" s="28">
        <v>44476</v>
      </c>
      <c r="E2294" s="27" t="s">
        <v>53</v>
      </c>
      <c r="F2294" s="27" t="s">
        <v>93</v>
      </c>
      <c r="G2294" s="27" t="s">
        <v>94</v>
      </c>
      <c r="H2294" s="27" t="s">
        <v>26</v>
      </c>
      <c r="I2294" s="29">
        <v>0.45000000000000012</v>
      </c>
      <c r="J2294" s="30">
        <v>6750</v>
      </c>
      <c r="K2294" s="31">
        <f t="shared" si="16"/>
        <v>3037.5000000000009</v>
      </c>
      <c r="L2294" s="31">
        <f t="shared" si="17"/>
        <v>759.37500000000023</v>
      </c>
      <c r="M2294" s="32">
        <v>0.25</v>
      </c>
      <c r="O2294" s="37"/>
      <c r="P2294" s="35"/>
      <c r="Q2294" s="33"/>
      <c r="R2294" s="34"/>
    </row>
    <row r="2295" spans="1:18" ht="15.75" customHeight="1" x14ac:dyDescent="0.2">
      <c r="A2295" s="22"/>
      <c r="B2295" s="27" t="s">
        <v>21</v>
      </c>
      <c r="C2295" s="27">
        <v>1185732</v>
      </c>
      <c r="D2295" s="28">
        <v>44476</v>
      </c>
      <c r="E2295" s="27" t="s">
        <v>53</v>
      </c>
      <c r="F2295" s="27" t="s">
        <v>93</v>
      </c>
      <c r="G2295" s="27" t="s">
        <v>94</v>
      </c>
      <c r="H2295" s="27" t="s">
        <v>27</v>
      </c>
      <c r="I2295" s="29">
        <v>0.45000000000000012</v>
      </c>
      <c r="J2295" s="30">
        <v>6500</v>
      </c>
      <c r="K2295" s="31">
        <f t="shared" si="16"/>
        <v>2925.0000000000009</v>
      </c>
      <c r="L2295" s="31">
        <f t="shared" si="17"/>
        <v>877.50000000000023</v>
      </c>
      <c r="M2295" s="32">
        <v>0.3</v>
      </c>
      <c r="O2295" s="37"/>
      <c r="P2295" s="35"/>
      <c r="Q2295" s="33"/>
      <c r="R2295" s="34"/>
    </row>
    <row r="2296" spans="1:18" ht="15.75" customHeight="1" x14ac:dyDescent="0.2">
      <c r="A2296" s="22"/>
      <c r="B2296" s="27" t="s">
        <v>21</v>
      </c>
      <c r="C2296" s="27">
        <v>1185732</v>
      </c>
      <c r="D2296" s="28">
        <v>44476</v>
      </c>
      <c r="E2296" s="27" t="s">
        <v>53</v>
      </c>
      <c r="F2296" s="27" t="s">
        <v>93</v>
      </c>
      <c r="G2296" s="27" t="s">
        <v>94</v>
      </c>
      <c r="H2296" s="27" t="s">
        <v>28</v>
      </c>
      <c r="I2296" s="29">
        <v>0.55000000000000004</v>
      </c>
      <c r="J2296" s="30">
        <v>6500</v>
      </c>
      <c r="K2296" s="31">
        <f t="shared" si="16"/>
        <v>3575.0000000000005</v>
      </c>
      <c r="L2296" s="31">
        <f t="shared" si="17"/>
        <v>1251.25</v>
      </c>
      <c r="M2296" s="32">
        <v>0.35</v>
      </c>
      <c r="O2296" s="37"/>
      <c r="P2296" s="35"/>
      <c r="Q2296" s="33"/>
      <c r="R2296" s="34"/>
    </row>
    <row r="2297" spans="1:18" ht="15.75" customHeight="1" x14ac:dyDescent="0.2">
      <c r="A2297" s="22"/>
      <c r="B2297" s="27" t="s">
        <v>21</v>
      </c>
      <c r="C2297" s="27">
        <v>1185732</v>
      </c>
      <c r="D2297" s="28">
        <v>44476</v>
      </c>
      <c r="E2297" s="27" t="s">
        <v>53</v>
      </c>
      <c r="F2297" s="27" t="s">
        <v>93</v>
      </c>
      <c r="G2297" s="27" t="s">
        <v>94</v>
      </c>
      <c r="H2297" s="27" t="s">
        <v>29</v>
      </c>
      <c r="I2297" s="29">
        <v>0.6</v>
      </c>
      <c r="J2297" s="30">
        <v>7750</v>
      </c>
      <c r="K2297" s="31">
        <f t="shared" si="16"/>
        <v>4650</v>
      </c>
      <c r="L2297" s="31">
        <f t="shared" si="17"/>
        <v>2325</v>
      </c>
      <c r="M2297" s="32">
        <v>0.5</v>
      </c>
      <c r="O2297" s="37"/>
      <c r="P2297" s="35"/>
      <c r="Q2297" s="33"/>
      <c r="R2297" s="34"/>
    </row>
    <row r="2298" spans="1:18" ht="15.75" customHeight="1" x14ac:dyDescent="0.2">
      <c r="A2298" s="22"/>
      <c r="B2298" s="27" t="s">
        <v>21</v>
      </c>
      <c r="C2298" s="27">
        <v>1185732</v>
      </c>
      <c r="D2298" s="28">
        <v>44506</v>
      </c>
      <c r="E2298" s="27" t="s">
        <v>53</v>
      </c>
      <c r="F2298" s="27" t="s">
        <v>93</v>
      </c>
      <c r="G2298" s="27" t="s">
        <v>94</v>
      </c>
      <c r="H2298" s="27" t="s">
        <v>24</v>
      </c>
      <c r="I2298" s="29">
        <v>0.55000000000000004</v>
      </c>
      <c r="J2298" s="30">
        <v>9250</v>
      </c>
      <c r="K2298" s="31">
        <f t="shared" si="16"/>
        <v>5087.5</v>
      </c>
      <c r="L2298" s="31">
        <f t="shared" si="17"/>
        <v>2289.375</v>
      </c>
      <c r="M2298" s="32">
        <v>0.45</v>
      </c>
      <c r="O2298" s="37"/>
      <c r="P2298" s="35"/>
      <c r="Q2298" s="33"/>
      <c r="R2298" s="34"/>
    </row>
    <row r="2299" spans="1:18" ht="15.75" customHeight="1" x14ac:dyDescent="0.2">
      <c r="A2299" s="22"/>
      <c r="B2299" s="27" t="s">
        <v>21</v>
      </c>
      <c r="C2299" s="27">
        <v>1185732</v>
      </c>
      <c r="D2299" s="28">
        <v>44506</v>
      </c>
      <c r="E2299" s="27" t="s">
        <v>53</v>
      </c>
      <c r="F2299" s="27" t="s">
        <v>93</v>
      </c>
      <c r="G2299" s="27" t="s">
        <v>94</v>
      </c>
      <c r="H2299" s="27" t="s">
        <v>25</v>
      </c>
      <c r="I2299" s="29">
        <v>0.45000000000000012</v>
      </c>
      <c r="J2299" s="30">
        <v>7500</v>
      </c>
      <c r="K2299" s="31">
        <f t="shared" si="16"/>
        <v>3375.0000000000009</v>
      </c>
      <c r="L2299" s="31">
        <f t="shared" si="17"/>
        <v>1181.2500000000002</v>
      </c>
      <c r="M2299" s="32">
        <v>0.35</v>
      </c>
      <c r="O2299" s="37"/>
      <c r="P2299" s="35"/>
      <c r="Q2299" s="33"/>
      <c r="R2299" s="34"/>
    </row>
    <row r="2300" spans="1:18" ht="15.75" customHeight="1" x14ac:dyDescent="0.2">
      <c r="A2300" s="22"/>
      <c r="B2300" s="27" t="s">
        <v>21</v>
      </c>
      <c r="C2300" s="27">
        <v>1185732</v>
      </c>
      <c r="D2300" s="28">
        <v>44506</v>
      </c>
      <c r="E2300" s="27" t="s">
        <v>53</v>
      </c>
      <c r="F2300" s="27" t="s">
        <v>93</v>
      </c>
      <c r="G2300" s="27" t="s">
        <v>94</v>
      </c>
      <c r="H2300" s="27" t="s">
        <v>26</v>
      </c>
      <c r="I2300" s="29">
        <v>0.45000000000000012</v>
      </c>
      <c r="J2300" s="30">
        <v>6950</v>
      </c>
      <c r="K2300" s="31">
        <f t="shared" si="16"/>
        <v>3127.5000000000009</v>
      </c>
      <c r="L2300" s="31">
        <f t="shared" si="17"/>
        <v>781.87500000000023</v>
      </c>
      <c r="M2300" s="32">
        <v>0.25</v>
      </c>
      <c r="O2300" s="37"/>
      <c r="P2300" s="35"/>
      <c r="Q2300" s="33"/>
      <c r="R2300" s="34"/>
    </row>
    <row r="2301" spans="1:18" ht="15.75" customHeight="1" x14ac:dyDescent="0.2">
      <c r="A2301" s="22"/>
      <c r="B2301" s="27" t="s">
        <v>21</v>
      </c>
      <c r="C2301" s="27">
        <v>1185732</v>
      </c>
      <c r="D2301" s="28">
        <v>44506</v>
      </c>
      <c r="E2301" s="27" t="s">
        <v>53</v>
      </c>
      <c r="F2301" s="27" t="s">
        <v>93</v>
      </c>
      <c r="G2301" s="27" t="s">
        <v>94</v>
      </c>
      <c r="H2301" s="27" t="s">
        <v>27</v>
      </c>
      <c r="I2301" s="29">
        <v>0.55000000000000016</v>
      </c>
      <c r="J2301" s="30">
        <v>7500</v>
      </c>
      <c r="K2301" s="31">
        <f t="shared" ref="K2301:K2555" si="18">I2301*J2301</f>
        <v>4125.0000000000009</v>
      </c>
      <c r="L2301" s="31">
        <f t="shared" ref="L2301:L2555" si="19">K2301*M2301</f>
        <v>1237.5000000000002</v>
      </c>
      <c r="M2301" s="32">
        <v>0.3</v>
      </c>
      <c r="O2301" s="37"/>
      <c r="P2301" s="35"/>
      <c r="Q2301" s="33"/>
      <c r="R2301" s="34"/>
    </row>
    <row r="2302" spans="1:18" ht="15.75" customHeight="1" x14ac:dyDescent="0.2">
      <c r="A2302" s="22"/>
      <c r="B2302" s="27" t="s">
        <v>21</v>
      </c>
      <c r="C2302" s="27">
        <v>1185732</v>
      </c>
      <c r="D2302" s="28">
        <v>44506</v>
      </c>
      <c r="E2302" s="27" t="s">
        <v>53</v>
      </c>
      <c r="F2302" s="27" t="s">
        <v>93</v>
      </c>
      <c r="G2302" s="27" t="s">
        <v>94</v>
      </c>
      <c r="H2302" s="27" t="s">
        <v>28</v>
      </c>
      <c r="I2302" s="29">
        <v>0.70000000000000007</v>
      </c>
      <c r="J2302" s="30">
        <v>7250</v>
      </c>
      <c r="K2302" s="31">
        <f t="shared" si="18"/>
        <v>5075.0000000000009</v>
      </c>
      <c r="L2302" s="31">
        <f t="shared" si="19"/>
        <v>1776.2500000000002</v>
      </c>
      <c r="M2302" s="32">
        <v>0.35</v>
      </c>
      <c r="O2302" s="37"/>
      <c r="P2302" s="35"/>
      <c r="Q2302" s="33"/>
      <c r="R2302" s="34"/>
    </row>
    <row r="2303" spans="1:18" ht="15.75" customHeight="1" x14ac:dyDescent="0.2">
      <c r="A2303" s="22"/>
      <c r="B2303" s="27" t="s">
        <v>21</v>
      </c>
      <c r="C2303" s="27">
        <v>1185732</v>
      </c>
      <c r="D2303" s="28">
        <v>44506</v>
      </c>
      <c r="E2303" s="27" t="s">
        <v>53</v>
      </c>
      <c r="F2303" s="27" t="s">
        <v>93</v>
      </c>
      <c r="G2303" s="27" t="s">
        <v>94</v>
      </c>
      <c r="H2303" s="27" t="s">
        <v>29</v>
      </c>
      <c r="I2303" s="29">
        <v>0.75</v>
      </c>
      <c r="J2303" s="30">
        <v>8250</v>
      </c>
      <c r="K2303" s="31">
        <f t="shared" si="18"/>
        <v>6187.5</v>
      </c>
      <c r="L2303" s="31">
        <f t="shared" si="19"/>
        <v>3093.75</v>
      </c>
      <c r="M2303" s="32">
        <v>0.5</v>
      </c>
      <c r="O2303" s="37"/>
      <c r="P2303" s="35"/>
      <c r="Q2303" s="33"/>
      <c r="R2303" s="34"/>
    </row>
    <row r="2304" spans="1:18" ht="15.75" customHeight="1" x14ac:dyDescent="0.2">
      <c r="A2304" s="22"/>
      <c r="B2304" s="27" t="s">
        <v>21</v>
      </c>
      <c r="C2304" s="27">
        <v>1185732</v>
      </c>
      <c r="D2304" s="28">
        <v>44535</v>
      </c>
      <c r="E2304" s="27" t="s">
        <v>53</v>
      </c>
      <c r="F2304" s="27" t="s">
        <v>93</v>
      </c>
      <c r="G2304" s="27" t="s">
        <v>94</v>
      </c>
      <c r="H2304" s="27" t="s">
        <v>24</v>
      </c>
      <c r="I2304" s="29">
        <v>0.70000000000000007</v>
      </c>
      <c r="J2304" s="30">
        <v>10750</v>
      </c>
      <c r="K2304" s="31">
        <f t="shared" si="18"/>
        <v>7525.0000000000009</v>
      </c>
      <c r="L2304" s="31">
        <f t="shared" si="19"/>
        <v>3386.2500000000005</v>
      </c>
      <c r="M2304" s="32">
        <v>0.45</v>
      </c>
      <c r="O2304" s="37"/>
      <c r="P2304" s="35"/>
      <c r="Q2304" s="33"/>
      <c r="R2304" s="34"/>
    </row>
    <row r="2305" spans="1:18" ht="15.75" customHeight="1" x14ac:dyDescent="0.2">
      <c r="A2305" s="22"/>
      <c r="B2305" s="27" t="s">
        <v>21</v>
      </c>
      <c r="C2305" s="27">
        <v>1185732</v>
      </c>
      <c r="D2305" s="28">
        <v>44535</v>
      </c>
      <c r="E2305" s="27" t="s">
        <v>53</v>
      </c>
      <c r="F2305" s="27" t="s">
        <v>93</v>
      </c>
      <c r="G2305" s="27" t="s">
        <v>94</v>
      </c>
      <c r="H2305" s="27" t="s">
        <v>25</v>
      </c>
      <c r="I2305" s="29">
        <v>0.60000000000000009</v>
      </c>
      <c r="J2305" s="30">
        <v>8750</v>
      </c>
      <c r="K2305" s="31">
        <f t="shared" si="18"/>
        <v>5250.0000000000009</v>
      </c>
      <c r="L2305" s="31">
        <f t="shared" si="19"/>
        <v>1837.5000000000002</v>
      </c>
      <c r="M2305" s="32">
        <v>0.35</v>
      </c>
      <c r="O2305" s="37"/>
      <c r="P2305" s="35"/>
      <c r="Q2305" s="33"/>
      <c r="R2305" s="34"/>
    </row>
    <row r="2306" spans="1:18" ht="15.75" customHeight="1" x14ac:dyDescent="0.2">
      <c r="A2306" s="22"/>
      <c r="B2306" s="27" t="s">
        <v>21</v>
      </c>
      <c r="C2306" s="27">
        <v>1185732</v>
      </c>
      <c r="D2306" s="28">
        <v>44535</v>
      </c>
      <c r="E2306" s="27" t="s">
        <v>53</v>
      </c>
      <c r="F2306" s="27" t="s">
        <v>93</v>
      </c>
      <c r="G2306" s="27" t="s">
        <v>94</v>
      </c>
      <c r="H2306" s="27" t="s">
        <v>26</v>
      </c>
      <c r="I2306" s="29">
        <v>0.60000000000000009</v>
      </c>
      <c r="J2306" s="30">
        <v>8250</v>
      </c>
      <c r="K2306" s="31">
        <f t="shared" si="18"/>
        <v>4950.0000000000009</v>
      </c>
      <c r="L2306" s="31">
        <f t="shared" si="19"/>
        <v>1237.5000000000002</v>
      </c>
      <c r="M2306" s="32">
        <v>0.25</v>
      </c>
      <c r="O2306" s="37"/>
      <c r="P2306" s="35"/>
      <c r="Q2306" s="33"/>
      <c r="R2306" s="34"/>
    </row>
    <row r="2307" spans="1:18" ht="15.75" customHeight="1" x14ac:dyDescent="0.2">
      <c r="A2307" s="22"/>
      <c r="B2307" s="27" t="s">
        <v>21</v>
      </c>
      <c r="C2307" s="27">
        <v>1185732</v>
      </c>
      <c r="D2307" s="28">
        <v>44535</v>
      </c>
      <c r="E2307" s="27" t="s">
        <v>53</v>
      </c>
      <c r="F2307" s="27" t="s">
        <v>93</v>
      </c>
      <c r="G2307" s="27" t="s">
        <v>94</v>
      </c>
      <c r="H2307" s="27" t="s">
        <v>27</v>
      </c>
      <c r="I2307" s="29">
        <v>0.60000000000000009</v>
      </c>
      <c r="J2307" s="30">
        <v>7750</v>
      </c>
      <c r="K2307" s="31">
        <f t="shared" si="18"/>
        <v>4650.0000000000009</v>
      </c>
      <c r="L2307" s="31">
        <f t="shared" si="19"/>
        <v>1395.0000000000002</v>
      </c>
      <c r="M2307" s="32">
        <v>0.3</v>
      </c>
      <c r="O2307" s="37"/>
      <c r="P2307" s="35"/>
      <c r="Q2307" s="33"/>
      <c r="R2307" s="34"/>
    </row>
    <row r="2308" spans="1:18" ht="15.75" customHeight="1" x14ac:dyDescent="0.2">
      <c r="A2308" s="22"/>
      <c r="B2308" s="27" t="s">
        <v>21</v>
      </c>
      <c r="C2308" s="27">
        <v>1185732</v>
      </c>
      <c r="D2308" s="28">
        <v>44535</v>
      </c>
      <c r="E2308" s="27" t="s">
        <v>53</v>
      </c>
      <c r="F2308" s="27" t="s">
        <v>93</v>
      </c>
      <c r="G2308" s="27" t="s">
        <v>94</v>
      </c>
      <c r="H2308" s="27" t="s">
        <v>28</v>
      </c>
      <c r="I2308" s="29">
        <v>0.70000000000000007</v>
      </c>
      <c r="J2308" s="30">
        <v>7750</v>
      </c>
      <c r="K2308" s="31">
        <f t="shared" si="18"/>
        <v>5425.0000000000009</v>
      </c>
      <c r="L2308" s="31">
        <f t="shared" si="19"/>
        <v>1898.7500000000002</v>
      </c>
      <c r="M2308" s="32">
        <v>0.35</v>
      </c>
      <c r="O2308" s="37"/>
      <c r="P2308" s="35"/>
      <c r="Q2308" s="33"/>
      <c r="R2308" s="34"/>
    </row>
    <row r="2309" spans="1:18" ht="15.75" customHeight="1" x14ac:dyDescent="0.2">
      <c r="A2309" s="22"/>
      <c r="B2309" s="27" t="s">
        <v>21</v>
      </c>
      <c r="C2309" s="27">
        <v>1185732</v>
      </c>
      <c r="D2309" s="28">
        <v>44535</v>
      </c>
      <c r="E2309" s="27" t="s">
        <v>53</v>
      </c>
      <c r="F2309" s="27" t="s">
        <v>93</v>
      </c>
      <c r="G2309" s="27" t="s">
        <v>94</v>
      </c>
      <c r="H2309" s="27" t="s">
        <v>29</v>
      </c>
      <c r="I2309" s="29">
        <v>0.75</v>
      </c>
      <c r="J2309" s="30">
        <v>8750</v>
      </c>
      <c r="K2309" s="31">
        <f t="shared" si="18"/>
        <v>6562.5</v>
      </c>
      <c r="L2309" s="31">
        <f t="shared" si="19"/>
        <v>3281.25</v>
      </c>
      <c r="M2309" s="32">
        <v>0.5</v>
      </c>
      <c r="O2309" s="37"/>
      <c r="P2309" s="35"/>
      <c r="Q2309" s="33"/>
      <c r="R2309" s="34"/>
    </row>
    <row r="2310" spans="1:18" ht="15.75" customHeight="1" x14ac:dyDescent="0.2">
      <c r="A2310" s="22" t="s">
        <v>46</v>
      </c>
      <c r="B2310" s="27" t="s">
        <v>21</v>
      </c>
      <c r="C2310" s="27">
        <v>1185732</v>
      </c>
      <c r="D2310" s="28">
        <v>44202</v>
      </c>
      <c r="E2310" s="27" t="s">
        <v>53</v>
      </c>
      <c r="F2310" s="27" t="s">
        <v>95</v>
      </c>
      <c r="G2310" s="27" t="s">
        <v>96</v>
      </c>
      <c r="H2310" s="27" t="s">
        <v>24</v>
      </c>
      <c r="I2310" s="29">
        <v>0.35000000000000003</v>
      </c>
      <c r="J2310" s="30">
        <v>9250</v>
      </c>
      <c r="K2310" s="31">
        <f t="shared" si="18"/>
        <v>3237.5000000000005</v>
      </c>
      <c r="L2310" s="31">
        <f t="shared" si="19"/>
        <v>1295.0000000000002</v>
      </c>
      <c r="M2310" s="32">
        <v>0.4</v>
      </c>
      <c r="O2310" s="37"/>
      <c r="P2310" s="35"/>
      <c r="Q2310" s="33"/>
      <c r="R2310" s="34"/>
    </row>
    <row r="2311" spans="1:18" ht="15.75" customHeight="1" x14ac:dyDescent="0.2">
      <c r="A2311" s="22"/>
      <c r="B2311" s="27" t="s">
        <v>21</v>
      </c>
      <c r="C2311" s="27">
        <v>1185732</v>
      </c>
      <c r="D2311" s="28">
        <v>44202</v>
      </c>
      <c r="E2311" s="27" t="s">
        <v>53</v>
      </c>
      <c r="F2311" s="27" t="s">
        <v>95</v>
      </c>
      <c r="G2311" s="27" t="s">
        <v>96</v>
      </c>
      <c r="H2311" s="27" t="s">
        <v>25</v>
      </c>
      <c r="I2311" s="29">
        <v>0.35000000000000003</v>
      </c>
      <c r="J2311" s="30">
        <v>7250</v>
      </c>
      <c r="K2311" s="31">
        <f t="shared" si="18"/>
        <v>2537.5000000000005</v>
      </c>
      <c r="L2311" s="31">
        <f t="shared" si="19"/>
        <v>888.12500000000011</v>
      </c>
      <c r="M2311" s="32">
        <v>0.35</v>
      </c>
      <c r="O2311" s="37"/>
      <c r="P2311" s="35"/>
      <c r="Q2311" s="33"/>
      <c r="R2311" s="34"/>
    </row>
    <row r="2312" spans="1:18" ht="15.75" customHeight="1" x14ac:dyDescent="0.2">
      <c r="A2312" s="22"/>
      <c r="B2312" s="27" t="s">
        <v>21</v>
      </c>
      <c r="C2312" s="27">
        <v>1185732</v>
      </c>
      <c r="D2312" s="28">
        <v>44202</v>
      </c>
      <c r="E2312" s="27" t="s">
        <v>53</v>
      </c>
      <c r="F2312" s="27" t="s">
        <v>95</v>
      </c>
      <c r="G2312" s="27" t="s">
        <v>96</v>
      </c>
      <c r="H2312" s="27" t="s">
        <v>26</v>
      </c>
      <c r="I2312" s="29">
        <v>0.25000000000000006</v>
      </c>
      <c r="J2312" s="30">
        <v>7250</v>
      </c>
      <c r="K2312" s="31">
        <f t="shared" si="18"/>
        <v>1812.5000000000005</v>
      </c>
      <c r="L2312" s="31">
        <f t="shared" si="19"/>
        <v>725.00000000000023</v>
      </c>
      <c r="M2312" s="32">
        <v>0.4</v>
      </c>
      <c r="O2312" s="37"/>
      <c r="P2312" s="35"/>
      <c r="Q2312" s="33"/>
      <c r="R2312" s="34"/>
    </row>
    <row r="2313" spans="1:18" ht="15.75" customHeight="1" x14ac:dyDescent="0.2">
      <c r="A2313" s="22"/>
      <c r="B2313" s="27" t="s">
        <v>21</v>
      </c>
      <c r="C2313" s="27">
        <v>1185732</v>
      </c>
      <c r="D2313" s="28">
        <v>44202</v>
      </c>
      <c r="E2313" s="27" t="s">
        <v>53</v>
      </c>
      <c r="F2313" s="27" t="s">
        <v>95</v>
      </c>
      <c r="G2313" s="27" t="s">
        <v>96</v>
      </c>
      <c r="H2313" s="27" t="s">
        <v>27</v>
      </c>
      <c r="I2313" s="29">
        <v>0.3</v>
      </c>
      <c r="J2313" s="30">
        <v>5750</v>
      </c>
      <c r="K2313" s="31">
        <f t="shared" si="18"/>
        <v>1725</v>
      </c>
      <c r="L2313" s="31">
        <f t="shared" si="19"/>
        <v>690</v>
      </c>
      <c r="M2313" s="32">
        <v>0.4</v>
      </c>
      <c r="O2313" s="37"/>
      <c r="P2313" s="35"/>
      <c r="Q2313" s="33"/>
      <c r="R2313" s="34"/>
    </row>
    <row r="2314" spans="1:18" ht="15.75" customHeight="1" x14ac:dyDescent="0.2">
      <c r="A2314" s="22"/>
      <c r="B2314" s="27" t="s">
        <v>21</v>
      </c>
      <c r="C2314" s="27">
        <v>1185732</v>
      </c>
      <c r="D2314" s="28">
        <v>44202</v>
      </c>
      <c r="E2314" s="27" t="s">
        <v>53</v>
      </c>
      <c r="F2314" s="27" t="s">
        <v>95</v>
      </c>
      <c r="G2314" s="27" t="s">
        <v>96</v>
      </c>
      <c r="H2314" s="27" t="s">
        <v>28</v>
      </c>
      <c r="I2314" s="29">
        <v>0.45</v>
      </c>
      <c r="J2314" s="30">
        <v>6250</v>
      </c>
      <c r="K2314" s="31">
        <f t="shared" si="18"/>
        <v>2812.5</v>
      </c>
      <c r="L2314" s="31">
        <f t="shared" si="19"/>
        <v>984.37499999999989</v>
      </c>
      <c r="M2314" s="32">
        <v>0.35</v>
      </c>
      <c r="O2314" s="37"/>
      <c r="P2314" s="35"/>
      <c r="Q2314" s="33"/>
      <c r="R2314" s="34"/>
    </row>
    <row r="2315" spans="1:18" ht="15.75" customHeight="1" x14ac:dyDescent="0.2">
      <c r="A2315" s="22"/>
      <c r="B2315" s="27" t="s">
        <v>21</v>
      </c>
      <c r="C2315" s="27">
        <v>1185732</v>
      </c>
      <c r="D2315" s="28">
        <v>44202</v>
      </c>
      <c r="E2315" s="27" t="s">
        <v>53</v>
      </c>
      <c r="F2315" s="27" t="s">
        <v>95</v>
      </c>
      <c r="G2315" s="27" t="s">
        <v>96</v>
      </c>
      <c r="H2315" s="27" t="s">
        <v>29</v>
      </c>
      <c r="I2315" s="29">
        <v>0.35000000000000003</v>
      </c>
      <c r="J2315" s="30">
        <v>7250</v>
      </c>
      <c r="K2315" s="31">
        <f t="shared" si="18"/>
        <v>2537.5000000000005</v>
      </c>
      <c r="L2315" s="31">
        <f t="shared" si="19"/>
        <v>1268.7500000000002</v>
      </c>
      <c r="M2315" s="32">
        <v>0.5</v>
      </c>
      <c r="O2315" s="37"/>
      <c r="P2315" s="35"/>
      <c r="Q2315" s="33"/>
      <c r="R2315" s="34"/>
    </row>
    <row r="2316" spans="1:18" ht="15.75" customHeight="1" x14ac:dyDescent="0.2">
      <c r="A2316" s="22"/>
      <c r="B2316" s="27" t="s">
        <v>21</v>
      </c>
      <c r="C2316" s="27">
        <v>1185732</v>
      </c>
      <c r="D2316" s="28">
        <v>44231</v>
      </c>
      <c r="E2316" s="27" t="s">
        <v>53</v>
      </c>
      <c r="F2316" s="27" t="s">
        <v>95</v>
      </c>
      <c r="G2316" s="27" t="s">
        <v>96</v>
      </c>
      <c r="H2316" s="27" t="s">
        <v>24</v>
      </c>
      <c r="I2316" s="29">
        <v>0.35000000000000003</v>
      </c>
      <c r="J2316" s="30">
        <v>9750</v>
      </c>
      <c r="K2316" s="31">
        <f t="shared" si="18"/>
        <v>3412.5000000000005</v>
      </c>
      <c r="L2316" s="31">
        <f t="shared" si="19"/>
        <v>1365.0000000000002</v>
      </c>
      <c r="M2316" s="32">
        <v>0.4</v>
      </c>
      <c r="O2316" s="37"/>
      <c r="P2316" s="35"/>
      <c r="Q2316" s="33"/>
      <c r="R2316" s="34"/>
    </row>
    <row r="2317" spans="1:18" ht="15.75" customHeight="1" x14ac:dyDescent="0.2">
      <c r="A2317" s="22"/>
      <c r="B2317" s="27" t="s">
        <v>21</v>
      </c>
      <c r="C2317" s="27">
        <v>1185732</v>
      </c>
      <c r="D2317" s="28">
        <v>44231</v>
      </c>
      <c r="E2317" s="27" t="s">
        <v>53</v>
      </c>
      <c r="F2317" s="27" t="s">
        <v>95</v>
      </c>
      <c r="G2317" s="27" t="s">
        <v>96</v>
      </c>
      <c r="H2317" s="27" t="s">
        <v>25</v>
      </c>
      <c r="I2317" s="29">
        <v>0.35000000000000003</v>
      </c>
      <c r="J2317" s="30">
        <v>6250</v>
      </c>
      <c r="K2317" s="31">
        <f t="shared" si="18"/>
        <v>2187.5</v>
      </c>
      <c r="L2317" s="31">
        <f t="shared" si="19"/>
        <v>765.625</v>
      </c>
      <c r="M2317" s="32">
        <v>0.35</v>
      </c>
      <c r="O2317" s="37"/>
      <c r="P2317" s="35"/>
      <c r="Q2317" s="33"/>
      <c r="R2317" s="34"/>
    </row>
    <row r="2318" spans="1:18" ht="15.75" customHeight="1" x14ac:dyDescent="0.2">
      <c r="A2318" s="22"/>
      <c r="B2318" s="27" t="s">
        <v>21</v>
      </c>
      <c r="C2318" s="27">
        <v>1185732</v>
      </c>
      <c r="D2318" s="28">
        <v>44231</v>
      </c>
      <c r="E2318" s="27" t="s">
        <v>53</v>
      </c>
      <c r="F2318" s="27" t="s">
        <v>95</v>
      </c>
      <c r="G2318" s="27" t="s">
        <v>96</v>
      </c>
      <c r="H2318" s="27" t="s">
        <v>26</v>
      </c>
      <c r="I2318" s="29">
        <v>0.25000000000000006</v>
      </c>
      <c r="J2318" s="30">
        <v>6750</v>
      </c>
      <c r="K2318" s="31">
        <f t="shared" si="18"/>
        <v>1687.5000000000005</v>
      </c>
      <c r="L2318" s="31">
        <f t="shared" si="19"/>
        <v>675.00000000000023</v>
      </c>
      <c r="M2318" s="32">
        <v>0.4</v>
      </c>
      <c r="O2318" s="37"/>
      <c r="P2318" s="35"/>
      <c r="Q2318" s="33"/>
      <c r="R2318" s="34"/>
    </row>
    <row r="2319" spans="1:18" ht="15.75" customHeight="1" x14ac:dyDescent="0.2">
      <c r="A2319" s="22"/>
      <c r="B2319" s="27" t="s">
        <v>21</v>
      </c>
      <c r="C2319" s="27">
        <v>1185732</v>
      </c>
      <c r="D2319" s="28">
        <v>44231</v>
      </c>
      <c r="E2319" s="27" t="s">
        <v>53</v>
      </c>
      <c r="F2319" s="27" t="s">
        <v>95</v>
      </c>
      <c r="G2319" s="27" t="s">
        <v>96</v>
      </c>
      <c r="H2319" s="27" t="s">
        <v>27</v>
      </c>
      <c r="I2319" s="29">
        <v>0.3</v>
      </c>
      <c r="J2319" s="30">
        <v>5250</v>
      </c>
      <c r="K2319" s="31">
        <f t="shared" si="18"/>
        <v>1575</v>
      </c>
      <c r="L2319" s="31">
        <f t="shared" si="19"/>
        <v>630</v>
      </c>
      <c r="M2319" s="32">
        <v>0.4</v>
      </c>
      <c r="O2319" s="37"/>
      <c r="P2319" s="35"/>
      <c r="Q2319" s="33"/>
      <c r="R2319" s="34"/>
    </row>
    <row r="2320" spans="1:18" ht="15.75" customHeight="1" x14ac:dyDescent="0.2">
      <c r="A2320" s="22"/>
      <c r="B2320" s="27" t="s">
        <v>21</v>
      </c>
      <c r="C2320" s="27">
        <v>1185732</v>
      </c>
      <c r="D2320" s="28">
        <v>44231</v>
      </c>
      <c r="E2320" s="27" t="s">
        <v>53</v>
      </c>
      <c r="F2320" s="27" t="s">
        <v>95</v>
      </c>
      <c r="G2320" s="27" t="s">
        <v>96</v>
      </c>
      <c r="H2320" s="27" t="s">
        <v>28</v>
      </c>
      <c r="I2320" s="29">
        <v>0.45</v>
      </c>
      <c r="J2320" s="30">
        <v>6000</v>
      </c>
      <c r="K2320" s="31">
        <f t="shared" si="18"/>
        <v>2700</v>
      </c>
      <c r="L2320" s="31">
        <f t="shared" si="19"/>
        <v>944.99999999999989</v>
      </c>
      <c r="M2320" s="32">
        <v>0.35</v>
      </c>
      <c r="O2320" s="37"/>
      <c r="P2320" s="35"/>
      <c r="Q2320" s="33"/>
      <c r="R2320" s="34"/>
    </row>
    <row r="2321" spans="1:18" ht="15.75" customHeight="1" x14ac:dyDescent="0.2">
      <c r="A2321" s="22"/>
      <c r="B2321" s="27" t="s">
        <v>21</v>
      </c>
      <c r="C2321" s="27">
        <v>1185732</v>
      </c>
      <c r="D2321" s="28">
        <v>44231</v>
      </c>
      <c r="E2321" s="27" t="s">
        <v>53</v>
      </c>
      <c r="F2321" s="27" t="s">
        <v>95</v>
      </c>
      <c r="G2321" s="27" t="s">
        <v>96</v>
      </c>
      <c r="H2321" s="27" t="s">
        <v>29</v>
      </c>
      <c r="I2321" s="29">
        <v>0.3</v>
      </c>
      <c r="J2321" s="30">
        <v>7000</v>
      </c>
      <c r="K2321" s="31">
        <f t="shared" si="18"/>
        <v>2100</v>
      </c>
      <c r="L2321" s="31">
        <f t="shared" si="19"/>
        <v>1050</v>
      </c>
      <c r="M2321" s="32">
        <v>0.5</v>
      </c>
      <c r="O2321" s="37"/>
      <c r="P2321" s="35"/>
      <c r="Q2321" s="33"/>
      <c r="R2321" s="34"/>
    </row>
    <row r="2322" spans="1:18" ht="15.75" customHeight="1" x14ac:dyDescent="0.2">
      <c r="A2322" s="22"/>
      <c r="B2322" s="27" t="s">
        <v>21</v>
      </c>
      <c r="C2322" s="27">
        <v>1185732</v>
      </c>
      <c r="D2322" s="28">
        <v>44257</v>
      </c>
      <c r="E2322" s="27" t="s">
        <v>53</v>
      </c>
      <c r="F2322" s="27" t="s">
        <v>95</v>
      </c>
      <c r="G2322" s="27" t="s">
        <v>96</v>
      </c>
      <c r="H2322" s="27" t="s">
        <v>24</v>
      </c>
      <c r="I2322" s="29">
        <v>0.3</v>
      </c>
      <c r="J2322" s="30">
        <v>9200</v>
      </c>
      <c r="K2322" s="31">
        <f t="shared" si="18"/>
        <v>2760</v>
      </c>
      <c r="L2322" s="31">
        <f t="shared" si="19"/>
        <v>1104</v>
      </c>
      <c r="M2322" s="32">
        <v>0.4</v>
      </c>
      <c r="O2322" s="37"/>
      <c r="P2322" s="35"/>
      <c r="Q2322" s="33"/>
      <c r="R2322" s="34"/>
    </row>
    <row r="2323" spans="1:18" ht="15.75" customHeight="1" x14ac:dyDescent="0.2">
      <c r="A2323" s="22"/>
      <c r="B2323" s="27" t="s">
        <v>21</v>
      </c>
      <c r="C2323" s="27">
        <v>1185732</v>
      </c>
      <c r="D2323" s="28">
        <v>44257</v>
      </c>
      <c r="E2323" s="27" t="s">
        <v>53</v>
      </c>
      <c r="F2323" s="27" t="s">
        <v>95</v>
      </c>
      <c r="G2323" s="27" t="s">
        <v>96</v>
      </c>
      <c r="H2323" s="27" t="s">
        <v>25</v>
      </c>
      <c r="I2323" s="29">
        <v>0.3</v>
      </c>
      <c r="J2323" s="30">
        <v>6000</v>
      </c>
      <c r="K2323" s="31">
        <f t="shared" si="18"/>
        <v>1800</v>
      </c>
      <c r="L2323" s="31">
        <f t="shared" si="19"/>
        <v>630</v>
      </c>
      <c r="M2323" s="32">
        <v>0.35</v>
      </c>
      <c r="O2323" s="37"/>
      <c r="P2323" s="35"/>
      <c r="Q2323" s="33"/>
      <c r="R2323" s="34"/>
    </row>
    <row r="2324" spans="1:18" ht="15.75" customHeight="1" x14ac:dyDescent="0.2">
      <c r="A2324" s="22"/>
      <c r="B2324" s="27" t="s">
        <v>21</v>
      </c>
      <c r="C2324" s="27">
        <v>1185732</v>
      </c>
      <c r="D2324" s="28">
        <v>44257</v>
      </c>
      <c r="E2324" s="27" t="s">
        <v>53</v>
      </c>
      <c r="F2324" s="27" t="s">
        <v>95</v>
      </c>
      <c r="G2324" s="27" t="s">
        <v>96</v>
      </c>
      <c r="H2324" s="27" t="s">
        <v>26</v>
      </c>
      <c r="I2324" s="29">
        <v>0.2</v>
      </c>
      <c r="J2324" s="30">
        <v>6250</v>
      </c>
      <c r="K2324" s="31">
        <f t="shared" si="18"/>
        <v>1250</v>
      </c>
      <c r="L2324" s="31">
        <f t="shared" si="19"/>
        <v>500</v>
      </c>
      <c r="M2324" s="32">
        <v>0.4</v>
      </c>
      <c r="O2324" s="37"/>
      <c r="P2324" s="35"/>
      <c r="Q2324" s="33"/>
      <c r="R2324" s="34"/>
    </row>
    <row r="2325" spans="1:18" ht="15.75" customHeight="1" x14ac:dyDescent="0.2">
      <c r="A2325" s="22"/>
      <c r="B2325" s="27" t="s">
        <v>21</v>
      </c>
      <c r="C2325" s="27">
        <v>1185732</v>
      </c>
      <c r="D2325" s="28">
        <v>44257</v>
      </c>
      <c r="E2325" s="27" t="s">
        <v>53</v>
      </c>
      <c r="F2325" s="27" t="s">
        <v>95</v>
      </c>
      <c r="G2325" s="27" t="s">
        <v>96</v>
      </c>
      <c r="H2325" s="27" t="s">
        <v>27</v>
      </c>
      <c r="I2325" s="29">
        <v>0.24999999999999994</v>
      </c>
      <c r="J2325" s="30">
        <v>4750</v>
      </c>
      <c r="K2325" s="31">
        <f t="shared" si="18"/>
        <v>1187.4999999999998</v>
      </c>
      <c r="L2325" s="31">
        <f t="shared" si="19"/>
        <v>474.99999999999994</v>
      </c>
      <c r="M2325" s="32">
        <v>0.4</v>
      </c>
      <c r="O2325" s="37"/>
      <c r="P2325" s="35"/>
      <c r="Q2325" s="33"/>
      <c r="R2325" s="34"/>
    </row>
    <row r="2326" spans="1:18" ht="15.75" customHeight="1" x14ac:dyDescent="0.2">
      <c r="A2326" s="22"/>
      <c r="B2326" s="27" t="s">
        <v>21</v>
      </c>
      <c r="C2326" s="27">
        <v>1185732</v>
      </c>
      <c r="D2326" s="28">
        <v>44257</v>
      </c>
      <c r="E2326" s="27" t="s">
        <v>53</v>
      </c>
      <c r="F2326" s="27" t="s">
        <v>95</v>
      </c>
      <c r="G2326" s="27" t="s">
        <v>96</v>
      </c>
      <c r="H2326" s="27" t="s">
        <v>28</v>
      </c>
      <c r="I2326" s="29">
        <v>0.40000000000000008</v>
      </c>
      <c r="J2326" s="30">
        <v>5250</v>
      </c>
      <c r="K2326" s="31">
        <f t="shared" si="18"/>
        <v>2100.0000000000005</v>
      </c>
      <c r="L2326" s="31">
        <f t="shared" si="19"/>
        <v>735.00000000000011</v>
      </c>
      <c r="M2326" s="32">
        <v>0.35</v>
      </c>
      <c r="O2326" s="37"/>
      <c r="P2326" s="35"/>
      <c r="Q2326" s="33"/>
      <c r="R2326" s="34"/>
    </row>
    <row r="2327" spans="1:18" ht="15.75" customHeight="1" x14ac:dyDescent="0.2">
      <c r="A2327" s="22"/>
      <c r="B2327" s="27" t="s">
        <v>21</v>
      </c>
      <c r="C2327" s="27">
        <v>1185732</v>
      </c>
      <c r="D2327" s="28">
        <v>44257</v>
      </c>
      <c r="E2327" s="27" t="s">
        <v>53</v>
      </c>
      <c r="F2327" s="27" t="s">
        <v>95</v>
      </c>
      <c r="G2327" s="27" t="s">
        <v>96</v>
      </c>
      <c r="H2327" s="27" t="s">
        <v>29</v>
      </c>
      <c r="I2327" s="29">
        <v>0.3</v>
      </c>
      <c r="J2327" s="30">
        <v>6250</v>
      </c>
      <c r="K2327" s="31">
        <f t="shared" si="18"/>
        <v>1875</v>
      </c>
      <c r="L2327" s="31">
        <f t="shared" si="19"/>
        <v>937.5</v>
      </c>
      <c r="M2327" s="32">
        <v>0.5</v>
      </c>
      <c r="O2327" s="37"/>
      <c r="P2327" s="35"/>
      <c r="Q2327" s="33"/>
      <c r="R2327" s="34"/>
    </row>
    <row r="2328" spans="1:18" ht="15.75" customHeight="1" x14ac:dyDescent="0.2">
      <c r="A2328" s="22"/>
      <c r="B2328" s="27" t="s">
        <v>21</v>
      </c>
      <c r="C2328" s="27">
        <v>1185732</v>
      </c>
      <c r="D2328" s="28">
        <v>44289</v>
      </c>
      <c r="E2328" s="27" t="s">
        <v>53</v>
      </c>
      <c r="F2328" s="27" t="s">
        <v>95</v>
      </c>
      <c r="G2328" s="27" t="s">
        <v>96</v>
      </c>
      <c r="H2328" s="27" t="s">
        <v>24</v>
      </c>
      <c r="I2328" s="29">
        <v>0.3</v>
      </c>
      <c r="J2328" s="30">
        <v>8750</v>
      </c>
      <c r="K2328" s="31">
        <f t="shared" si="18"/>
        <v>2625</v>
      </c>
      <c r="L2328" s="31">
        <f t="shared" si="19"/>
        <v>1050</v>
      </c>
      <c r="M2328" s="32">
        <v>0.4</v>
      </c>
      <c r="O2328" s="37"/>
      <c r="P2328" s="35"/>
      <c r="Q2328" s="33"/>
      <c r="R2328" s="34"/>
    </row>
    <row r="2329" spans="1:18" ht="15.75" customHeight="1" x14ac:dyDescent="0.2">
      <c r="A2329" s="22"/>
      <c r="B2329" s="27" t="s">
        <v>21</v>
      </c>
      <c r="C2329" s="27">
        <v>1185732</v>
      </c>
      <c r="D2329" s="28">
        <v>44289</v>
      </c>
      <c r="E2329" s="27" t="s">
        <v>53</v>
      </c>
      <c r="F2329" s="27" t="s">
        <v>95</v>
      </c>
      <c r="G2329" s="27" t="s">
        <v>96</v>
      </c>
      <c r="H2329" s="27" t="s">
        <v>25</v>
      </c>
      <c r="I2329" s="29">
        <v>0.3</v>
      </c>
      <c r="J2329" s="30">
        <v>5750</v>
      </c>
      <c r="K2329" s="31">
        <f t="shared" si="18"/>
        <v>1725</v>
      </c>
      <c r="L2329" s="31">
        <f t="shared" si="19"/>
        <v>603.75</v>
      </c>
      <c r="M2329" s="32">
        <v>0.35</v>
      </c>
      <c r="O2329" s="37"/>
      <c r="P2329" s="35"/>
      <c r="Q2329" s="33"/>
      <c r="R2329" s="34"/>
    </row>
    <row r="2330" spans="1:18" ht="15.75" customHeight="1" x14ac:dyDescent="0.2">
      <c r="A2330" s="22"/>
      <c r="B2330" s="27" t="s">
        <v>21</v>
      </c>
      <c r="C2330" s="27">
        <v>1185732</v>
      </c>
      <c r="D2330" s="28">
        <v>44289</v>
      </c>
      <c r="E2330" s="27" t="s">
        <v>53</v>
      </c>
      <c r="F2330" s="27" t="s">
        <v>95</v>
      </c>
      <c r="G2330" s="27" t="s">
        <v>96</v>
      </c>
      <c r="H2330" s="27" t="s">
        <v>26</v>
      </c>
      <c r="I2330" s="29">
        <v>0.2</v>
      </c>
      <c r="J2330" s="30">
        <v>5750</v>
      </c>
      <c r="K2330" s="31">
        <f t="shared" si="18"/>
        <v>1150</v>
      </c>
      <c r="L2330" s="31">
        <f t="shared" si="19"/>
        <v>460</v>
      </c>
      <c r="M2330" s="32">
        <v>0.4</v>
      </c>
      <c r="O2330" s="37"/>
      <c r="P2330" s="35"/>
      <c r="Q2330" s="33"/>
      <c r="R2330" s="34"/>
    </row>
    <row r="2331" spans="1:18" ht="15.75" customHeight="1" x14ac:dyDescent="0.2">
      <c r="A2331" s="22"/>
      <c r="B2331" s="27" t="s">
        <v>21</v>
      </c>
      <c r="C2331" s="27">
        <v>1185732</v>
      </c>
      <c r="D2331" s="28">
        <v>44289</v>
      </c>
      <c r="E2331" s="27" t="s">
        <v>53</v>
      </c>
      <c r="F2331" s="27" t="s">
        <v>95</v>
      </c>
      <c r="G2331" s="27" t="s">
        <v>96</v>
      </c>
      <c r="H2331" s="27" t="s">
        <v>27</v>
      </c>
      <c r="I2331" s="29">
        <v>0.24999999999999994</v>
      </c>
      <c r="J2331" s="30">
        <v>5000</v>
      </c>
      <c r="K2331" s="31">
        <f t="shared" si="18"/>
        <v>1249.9999999999998</v>
      </c>
      <c r="L2331" s="31">
        <f t="shared" si="19"/>
        <v>499.99999999999994</v>
      </c>
      <c r="M2331" s="32">
        <v>0.4</v>
      </c>
      <c r="O2331" s="37"/>
      <c r="P2331" s="35"/>
      <c r="Q2331" s="33"/>
      <c r="R2331" s="34"/>
    </row>
    <row r="2332" spans="1:18" ht="15.75" customHeight="1" x14ac:dyDescent="0.2">
      <c r="A2332" s="22"/>
      <c r="B2332" s="27" t="s">
        <v>21</v>
      </c>
      <c r="C2332" s="27">
        <v>1185732</v>
      </c>
      <c r="D2332" s="28">
        <v>44289</v>
      </c>
      <c r="E2332" s="27" t="s">
        <v>53</v>
      </c>
      <c r="F2332" s="27" t="s">
        <v>95</v>
      </c>
      <c r="G2332" s="27" t="s">
        <v>96</v>
      </c>
      <c r="H2332" s="27" t="s">
        <v>28</v>
      </c>
      <c r="I2332" s="29">
        <v>0.45</v>
      </c>
      <c r="J2332" s="30">
        <v>5250</v>
      </c>
      <c r="K2332" s="31">
        <f t="shared" si="18"/>
        <v>2362.5</v>
      </c>
      <c r="L2332" s="31">
        <f t="shared" si="19"/>
        <v>826.875</v>
      </c>
      <c r="M2332" s="32">
        <v>0.35</v>
      </c>
      <c r="O2332" s="37"/>
      <c r="P2332" s="35"/>
      <c r="Q2332" s="33"/>
      <c r="R2332" s="34"/>
    </row>
    <row r="2333" spans="1:18" ht="15.75" customHeight="1" x14ac:dyDescent="0.2">
      <c r="A2333" s="22"/>
      <c r="B2333" s="27" t="s">
        <v>21</v>
      </c>
      <c r="C2333" s="27">
        <v>1185732</v>
      </c>
      <c r="D2333" s="28">
        <v>44289</v>
      </c>
      <c r="E2333" s="27" t="s">
        <v>53</v>
      </c>
      <c r="F2333" s="27" t="s">
        <v>95</v>
      </c>
      <c r="G2333" s="27" t="s">
        <v>96</v>
      </c>
      <c r="H2333" s="27" t="s">
        <v>29</v>
      </c>
      <c r="I2333" s="29">
        <v>0.35000000000000003</v>
      </c>
      <c r="J2333" s="30">
        <v>6750</v>
      </c>
      <c r="K2333" s="31">
        <f t="shared" si="18"/>
        <v>2362.5</v>
      </c>
      <c r="L2333" s="31">
        <f t="shared" si="19"/>
        <v>1181.25</v>
      </c>
      <c r="M2333" s="32">
        <v>0.5</v>
      </c>
      <c r="O2333" s="37"/>
      <c r="P2333" s="35"/>
      <c r="Q2333" s="33"/>
      <c r="R2333" s="34"/>
    </row>
    <row r="2334" spans="1:18" ht="15.75" customHeight="1" x14ac:dyDescent="0.2">
      <c r="A2334" s="22"/>
      <c r="B2334" s="27" t="s">
        <v>21</v>
      </c>
      <c r="C2334" s="27">
        <v>1185732</v>
      </c>
      <c r="D2334" s="28">
        <v>44318</v>
      </c>
      <c r="E2334" s="27" t="s">
        <v>53</v>
      </c>
      <c r="F2334" s="27" t="s">
        <v>95</v>
      </c>
      <c r="G2334" s="27" t="s">
        <v>96</v>
      </c>
      <c r="H2334" s="27" t="s">
        <v>24</v>
      </c>
      <c r="I2334" s="29">
        <v>0.45</v>
      </c>
      <c r="J2334" s="30">
        <v>9450</v>
      </c>
      <c r="K2334" s="31">
        <f t="shared" si="18"/>
        <v>4252.5</v>
      </c>
      <c r="L2334" s="31">
        <f t="shared" si="19"/>
        <v>1701</v>
      </c>
      <c r="M2334" s="32">
        <v>0.4</v>
      </c>
      <c r="O2334" s="37"/>
      <c r="P2334" s="35"/>
      <c r="Q2334" s="33"/>
      <c r="R2334" s="34"/>
    </row>
    <row r="2335" spans="1:18" ht="15.75" customHeight="1" x14ac:dyDescent="0.2">
      <c r="A2335" s="22"/>
      <c r="B2335" s="27" t="s">
        <v>21</v>
      </c>
      <c r="C2335" s="27">
        <v>1185732</v>
      </c>
      <c r="D2335" s="28">
        <v>44318</v>
      </c>
      <c r="E2335" s="27" t="s">
        <v>53</v>
      </c>
      <c r="F2335" s="27" t="s">
        <v>95</v>
      </c>
      <c r="G2335" s="27" t="s">
        <v>96</v>
      </c>
      <c r="H2335" s="27" t="s">
        <v>25</v>
      </c>
      <c r="I2335" s="29">
        <v>0.45</v>
      </c>
      <c r="J2335" s="30">
        <v>6500</v>
      </c>
      <c r="K2335" s="31">
        <f t="shared" si="18"/>
        <v>2925</v>
      </c>
      <c r="L2335" s="31">
        <f t="shared" si="19"/>
        <v>1023.7499999999999</v>
      </c>
      <c r="M2335" s="32">
        <v>0.35</v>
      </c>
      <c r="O2335" s="37"/>
      <c r="P2335" s="35"/>
      <c r="Q2335" s="33"/>
      <c r="R2335" s="34"/>
    </row>
    <row r="2336" spans="1:18" ht="15.75" customHeight="1" x14ac:dyDescent="0.2">
      <c r="A2336" s="22"/>
      <c r="B2336" s="27" t="s">
        <v>21</v>
      </c>
      <c r="C2336" s="27">
        <v>1185732</v>
      </c>
      <c r="D2336" s="28">
        <v>44318</v>
      </c>
      <c r="E2336" s="27" t="s">
        <v>53</v>
      </c>
      <c r="F2336" s="27" t="s">
        <v>95</v>
      </c>
      <c r="G2336" s="27" t="s">
        <v>96</v>
      </c>
      <c r="H2336" s="27" t="s">
        <v>26</v>
      </c>
      <c r="I2336" s="29">
        <v>0.4</v>
      </c>
      <c r="J2336" s="30">
        <v>6250</v>
      </c>
      <c r="K2336" s="31">
        <f t="shared" si="18"/>
        <v>2500</v>
      </c>
      <c r="L2336" s="31">
        <f t="shared" si="19"/>
        <v>1000</v>
      </c>
      <c r="M2336" s="32">
        <v>0.4</v>
      </c>
      <c r="O2336" s="37"/>
      <c r="P2336" s="35"/>
      <c r="Q2336" s="33"/>
      <c r="R2336" s="34"/>
    </row>
    <row r="2337" spans="1:18" ht="15.75" customHeight="1" x14ac:dyDescent="0.2">
      <c r="A2337" s="22"/>
      <c r="B2337" s="27" t="s">
        <v>21</v>
      </c>
      <c r="C2337" s="27">
        <v>1185732</v>
      </c>
      <c r="D2337" s="28">
        <v>44318</v>
      </c>
      <c r="E2337" s="27" t="s">
        <v>53</v>
      </c>
      <c r="F2337" s="27" t="s">
        <v>95</v>
      </c>
      <c r="G2337" s="27" t="s">
        <v>96</v>
      </c>
      <c r="H2337" s="27" t="s">
        <v>27</v>
      </c>
      <c r="I2337" s="29">
        <v>0.4</v>
      </c>
      <c r="J2337" s="30">
        <v>5750</v>
      </c>
      <c r="K2337" s="31">
        <f t="shared" si="18"/>
        <v>2300</v>
      </c>
      <c r="L2337" s="31">
        <f t="shared" si="19"/>
        <v>920</v>
      </c>
      <c r="M2337" s="32">
        <v>0.4</v>
      </c>
      <c r="O2337" s="37"/>
      <c r="P2337" s="35"/>
      <c r="Q2337" s="33"/>
      <c r="R2337" s="34"/>
    </row>
    <row r="2338" spans="1:18" ht="15.75" customHeight="1" x14ac:dyDescent="0.2">
      <c r="A2338" s="22"/>
      <c r="B2338" s="27" t="s">
        <v>21</v>
      </c>
      <c r="C2338" s="27">
        <v>1185732</v>
      </c>
      <c r="D2338" s="28">
        <v>44318</v>
      </c>
      <c r="E2338" s="27" t="s">
        <v>53</v>
      </c>
      <c r="F2338" s="27" t="s">
        <v>95</v>
      </c>
      <c r="G2338" s="27" t="s">
        <v>96</v>
      </c>
      <c r="H2338" s="27" t="s">
        <v>28</v>
      </c>
      <c r="I2338" s="29">
        <v>0.49999999999999994</v>
      </c>
      <c r="J2338" s="30">
        <v>6000</v>
      </c>
      <c r="K2338" s="31">
        <f t="shared" si="18"/>
        <v>2999.9999999999995</v>
      </c>
      <c r="L2338" s="31">
        <f t="shared" si="19"/>
        <v>1049.9999999999998</v>
      </c>
      <c r="M2338" s="32">
        <v>0.35</v>
      </c>
      <c r="O2338" s="37"/>
      <c r="P2338" s="35"/>
      <c r="Q2338" s="33"/>
      <c r="R2338" s="34"/>
    </row>
    <row r="2339" spans="1:18" ht="15.75" customHeight="1" x14ac:dyDescent="0.2">
      <c r="A2339" s="22"/>
      <c r="B2339" s="27" t="s">
        <v>21</v>
      </c>
      <c r="C2339" s="27">
        <v>1185732</v>
      </c>
      <c r="D2339" s="28">
        <v>44318</v>
      </c>
      <c r="E2339" s="27" t="s">
        <v>53</v>
      </c>
      <c r="F2339" s="27" t="s">
        <v>95</v>
      </c>
      <c r="G2339" s="27" t="s">
        <v>96</v>
      </c>
      <c r="H2339" s="27" t="s">
        <v>29</v>
      </c>
      <c r="I2339" s="29">
        <v>0.54999999999999993</v>
      </c>
      <c r="J2339" s="30">
        <v>7000</v>
      </c>
      <c r="K2339" s="31">
        <f t="shared" si="18"/>
        <v>3849.9999999999995</v>
      </c>
      <c r="L2339" s="31">
        <f t="shared" si="19"/>
        <v>1924.9999999999998</v>
      </c>
      <c r="M2339" s="32">
        <v>0.5</v>
      </c>
      <c r="O2339" s="37"/>
      <c r="P2339" s="35"/>
      <c r="Q2339" s="33"/>
      <c r="R2339" s="34"/>
    </row>
    <row r="2340" spans="1:18" ht="15.75" customHeight="1" x14ac:dyDescent="0.2">
      <c r="A2340" s="22"/>
      <c r="B2340" s="27" t="s">
        <v>21</v>
      </c>
      <c r="C2340" s="27">
        <v>1185732</v>
      </c>
      <c r="D2340" s="28">
        <v>44351</v>
      </c>
      <c r="E2340" s="27" t="s">
        <v>53</v>
      </c>
      <c r="F2340" s="27" t="s">
        <v>95</v>
      </c>
      <c r="G2340" s="27" t="s">
        <v>96</v>
      </c>
      <c r="H2340" s="27" t="s">
        <v>24</v>
      </c>
      <c r="I2340" s="29">
        <v>0.49999999999999994</v>
      </c>
      <c r="J2340" s="30">
        <v>9500</v>
      </c>
      <c r="K2340" s="31">
        <f t="shared" si="18"/>
        <v>4749.9999999999991</v>
      </c>
      <c r="L2340" s="31">
        <f t="shared" si="19"/>
        <v>1899.9999999999998</v>
      </c>
      <c r="M2340" s="32">
        <v>0.4</v>
      </c>
      <c r="O2340" s="37"/>
      <c r="P2340" s="35"/>
      <c r="Q2340" s="33"/>
      <c r="R2340" s="34"/>
    </row>
    <row r="2341" spans="1:18" ht="15.75" customHeight="1" x14ac:dyDescent="0.2">
      <c r="A2341" s="22"/>
      <c r="B2341" s="27" t="s">
        <v>21</v>
      </c>
      <c r="C2341" s="27">
        <v>1185732</v>
      </c>
      <c r="D2341" s="28">
        <v>44351</v>
      </c>
      <c r="E2341" s="27" t="s">
        <v>53</v>
      </c>
      <c r="F2341" s="27" t="s">
        <v>95</v>
      </c>
      <c r="G2341" s="27" t="s">
        <v>96</v>
      </c>
      <c r="H2341" s="27" t="s">
        <v>25</v>
      </c>
      <c r="I2341" s="29">
        <v>0.45</v>
      </c>
      <c r="J2341" s="30">
        <v>7000</v>
      </c>
      <c r="K2341" s="31">
        <f t="shared" si="18"/>
        <v>3150</v>
      </c>
      <c r="L2341" s="31">
        <f t="shared" si="19"/>
        <v>1102.5</v>
      </c>
      <c r="M2341" s="32">
        <v>0.35</v>
      </c>
      <c r="O2341" s="37"/>
      <c r="P2341" s="35"/>
      <c r="Q2341" s="33"/>
      <c r="R2341" s="34"/>
    </row>
    <row r="2342" spans="1:18" ht="15.75" customHeight="1" x14ac:dyDescent="0.2">
      <c r="A2342" s="22"/>
      <c r="B2342" s="27" t="s">
        <v>21</v>
      </c>
      <c r="C2342" s="27">
        <v>1185732</v>
      </c>
      <c r="D2342" s="28">
        <v>44351</v>
      </c>
      <c r="E2342" s="27" t="s">
        <v>53</v>
      </c>
      <c r="F2342" s="27" t="s">
        <v>95</v>
      </c>
      <c r="G2342" s="27" t="s">
        <v>96</v>
      </c>
      <c r="H2342" s="27" t="s">
        <v>26</v>
      </c>
      <c r="I2342" s="29">
        <v>0.5</v>
      </c>
      <c r="J2342" s="30">
        <v>6750</v>
      </c>
      <c r="K2342" s="31">
        <f t="shared" si="18"/>
        <v>3375</v>
      </c>
      <c r="L2342" s="31">
        <f t="shared" si="19"/>
        <v>1350</v>
      </c>
      <c r="M2342" s="32">
        <v>0.4</v>
      </c>
      <c r="O2342" s="37"/>
      <c r="P2342" s="35"/>
      <c r="Q2342" s="33"/>
      <c r="R2342" s="34"/>
    </row>
    <row r="2343" spans="1:18" ht="15.75" customHeight="1" x14ac:dyDescent="0.2">
      <c r="A2343" s="22"/>
      <c r="B2343" s="27" t="s">
        <v>21</v>
      </c>
      <c r="C2343" s="27">
        <v>1185732</v>
      </c>
      <c r="D2343" s="28">
        <v>44351</v>
      </c>
      <c r="E2343" s="27" t="s">
        <v>53</v>
      </c>
      <c r="F2343" s="27" t="s">
        <v>95</v>
      </c>
      <c r="G2343" s="27" t="s">
        <v>96</v>
      </c>
      <c r="H2343" s="27" t="s">
        <v>27</v>
      </c>
      <c r="I2343" s="29">
        <v>0.5</v>
      </c>
      <c r="J2343" s="30">
        <v>6500</v>
      </c>
      <c r="K2343" s="31">
        <f t="shared" si="18"/>
        <v>3250</v>
      </c>
      <c r="L2343" s="31">
        <f t="shared" si="19"/>
        <v>1300</v>
      </c>
      <c r="M2343" s="32">
        <v>0.4</v>
      </c>
      <c r="O2343" s="37"/>
      <c r="P2343" s="35"/>
      <c r="Q2343" s="33"/>
      <c r="R2343" s="34"/>
    </row>
    <row r="2344" spans="1:18" ht="15.75" customHeight="1" x14ac:dyDescent="0.2">
      <c r="A2344" s="22"/>
      <c r="B2344" s="27" t="s">
        <v>21</v>
      </c>
      <c r="C2344" s="27">
        <v>1185732</v>
      </c>
      <c r="D2344" s="28">
        <v>44351</v>
      </c>
      <c r="E2344" s="27" t="s">
        <v>53</v>
      </c>
      <c r="F2344" s="27" t="s">
        <v>95</v>
      </c>
      <c r="G2344" s="27" t="s">
        <v>96</v>
      </c>
      <c r="H2344" s="27" t="s">
        <v>28</v>
      </c>
      <c r="I2344" s="29">
        <v>0.65</v>
      </c>
      <c r="J2344" s="30">
        <v>6500</v>
      </c>
      <c r="K2344" s="31">
        <f t="shared" si="18"/>
        <v>4225</v>
      </c>
      <c r="L2344" s="31">
        <f t="shared" si="19"/>
        <v>1478.75</v>
      </c>
      <c r="M2344" s="32">
        <v>0.35</v>
      </c>
      <c r="O2344" s="37"/>
      <c r="P2344" s="35"/>
      <c r="Q2344" s="33"/>
      <c r="R2344" s="34"/>
    </row>
    <row r="2345" spans="1:18" ht="15.75" customHeight="1" x14ac:dyDescent="0.2">
      <c r="A2345" s="22"/>
      <c r="B2345" s="27" t="s">
        <v>21</v>
      </c>
      <c r="C2345" s="27">
        <v>1185732</v>
      </c>
      <c r="D2345" s="28">
        <v>44351</v>
      </c>
      <c r="E2345" s="27" t="s">
        <v>53</v>
      </c>
      <c r="F2345" s="27" t="s">
        <v>95</v>
      </c>
      <c r="G2345" s="27" t="s">
        <v>96</v>
      </c>
      <c r="H2345" s="27" t="s">
        <v>29</v>
      </c>
      <c r="I2345" s="29">
        <v>0.70000000000000007</v>
      </c>
      <c r="J2345" s="30">
        <v>8250</v>
      </c>
      <c r="K2345" s="31">
        <f t="shared" si="18"/>
        <v>5775.0000000000009</v>
      </c>
      <c r="L2345" s="31">
        <f t="shared" si="19"/>
        <v>2887.5000000000005</v>
      </c>
      <c r="M2345" s="32">
        <v>0.5</v>
      </c>
      <c r="O2345" s="37"/>
      <c r="P2345" s="35"/>
      <c r="Q2345" s="33"/>
      <c r="R2345" s="34"/>
    </row>
    <row r="2346" spans="1:18" ht="15.75" customHeight="1" x14ac:dyDescent="0.2">
      <c r="A2346" s="22"/>
      <c r="B2346" s="27" t="s">
        <v>21</v>
      </c>
      <c r="C2346" s="27">
        <v>1185732</v>
      </c>
      <c r="D2346" s="28">
        <v>44379</v>
      </c>
      <c r="E2346" s="27" t="s">
        <v>53</v>
      </c>
      <c r="F2346" s="27" t="s">
        <v>95</v>
      </c>
      <c r="G2346" s="27" t="s">
        <v>96</v>
      </c>
      <c r="H2346" s="27" t="s">
        <v>24</v>
      </c>
      <c r="I2346" s="29">
        <v>0.65</v>
      </c>
      <c r="J2346" s="30">
        <v>10500</v>
      </c>
      <c r="K2346" s="31">
        <f t="shared" si="18"/>
        <v>6825</v>
      </c>
      <c r="L2346" s="31">
        <f t="shared" si="19"/>
        <v>2730</v>
      </c>
      <c r="M2346" s="32">
        <v>0.4</v>
      </c>
      <c r="O2346" s="37"/>
      <c r="P2346" s="35"/>
      <c r="Q2346" s="33"/>
      <c r="R2346" s="34"/>
    </row>
    <row r="2347" spans="1:18" ht="15.75" customHeight="1" x14ac:dyDescent="0.2">
      <c r="A2347" s="22"/>
      <c r="B2347" s="27" t="s">
        <v>21</v>
      </c>
      <c r="C2347" s="27">
        <v>1185732</v>
      </c>
      <c r="D2347" s="28">
        <v>44379</v>
      </c>
      <c r="E2347" s="27" t="s">
        <v>53</v>
      </c>
      <c r="F2347" s="27" t="s">
        <v>95</v>
      </c>
      <c r="G2347" s="27" t="s">
        <v>96</v>
      </c>
      <c r="H2347" s="27" t="s">
        <v>25</v>
      </c>
      <c r="I2347" s="29">
        <v>0.60000000000000009</v>
      </c>
      <c r="J2347" s="30">
        <v>8000</v>
      </c>
      <c r="K2347" s="31">
        <f t="shared" si="18"/>
        <v>4800.0000000000009</v>
      </c>
      <c r="L2347" s="31">
        <f t="shared" si="19"/>
        <v>1680.0000000000002</v>
      </c>
      <c r="M2347" s="32">
        <v>0.35</v>
      </c>
      <c r="O2347" s="37"/>
      <c r="P2347" s="35"/>
      <c r="Q2347" s="33"/>
      <c r="R2347" s="34"/>
    </row>
    <row r="2348" spans="1:18" ht="15.75" customHeight="1" x14ac:dyDescent="0.2">
      <c r="A2348" s="22"/>
      <c r="B2348" s="27" t="s">
        <v>21</v>
      </c>
      <c r="C2348" s="27">
        <v>1185732</v>
      </c>
      <c r="D2348" s="28">
        <v>44379</v>
      </c>
      <c r="E2348" s="27" t="s">
        <v>53</v>
      </c>
      <c r="F2348" s="27" t="s">
        <v>95</v>
      </c>
      <c r="G2348" s="27" t="s">
        <v>96</v>
      </c>
      <c r="H2348" s="27" t="s">
        <v>26</v>
      </c>
      <c r="I2348" s="29">
        <v>0.55000000000000004</v>
      </c>
      <c r="J2348" s="30">
        <v>7250</v>
      </c>
      <c r="K2348" s="31">
        <f t="shared" si="18"/>
        <v>3987.5000000000005</v>
      </c>
      <c r="L2348" s="31">
        <f t="shared" si="19"/>
        <v>1595.0000000000002</v>
      </c>
      <c r="M2348" s="32">
        <v>0.4</v>
      </c>
      <c r="O2348" s="37"/>
      <c r="P2348" s="35"/>
      <c r="Q2348" s="33"/>
      <c r="R2348" s="34"/>
    </row>
    <row r="2349" spans="1:18" ht="15.75" customHeight="1" x14ac:dyDescent="0.2">
      <c r="A2349" s="22"/>
      <c r="B2349" s="27" t="s">
        <v>21</v>
      </c>
      <c r="C2349" s="27">
        <v>1185732</v>
      </c>
      <c r="D2349" s="28">
        <v>44379</v>
      </c>
      <c r="E2349" s="27" t="s">
        <v>53</v>
      </c>
      <c r="F2349" s="27" t="s">
        <v>95</v>
      </c>
      <c r="G2349" s="27" t="s">
        <v>96</v>
      </c>
      <c r="H2349" s="27" t="s">
        <v>27</v>
      </c>
      <c r="I2349" s="29">
        <v>0.55000000000000004</v>
      </c>
      <c r="J2349" s="30">
        <v>6750</v>
      </c>
      <c r="K2349" s="31">
        <f t="shared" si="18"/>
        <v>3712.5000000000005</v>
      </c>
      <c r="L2349" s="31">
        <f t="shared" si="19"/>
        <v>1485.0000000000002</v>
      </c>
      <c r="M2349" s="32">
        <v>0.4</v>
      </c>
      <c r="O2349" s="37"/>
      <c r="P2349" s="35"/>
      <c r="Q2349" s="33"/>
      <c r="R2349" s="34"/>
    </row>
    <row r="2350" spans="1:18" ht="15.75" customHeight="1" x14ac:dyDescent="0.2">
      <c r="A2350" s="22"/>
      <c r="B2350" s="27" t="s">
        <v>21</v>
      </c>
      <c r="C2350" s="27">
        <v>1185732</v>
      </c>
      <c r="D2350" s="28">
        <v>44379</v>
      </c>
      <c r="E2350" s="27" t="s">
        <v>53</v>
      </c>
      <c r="F2350" s="27" t="s">
        <v>95</v>
      </c>
      <c r="G2350" s="27" t="s">
        <v>96</v>
      </c>
      <c r="H2350" s="27" t="s">
        <v>28</v>
      </c>
      <c r="I2350" s="29">
        <v>0.65</v>
      </c>
      <c r="J2350" s="30">
        <v>7000</v>
      </c>
      <c r="K2350" s="31">
        <f t="shared" si="18"/>
        <v>4550</v>
      </c>
      <c r="L2350" s="31">
        <f t="shared" si="19"/>
        <v>1592.5</v>
      </c>
      <c r="M2350" s="32">
        <v>0.35</v>
      </c>
      <c r="O2350" s="37"/>
      <c r="P2350" s="35"/>
      <c r="Q2350" s="33"/>
      <c r="R2350" s="34"/>
    </row>
    <row r="2351" spans="1:18" ht="15.75" customHeight="1" x14ac:dyDescent="0.2">
      <c r="A2351" s="22"/>
      <c r="B2351" s="27" t="s">
        <v>21</v>
      </c>
      <c r="C2351" s="27">
        <v>1185732</v>
      </c>
      <c r="D2351" s="28">
        <v>44379</v>
      </c>
      <c r="E2351" s="27" t="s">
        <v>53</v>
      </c>
      <c r="F2351" s="27" t="s">
        <v>95</v>
      </c>
      <c r="G2351" s="27" t="s">
        <v>96</v>
      </c>
      <c r="H2351" s="27" t="s">
        <v>29</v>
      </c>
      <c r="I2351" s="29">
        <v>0.70000000000000007</v>
      </c>
      <c r="J2351" s="30">
        <v>8750</v>
      </c>
      <c r="K2351" s="31">
        <f t="shared" si="18"/>
        <v>6125.0000000000009</v>
      </c>
      <c r="L2351" s="31">
        <f t="shared" si="19"/>
        <v>3062.5000000000005</v>
      </c>
      <c r="M2351" s="32">
        <v>0.5</v>
      </c>
      <c r="O2351" s="37"/>
      <c r="P2351" s="35"/>
      <c r="Q2351" s="33"/>
      <c r="R2351" s="34"/>
    </row>
    <row r="2352" spans="1:18" ht="15.75" customHeight="1" x14ac:dyDescent="0.2">
      <c r="A2352" s="22"/>
      <c r="B2352" s="27" t="s">
        <v>21</v>
      </c>
      <c r="C2352" s="27">
        <v>1185732</v>
      </c>
      <c r="D2352" s="28">
        <v>44411</v>
      </c>
      <c r="E2352" s="27" t="s">
        <v>53</v>
      </c>
      <c r="F2352" s="27" t="s">
        <v>95</v>
      </c>
      <c r="G2352" s="27" t="s">
        <v>96</v>
      </c>
      <c r="H2352" s="27" t="s">
        <v>24</v>
      </c>
      <c r="I2352" s="29">
        <v>0.65</v>
      </c>
      <c r="J2352" s="30">
        <v>10250</v>
      </c>
      <c r="K2352" s="31">
        <f t="shared" si="18"/>
        <v>6662.5</v>
      </c>
      <c r="L2352" s="31">
        <f t="shared" si="19"/>
        <v>2665</v>
      </c>
      <c r="M2352" s="32">
        <v>0.4</v>
      </c>
      <c r="O2352" s="37"/>
      <c r="P2352" s="35"/>
      <c r="Q2352" s="33"/>
      <c r="R2352" s="34"/>
    </row>
    <row r="2353" spans="1:18" ht="15.75" customHeight="1" x14ac:dyDescent="0.2">
      <c r="A2353" s="22"/>
      <c r="B2353" s="27" t="s">
        <v>21</v>
      </c>
      <c r="C2353" s="27">
        <v>1185732</v>
      </c>
      <c r="D2353" s="28">
        <v>44411</v>
      </c>
      <c r="E2353" s="27" t="s">
        <v>53</v>
      </c>
      <c r="F2353" s="27" t="s">
        <v>95</v>
      </c>
      <c r="G2353" s="27" t="s">
        <v>96</v>
      </c>
      <c r="H2353" s="27" t="s">
        <v>25</v>
      </c>
      <c r="I2353" s="29">
        <v>0.60000000000000009</v>
      </c>
      <c r="J2353" s="30">
        <v>8000</v>
      </c>
      <c r="K2353" s="31">
        <f t="shared" si="18"/>
        <v>4800.0000000000009</v>
      </c>
      <c r="L2353" s="31">
        <f t="shared" si="19"/>
        <v>1680.0000000000002</v>
      </c>
      <c r="M2353" s="32">
        <v>0.35</v>
      </c>
      <c r="O2353" s="37"/>
      <c r="P2353" s="35"/>
      <c r="Q2353" s="33"/>
      <c r="R2353" s="34"/>
    </row>
    <row r="2354" spans="1:18" ht="15.75" customHeight="1" x14ac:dyDescent="0.2">
      <c r="A2354" s="22"/>
      <c r="B2354" s="27" t="s">
        <v>21</v>
      </c>
      <c r="C2354" s="27">
        <v>1185732</v>
      </c>
      <c r="D2354" s="28">
        <v>44411</v>
      </c>
      <c r="E2354" s="27" t="s">
        <v>53</v>
      </c>
      <c r="F2354" s="27" t="s">
        <v>95</v>
      </c>
      <c r="G2354" s="27" t="s">
        <v>96</v>
      </c>
      <c r="H2354" s="27" t="s">
        <v>26</v>
      </c>
      <c r="I2354" s="29">
        <v>0.55000000000000004</v>
      </c>
      <c r="J2354" s="30">
        <v>7250</v>
      </c>
      <c r="K2354" s="31">
        <f t="shared" si="18"/>
        <v>3987.5000000000005</v>
      </c>
      <c r="L2354" s="31">
        <f t="shared" si="19"/>
        <v>1595.0000000000002</v>
      </c>
      <c r="M2354" s="32">
        <v>0.4</v>
      </c>
      <c r="O2354" s="37"/>
      <c r="P2354" s="35"/>
      <c r="Q2354" s="33"/>
      <c r="R2354" s="34"/>
    </row>
    <row r="2355" spans="1:18" ht="15.75" customHeight="1" x14ac:dyDescent="0.2">
      <c r="A2355" s="22"/>
      <c r="B2355" s="27" t="s">
        <v>21</v>
      </c>
      <c r="C2355" s="27">
        <v>1185732</v>
      </c>
      <c r="D2355" s="28">
        <v>44411</v>
      </c>
      <c r="E2355" s="27" t="s">
        <v>53</v>
      </c>
      <c r="F2355" s="27" t="s">
        <v>95</v>
      </c>
      <c r="G2355" s="27" t="s">
        <v>96</v>
      </c>
      <c r="H2355" s="27" t="s">
        <v>27</v>
      </c>
      <c r="I2355" s="29">
        <v>0.45</v>
      </c>
      <c r="J2355" s="30">
        <v>6750</v>
      </c>
      <c r="K2355" s="31">
        <f t="shared" si="18"/>
        <v>3037.5</v>
      </c>
      <c r="L2355" s="31">
        <f t="shared" si="19"/>
        <v>1215</v>
      </c>
      <c r="M2355" s="32">
        <v>0.4</v>
      </c>
      <c r="O2355" s="37"/>
      <c r="P2355" s="35"/>
      <c r="Q2355" s="33"/>
      <c r="R2355" s="34"/>
    </row>
    <row r="2356" spans="1:18" ht="15.75" customHeight="1" x14ac:dyDescent="0.2">
      <c r="A2356" s="22"/>
      <c r="B2356" s="27" t="s">
        <v>21</v>
      </c>
      <c r="C2356" s="27">
        <v>1185732</v>
      </c>
      <c r="D2356" s="28">
        <v>44411</v>
      </c>
      <c r="E2356" s="27" t="s">
        <v>53</v>
      </c>
      <c r="F2356" s="27" t="s">
        <v>95</v>
      </c>
      <c r="G2356" s="27" t="s">
        <v>96</v>
      </c>
      <c r="H2356" s="27" t="s">
        <v>28</v>
      </c>
      <c r="I2356" s="29">
        <v>0.55000000000000004</v>
      </c>
      <c r="J2356" s="30">
        <v>6500</v>
      </c>
      <c r="K2356" s="31">
        <f t="shared" si="18"/>
        <v>3575.0000000000005</v>
      </c>
      <c r="L2356" s="31">
        <f t="shared" si="19"/>
        <v>1251.25</v>
      </c>
      <c r="M2356" s="32">
        <v>0.35</v>
      </c>
      <c r="O2356" s="37"/>
      <c r="P2356" s="35"/>
      <c r="Q2356" s="33"/>
      <c r="R2356" s="34"/>
    </row>
    <row r="2357" spans="1:18" ht="15.75" customHeight="1" x14ac:dyDescent="0.2">
      <c r="A2357" s="22"/>
      <c r="B2357" s="27" t="s">
        <v>21</v>
      </c>
      <c r="C2357" s="27">
        <v>1185732</v>
      </c>
      <c r="D2357" s="28">
        <v>44411</v>
      </c>
      <c r="E2357" s="27" t="s">
        <v>53</v>
      </c>
      <c r="F2357" s="27" t="s">
        <v>95</v>
      </c>
      <c r="G2357" s="27" t="s">
        <v>96</v>
      </c>
      <c r="H2357" s="27" t="s">
        <v>29</v>
      </c>
      <c r="I2357" s="29">
        <v>0.60000000000000009</v>
      </c>
      <c r="J2357" s="30">
        <v>8250</v>
      </c>
      <c r="K2357" s="31">
        <f t="shared" si="18"/>
        <v>4950.0000000000009</v>
      </c>
      <c r="L2357" s="31">
        <f t="shared" si="19"/>
        <v>2475.0000000000005</v>
      </c>
      <c r="M2357" s="32">
        <v>0.5</v>
      </c>
      <c r="O2357" s="37"/>
      <c r="P2357" s="35"/>
      <c r="Q2357" s="33"/>
      <c r="R2357" s="34"/>
    </row>
    <row r="2358" spans="1:18" ht="15.75" customHeight="1" x14ac:dyDescent="0.2">
      <c r="A2358" s="22"/>
      <c r="B2358" s="27" t="s">
        <v>21</v>
      </c>
      <c r="C2358" s="27">
        <v>1185732</v>
      </c>
      <c r="D2358" s="28">
        <v>44441</v>
      </c>
      <c r="E2358" s="27" t="s">
        <v>53</v>
      </c>
      <c r="F2358" s="27" t="s">
        <v>95</v>
      </c>
      <c r="G2358" s="27" t="s">
        <v>96</v>
      </c>
      <c r="H2358" s="27" t="s">
        <v>24</v>
      </c>
      <c r="I2358" s="29">
        <v>0.55000000000000004</v>
      </c>
      <c r="J2358" s="30">
        <v>9250</v>
      </c>
      <c r="K2358" s="31">
        <f t="shared" si="18"/>
        <v>5087.5</v>
      </c>
      <c r="L2358" s="31">
        <f t="shared" si="19"/>
        <v>2035</v>
      </c>
      <c r="M2358" s="32">
        <v>0.4</v>
      </c>
      <c r="O2358" s="37"/>
      <c r="P2358" s="35"/>
      <c r="Q2358" s="33"/>
      <c r="R2358" s="34"/>
    </row>
    <row r="2359" spans="1:18" ht="15.75" customHeight="1" x14ac:dyDescent="0.2">
      <c r="A2359" s="22"/>
      <c r="B2359" s="27" t="s">
        <v>21</v>
      </c>
      <c r="C2359" s="27">
        <v>1185732</v>
      </c>
      <c r="D2359" s="28">
        <v>44441</v>
      </c>
      <c r="E2359" s="27" t="s">
        <v>53</v>
      </c>
      <c r="F2359" s="27" t="s">
        <v>95</v>
      </c>
      <c r="G2359" s="27" t="s">
        <v>96</v>
      </c>
      <c r="H2359" s="27" t="s">
        <v>25</v>
      </c>
      <c r="I2359" s="29">
        <v>0.50000000000000011</v>
      </c>
      <c r="J2359" s="30">
        <v>7250</v>
      </c>
      <c r="K2359" s="31">
        <f t="shared" si="18"/>
        <v>3625.0000000000009</v>
      </c>
      <c r="L2359" s="31">
        <f t="shared" si="19"/>
        <v>1268.7500000000002</v>
      </c>
      <c r="M2359" s="32">
        <v>0.35</v>
      </c>
      <c r="O2359" s="37"/>
      <c r="P2359" s="35"/>
      <c r="Q2359" s="33"/>
      <c r="R2359" s="34"/>
    </row>
    <row r="2360" spans="1:18" ht="15.75" customHeight="1" x14ac:dyDescent="0.2">
      <c r="A2360" s="22"/>
      <c r="B2360" s="27" t="s">
        <v>21</v>
      </c>
      <c r="C2360" s="27">
        <v>1185732</v>
      </c>
      <c r="D2360" s="28">
        <v>44441</v>
      </c>
      <c r="E2360" s="27" t="s">
        <v>53</v>
      </c>
      <c r="F2360" s="27" t="s">
        <v>95</v>
      </c>
      <c r="G2360" s="27" t="s">
        <v>96</v>
      </c>
      <c r="H2360" s="27" t="s">
        <v>26</v>
      </c>
      <c r="I2360" s="29">
        <v>0.30000000000000004</v>
      </c>
      <c r="J2360" s="30">
        <v>6250</v>
      </c>
      <c r="K2360" s="31">
        <f t="shared" si="18"/>
        <v>1875.0000000000002</v>
      </c>
      <c r="L2360" s="31">
        <f t="shared" si="19"/>
        <v>750.00000000000011</v>
      </c>
      <c r="M2360" s="32">
        <v>0.4</v>
      </c>
      <c r="O2360" s="37"/>
      <c r="P2360" s="35"/>
      <c r="Q2360" s="33"/>
      <c r="R2360" s="34"/>
    </row>
    <row r="2361" spans="1:18" ht="15.75" customHeight="1" x14ac:dyDescent="0.2">
      <c r="A2361" s="22"/>
      <c r="B2361" s="27" t="s">
        <v>21</v>
      </c>
      <c r="C2361" s="27">
        <v>1185732</v>
      </c>
      <c r="D2361" s="28">
        <v>44441</v>
      </c>
      <c r="E2361" s="27" t="s">
        <v>53</v>
      </c>
      <c r="F2361" s="27" t="s">
        <v>95</v>
      </c>
      <c r="G2361" s="27" t="s">
        <v>96</v>
      </c>
      <c r="H2361" s="27" t="s">
        <v>27</v>
      </c>
      <c r="I2361" s="29">
        <v>0.30000000000000004</v>
      </c>
      <c r="J2361" s="30">
        <v>6000</v>
      </c>
      <c r="K2361" s="31">
        <f t="shared" si="18"/>
        <v>1800.0000000000002</v>
      </c>
      <c r="L2361" s="31">
        <f t="shared" si="19"/>
        <v>720.00000000000011</v>
      </c>
      <c r="M2361" s="32">
        <v>0.4</v>
      </c>
      <c r="O2361" s="37"/>
      <c r="P2361" s="35"/>
      <c r="Q2361" s="33"/>
      <c r="R2361" s="34"/>
    </row>
    <row r="2362" spans="1:18" ht="15.75" customHeight="1" x14ac:dyDescent="0.2">
      <c r="A2362" s="22"/>
      <c r="B2362" s="27" t="s">
        <v>21</v>
      </c>
      <c r="C2362" s="27">
        <v>1185732</v>
      </c>
      <c r="D2362" s="28">
        <v>44441</v>
      </c>
      <c r="E2362" s="27" t="s">
        <v>53</v>
      </c>
      <c r="F2362" s="27" t="s">
        <v>95</v>
      </c>
      <c r="G2362" s="27" t="s">
        <v>96</v>
      </c>
      <c r="H2362" s="27" t="s">
        <v>28</v>
      </c>
      <c r="I2362" s="29">
        <v>0.4</v>
      </c>
      <c r="J2362" s="30">
        <v>6000</v>
      </c>
      <c r="K2362" s="31">
        <f t="shared" si="18"/>
        <v>2400</v>
      </c>
      <c r="L2362" s="31">
        <f t="shared" si="19"/>
        <v>840</v>
      </c>
      <c r="M2362" s="32">
        <v>0.35</v>
      </c>
      <c r="O2362" s="37"/>
      <c r="P2362" s="35"/>
      <c r="Q2362" s="33"/>
      <c r="R2362" s="34"/>
    </row>
    <row r="2363" spans="1:18" ht="15.75" customHeight="1" x14ac:dyDescent="0.2">
      <c r="A2363" s="22"/>
      <c r="B2363" s="27" t="s">
        <v>21</v>
      </c>
      <c r="C2363" s="27">
        <v>1185732</v>
      </c>
      <c r="D2363" s="28">
        <v>44441</v>
      </c>
      <c r="E2363" s="27" t="s">
        <v>53</v>
      </c>
      <c r="F2363" s="27" t="s">
        <v>95</v>
      </c>
      <c r="G2363" s="27" t="s">
        <v>96</v>
      </c>
      <c r="H2363" s="27" t="s">
        <v>29</v>
      </c>
      <c r="I2363" s="29">
        <v>0.45000000000000007</v>
      </c>
      <c r="J2363" s="30">
        <v>7000</v>
      </c>
      <c r="K2363" s="31">
        <f t="shared" si="18"/>
        <v>3150.0000000000005</v>
      </c>
      <c r="L2363" s="31">
        <f t="shared" si="19"/>
        <v>1575.0000000000002</v>
      </c>
      <c r="M2363" s="32">
        <v>0.5</v>
      </c>
      <c r="O2363" s="37"/>
      <c r="P2363" s="35"/>
      <c r="Q2363" s="33"/>
      <c r="R2363" s="34"/>
    </row>
    <row r="2364" spans="1:18" ht="15.75" customHeight="1" x14ac:dyDescent="0.2">
      <c r="A2364" s="22"/>
      <c r="B2364" s="27" t="s">
        <v>21</v>
      </c>
      <c r="C2364" s="27">
        <v>1185732</v>
      </c>
      <c r="D2364" s="28">
        <v>44473</v>
      </c>
      <c r="E2364" s="27" t="s">
        <v>53</v>
      </c>
      <c r="F2364" s="27" t="s">
        <v>95</v>
      </c>
      <c r="G2364" s="27" t="s">
        <v>96</v>
      </c>
      <c r="H2364" s="27" t="s">
        <v>24</v>
      </c>
      <c r="I2364" s="29">
        <v>0.45000000000000007</v>
      </c>
      <c r="J2364" s="30">
        <v>8750</v>
      </c>
      <c r="K2364" s="31">
        <f t="shared" si="18"/>
        <v>3937.5000000000005</v>
      </c>
      <c r="L2364" s="31">
        <f t="shared" si="19"/>
        <v>1575.0000000000002</v>
      </c>
      <c r="M2364" s="32">
        <v>0.4</v>
      </c>
      <c r="O2364" s="37"/>
      <c r="P2364" s="35"/>
      <c r="Q2364" s="33"/>
      <c r="R2364" s="34"/>
    </row>
    <row r="2365" spans="1:18" ht="15.75" customHeight="1" x14ac:dyDescent="0.2">
      <c r="A2365" s="22"/>
      <c r="B2365" s="27" t="s">
        <v>21</v>
      </c>
      <c r="C2365" s="27">
        <v>1185732</v>
      </c>
      <c r="D2365" s="28">
        <v>44473</v>
      </c>
      <c r="E2365" s="27" t="s">
        <v>53</v>
      </c>
      <c r="F2365" s="27" t="s">
        <v>95</v>
      </c>
      <c r="G2365" s="27" t="s">
        <v>96</v>
      </c>
      <c r="H2365" s="27" t="s">
        <v>25</v>
      </c>
      <c r="I2365" s="29">
        <v>0.35000000000000009</v>
      </c>
      <c r="J2365" s="30">
        <v>7000</v>
      </c>
      <c r="K2365" s="31">
        <f t="shared" si="18"/>
        <v>2450.0000000000005</v>
      </c>
      <c r="L2365" s="31">
        <f t="shared" si="19"/>
        <v>857.50000000000011</v>
      </c>
      <c r="M2365" s="32">
        <v>0.35</v>
      </c>
      <c r="O2365" s="37"/>
      <c r="P2365" s="35"/>
      <c r="Q2365" s="33"/>
      <c r="R2365" s="34"/>
    </row>
    <row r="2366" spans="1:18" ht="15.75" customHeight="1" x14ac:dyDescent="0.2">
      <c r="A2366" s="22"/>
      <c r="B2366" s="27" t="s">
        <v>21</v>
      </c>
      <c r="C2366" s="27">
        <v>1185732</v>
      </c>
      <c r="D2366" s="28">
        <v>44473</v>
      </c>
      <c r="E2366" s="27" t="s">
        <v>53</v>
      </c>
      <c r="F2366" s="27" t="s">
        <v>95</v>
      </c>
      <c r="G2366" s="27" t="s">
        <v>96</v>
      </c>
      <c r="H2366" s="27" t="s">
        <v>26</v>
      </c>
      <c r="I2366" s="29">
        <v>0.35000000000000009</v>
      </c>
      <c r="J2366" s="30">
        <v>5750</v>
      </c>
      <c r="K2366" s="31">
        <f t="shared" si="18"/>
        <v>2012.5000000000005</v>
      </c>
      <c r="L2366" s="31">
        <f t="shared" si="19"/>
        <v>805.00000000000023</v>
      </c>
      <c r="M2366" s="32">
        <v>0.4</v>
      </c>
      <c r="O2366" s="37"/>
      <c r="P2366" s="35"/>
      <c r="Q2366" s="33"/>
      <c r="R2366" s="34"/>
    </row>
    <row r="2367" spans="1:18" ht="15.75" customHeight="1" x14ac:dyDescent="0.2">
      <c r="A2367" s="22"/>
      <c r="B2367" s="27" t="s">
        <v>21</v>
      </c>
      <c r="C2367" s="27">
        <v>1185732</v>
      </c>
      <c r="D2367" s="28">
        <v>44473</v>
      </c>
      <c r="E2367" s="27" t="s">
        <v>53</v>
      </c>
      <c r="F2367" s="27" t="s">
        <v>95</v>
      </c>
      <c r="G2367" s="27" t="s">
        <v>96</v>
      </c>
      <c r="H2367" s="27" t="s">
        <v>27</v>
      </c>
      <c r="I2367" s="29">
        <v>0.35000000000000009</v>
      </c>
      <c r="J2367" s="30">
        <v>5500</v>
      </c>
      <c r="K2367" s="31">
        <f t="shared" si="18"/>
        <v>1925.0000000000005</v>
      </c>
      <c r="L2367" s="31">
        <f t="shared" si="19"/>
        <v>770.00000000000023</v>
      </c>
      <c r="M2367" s="32">
        <v>0.4</v>
      </c>
      <c r="O2367" s="37"/>
      <c r="P2367" s="35"/>
      <c r="Q2367" s="33"/>
      <c r="R2367" s="34"/>
    </row>
    <row r="2368" spans="1:18" ht="15.75" customHeight="1" x14ac:dyDescent="0.2">
      <c r="A2368" s="22"/>
      <c r="B2368" s="27" t="s">
        <v>21</v>
      </c>
      <c r="C2368" s="27">
        <v>1185732</v>
      </c>
      <c r="D2368" s="28">
        <v>44473</v>
      </c>
      <c r="E2368" s="27" t="s">
        <v>53</v>
      </c>
      <c r="F2368" s="27" t="s">
        <v>95</v>
      </c>
      <c r="G2368" s="27" t="s">
        <v>96</v>
      </c>
      <c r="H2368" s="27" t="s">
        <v>28</v>
      </c>
      <c r="I2368" s="29">
        <v>0.45000000000000007</v>
      </c>
      <c r="J2368" s="30">
        <v>5500</v>
      </c>
      <c r="K2368" s="31">
        <f t="shared" si="18"/>
        <v>2475.0000000000005</v>
      </c>
      <c r="L2368" s="31">
        <f t="shared" si="19"/>
        <v>866.25000000000011</v>
      </c>
      <c r="M2368" s="32">
        <v>0.35</v>
      </c>
      <c r="O2368" s="37"/>
      <c r="P2368" s="35"/>
      <c r="Q2368" s="33"/>
      <c r="R2368" s="34"/>
    </row>
    <row r="2369" spans="1:18" ht="15.75" customHeight="1" x14ac:dyDescent="0.2">
      <c r="A2369" s="22"/>
      <c r="B2369" s="27" t="s">
        <v>21</v>
      </c>
      <c r="C2369" s="27">
        <v>1185732</v>
      </c>
      <c r="D2369" s="28">
        <v>44473</v>
      </c>
      <c r="E2369" s="27" t="s">
        <v>53</v>
      </c>
      <c r="F2369" s="27" t="s">
        <v>95</v>
      </c>
      <c r="G2369" s="27" t="s">
        <v>96</v>
      </c>
      <c r="H2369" s="27" t="s">
        <v>29</v>
      </c>
      <c r="I2369" s="29">
        <v>0.5</v>
      </c>
      <c r="J2369" s="30">
        <v>6750</v>
      </c>
      <c r="K2369" s="31">
        <f t="shared" si="18"/>
        <v>3375</v>
      </c>
      <c r="L2369" s="31">
        <f t="shared" si="19"/>
        <v>1687.5</v>
      </c>
      <c r="M2369" s="32">
        <v>0.5</v>
      </c>
      <c r="O2369" s="37"/>
      <c r="P2369" s="35"/>
      <c r="Q2369" s="33"/>
      <c r="R2369" s="34"/>
    </row>
    <row r="2370" spans="1:18" ht="15.75" customHeight="1" x14ac:dyDescent="0.2">
      <c r="A2370" s="22"/>
      <c r="B2370" s="27" t="s">
        <v>21</v>
      </c>
      <c r="C2370" s="27">
        <v>1185732</v>
      </c>
      <c r="D2370" s="28">
        <v>44503</v>
      </c>
      <c r="E2370" s="27" t="s">
        <v>53</v>
      </c>
      <c r="F2370" s="27" t="s">
        <v>95</v>
      </c>
      <c r="G2370" s="27" t="s">
        <v>96</v>
      </c>
      <c r="H2370" s="27" t="s">
        <v>24</v>
      </c>
      <c r="I2370" s="29">
        <v>0.45000000000000007</v>
      </c>
      <c r="J2370" s="30">
        <v>8250</v>
      </c>
      <c r="K2370" s="31">
        <f t="shared" si="18"/>
        <v>3712.5000000000005</v>
      </c>
      <c r="L2370" s="31">
        <f t="shared" si="19"/>
        <v>1485.0000000000002</v>
      </c>
      <c r="M2370" s="32">
        <v>0.4</v>
      </c>
      <c r="O2370" s="37"/>
      <c r="P2370" s="35"/>
      <c r="Q2370" s="33"/>
      <c r="R2370" s="34"/>
    </row>
    <row r="2371" spans="1:18" ht="15.75" customHeight="1" x14ac:dyDescent="0.2">
      <c r="A2371" s="22"/>
      <c r="B2371" s="27" t="s">
        <v>21</v>
      </c>
      <c r="C2371" s="27">
        <v>1185732</v>
      </c>
      <c r="D2371" s="28">
        <v>44503</v>
      </c>
      <c r="E2371" s="27" t="s">
        <v>53</v>
      </c>
      <c r="F2371" s="27" t="s">
        <v>95</v>
      </c>
      <c r="G2371" s="27" t="s">
        <v>96</v>
      </c>
      <c r="H2371" s="27" t="s">
        <v>25</v>
      </c>
      <c r="I2371" s="29">
        <v>0.35000000000000009</v>
      </c>
      <c r="J2371" s="30">
        <v>6500</v>
      </c>
      <c r="K2371" s="31">
        <f t="shared" si="18"/>
        <v>2275.0000000000005</v>
      </c>
      <c r="L2371" s="31">
        <f t="shared" si="19"/>
        <v>796.25000000000011</v>
      </c>
      <c r="M2371" s="32">
        <v>0.35</v>
      </c>
      <c r="O2371" s="37"/>
      <c r="P2371" s="35"/>
      <c r="Q2371" s="33"/>
      <c r="R2371" s="34"/>
    </row>
    <row r="2372" spans="1:18" ht="15.75" customHeight="1" x14ac:dyDescent="0.2">
      <c r="A2372" s="22"/>
      <c r="B2372" s="27" t="s">
        <v>21</v>
      </c>
      <c r="C2372" s="27">
        <v>1185732</v>
      </c>
      <c r="D2372" s="28">
        <v>44503</v>
      </c>
      <c r="E2372" s="27" t="s">
        <v>53</v>
      </c>
      <c r="F2372" s="27" t="s">
        <v>95</v>
      </c>
      <c r="G2372" s="27" t="s">
        <v>96</v>
      </c>
      <c r="H2372" s="27" t="s">
        <v>26</v>
      </c>
      <c r="I2372" s="29">
        <v>0.40000000000000013</v>
      </c>
      <c r="J2372" s="30">
        <v>5950</v>
      </c>
      <c r="K2372" s="31">
        <f t="shared" si="18"/>
        <v>2380.0000000000009</v>
      </c>
      <c r="L2372" s="31">
        <f t="shared" si="19"/>
        <v>952.00000000000045</v>
      </c>
      <c r="M2372" s="32">
        <v>0.4</v>
      </c>
      <c r="O2372" s="37"/>
      <c r="P2372" s="35"/>
      <c r="Q2372" s="33"/>
      <c r="R2372" s="34"/>
    </row>
    <row r="2373" spans="1:18" ht="15.75" customHeight="1" x14ac:dyDescent="0.2">
      <c r="A2373" s="22"/>
      <c r="B2373" s="27" t="s">
        <v>21</v>
      </c>
      <c r="C2373" s="27">
        <v>1185732</v>
      </c>
      <c r="D2373" s="28">
        <v>44503</v>
      </c>
      <c r="E2373" s="27" t="s">
        <v>53</v>
      </c>
      <c r="F2373" s="27" t="s">
        <v>95</v>
      </c>
      <c r="G2373" s="27" t="s">
        <v>96</v>
      </c>
      <c r="H2373" s="27" t="s">
        <v>27</v>
      </c>
      <c r="I2373" s="29">
        <v>0.6000000000000002</v>
      </c>
      <c r="J2373" s="30">
        <v>6500</v>
      </c>
      <c r="K2373" s="31">
        <f t="shared" si="18"/>
        <v>3900.0000000000014</v>
      </c>
      <c r="L2373" s="31">
        <f t="shared" si="19"/>
        <v>1560.0000000000007</v>
      </c>
      <c r="M2373" s="32">
        <v>0.4</v>
      </c>
      <c r="O2373" s="37"/>
      <c r="P2373" s="35"/>
      <c r="Q2373" s="33"/>
      <c r="R2373" s="34"/>
    </row>
    <row r="2374" spans="1:18" ht="15.75" customHeight="1" x14ac:dyDescent="0.2">
      <c r="A2374" s="22"/>
      <c r="B2374" s="27" t="s">
        <v>21</v>
      </c>
      <c r="C2374" s="27">
        <v>1185732</v>
      </c>
      <c r="D2374" s="28">
        <v>44503</v>
      </c>
      <c r="E2374" s="27" t="s">
        <v>53</v>
      </c>
      <c r="F2374" s="27" t="s">
        <v>95</v>
      </c>
      <c r="G2374" s="27" t="s">
        <v>96</v>
      </c>
      <c r="H2374" s="27" t="s">
        <v>28</v>
      </c>
      <c r="I2374" s="29">
        <v>0.75000000000000011</v>
      </c>
      <c r="J2374" s="30">
        <v>6250</v>
      </c>
      <c r="K2374" s="31">
        <f t="shared" si="18"/>
        <v>4687.5000000000009</v>
      </c>
      <c r="L2374" s="31">
        <f t="shared" si="19"/>
        <v>1640.6250000000002</v>
      </c>
      <c r="M2374" s="32">
        <v>0.35</v>
      </c>
      <c r="O2374" s="37"/>
      <c r="P2374" s="35"/>
      <c r="Q2374" s="33"/>
      <c r="R2374" s="34"/>
    </row>
    <row r="2375" spans="1:18" ht="15.75" customHeight="1" x14ac:dyDescent="0.2">
      <c r="A2375" s="22"/>
      <c r="B2375" s="27" t="s">
        <v>21</v>
      </c>
      <c r="C2375" s="27">
        <v>1185732</v>
      </c>
      <c r="D2375" s="28">
        <v>44503</v>
      </c>
      <c r="E2375" s="27" t="s">
        <v>53</v>
      </c>
      <c r="F2375" s="27" t="s">
        <v>95</v>
      </c>
      <c r="G2375" s="27" t="s">
        <v>96</v>
      </c>
      <c r="H2375" s="27" t="s">
        <v>29</v>
      </c>
      <c r="I2375" s="29">
        <v>0.75</v>
      </c>
      <c r="J2375" s="30">
        <v>7250</v>
      </c>
      <c r="K2375" s="31">
        <f t="shared" si="18"/>
        <v>5437.5</v>
      </c>
      <c r="L2375" s="31">
        <f t="shared" si="19"/>
        <v>2718.75</v>
      </c>
      <c r="M2375" s="32">
        <v>0.5</v>
      </c>
      <c r="O2375" s="37"/>
      <c r="P2375" s="35"/>
      <c r="Q2375" s="33"/>
      <c r="R2375" s="34"/>
    </row>
    <row r="2376" spans="1:18" ht="15.75" customHeight="1" x14ac:dyDescent="0.2">
      <c r="A2376" s="22"/>
      <c r="B2376" s="27" t="s">
        <v>21</v>
      </c>
      <c r="C2376" s="27">
        <v>1185732</v>
      </c>
      <c r="D2376" s="28">
        <v>44532</v>
      </c>
      <c r="E2376" s="27" t="s">
        <v>53</v>
      </c>
      <c r="F2376" s="27" t="s">
        <v>95</v>
      </c>
      <c r="G2376" s="27" t="s">
        <v>96</v>
      </c>
      <c r="H2376" s="27" t="s">
        <v>24</v>
      </c>
      <c r="I2376" s="29">
        <v>0.70000000000000007</v>
      </c>
      <c r="J2376" s="30">
        <v>9750</v>
      </c>
      <c r="K2376" s="31">
        <f t="shared" si="18"/>
        <v>6825.0000000000009</v>
      </c>
      <c r="L2376" s="31">
        <f t="shared" si="19"/>
        <v>2730.0000000000005</v>
      </c>
      <c r="M2376" s="32">
        <v>0.4</v>
      </c>
      <c r="O2376" s="37"/>
      <c r="P2376" s="35"/>
      <c r="Q2376" s="33"/>
      <c r="R2376" s="34"/>
    </row>
    <row r="2377" spans="1:18" ht="15.75" customHeight="1" x14ac:dyDescent="0.2">
      <c r="A2377" s="22"/>
      <c r="B2377" s="27" t="s">
        <v>21</v>
      </c>
      <c r="C2377" s="27">
        <v>1185732</v>
      </c>
      <c r="D2377" s="28">
        <v>44532</v>
      </c>
      <c r="E2377" s="27" t="s">
        <v>53</v>
      </c>
      <c r="F2377" s="27" t="s">
        <v>95</v>
      </c>
      <c r="G2377" s="27" t="s">
        <v>96</v>
      </c>
      <c r="H2377" s="27" t="s">
        <v>25</v>
      </c>
      <c r="I2377" s="29">
        <v>0.60000000000000009</v>
      </c>
      <c r="J2377" s="30">
        <v>7750</v>
      </c>
      <c r="K2377" s="31">
        <f t="shared" si="18"/>
        <v>4650.0000000000009</v>
      </c>
      <c r="L2377" s="31">
        <f t="shared" si="19"/>
        <v>1627.5000000000002</v>
      </c>
      <c r="M2377" s="32">
        <v>0.35</v>
      </c>
      <c r="O2377" s="37"/>
      <c r="P2377" s="35"/>
      <c r="Q2377" s="33"/>
      <c r="R2377" s="34"/>
    </row>
    <row r="2378" spans="1:18" ht="15.75" customHeight="1" x14ac:dyDescent="0.2">
      <c r="A2378" s="22"/>
      <c r="B2378" s="27" t="s">
        <v>21</v>
      </c>
      <c r="C2378" s="27">
        <v>1185732</v>
      </c>
      <c r="D2378" s="28">
        <v>44532</v>
      </c>
      <c r="E2378" s="27" t="s">
        <v>53</v>
      </c>
      <c r="F2378" s="27" t="s">
        <v>95</v>
      </c>
      <c r="G2378" s="27" t="s">
        <v>96</v>
      </c>
      <c r="H2378" s="27" t="s">
        <v>26</v>
      </c>
      <c r="I2378" s="29">
        <v>0.60000000000000009</v>
      </c>
      <c r="J2378" s="30">
        <v>7250</v>
      </c>
      <c r="K2378" s="31">
        <f t="shared" si="18"/>
        <v>4350.0000000000009</v>
      </c>
      <c r="L2378" s="31">
        <f t="shared" si="19"/>
        <v>1740.0000000000005</v>
      </c>
      <c r="M2378" s="32">
        <v>0.4</v>
      </c>
      <c r="O2378" s="37"/>
      <c r="P2378" s="35"/>
      <c r="Q2378" s="33"/>
      <c r="R2378" s="34"/>
    </row>
    <row r="2379" spans="1:18" ht="15.75" customHeight="1" x14ac:dyDescent="0.2">
      <c r="A2379" s="22"/>
      <c r="B2379" s="27" t="s">
        <v>21</v>
      </c>
      <c r="C2379" s="27">
        <v>1185732</v>
      </c>
      <c r="D2379" s="28">
        <v>44532</v>
      </c>
      <c r="E2379" s="27" t="s">
        <v>53</v>
      </c>
      <c r="F2379" s="27" t="s">
        <v>95</v>
      </c>
      <c r="G2379" s="27" t="s">
        <v>96</v>
      </c>
      <c r="H2379" s="27" t="s">
        <v>27</v>
      </c>
      <c r="I2379" s="29">
        <v>0.60000000000000009</v>
      </c>
      <c r="J2379" s="30">
        <v>6750</v>
      </c>
      <c r="K2379" s="31">
        <f t="shared" si="18"/>
        <v>4050.0000000000005</v>
      </c>
      <c r="L2379" s="31">
        <f t="shared" si="19"/>
        <v>1620.0000000000002</v>
      </c>
      <c r="M2379" s="32">
        <v>0.4</v>
      </c>
      <c r="O2379" s="37"/>
      <c r="P2379" s="35"/>
      <c r="Q2379" s="33"/>
      <c r="R2379" s="34"/>
    </row>
    <row r="2380" spans="1:18" ht="15.75" customHeight="1" x14ac:dyDescent="0.2">
      <c r="A2380" s="22"/>
      <c r="B2380" s="27" t="s">
        <v>21</v>
      </c>
      <c r="C2380" s="27">
        <v>1185732</v>
      </c>
      <c r="D2380" s="28">
        <v>44532</v>
      </c>
      <c r="E2380" s="27" t="s">
        <v>53</v>
      </c>
      <c r="F2380" s="27" t="s">
        <v>95</v>
      </c>
      <c r="G2380" s="27" t="s">
        <v>96</v>
      </c>
      <c r="H2380" s="27" t="s">
        <v>28</v>
      </c>
      <c r="I2380" s="29">
        <v>0.70000000000000007</v>
      </c>
      <c r="J2380" s="30">
        <v>6750</v>
      </c>
      <c r="K2380" s="31">
        <f t="shared" si="18"/>
        <v>4725</v>
      </c>
      <c r="L2380" s="31">
        <f t="shared" si="19"/>
        <v>1653.75</v>
      </c>
      <c r="M2380" s="32">
        <v>0.35</v>
      </c>
      <c r="O2380" s="37"/>
      <c r="P2380" s="35"/>
      <c r="Q2380" s="33"/>
      <c r="R2380" s="34"/>
    </row>
    <row r="2381" spans="1:18" ht="15.75" customHeight="1" x14ac:dyDescent="0.2">
      <c r="A2381" s="22"/>
      <c r="B2381" s="27" t="s">
        <v>21</v>
      </c>
      <c r="C2381" s="27">
        <v>1185732</v>
      </c>
      <c r="D2381" s="28">
        <v>44532</v>
      </c>
      <c r="E2381" s="27" t="s">
        <v>53</v>
      </c>
      <c r="F2381" s="27" t="s">
        <v>95</v>
      </c>
      <c r="G2381" s="27" t="s">
        <v>96</v>
      </c>
      <c r="H2381" s="27" t="s">
        <v>29</v>
      </c>
      <c r="I2381" s="29">
        <v>0.75</v>
      </c>
      <c r="J2381" s="30">
        <v>7750</v>
      </c>
      <c r="K2381" s="31">
        <f t="shared" si="18"/>
        <v>5812.5</v>
      </c>
      <c r="L2381" s="31">
        <f t="shared" si="19"/>
        <v>2906.25</v>
      </c>
      <c r="M2381" s="32">
        <v>0.5</v>
      </c>
      <c r="O2381" s="37"/>
      <c r="P2381" s="35"/>
      <c r="Q2381" s="33"/>
      <c r="R2381" s="34"/>
    </row>
    <row r="2382" spans="1:18" ht="15.75" customHeight="1" x14ac:dyDescent="0.2">
      <c r="A2382" s="22" t="s">
        <v>46</v>
      </c>
      <c r="B2382" s="27" t="s">
        <v>21</v>
      </c>
      <c r="C2382" s="27">
        <v>1185732</v>
      </c>
      <c r="D2382" s="28">
        <v>44209</v>
      </c>
      <c r="E2382" s="27" t="s">
        <v>53</v>
      </c>
      <c r="F2382" s="27" t="s">
        <v>97</v>
      </c>
      <c r="G2382" s="27" t="s">
        <v>98</v>
      </c>
      <c r="H2382" s="27" t="s">
        <v>24</v>
      </c>
      <c r="I2382" s="29">
        <v>0.35000000000000003</v>
      </c>
      <c r="J2382" s="30">
        <v>7750</v>
      </c>
      <c r="K2382" s="31">
        <f t="shared" si="18"/>
        <v>2712.5000000000005</v>
      </c>
      <c r="L2382" s="31">
        <f t="shared" si="19"/>
        <v>1085.0000000000002</v>
      </c>
      <c r="M2382" s="32">
        <v>0.4</v>
      </c>
      <c r="O2382" s="37"/>
      <c r="P2382" s="35"/>
      <c r="Q2382" s="33"/>
      <c r="R2382" s="34"/>
    </row>
    <row r="2383" spans="1:18" ht="15.75" customHeight="1" x14ac:dyDescent="0.2">
      <c r="A2383" s="22"/>
      <c r="B2383" s="27" t="s">
        <v>21</v>
      </c>
      <c r="C2383" s="27">
        <v>1185732</v>
      </c>
      <c r="D2383" s="28">
        <v>44209</v>
      </c>
      <c r="E2383" s="27" t="s">
        <v>53</v>
      </c>
      <c r="F2383" s="27" t="s">
        <v>97</v>
      </c>
      <c r="G2383" s="27" t="s">
        <v>98</v>
      </c>
      <c r="H2383" s="27" t="s">
        <v>25</v>
      </c>
      <c r="I2383" s="29">
        <v>0.35000000000000003</v>
      </c>
      <c r="J2383" s="30">
        <v>5750</v>
      </c>
      <c r="K2383" s="31">
        <f t="shared" si="18"/>
        <v>2012.5000000000002</v>
      </c>
      <c r="L2383" s="31">
        <f t="shared" si="19"/>
        <v>704.375</v>
      </c>
      <c r="M2383" s="32">
        <v>0.35</v>
      </c>
      <c r="O2383" s="37"/>
      <c r="P2383" s="35"/>
      <c r="Q2383" s="33"/>
      <c r="R2383" s="34"/>
    </row>
    <row r="2384" spans="1:18" ht="15.75" customHeight="1" x14ac:dyDescent="0.2">
      <c r="A2384" s="22"/>
      <c r="B2384" s="27" t="s">
        <v>21</v>
      </c>
      <c r="C2384" s="27">
        <v>1185732</v>
      </c>
      <c r="D2384" s="28">
        <v>44209</v>
      </c>
      <c r="E2384" s="27" t="s">
        <v>53</v>
      </c>
      <c r="F2384" s="27" t="s">
        <v>97</v>
      </c>
      <c r="G2384" s="27" t="s">
        <v>98</v>
      </c>
      <c r="H2384" s="27" t="s">
        <v>26</v>
      </c>
      <c r="I2384" s="29">
        <v>0.25000000000000006</v>
      </c>
      <c r="J2384" s="30">
        <v>5750</v>
      </c>
      <c r="K2384" s="31">
        <f t="shared" si="18"/>
        <v>1437.5000000000002</v>
      </c>
      <c r="L2384" s="31">
        <f t="shared" si="19"/>
        <v>575.00000000000011</v>
      </c>
      <c r="M2384" s="32">
        <v>0.4</v>
      </c>
      <c r="O2384" s="37"/>
      <c r="P2384" s="35"/>
      <c r="Q2384" s="33"/>
      <c r="R2384" s="34"/>
    </row>
    <row r="2385" spans="1:18" ht="15.75" customHeight="1" x14ac:dyDescent="0.2">
      <c r="A2385" s="22"/>
      <c r="B2385" s="27" t="s">
        <v>21</v>
      </c>
      <c r="C2385" s="27">
        <v>1185732</v>
      </c>
      <c r="D2385" s="28">
        <v>44209</v>
      </c>
      <c r="E2385" s="27" t="s">
        <v>53</v>
      </c>
      <c r="F2385" s="27" t="s">
        <v>97</v>
      </c>
      <c r="G2385" s="27" t="s">
        <v>98</v>
      </c>
      <c r="H2385" s="27" t="s">
        <v>27</v>
      </c>
      <c r="I2385" s="29">
        <v>0.3</v>
      </c>
      <c r="J2385" s="30">
        <v>4250</v>
      </c>
      <c r="K2385" s="31">
        <f t="shared" si="18"/>
        <v>1275</v>
      </c>
      <c r="L2385" s="31">
        <f t="shared" si="19"/>
        <v>510</v>
      </c>
      <c r="M2385" s="32">
        <v>0.4</v>
      </c>
      <c r="O2385" s="37"/>
      <c r="P2385" s="35"/>
      <c r="Q2385" s="33"/>
      <c r="R2385" s="34"/>
    </row>
    <row r="2386" spans="1:18" ht="15.75" customHeight="1" x14ac:dyDescent="0.2">
      <c r="A2386" s="22"/>
      <c r="B2386" s="27" t="s">
        <v>21</v>
      </c>
      <c r="C2386" s="27">
        <v>1185732</v>
      </c>
      <c r="D2386" s="28">
        <v>44209</v>
      </c>
      <c r="E2386" s="27" t="s">
        <v>53</v>
      </c>
      <c r="F2386" s="27" t="s">
        <v>97</v>
      </c>
      <c r="G2386" s="27" t="s">
        <v>98</v>
      </c>
      <c r="H2386" s="27" t="s">
        <v>28</v>
      </c>
      <c r="I2386" s="29">
        <v>0.45</v>
      </c>
      <c r="J2386" s="30">
        <v>4750</v>
      </c>
      <c r="K2386" s="31">
        <f t="shared" si="18"/>
        <v>2137.5</v>
      </c>
      <c r="L2386" s="31">
        <f t="shared" si="19"/>
        <v>748.125</v>
      </c>
      <c r="M2386" s="32">
        <v>0.35</v>
      </c>
      <c r="O2386" s="37"/>
      <c r="P2386" s="35"/>
      <c r="Q2386" s="33"/>
      <c r="R2386" s="34"/>
    </row>
    <row r="2387" spans="1:18" ht="15.75" customHeight="1" x14ac:dyDescent="0.2">
      <c r="A2387" s="22"/>
      <c r="B2387" s="27" t="s">
        <v>21</v>
      </c>
      <c r="C2387" s="27">
        <v>1185732</v>
      </c>
      <c r="D2387" s="28">
        <v>44209</v>
      </c>
      <c r="E2387" s="27" t="s">
        <v>53</v>
      </c>
      <c r="F2387" s="27" t="s">
        <v>97</v>
      </c>
      <c r="G2387" s="27" t="s">
        <v>98</v>
      </c>
      <c r="H2387" s="27" t="s">
        <v>29</v>
      </c>
      <c r="I2387" s="29">
        <v>0.35000000000000003</v>
      </c>
      <c r="J2387" s="30">
        <v>5750</v>
      </c>
      <c r="K2387" s="31">
        <f t="shared" si="18"/>
        <v>2012.5000000000002</v>
      </c>
      <c r="L2387" s="31">
        <f t="shared" si="19"/>
        <v>1006.2500000000001</v>
      </c>
      <c r="M2387" s="32">
        <v>0.5</v>
      </c>
      <c r="O2387" s="37"/>
      <c r="P2387" s="35"/>
      <c r="Q2387" s="33"/>
      <c r="R2387" s="34"/>
    </row>
    <row r="2388" spans="1:18" ht="15.75" customHeight="1" x14ac:dyDescent="0.2">
      <c r="A2388" s="22"/>
      <c r="B2388" s="27" t="s">
        <v>21</v>
      </c>
      <c r="C2388" s="27">
        <v>1185732</v>
      </c>
      <c r="D2388" s="28">
        <v>44238</v>
      </c>
      <c r="E2388" s="27" t="s">
        <v>53</v>
      </c>
      <c r="F2388" s="27" t="s">
        <v>97</v>
      </c>
      <c r="G2388" s="27" t="s">
        <v>98</v>
      </c>
      <c r="H2388" s="27" t="s">
        <v>24</v>
      </c>
      <c r="I2388" s="29">
        <v>0.35000000000000003</v>
      </c>
      <c r="J2388" s="30">
        <v>8250</v>
      </c>
      <c r="K2388" s="31">
        <f t="shared" si="18"/>
        <v>2887.5000000000005</v>
      </c>
      <c r="L2388" s="31">
        <f t="shared" si="19"/>
        <v>1155.0000000000002</v>
      </c>
      <c r="M2388" s="32">
        <v>0.4</v>
      </c>
      <c r="O2388" s="37"/>
      <c r="P2388" s="35"/>
      <c r="Q2388" s="33"/>
      <c r="R2388" s="34"/>
    </row>
    <row r="2389" spans="1:18" ht="15.75" customHeight="1" x14ac:dyDescent="0.2">
      <c r="A2389" s="22"/>
      <c r="B2389" s="27" t="s">
        <v>21</v>
      </c>
      <c r="C2389" s="27">
        <v>1185732</v>
      </c>
      <c r="D2389" s="28">
        <v>44238</v>
      </c>
      <c r="E2389" s="27" t="s">
        <v>53</v>
      </c>
      <c r="F2389" s="27" t="s">
        <v>97</v>
      </c>
      <c r="G2389" s="27" t="s">
        <v>98</v>
      </c>
      <c r="H2389" s="27" t="s">
        <v>25</v>
      </c>
      <c r="I2389" s="29">
        <v>0.35000000000000003</v>
      </c>
      <c r="J2389" s="30">
        <v>4750</v>
      </c>
      <c r="K2389" s="31">
        <f t="shared" si="18"/>
        <v>1662.5000000000002</v>
      </c>
      <c r="L2389" s="31">
        <f t="shared" si="19"/>
        <v>581.875</v>
      </c>
      <c r="M2389" s="32">
        <v>0.35</v>
      </c>
      <c r="O2389" s="37"/>
      <c r="P2389" s="35"/>
      <c r="Q2389" s="33"/>
      <c r="R2389" s="34"/>
    </row>
    <row r="2390" spans="1:18" ht="15.75" customHeight="1" x14ac:dyDescent="0.2">
      <c r="A2390" s="22"/>
      <c r="B2390" s="27" t="s">
        <v>21</v>
      </c>
      <c r="C2390" s="27">
        <v>1185732</v>
      </c>
      <c r="D2390" s="28">
        <v>44238</v>
      </c>
      <c r="E2390" s="27" t="s">
        <v>53</v>
      </c>
      <c r="F2390" s="27" t="s">
        <v>97</v>
      </c>
      <c r="G2390" s="27" t="s">
        <v>98</v>
      </c>
      <c r="H2390" s="27" t="s">
        <v>26</v>
      </c>
      <c r="I2390" s="29">
        <v>0.25000000000000006</v>
      </c>
      <c r="J2390" s="30">
        <v>5250</v>
      </c>
      <c r="K2390" s="31">
        <f t="shared" si="18"/>
        <v>1312.5000000000002</v>
      </c>
      <c r="L2390" s="31">
        <f t="shared" si="19"/>
        <v>525.00000000000011</v>
      </c>
      <c r="M2390" s="32">
        <v>0.4</v>
      </c>
      <c r="O2390" s="37"/>
      <c r="P2390" s="35"/>
      <c r="Q2390" s="33"/>
      <c r="R2390" s="34"/>
    </row>
    <row r="2391" spans="1:18" ht="15.75" customHeight="1" x14ac:dyDescent="0.2">
      <c r="A2391" s="22"/>
      <c r="B2391" s="27" t="s">
        <v>21</v>
      </c>
      <c r="C2391" s="27">
        <v>1185732</v>
      </c>
      <c r="D2391" s="28">
        <v>44238</v>
      </c>
      <c r="E2391" s="27" t="s">
        <v>53</v>
      </c>
      <c r="F2391" s="27" t="s">
        <v>97</v>
      </c>
      <c r="G2391" s="27" t="s">
        <v>98</v>
      </c>
      <c r="H2391" s="27" t="s">
        <v>27</v>
      </c>
      <c r="I2391" s="29">
        <v>0.3</v>
      </c>
      <c r="J2391" s="30">
        <v>3750</v>
      </c>
      <c r="K2391" s="31">
        <f t="shared" si="18"/>
        <v>1125</v>
      </c>
      <c r="L2391" s="31">
        <f t="shared" si="19"/>
        <v>450</v>
      </c>
      <c r="M2391" s="32">
        <v>0.4</v>
      </c>
      <c r="O2391" s="37"/>
      <c r="P2391" s="35"/>
      <c r="Q2391" s="33"/>
      <c r="R2391" s="34"/>
    </row>
    <row r="2392" spans="1:18" ht="15.75" customHeight="1" x14ac:dyDescent="0.2">
      <c r="A2392" s="22"/>
      <c r="B2392" s="27" t="s">
        <v>21</v>
      </c>
      <c r="C2392" s="27">
        <v>1185732</v>
      </c>
      <c r="D2392" s="28">
        <v>44238</v>
      </c>
      <c r="E2392" s="27" t="s">
        <v>53</v>
      </c>
      <c r="F2392" s="27" t="s">
        <v>97</v>
      </c>
      <c r="G2392" s="27" t="s">
        <v>98</v>
      </c>
      <c r="H2392" s="27" t="s">
        <v>28</v>
      </c>
      <c r="I2392" s="29">
        <v>0.45</v>
      </c>
      <c r="J2392" s="30">
        <v>4500</v>
      </c>
      <c r="K2392" s="31">
        <f t="shared" si="18"/>
        <v>2025</v>
      </c>
      <c r="L2392" s="31">
        <f t="shared" si="19"/>
        <v>708.75</v>
      </c>
      <c r="M2392" s="32">
        <v>0.35</v>
      </c>
      <c r="O2392" s="37"/>
      <c r="P2392" s="35"/>
      <c r="Q2392" s="33"/>
      <c r="R2392" s="34"/>
    </row>
    <row r="2393" spans="1:18" ht="15.75" customHeight="1" x14ac:dyDescent="0.2">
      <c r="A2393" s="22"/>
      <c r="B2393" s="27" t="s">
        <v>21</v>
      </c>
      <c r="C2393" s="27">
        <v>1185732</v>
      </c>
      <c r="D2393" s="28">
        <v>44238</v>
      </c>
      <c r="E2393" s="27" t="s">
        <v>53</v>
      </c>
      <c r="F2393" s="27" t="s">
        <v>97</v>
      </c>
      <c r="G2393" s="27" t="s">
        <v>98</v>
      </c>
      <c r="H2393" s="27" t="s">
        <v>29</v>
      </c>
      <c r="I2393" s="29">
        <v>0.3</v>
      </c>
      <c r="J2393" s="30">
        <v>5500</v>
      </c>
      <c r="K2393" s="31">
        <f t="shared" si="18"/>
        <v>1650</v>
      </c>
      <c r="L2393" s="31">
        <f t="shared" si="19"/>
        <v>825</v>
      </c>
      <c r="M2393" s="32">
        <v>0.5</v>
      </c>
      <c r="O2393" s="37"/>
      <c r="P2393" s="35"/>
      <c r="Q2393" s="33"/>
      <c r="R2393" s="34"/>
    </row>
    <row r="2394" spans="1:18" ht="15.75" customHeight="1" x14ac:dyDescent="0.2">
      <c r="A2394" s="22"/>
      <c r="B2394" s="27" t="s">
        <v>21</v>
      </c>
      <c r="C2394" s="27">
        <v>1185732</v>
      </c>
      <c r="D2394" s="28">
        <v>44264</v>
      </c>
      <c r="E2394" s="27" t="s">
        <v>53</v>
      </c>
      <c r="F2394" s="27" t="s">
        <v>97</v>
      </c>
      <c r="G2394" s="27" t="s">
        <v>98</v>
      </c>
      <c r="H2394" s="27" t="s">
        <v>24</v>
      </c>
      <c r="I2394" s="29">
        <v>0.3</v>
      </c>
      <c r="J2394" s="30">
        <v>7700</v>
      </c>
      <c r="K2394" s="31">
        <f t="shared" si="18"/>
        <v>2310</v>
      </c>
      <c r="L2394" s="31">
        <f t="shared" si="19"/>
        <v>924</v>
      </c>
      <c r="M2394" s="32">
        <v>0.4</v>
      </c>
      <c r="O2394" s="37"/>
      <c r="P2394" s="35"/>
      <c r="Q2394" s="33"/>
      <c r="R2394" s="34"/>
    </row>
    <row r="2395" spans="1:18" ht="15.75" customHeight="1" x14ac:dyDescent="0.2">
      <c r="A2395" s="22"/>
      <c r="B2395" s="27" t="s">
        <v>21</v>
      </c>
      <c r="C2395" s="27">
        <v>1185732</v>
      </c>
      <c r="D2395" s="28">
        <v>44264</v>
      </c>
      <c r="E2395" s="27" t="s">
        <v>53</v>
      </c>
      <c r="F2395" s="27" t="s">
        <v>97</v>
      </c>
      <c r="G2395" s="27" t="s">
        <v>98</v>
      </c>
      <c r="H2395" s="27" t="s">
        <v>25</v>
      </c>
      <c r="I2395" s="29">
        <v>0.3</v>
      </c>
      <c r="J2395" s="30">
        <v>4500</v>
      </c>
      <c r="K2395" s="31">
        <f t="shared" si="18"/>
        <v>1350</v>
      </c>
      <c r="L2395" s="31">
        <f t="shared" si="19"/>
        <v>472.49999999999994</v>
      </c>
      <c r="M2395" s="32">
        <v>0.35</v>
      </c>
      <c r="O2395" s="37"/>
      <c r="P2395" s="35"/>
      <c r="Q2395" s="33"/>
      <c r="R2395" s="34"/>
    </row>
    <row r="2396" spans="1:18" ht="15.75" customHeight="1" x14ac:dyDescent="0.2">
      <c r="A2396" s="22"/>
      <c r="B2396" s="27" t="s">
        <v>21</v>
      </c>
      <c r="C2396" s="27">
        <v>1185732</v>
      </c>
      <c r="D2396" s="28">
        <v>44264</v>
      </c>
      <c r="E2396" s="27" t="s">
        <v>53</v>
      </c>
      <c r="F2396" s="27" t="s">
        <v>97</v>
      </c>
      <c r="G2396" s="27" t="s">
        <v>98</v>
      </c>
      <c r="H2396" s="27" t="s">
        <v>26</v>
      </c>
      <c r="I2396" s="29">
        <v>0.2</v>
      </c>
      <c r="J2396" s="30">
        <v>4750</v>
      </c>
      <c r="K2396" s="31">
        <f t="shared" si="18"/>
        <v>950</v>
      </c>
      <c r="L2396" s="31">
        <f t="shared" si="19"/>
        <v>380</v>
      </c>
      <c r="M2396" s="32">
        <v>0.4</v>
      </c>
      <c r="O2396" s="37"/>
      <c r="P2396" s="35"/>
      <c r="Q2396" s="33"/>
      <c r="R2396" s="34"/>
    </row>
    <row r="2397" spans="1:18" ht="15.75" customHeight="1" x14ac:dyDescent="0.2">
      <c r="A2397" s="22"/>
      <c r="B2397" s="27" t="s">
        <v>21</v>
      </c>
      <c r="C2397" s="27">
        <v>1185732</v>
      </c>
      <c r="D2397" s="28">
        <v>44264</v>
      </c>
      <c r="E2397" s="27" t="s">
        <v>53</v>
      </c>
      <c r="F2397" s="27" t="s">
        <v>97</v>
      </c>
      <c r="G2397" s="27" t="s">
        <v>98</v>
      </c>
      <c r="H2397" s="27" t="s">
        <v>27</v>
      </c>
      <c r="I2397" s="29">
        <v>0.24999999999999994</v>
      </c>
      <c r="J2397" s="30">
        <v>3250</v>
      </c>
      <c r="K2397" s="31">
        <f t="shared" si="18"/>
        <v>812.49999999999977</v>
      </c>
      <c r="L2397" s="31">
        <f t="shared" si="19"/>
        <v>324.99999999999994</v>
      </c>
      <c r="M2397" s="32">
        <v>0.4</v>
      </c>
      <c r="O2397" s="37"/>
      <c r="P2397" s="35"/>
      <c r="Q2397" s="33"/>
      <c r="R2397" s="34"/>
    </row>
    <row r="2398" spans="1:18" ht="15.75" customHeight="1" x14ac:dyDescent="0.2">
      <c r="A2398" s="22"/>
      <c r="B2398" s="27" t="s">
        <v>21</v>
      </c>
      <c r="C2398" s="27">
        <v>1185732</v>
      </c>
      <c r="D2398" s="28">
        <v>44264</v>
      </c>
      <c r="E2398" s="27" t="s">
        <v>53</v>
      </c>
      <c r="F2398" s="27" t="s">
        <v>97</v>
      </c>
      <c r="G2398" s="27" t="s">
        <v>98</v>
      </c>
      <c r="H2398" s="27" t="s">
        <v>28</v>
      </c>
      <c r="I2398" s="29">
        <v>0.40000000000000008</v>
      </c>
      <c r="J2398" s="30">
        <v>3750</v>
      </c>
      <c r="K2398" s="31">
        <f t="shared" si="18"/>
        <v>1500.0000000000002</v>
      </c>
      <c r="L2398" s="31">
        <f t="shared" si="19"/>
        <v>525</v>
      </c>
      <c r="M2398" s="32">
        <v>0.35</v>
      </c>
      <c r="O2398" s="37"/>
      <c r="P2398" s="35"/>
      <c r="Q2398" s="33"/>
      <c r="R2398" s="34"/>
    </row>
    <row r="2399" spans="1:18" ht="15.75" customHeight="1" x14ac:dyDescent="0.2">
      <c r="A2399" s="22"/>
      <c r="B2399" s="27" t="s">
        <v>21</v>
      </c>
      <c r="C2399" s="27">
        <v>1185732</v>
      </c>
      <c r="D2399" s="28">
        <v>44264</v>
      </c>
      <c r="E2399" s="27" t="s">
        <v>53</v>
      </c>
      <c r="F2399" s="27" t="s">
        <v>97</v>
      </c>
      <c r="G2399" s="27" t="s">
        <v>98</v>
      </c>
      <c r="H2399" s="27" t="s">
        <v>29</v>
      </c>
      <c r="I2399" s="29">
        <v>0.3</v>
      </c>
      <c r="J2399" s="30">
        <v>4750</v>
      </c>
      <c r="K2399" s="31">
        <f t="shared" si="18"/>
        <v>1425</v>
      </c>
      <c r="L2399" s="31">
        <f t="shared" si="19"/>
        <v>712.5</v>
      </c>
      <c r="M2399" s="32">
        <v>0.5</v>
      </c>
      <c r="O2399" s="37"/>
      <c r="P2399" s="35"/>
      <c r="Q2399" s="33"/>
      <c r="R2399" s="34"/>
    </row>
    <row r="2400" spans="1:18" ht="15.75" customHeight="1" x14ac:dyDescent="0.2">
      <c r="A2400" s="22"/>
      <c r="B2400" s="27" t="s">
        <v>21</v>
      </c>
      <c r="C2400" s="27">
        <v>1185732</v>
      </c>
      <c r="D2400" s="28">
        <v>44296</v>
      </c>
      <c r="E2400" s="27" t="s">
        <v>53</v>
      </c>
      <c r="F2400" s="27" t="s">
        <v>97</v>
      </c>
      <c r="G2400" s="27" t="s">
        <v>98</v>
      </c>
      <c r="H2400" s="27" t="s">
        <v>24</v>
      </c>
      <c r="I2400" s="29">
        <v>0.3</v>
      </c>
      <c r="J2400" s="30">
        <v>7250</v>
      </c>
      <c r="K2400" s="31">
        <f t="shared" si="18"/>
        <v>2175</v>
      </c>
      <c r="L2400" s="31">
        <f t="shared" si="19"/>
        <v>870</v>
      </c>
      <c r="M2400" s="32">
        <v>0.4</v>
      </c>
      <c r="O2400" s="37"/>
      <c r="P2400" s="35"/>
      <c r="Q2400" s="33"/>
      <c r="R2400" s="34"/>
    </row>
    <row r="2401" spans="1:18" ht="15.75" customHeight="1" x14ac:dyDescent="0.2">
      <c r="A2401" s="22"/>
      <c r="B2401" s="27" t="s">
        <v>21</v>
      </c>
      <c r="C2401" s="27">
        <v>1185732</v>
      </c>
      <c r="D2401" s="28">
        <v>44296</v>
      </c>
      <c r="E2401" s="27" t="s">
        <v>53</v>
      </c>
      <c r="F2401" s="27" t="s">
        <v>97</v>
      </c>
      <c r="G2401" s="27" t="s">
        <v>98</v>
      </c>
      <c r="H2401" s="27" t="s">
        <v>25</v>
      </c>
      <c r="I2401" s="29">
        <v>0.3</v>
      </c>
      <c r="J2401" s="30">
        <v>4250</v>
      </c>
      <c r="K2401" s="31">
        <f t="shared" si="18"/>
        <v>1275</v>
      </c>
      <c r="L2401" s="31">
        <f t="shared" si="19"/>
        <v>446.25</v>
      </c>
      <c r="M2401" s="32">
        <v>0.35</v>
      </c>
      <c r="O2401" s="37"/>
      <c r="P2401" s="35"/>
      <c r="Q2401" s="33"/>
      <c r="R2401" s="34"/>
    </row>
    <row r="2402" spans="1:18" ht="15.75" customHeight="1" x14ac:dyDescent="0.2">
      <c r="A2402" s="22"/>
      <c r="B2402" s="27" t="s">
        <v>21</v>
      </c>
      <c r="C2402" s="27">
        <v>1185732</v>
      </c>
      <c r="D2402" s="28">
        <v>44296</v>
      </c>
      <c r="E2402" s="27" t="s">
        <v>53</v>
      </c>
      <c r="F2402" s="27" t="s">
        <v>97</v>
      </c>
      <c r="G2402" s="27" t="s">
        <v>98</v>
      </c>
      <c r="H2402" s="27" t="s">
        <v>26</v>
      </c>
      <c r="I2402" s="29">
        <v>0.2</v>
      </c>
      <c r="J2402" s="30">
        <v>4250</v>
      </c>
      <c r="K2402" s="31">
        <f t="shared" si="18"/>
        <v>850</v>
      </c>
      <c r="L2402" s="31">
        <f t="shared" si="19"/>
        <v>340</v>
      </c>
      <c r="M2402" s="32">
        <v>0.4</v>
      </c>
      <c r="O2402" s="37"/>
      <c r="P2402" s="35"/>
      <c r="Q2402" s="33"/>
      <c r="R2402" s="34"/>
    </row>
    <row r="2403" spans="1:18" ht="15.75" customHeight="1" x14ac:dyDescent="0.2">
      <c r="A2403" s="22"/>
      <c r="B2403" s="27" t="s">
        <v>21</v>
      </c>
      <c r="C2403" s="27">
        <v>1185732</v>
      </c>
      <c r="D2403" s="28">
        <v>44296</v>
      </c>
      <c r="E2403" s="27" t="s">
        <v>53</v>
      </c>
      <c r="F2403" s="27" t="s">
        <v>97</v>
      </c>
      <c r="G2403" s="27" t="s">
        <v>98</v>
      </c>
      <c r="H2403" s="27" t="s">
        <v>27</v>
      </c>
      <c r="I2403" s="29">
        <v>0.24999999999999994</v>
      </c>
      <c r="J2403" s="30">
        <v>3500</v>
      </c>
      <c r="K2403" s="31">
        <f t="shared" si="18"/>
        <v>874.99999999999977</v>
      </c>
      <c r="L2403" s="31">
        <f t="shared" si="19"/>
        <v>349.99999999999994</v>
      </c>
      <c r="M2403" s="32">
        <v>0.4</v>
      </c>
      <c r="O2403" s="37"/>
      <c r="P2403" s="35"/>
      <c r="Q2403" s="33"/>
      <c r="R2403" s="34"/>
    </row>
    <row r="2404" spans="1:18" ht="15.75" customHeight="1" x14ac:dyDescent="0.2">
      <c r="A2404" s="22"/>
      <c r="B2404" s="27" t="s">
        <v>21</v>
      </c>
      <c r="C2404" s="27">
        <v>1185732</v>
      </c>
      <c r="D2404" s="28">
        <v>44296</v>
      </c>
      <c r="E2404" s="27" t="s">
        <v>53</v>
      </c>
      <c r="F2404" s="27" t="s">
        <v>97</v>
      </c>
      <c r="G2404" s="27" t="s">
        <v>98</v>
      </c>
      <c r="H2404" s="27" t="s">
        <v>28</v>
      </c>
      <c r="I2404" s="29">
        <v>0.45</v>
      </c>
      <c r="J2404" s="30">
        <v>3750</v>
      </c>
      <c r="K2404" s="31">
        <f t="shared" si="18"/>
        <v>1687.5</v>
      </c>
      <c r="L2404" s="31">
        <f t="shared" si="19"/>
        <v>590.625</v>
      </c>
      <c r="M2404" s="32">
        <v>0.35</v>
      </c>
      <c r="O2404" s="37"/>
      <c r="P2404" s="35"/>
      <c r="Q2404" s="33"/>
      <c r="R2404" s="34"/>
    </row>
    <row r="2405" spans="1:18" ht="15.75" customHeight="1" x14ac:dyDescent="0.2">
      <c r="A2405" s="22"/>
      <c r="B2405" s="27" t="s">
        <v>21</v>
      </c>
      <c r="C2405" s="27">
        <v>1185732</v>
      </c>
      <c r="D2405" s="28">
        <v>44296</v>
      </c>
      <c r="E2405" s="27" t="s">
        <v>53</v>
      </c>
      <c r="F2405" s="27" t="s">
        <v>97</v>
      </c>
      <c r="G2405" s="27" t="s">
        <v>98</v>
      </c>
      <c r="H2405" s="27" t="s">
        <v>29</v>
      </c>
      <c r="I2405" s="29">
        <v>0.35000000000000003</v>
      </c>
      <c r="J2405" s="30">
        <v>5250</v>
      </c>
      <c r="K2405" s="31">
        <f t="shared" si="18"/>
        <v>1837.5000000000002</v>
      </c>
      <c r="L2405" s="31">
        <f t="shared" si="19"/>
        <v>918.75000000000011</v>
      </c>
      <c r="M2405" s="32">
        <v>0.5</v>
      </c>
      <c r="O2405" s="37"/>
      <c r="P2405" s="35"/>
      <c r="Q2405" s="33"/>
      <c r="R2405" s="34"/>
    </row>
    <row r="2406" spans="1:18" ht="15.75" customHeight="1" x14ac:dyDescent="0.2">
      <c r="A2406" s="22"/>
      <c r="B2406" s="27" t="s">
        <v>21</v>
      </c>
      <c r="C2406" s="27">
        <v>1185732</v>
      </c>
      <c r="D2406" s="28">
        <v>44325</v>
      </c>
      <c r="E2406" s="27" t="s">
        <v>53</v>
      </c>
      <c r="F2406" s="27" t="s">
        <v>97</v>
      </c>
      <c r="G2406" s="27" t="s">
        <v>98</v>
      </c>
      <c r="H2406" s="27" t="s">
        <v>24</v>
      </c>
      <c r="I2406" s="29">
        <v>0.45</v>
      </c>
      <c r="J2406" s="30">
        <v>7950</v>
      </c>
      <c r="K2406" s="31">
        <f t="shared" si="18"/>
        <v>3577.5</v>
      </c>
      <c r="L2406" s="31">
        <f t="shared" si="19"/>
        <v>1431</v>
      </c>
      <c r="M2406" s="32">
        <v>0.4</v>
      </c>
      <c r="O2406" s="37"/>
      <c r="P2406" s="35"/>
      <c r="Q2406" s="33"/>
      <c r="R2406" s="34"/>
    </row>
    <row r="2407" spans="1:18" ht="15.75" customHeight="1" x14ac:dyDescent="0.2">
      <c r="A2407" s="22"/>
      <c r="B2407" s="27" t="s">
        <v>21</v>
      </c>
      <c r="C2407" s="27">
        <v>1185732</v>
      </c>
      <c r="D2407" s="28">
        <v>44325</v>
      </c>
      <c r="E2407" s="27" t="s">
        <v>53</v>
      </c>
      <c r="F2407" s="27" t="s">
        <v>97</v>
      </c>
      <c r="G2407" s="27" t="s">
        <v>98</v>
      </c>
      <c r="H2407" s="27" t="s">
        <v>25</v>
      </c>
      <c r="I2407" s="29">
        <v>0.45</v>
      </c>
      <c r="J2407" s="30">
        <v>5000</v>
      </c>
      <c r="K2407" s="31">
        <f t="shared" si="18"/>
        <v>2250</v>
      </c>
      <c r="L2407" s="31">
        <f t="shared" si="19"/>
        <v>787.5</v>
      </c>
      <c r="M2407" s="32">
        <v>0.35</v>
      </c>
      <c r="O2407" s="37"/>
      <c r="P2407" s="35"/>
      <c r="Q2407" s="33"/>
      <c r="R2407" s="34"/>
    </row>
    <row r="2408" spans="1:18" ht="15.75" customHeight="1" x14ac:dyDescent="0.2">
      <c r="A2408" s="22"/>
      <c r="B2408" s="27" t="s">
        <v>21</v>
      </c>
      <c r="C2408" s="27">
        <v>1185732</v>
      </c>
      <c r="D2408" s="28">
        <v>44325</v>
      </c>
      <c r="E2408" s="27" t="s">
        <v>53</v>
      </c>
      <c r="F2408" s="27" t="s">
        <v>97</v>
      </c>
      <c r="G2408" s="27" t="s">
        <v>98</v>
      </c>
      <c r="H2408" s="27" t="s">
        <v>26</v>
      </c>
      <c r="I2408" s="29">
        <v>0.4</v>
      </c>
      <c r="J2408" s="30">
        <v>4750</v>
      </c>
      <c r="K2408" s="31">
        <f t="shared" si="18"/>
        <v>1900</v>
      </c>
      <c r="L2408" s="31">
        <f t="shared" si="19"/>
        <v>760</v>
      </c>
      <c r="M2408" s="32">
        <v>0.4</v>
      </c>
      <c r="O2408" s="37"/>
      <c r="P2408" s="35"/>
      <c r="Q2408" s="33"/>
      <c r="R2408" s="34"/>
    </row>
    <row r="2409" spans="1:18" ht="15.75" customHeight="1" x14ac:dyDescent="0.2">
      <c r="A2409" s="22"/>
      <c r="B2409" s="27" t="s">
        <v>21</v>
      </c>
      <c r="C2409" s="27">
        <v>1185732</v>
      </c>
      <c r="D2409" s="28">
        <v>44325</v>
      </c>
      <c r="E2409" s="27" t="s">
        <v>53</v>
      </c>
      <c r="F2409" s="27" t="s">
        <v>97</v>
      </c>
      <c r="G2409" s="27" t="s">
        <v>98</v>
      </c>
      <c r="H2409" s="27" t="s">
        <v>27</v>
      </c>
      <c r="I2409" s="29">
        <v>0.4</v>
      </c>
      <c r="J2409" s="30">
        <v>4250</v>
      </c>
      <c r="K2409" s="31">
        <f t="shared" si="18"/>
        <v>1700</v>
      </c>
      <c r="L2409" s="31">
        <f t="shared" si="19"/>
        <v>680</v>
      </c>
      <c r="M2409" s="32">
        <v>0.4</v>
      </c>
      <c r="O2409" s="37"/>
      <c r="P2409" s="35"/>
      <c r="Q2409" s="33"/>
      <c r="R2409" s="34"/>
    </row>
    <row r="2410" spans="1:18" ht="15.75" customHeight="1" x14ac:dyDescent="0.2">
      <c r="A2410" s="22"/>
      <c r="B2410" s="27" t="s">
        <v>21</v>
      </c>
      <c r="C2410" s="27">
        <v>1185732</v>
      </c>
      <c r="D2410" s="28">
        <v>44325</v>
      </c>
      <c r="E2410" s="27" t="s">
        <v>53</v>
      </c>
      <c r="F2410" s="27" t="s">
        <v>97</v>
      </c>
      <c r="G2410" s="27" t="s">
        <v>98</v>
      </c>
      <c r="H2410" s="27" t="s">
        <v>28</v>
      </c>
      <c r="I2410" s="29">
        <v>0.49999999999999994</v>
      </c>
      <c r="J2410" s="30">
        <v>4500</v>
      </c>
      <c r="K2410" s="31">
        <f t="shared" si="18"/>
        <v>2249.9999999999995</v>
      </c>
      <c r="L2410" s="31">
        <f t="shared" si="19"/>
        <v>787.49999999999977</v>
      </c>
      <c r="M2410" s="32">
        <v>0.35</v>
      </c>
      <c r="O2410" s="37"/>
      <c r="P2410" s="35"/>
      <c r="Q2410" s="33"/>
      <c r="R2410" s="34"/>
    </row>
    <row r="2411" spans="1:18" ht="15.75" customHeight="1" x14ac:dyDescent="0.2">
      <c r="A2411" s="22"/>
      <c r="B2411" s="27" t="s">
        <v>21</v>
      </c>
      <c r="C2411" s="27">
        <v>1185732</v>
      </c>
      <c r="D2411" s="28">
        <v>44325</v>
      </c>
      <c r="E2411" s="27" t="s">
        <v>53</v>
      </c>
      <c r="F2411" s="27" t="s">
        <v>97</v>
      </c>
      <c r="G2411" s="27" t="s">
        <v>98</v>
      </c>
      <c r="H2411" s="27" t="s">
        <v>29</v>
      </c>
      <c r="I2411" s="29">
        <v>0.54999999999999993</v>
      </c>
      <c r="J2411" s="30">
        <v>5500</v>
      </c>
      <c r="K2411" s="31">
        <f t="shared" si="18"/>
        <v>3024.9999999999995</v>
      </c>
      <c r="L2411" s="31">
        <f t="shared" si="19"/>
        <v>1512.4999999999998</v>
      </c>
      <c r="M2411" s="32">
        <v>0.5</v>
      </c>
      <c r="O2411" s="37"/>
      <c r="P2411" s="35"/>
      <c r="Q2411" s="33"/>
      <c r="R2411" s="34"/>
    </row>
    <row r="2412" spans="1:18" ht="15.75" customHeight="1" x14ac:dyDescent="0.2">
      <c r="A2412" s="22"/>
      <c r="B2412" s="27" t="s">
        <v>21</v>
      </c>
      <c r="C2412" s="27">
        <v>1185732</v>
      </c>
      <c r="D2412" s="28">
        <v>44358</v>
      </c>
      <c r="E2412" s="27" t="s">
        <v>53</v>
      </c>
      <c r="F2412" s="27" t="s">
        <v>97</v>
      </c>
      <c r="G2412" s="27" t="s">
        <v>98</v>
      </c>
      <c r="H2412" s="27" t="s">
        <v>24</v>
      </c>
      <c r="I2412" s="29">
        <v>0.49999999999999994</v>
      </c>
      <c r="J2412" s="30">
        <v>8000</v>
      </c>
      <c r="K2412" s="31">
        <f t="shared" si="18"/>
        <v>3999.9999999999995</v>
      </c>
      <c r="L2412" s="31">
        <f t="shared" si="19"/>
        <v>1600</v>
      </c>
      <c r="M2412" s="32">
        <v>0.4</v>
      </c>
      <c r="O2412" s="37"/>
      <c r="P2412" s="35"/>
      <c r="Q2412" s="33"/>
      <c r="R2412" s="34"/>
    </row>
    <row r="2413" spans="1:18" ht="15.75" customHeight="1" x14ac:dyDescent="0.2">
      <c r="A2413" s="22"/>
      <c r="B2413" s="27" t="s">
        <v>21</v>
      </c>
      <c r="C2413" s="27">
        <v>1185732</v>
      </c>
      <c r="D2413" s="28">
        <v>44358</v>
      </c>
      <c r="E2413" s="27" t="s">
        <v>53</v>
      </c>
      <c r="F2413" s="27" t="s">
        <v>97</v>
      </c>
      <c r="G2413" s="27" t="s">
        <v>98</v>
      </c>
      <c r="H2413" s="27" t="s">
        <v>25</v>
      </c>
      <c r="I2413" s="29">
        <v>0.45</v>
      </c>
      <c r="J2413" s="30">
        <v>5500</v>
      </c>
      <c r="K2413" s="31">
        <f t="shared" si="18"/>
        <v>2475</v>
      </c>
      <c r="L2413" s="31">
        <f t="shared" si="19"/>
        <v>866.25</v>
      </c>
      <c r="M2413" s="32">
        <v>0.35</v>
      </c>
      <c r="O2413" s="37"/>
      <c r="P2413" s="35"/>
      <c r="Q2413" s="33"/>
      <c r="R2413" s="34"/>
    </row>
    <row r="2414" spans="1:18" ht="15.75" customHeight="1" x14ac:dyDescent="0.2">
      <c r="A2414" s="22"/>
      <c r="B2414" s="27" t="s">
        <v>21</v>
      </c>
      <c r="C2414" s="27">
        <v>1185732</v>
      </c>
      <c r="D2414" s="28">
        <v>44358</v>
      </c>
      <c r="E2414" s="27" t="s">
        <v>53</v>
      </c>
      <c r="F2414" s="27" t="s">
        <v>97</v>
      </c>
      <c r="G2414" s="27" t="s">
        <v>98</v>
      </c>
      <c r="H2414" s="27" t="s">
        <v>26</v>
      </c>
      <c r="I2414" s="29">
        <v>0.5</v>
      </c>
      <c r="J2414" s="30">
        <v>5250</v>
      </c>
      <c r="K2414" s="31">
        <f t="shared" si="18"/>
        <v>2625</v>
      </c>
      <c r="L2414" s="31">
        <f t="shared" si="19"/>
        <v>1050</v>
      </c>
      <c r="M2414" s="32">
        <v>0.4</v>
      </c>
      <c r="O2414" s="37"/>
      <c r="P2414" s="35"/>
      <c r="Q2414" s="33"/>
      <c r="R2414" s="34"/>
    </row>
    <row r="2415" spans="1:18" ht="15.75" customHeight="1" x14ac:dyDescent="0.2">
      <c r="A2415" s="22"/>
      <c r="B2415" s="27" t="s">
        <v>21</v>
      </c>
      <c r="C2415" s="27">
        <v>1185732</v>
      </c>
      <c r="D2415" s="28">
        <v>44358</v>
      </c>
      <c r="E2415" s="27" t="s">
        <v>53</v>
      </c>
      <c r="F2415" s="27" t="s">
        <v>97</v>
      </c>
      <c r="G2415" s="27" t="s">
        <v>98</v>
      </c>
      <c r="H2415" s="27" t="s">
        <v>27</v>
      </c>
      <c r="I2415" s="29">
        <v>0.5</v>
      </c>
      <c r="J2415" s="30">
        <v>5000</v>
      </c>
      <c r="K2415" s="31">
        <f t="shared" si="18"/>
        <v>2500</v>
      </c>
      <c r="L2415" s="31">
        <f t="shared" si="19"/>
        <v>1000</v>
      </c>
      <c r="M2415" s="32">
        <v>0.4</v>
      </c>
      <c r="O2415" s="37"/>
      <c r="P2415" s="35"/>
      <c r="Q2415" s="33"/>
      <c r="R2415" s="34"/>
    </row>
    <row r="2416" spans="1:18" ht="15.75" customHeight="1" x14ac:dyDescent="0.2">
      <c r="A2416" s="22"/>
      <c r="B2416" s="27" t="s">
        <v>21</v>
      </c>
      <c r="C2416" s="27">
        <v>1185732</v>
      </c>
      <c r="D2416" s="28">
        <v>44358</v>
      </c>
      <c r="E2416" s="27" t="s">
        <v>53</v>
      </c>
      <c r="F2416" s="27" t="s">
        <v>97</v>
      </c>
      <c r="G2416" s="27" t="s">
        <v>98</v>
      </c>
      <c r="H2416" s="27" t="s">
        <v>28</v>
      </c>
      <c r="I2416" s="29">
        <v>0.65</v>
      </c>
      <c r="J2416" s="30">
        <v>5000</v>
      </c>
      <c r="K2416" s="31">
        <f t="shared" si="18"/>
        <v>3250</v>
      </c>
      <c r="L2416" s="31">
        <f t="shared" si="19"/>
        <v>1137.5</v>
      </c>
      <c r="M2416" s="32">
        <v>0.35</v>
      </c>
      <c r="O2416" s="37"/>
      <c r="P2416" s="35"/>
      <c r="Q2416" s="33"/>
      <c r="R2416" s="34"/>
    </row>
    <row r="2417" spans="1:18" ht="15.75" customHeight="1" x14ac:dyDescent="0.2">
      <c r="A2417" s="22"/>
      <c r="B2417" s="27" t="s">
        <v>21</v>
      </c>
      <c r="C2417" s="27">
        <v>1185732</v>
      </c>
      <c r="D2417" s="28">
        <v>44358</v>
      </c>
      <c r="E2417" s="27" t="s">
        <v>53</v>
      </c>
      <c r="F2417" s="27" t="s">
        <v>97</v>
      </c>
      <c r="G2417" s="27" t="s">
        <v>98</v>
      </c>
      <c r="H2417" s="27" t="s">
        <v>29</v>
      </c>
      <c r="I2417" s="29">
        <v>0.70000000000000007</v>
      </c>
      <c r="J2417" s="30">
        <v>6750</v>
      </c>
      <c r="K2417" s="31">
        <f t="shared" si="18"/>
        <v>4725</v>
      </c>
      <c r="L2417" s="31">
        <f t="shared" si="19"/>
        <v>2362.5</v>
      </c>
      <c r="M2417" s="32">
        <v>0.5</v>
      </c>
      <c r="O2417" s="37"/>
      <c r="P2417" s="35"/>
      <c r="Q2417" s="33"/>
      <c r="R2417" s="34"/>
    </row>
    <row r="2418" spans="1:18" ht="15.75" customHeight="1" x14ac:dyDescent="0.2">
      <c r="A2418" s="22"/>
      <c r="B2418" s="27" t="s">
        <v>21</v>
      </c>
      <c r="C2418" s="27">
        <v>1185732</v>
      </c>
      <c r="D2418" s="28">
        <v>44386</v>
      </c>
      <c r="E2418" s="27" t="s">
        <v>53</v>
      </c>
      <c r="F2418" s="27" t="s">
        <v>97</v>
      </c>
      <c r="G2418" s="27" t="s">
        <v>98</v>
      </c>
      <c r="H2418" s="27" t="s">
        <v>24</v>
      </c>
      <c r="I2418" s="29">
        <v>0.65</v>
      </c>
      <c r="J2418" s="30">
        <v>9000</v>
      </c>
      <c r="K2418" s="31">
        <f t="shared" si="18"/>
        <v>5850</v>
      </c>
      <c r="L2418" s="31">
        <f t="shared" si="19"/>
        <v>2340</v>
      </c>
      <c r="M2418" s="32">
        <v>0.4</v>
      </c>
      <c r="O2418" s="37"/>
      <c r="P2418" s="35"/>
      <c r="Q2418" s="33"/>
      <c r="R2418" s="34"/>
    </row>
    <row r="2419" spans="1:18" ht="15.75" customHeight="1" x14ac:dyDescent="0.2">
      <c r="A2419" s="22"/>
      <c r="B2419" s="27" t="s">
        <v>21</v>
      </c>
      <c r="C2419" s="27">
        <v>1185732</v>
      </c>
      <c r="D2419" s="28">
        <v>44386</v>
      </c>
      <c r="E2419" s="27" t="s">
        <v>53</v>
      </c>
      <c r="F2419" s="27" t="s">
        <v>97</v>
      </c>
      <c r="G2419" s="27" t="s">
        <v>98</v>
      </c>
      <c r="H2419" s="27" t="s">
        <v>25</v>
      </c>
      <c r="I2419" s="29">
        <v>0.60000000000000009</v>
      </c>
      <c r="J2419" s="30">
        <v>6500</v>
      </c>
      <c r="K2419" s="31">
        <f t="shared" si="18"/>
        <v>3900.0000000000005</v>
      </c>
      <c r="L2419" s="31">
        <f t="shared" si="19"/>
        <v>1365</v>
      </c>
      <c r="M2419" s="32">
        <v>0.35</v>
      </c>
      <c r="O2419" s="37"/>
      <c r="P2419" s="35"/>
      <c r="Q2419" s="33"/>
      <c r="R2419" s="34"/>
    </row>
    <row r="2420" spans="1:18" ht="15.75" customHeight="1" x14ac:dyDescent="0.2">
      <c r="A2420" s="22"/>
      <c r="B2420" s="27" t="s">
        <v>21</v>
      </c>
      <c r="C2420" s="27">
        <v>1185732</v>
      </c>
      <c r="D2420" s="28">
        <v>44386</v>
      </c>
      <c r="E2420" s="27" t="s">
        <v>53</v>
      </c>
      <c r="F2420" s="27" t="s">
        <v>97</v>
      </c>
      <c r="G2420" s="27" t="s">
        <v>98</v>
      </c>
      <c r="H2420" s="27" t="s">
        <v>26</v>
      </c>
      <c r="I2420" s="29">
        <v>0.55000000000000004</v>
      </c>
      <c r="J2420" s="30">
        <v>5750</v>
      </c>
      <c r="K2420" s="31">
        <f t="shared" si="18"/>
        <v>3162.5000000000005</v>
      </c>
      <c r="L2420" s="31">
        <f t="shared" si="19"/>
        <v>1265.0000000000002</v>
      </c>
      <c r="M2420" s="32">
        <v>0.4</v>
      </c>
      <c r="O2420" s="37"/>
      <c r="P2420" s="35"/>
      <c r="Q2420" s="33"/>
      <c r="R2420" s="34"/>
    </row>
    <row r="2421" spans="1:18" ht="15.75" customHeight="1" x14ac:dyDescent="0.2">
      <c r="A2421" s="22"/>
      <c r="B2421" s="27" t="s">
        <v>21</v>
      </c>
      <c r="C2421" s="27">
        <v>1185732</v>
      </c>
      <c r="D2421" s="28">
        <v>44386</v>
      </c>
      <c r="E2421" s="27" t="s">
        <v>53</v>
      </c>
      <c r="F2421" s="27" t="s">
        <v>97</v>
      </c>
      <c r="G2421" s="27" t="s">
        <v>98</v>
      </c>
      <c r="H2421" s="27" t="s">
        <v>27</v>
      </c>
      <c r="I2421" s="29">
        <v>0.55000000000000004</v>
      </c>
      <c r="J2421" s="30">
        <v>5250</v>
      </c>
      <c r="K2421" s="31">
        <f t="shared" si="18"/>
        <v>2887.5000000000005</v>
      </c>
      <c r="L2421" s="31">
        <f t="shared" si="19"/>
        <v>1155.0000000000002</v>
      </c>
      <c r="M2421" s="32">
        <v>0.4</v>
      </c>
      <c r="O2421" s="37"/>
      <c r="P2421" s="35"/>
      <c r="Q2421" s="33"/>
      <c r="R2421" s="34"/>
    </row>
    <row r="2422" spans="1:18" ht="15.75" customHeight="1" x14ac:dyDescent="0.2">
      <c r="A2422" s="22"/>
      <c r="B2422" s="27" t="s">
        <v>21</v>
      </c>
      <c r="C2422" s="27">
        <v>1185732</v>
      </c>
      <c r="D2422" s="28">
        <v>44386</v>
      </c>
      <c r="E2422" s="27" t="s">
        <v>53</v>
      </c>
      <c r="F2422" s="27" t="s">
        <v>97</v>
      </c>
      <c r="G2422" s="27" t="s">
        <v>98</v>
      </c>
      <c r="H2422" s="27" t="s">
        <v>28</v>
      </c>
      <c r="I2422" s="29">
        <v>0.65</v>
      </c>
      <c r="J2422" s="30">
        <v>5500</v>
      </c>
      <c r="K2422" s="31">
        <f t="shared" si="18"/>
        <v>3575</v>
      </c>
      <c r="L2422" s="31">
        <f t="shared" si="19"/>
        <v>1251.25</v>
      </c>
      <c r="M2422" s="32">
        <v>0.35</v>
      </c>
      <c r="O2422" s="37"/>
      <c r="P2422" s="35"/>
      <c r="Q2422" s="33"/>
      <c r="R2422" s="34"/>
    </row>
    <row r="2423" spans="1:18" ht="15.75" customHeight="1" x14ac:dyDescent="0.2">
      <c r="A2423" s="22"/>
      <c r="B2423" s="27" t="s">
        <v>21</v>
      </c>
      <c r="C2423" s="27">
        <v>1185732</v>
      </c>
      <c r="D2423" s="28">
        <v>44386</v>
      </c>
      <c r="E2423" s="27" t="s">
        <v>53</v>
      </c>
      <c r="F2423" s="27" t="s">
        <v>97</v>
      </c>
      <c r="G2423" s="27" t="s">
        <v>98</v>
      </c>
      <c r="H2423" s="27" t="s">
        <v>29</v>
      </c>
      <c r="I2423" s="29">
        <v>0.70000000000000007</v>
      </c>
      <c r="J2423" s="30">
        <v>7250</v>
      </c>
      <c r="K2423" s="31">
        <f t="shared" si="18"/>
        <v>5075.0000000000009</v>
      </c>
      <c r="L2423" s="31">
        <f t="shared" si="19"/>
        <v>2537.5000000000005</v>
      </c>
      <c r="M2423" s="32">
        <v>0.5</v>
      </c>
      <c r="O2423" s="37"/>
      <c r="P2423" s="35"/>
      <c r="Q2423" s="33"/>
      <c r="R2423" s="34"/>
    </row>
    <row r="2424" spans="1:18" ht="15.75" customHeight="1" x14ac:dyDescent="0.2">
      <c r="A2424" s="22"/>
      <c r="B2424" s="27" t="s">
        <v>21</v>
      </c>
      <c r="C2424" s="27">
        <v>1185732</v>
      </c>
      <c r="D2424" s="28">
        <v>44418</v>
      </c>
      <c r="E2424" s="27" t="s">
        <v>53</v>
      </c>
      <c r="F2424" s="27" t="s">
        <v>97</v>
      </c>
      <c r="G2424" s="27" t="s">
        <v>98</v>
      </c>
      <c r="H2424" s="27" t="s">
        <v>24</v>
      </c>
      <c r="I2424" s="29">
        <v>0.65</v>
      </c>
      <c r="J2424" s="30">
        <v>8750</v>
      </c>
      <c r="K2424" s="31">
        <f t="shared" si="18"/>
        <v>5687.5</v>
      </c>
      <c r="L2424" s="31">
        <f t="shared" si="19"/>
        <v>2275</v>
      </c>
      <c r="M2424" s="32">
        <v>0.4</v>
      </c>
      <c r="O2424" s="37"/>
      <c r="P2424" s="35"/>
      <c r="Q2424" s="33"/>
      <c r="R2424" s="34"/>
    </row>
    <row r="2425" spans="1:18" ht="15.75" customHeight="1" x14ac:dyDescent="0.2">
      <c r="A2425" s="22"/>
      <c r="B2425" s="27" t="s">
        <v>21</v>
      </c>
      <c r="C2425" s="27">
        <v>1185732</v>
      </c>
      <c r="D2425" s="28">
        <v>44418</v>
      </c>
      <c r="E2425" s="27" t="s">
        <v>53</v>
      </c>
      <c r="F2425" s="27" t="s">
        <v>97</v>
      </c>
      <c r="G2425" s="27" t="s">
        <v>98</v>
      </c>
      <c r="H2425" s="27" t="s">
        <v>25</v>
      </c>
      <c r="I2425" s="29">
        <v>0.60000000000000009</v>
      </c>
      <c r="J2425" s="30">
        <v>6500</v>
      </c>
      <c r="K2425" s="31">
        <f t="shared" si="18"/>
        <v>3900.0000000000005</v>
      </c>
      <c r="L2425" s="31">
        <f t="shared" si="19"/>
        <v>1365</v>
      </c>
      <c r="M2425" s="32">
        <v>0.35</v>
      </c>
      <c r="O2425" s="37"/>
      <c r="P2425" s="35"/>
      <c r="Q2425" s="33"/>
      <c r="R2425" s="34"/>
    </row>
    <row r="2426" spans="1:18" ht="15.75" customHeight="1" x14ac:dyDescent="0.2">
      <c r="A2426" s="22"/>
      <c r="B2426" s="27" t="s">
        <v>21</v>
      </c>
      <c r="C2426" s="27">
        <v>1185732</v>
      </c>
      <c r="D2426" s="28">
        <v>44418</v>
      </c>
      <c r="E2426" s="27" t="s">
        <v>53</v>
      </c>
      <c r="F2426" s="27" t="s">
        <v>97</v>
      </c>
      <c r="G2426" s="27" t="s">
        <v>98</v>
      </c>
      <c r="H2426" s="27" t="s">
        <v>26</v>
      </c>
      <c r="I2426" s="29">
        <v>0.55000000000000004</v>
      </c>
      <c r="J2426" s="30">
        <v>5750</v>
      </c>
      <c r="K2426" s="31">
        <f t="shared" si="18"/>
        <v>3162.5000000000005</v>
      </c>
      <c r="L2426" s="31">
        <f t="shared" si="19"/>
        <v>1265.0000000000002</v>
      </c>
      <c r="M2426" s="32">
        <v>0.4</v>
      </c>
      <c r="O2426" s="37"/>
      <c r="P2426" s="35"/>
      <c r="Q2426" s="33"/>
      <c r="R2426" s="34"/>
    </row>
    <row r="2427" spans="1:18" ht="15.75" customHeight="1" x14ac:dyDescent="0.2">
      <c r="A2427" s="22"/>
      <c r="B2427" s="27" t="s">
        <v>21</v>
      </c>
      <c r="C2427" s="27">
        <v>1185732</v>
      </c>
      <c r="D2427" s="28">
        <v>44418</v>
      </c>
      <c r="E2427" s="27" t="s">
        <v>53</v>
      </c>
      <c r="F2427" s="27" t="s">
        <v>97</v>
      </c>
      <c r="G2427" s="27" t="s">
        <v>98</v>
      </c>
      <c r="H2427" s="27" t="s">
        <v>27</v>
      </c>
      <c r="I2427" s="29">
        <v>0.45</v>
      </c>
      <c r="J2427" s="30">
        <v>5250</v>
      </c>
      <c r="K2427" s="31">
        <f t="shared" si="18"/>
        <v>2362.5</v>
      </c>
      <c r="L2427" s="31">
        <f t="shared" si="19"/>
        <v>945</v>
      </c>
      <c r="M2427" s="32">
        <v>0.4</v>
      </c>
      <c r="O2427" s="37"/>
      <c r="P2427" s="35"/>
      <c r="Q2427" s="33"/>
      <c r="R2427" s="34"/>
    </row>
    <row r="2428" spans="1:18" ht="15.75" customHeight="1" x14ac:dyDescent="0.2">
      <c r="A2428" s="22"/>
      <c r="B2428" s="27" t="s">
        <v>21</v>
      </c>
      <c r="C2428" s="27">
        <v>1185732</v>
      </c>
      <c r="D2428" s="28">
        <v>44418</v>
      </c>
      <c r="E2428" s="27" t="s">
        <v>53</v>
      </c>
      <c r="F2428" s="27" t="s">
        <v>97</v>
      </c>
      <c r="G2428" s="27" t="s">
        <v>98</v>
      </c>
      <c r="H2428" s="27" t="s">
        <v>28</v>
      </c>
      <c r="I2428" s="29">
        <v>0.55000000000000004</v>
      </c>
      <c r="J2428" s="30">
        <v>5000</v>
      </c>
      <c r="K2428" s="31">
        <f t="shared" si="18"/>
        <v>2750</v>
      </c>
      <c r="L2428" s="31">
        <f t="shared" si="19"/>
        <v>962.49999999999989</v>
      </c>
      <c r="M2428" s="32">
        <v>0.35</v>
      </c>
      <c r="O2428" s="37"/>
      <c r="P2428" s="35"/>
      <c r="Q2428" s="33"/>
      <c r="R2428" s="34"/>
    </row>
    <row r="2429" spans="1:18" ht="15.75" customHeight="1" x14ac:dyDescent="0.2">
      <c r="A2429" s="22"/>
      <c r="B2429" s="27" t="s">
        <v>21</v>
      </c>
      <c r="C2429" s="27">
        <v>1185732</v>
      </c>
      <c r="D2429" s="28">
        <v>44418</v>
      </c>
      <c r="E2429" s="27" t="s">
        <v>53</v>
      </c>
      <c r="F2429" s="27" t="s">
        <v>97</v>
      </c>
      <c r="G2429" s="27" t="s">
        <v>98</v>
      </c>
      <c r="H2429" s="27" t="s">
        <v>29</v>
      </c>
      <c r="I2429" s="29">
        <v>0.60000000000000009</v>
      </c>
      <c r="J2429" s="30">
        <v>6750</v>
      </c>
      <c r="K2429" s="31">
        <f t="shared" si="18"/>
        <v>4050.0000000000005</v>
      </c>
      <c r="L2429" s="31">
        <f t="shared" si="19"/>
        <v>2025.0000000000002</v>
      </c>
      <c r="M2429" s="32">
        <v>0.5</v>
      </c>
      <c r="O2429" s="37"/>
      <c r="P2429" s="35"/>
      <c r="Q2429" s="33"/>
      <c r="R2429" s="34"/>
    </row>
    <row r="2430" spans="1:18" ht="15.75" customHeight="1" x14ac:dyDescent="0.2">
      <c r="A2430" s="22"/>
      <c r="B2430" s="27" t="s">
        <v>21</v>
      </c>
      <c r="C2430" s="27">
        <v>1185732</v>
      </c>
      <c r="D2430" s="28">
        <v>44448</v>
      </c>
      <c r="E2430" s="27" t="s">
        <v>53</v>
      </c>
      <c r="F2430" s="27" t="s">
        <v>97</v>
      </c>
      <c r="G2430" s="27" t="s">
        <v>98</v>
      </c>
      <c r="H2430" s="27" t="s">
        <v>24</v>
      </c>
      <c r="I2430" s="29">
        <v>0.55000000000000004</v>
      </c>
      <c r="J2430" s="30">
        <v>7750</v>
      </c>
      <c r="K2430" s="31">
        <f t="shared" si="18"/>
        <v>4262.5</v>
      </c>
      <c r="L2430" s="31">
        <f t="shared" si="19"/>
        <v>1705</v>
      </c>
      <c r="M2430" s="32">
        <v>0.4</v>
      </c>
      <c r="O2430" s="37"/>
      <c r="P2430" s="35"/>
      <c r="Q2430" s="33"/>
      <c r="R2430" s="34"/>
    </row>
    <row r="2431" spans="1:18" ht="15.75" customHeight="1" x14ac:dyDescent="0.2">
      <c r="A2431" s="22"/>
      <c r="B2431" s="27" t="s">
        <v>21</v>
      </c>
      <c r="C2431" s="27">
        <v>1185732</v>
      </c>
      <c r="D2431" s="28">
        <v>44448</v>
      </c>
      <c r="E2431" s="27" t="s">
        <v>53</v>
      </c>
      <c r="F2431" s="27" t="s">
        <v>97</v>
      </c>
      <c r="G2431" s="27" t="s">
        <v>98</v>
      </c>
      <c r="H2431" s="27" t="s">
        <v>25</v>
      </c>
      <c r="I2431" s="29">
        <v>0.50000000000000011</v>
      </c>
      <c r="J2431" s="30">
        <v>5750</v>
      </c>
      <c r="K2431" s="31">
        <f t="shared" si="18"/>
        <v>2875.0000000000005</v>
      </c>
      <c r="L2431" s="31">
        <f t="shared" si="19"/>
        <v>1006.2500000000001</v>
      </c>
      <c r="M2431" s="32">
        <v>0.35</v>
      </c>
      <c r="O2431" s="37"/>
      <c r="P2431" s="35"/>
      <c r="Q2431" s="33"/>
      <c r="R2431" s="34"/>
    </row>
    <row r="2432" spans="1:18" ht="15.75" customHeight="1" x14ac:dyDescent="0.2">
      <c r="A2432" s="22"/>
      <c r="B2432" s="27" t="s">
        <v>21</v>
      </c>
      <c r="C2432" s="27">
        <v>1185732</v>
      </c>
      <c r="D2432" s="28">
        <v>44448</v>
      </c>
      <c r="E2432" s="27" t="s">
        <v>53</v>
      </c>
      <c r="F2432" s="27" t="s">
        <v>97</v>
      </c>
      <c r="G2432" s="27" t="s">
        <v>98</v>
      </c>
      <c r="H2432" s="27" t="s">
        <v>26</v>
      </c>
      <c r="I2432" s="29">
        <v>0.25000000000000006</v>
      </c>
      <c r="J2432" s="30">
        <v>4750</v>
      </c>
      <c r="K2432" s="31">
        <f t="shared" si="18"/>
        <v>1187.5000000000002</v>
      </c>
      <c r="L2432" s="31">
        <f t="shared" si="19"/>
        <v>475.00000000000011</v>
      </c>
      <c r="M2432" s="32">
        <v>0.4</v>
      </c>
      <c r="O2432" s="37"/>
      <c r="P2432" s="35"/>
      <c r="Q2432" s="33"/>
      <c r="R2432" s="34"/>
    </row>
    <row r="2433" spans="1:18" ht="15.75" customHeight="1" x14ac:dyDescent="0.2">
      <c r="A2433" s="22"/>
      <c r="B2433" s="27" t="s">
        <v>21</v>
      </c>
      <c r="C2433" s="27">
        <v>1185732</v>
      </c>
      <c r="D2433" s="28">
        <v>44448</v>
      </c>
      <c r="E2433" s="27" t="s">
        <v>53</v>
      </c>
      <c r="F2433" s="27" t="s">
        <v>97</v>
      </c>
      <c r="G2433" s="27" t="s">
        <v>98</v>
      </c>
      <c r="H2433" s="27" t="s">
        <v>27</v>
      </c>
      <c r="I2433" s="29">
        <v>0.25000000000000006</v>
      </c>
      <c r="J2433" s="30">
        <v>4500</v>
      </c>
      <c r="K2433" s="31">
        <f t="shared" si="18"/>
        <v>1125.0000000000002</v>
      </c>
      <c r="L2433" s="31">
        <f t="shared" si="19"/>
        <v>450.00000000000011</v>
      </c>
      <c r="M2433" s="32">
        <v>0.4</v>
      </c>
      <c r="O2433" s="37"/>
      <c r="P2433" s="35"/>
      <c r="Q2433" s="33"/>
      <c r="R2433" s="34"/>
    </row>
    <row r="2434" spans="1:18" ht="15.75" customHeight="1" x14ac:dyDescent="0.2">
      <c r="A2434" s="22"/>
      <c r="B2434" s="27" t="s">
        <v>21</v>
      </c>
      <c r="C2434" s="27">
        <v>1185732</v>
      </c>
      <c r="D2434" s="28">
        <v>44448</v>
      </c>
      <c r="E2434" s="27" t="s">
        <v>53</v>
      </c>
      <c r="F2434" s="27" t="s">
        <v>97</v>
      </c>
      <c r="G2434" s="27" t="s">
        <v>98</v>
      </c>
      <c r="H2434" s="27" t="s">
        <v>28</v>
      </c>
      <c r="I2434" s="29">
        <v>0.35000000000000003</v>
      </c>
      <c r="J2434" s="30">
        <v>4500</v>
      </c>
      <c r="K2434" s="31">
        <f t="shared" si="18"/>
        <v>1575.0000000000002</v>
      </c>
      <c r="L2434" s="31">
        <f t="shared" si="19"/>
        <v>551.25</v>
      </c>
      <c r="M2434" s="32">
        <v>0.35</v>
      </c>
      <c r="O2434" s="37"/>
      <c r="P2434" s="35"/>
      <c r="Q2434" s="33"/>
      <c r="R2434" s="34"/>
    </row>
    <row r="2435" spans="1:18" ht="15.75" customHeight="1" x14ac:dyDescent="0.2">
      <c r="A2435" s="22"/>
      <c r="B2435" s="27" t="s">
        <v>21</v>
      </c>
      <c r="C2435" s="27">
        <v>1185732</v>
      </c>
      <c r="D2435" s="28">
        <v>44448</v>
      </c>
      <c r="E2435" s="27" t="s">
        <v>53</v>
      </c>
      <c r="F2435" s="27" t="s">
        <v>97</v>
      </c>
      <c r="G2435" s="27" t="s">
        <v>98</v>
      </c>
      <c r="H2435" s="27" t="s">
        <v>29</v>
      </c>
      <c r="I2435" s="29">
        <v>0.40000000000000008</v>
      </c>
      <c r="J2435" s="30">
        <v>5500</v>
      </c>
      <c r="K2435" s="31">
        <f t="shared" si="18"/>
        <v>2200.0000000000005</v>
      </c>
      <c r="L2435" s="31">
        <f t="shared" si="19"/>
        <v>1100.0000000000002</v>
      </c>
      <c r="M2435" s="32">
        <v>0.5</v>
      </c>
      <c r="O2435" s="37"/>
      <c r="P2435" s="35"/>
      <c r="Q2435" s="33"/>
      <c r="R2435" s="34"/>
    </row>
    <row r="2436" spans="1:18" ht="15.75" customHeight="1" x14ac:dyDescent="0.2">
      <c r="A2436" s="22"/>
      <c r="B2436" s="27" t="s">
        <v>21</v>
      </c>
      <c r="C2436" s="27">
        <v>1185732</v>
      </c>
      <c r="D2436" s="28">
        <v>44480</v>
      </c>
      <c r="E2436" s="27" t="s">
        <v>53</v>
      </c>
      <c r="F2436" s="27" t="s">
        <v>97</v>
      </c>
      <c r="G2436" s="27" t="s">
        <v>98</v>
      </c>
      <c r="H2436" s="27" t="s">
        <v>24</v>
      </c>
      <c r="I2436" s="29">
        <v>0.40000000000000008</v>
      </c>
      <c r="J2436" s="30">
        <v>7250</v>
      </c>
      <c r="K2436" s="31">
        <f t="shared" si="18"/>
        <v>2900.0000000000005</v>
      </c>
      <c r="L2436" s="31">
        <f t="shared" si="19"/>
        <v>1160.0000000000002</v>
      </c>
      <c r="M2436" s="32">
        <v>0.4</v>
      </c>
      <c r="O2436" s="37"/>
      <c r="P2436" s="35"/>
      <c r="Q2436" s="33"/>
      <c r="R2436" s="34"/>
    </row>
    <row r="2437" spans="1:18" ht="15.75" customHeight="1" x14ac:dyDescent="0.2">
      <c r="A2437" s="22"/>
      <c r="B2437" s="27" t="s">
        <v>21</v>
      </c>
      <c r="C2437" s="27">
        <v>1185732</v>
      </c>
      <c r="D2437" s="28">
        <v>44480</v>
      </c>
      <c r="E2437" s="27" t="s">
        <v>53</v>
      </c>
      <c r="F2437" s="27" t="s">
        <v>97</v>
      </c>
      <c r="G2437" s="27" t="s">
        <v>98</v>
      </c>
      <c r="H2437" s="27" t="s">
        <v>25</v>
      </c>
      <c r="I2437" s="29">
        <v>0.3000000000000001</v>
      </c>
      <c r="J2437" s="30">
        <v>5500</v>
      </c>
      <c r="K2437" s="31">
        <f t="shared" si="18"/>
        <v>1650.0000000000005</v>
      </c>
      <c r="L2437" s="31">
        <f t="shared" si="19"/>
        <v>577.50000000000011</v>
      </c>
      <c r="M2437" s="32">
        <v>0.35</v>
      </c>
      <c r="O2437" s="37"/>
      <c r="P2437" s="35"/>
      <c r="Q2437" s="33"/>
      <c r="R2437" s="34"/>
    </row>
    <row r="2438" spans="1:18" ht="15.75" customHeight="1" x14ac:dyDescent="0.2">
      <c r="A2438" s="22"/>
      <c r="B2438" s="27" t="s">
        <v>21</v>
      </c>
      <c r="C2438" s="27">
        <v>1185732</v>
      </c>
      <c r="D2438" s="28">
        <v>44480</v>
      </c>
      <c r="E2438" s="27" t="s">
        <v>53</v>
      </c>
      <c r="F2438" s="27" t="s">
        <v>97</v>
      </c>
      <c r="G2438" s="27" t="s">
        <v>98</v>
      </c>
      <c r="H2438" s="27" t="s">
        <v>26</v>
      </c>
      <c r="I2438" s="29">
        <v>0.3000000000000001</v>
      </c>
      <c r="J2438" s="30">
        <v>4250</v>
      </c>
      <c r="K2438" s="31">
        <f t="shared" si="18"/>
        <v>1275.0000000000005</v>
      </c>
      <c r="L2438" s="31">
        <f t="shared" si="19"/>
        <v>510.00000000000023</v>
      </c>
      <c r="M2438" s="32">
        <v>0.4</v>
      </c>
      <c r="O2438" s="37"/>
      <c r="P2438" s="35"/>
      <c r="Q2438" s="33"/>
      <c r="R2438" s="34"/>
    </row>
    <row r="2439" spans="1:18" ht="15.75" customHeight="1" x14ac:dyDescent="0.2">
      <c r="A2439" s="22"/>
      <c r="B2439" s="27" t="s">
        <v>21</v>
      </c>
      <c r="C2439" s="27">
        <v>1185732</v>
      </c>
      <c r="D2439" s="28">
        <v>44480</v>
      </c>
      <c r="E2439" s="27" t="s">
        <v>53</v>
      </c>
      <c r="F2439" s="27" t="s">
        <v>97</v>
      </c>
      <c r="G2439" s="27" t="s">
        <v>98</v>
      </c>
      <c r="H2439" s="27" t="s">
        <v>27</v>
      </c>
      <c r="I2439" s="29">
        <v>0.3000000000000001</v>
      </c>
      <c r="J2439" s="30">
        <v>4000</v>
      </c>
      <c r="K2439" s="31">
        <f t="shared" si="18"/>
        <v>1200.0000000000005</v>
      </c>
      <c r="L2439" s="31">
        <f t="shared" si="19"/>
        <v>480.00000000000023</v>
      </c>
      <c r="M2439" s="32">
        <v>0.4</v>
      </c>
      <c r="O2439" s="37"/>
      <c r="P2439" s="35"/>
      <c r="Q2439" s="33"/>
      <c r="R2439" s="34"/>
    </row>
    <row r="2440" spans="1:18" ht="15.75" customHeight="1" x14ac:dyDescent="0.2">
      <c r="A2440" s="22"/>
      <c r="B2440" s="27" t="s">
        <v>21</v>
      </c>
      <c r="C2440" s="27">
        <v>1185732</v>
      </c>
      <c r="D2440" s="28">
        <v>44480</v>
      </c>
      <c r="E2440" s="27" t="s">
        <v>53</v>
      </c>
      <c r="F2440" s="27" t="s">
        <v>97</v>
      </c>
      <c r="G2440" s="27" t="s">
        <v>98</v>
      </c>
      <c r="H2440" s="27" t="s">
        <v>28</v>
      </c>
      <c r="I2440" s="29">
        <v>0.40000000000000008</v>
      </c>
      <c r="J2440" s="30">
        <v>4000</v>
      </c>
      <c r="K2440" s="31">
        <f t="shared" si="18"/>
        <v>1600.0000000000002</v>
      </c>
      <c r="L2440" s="31">
        <f t="shared" si="19"/>
        <v>560</v>
      </c>
      <c r="M2440" s="32">
        <v>0.35</v>
      </c>
      <c r="O2440" s="37"/>
      <c r="P2440" s="35"/>
      <c r="Q2440" s="33"/>
      <c r="R2440" s="34"/>
    </row>
    <row r="2441" spans="1:18" ht="15.75" customHeight="1" x14ac:dyDescent="0.2">
      <c r="A2441" s="22"/>
      <c r="B2441" s="27" t="s">
        <v>21</v>
      </c>
      <c r="C2441" s="27">
        <v>1185732</v>
      </c>
      <c r="D2441" s="28">
        <v>44480</v>
      </c>
      <c r="E2441" s="27" t="s">
        <v>53</v>
      </c>
      <c r="F2441" s="27" t="s">
        <v>97</v>
      </c>
      <c r="G2441" s="27" t="s">
        <v>98</v>
      </c>
      <c r="H2441" s="27" t="s">
        <v>29</v>
      </c>
      <c r="I2441" s="29">
        <v>0.4</v>
      </c>
      <c r="J2441" s="30">
        <v>5250</v>
      </c>
      <c r="K2441" s="31">
        <f t="shared" si="18"/>
        <v>2100</v>
      </c>
      <c r="L2441" s="31">
        <f t="shared" si="19"/>
        <v>1050</v>
      </c>
      <c r="M2441" s="32">
        <v>0.5</v>
      </c>
      <c r="O2441" s="37"/>
      <c r="P2441" s="35"/>
      <c r="Q2441" s="33"/>
      <c r="R2441" s="34"/>
    </row>
    <row r="2442" spans="1:18" ht="15.75" customHeight="1" x14ac:dyDescent="0.2">
      <c r="A2442" s="22"/>
      <c r="B2442" s="27" t="s">
        <v>21</v>
      </c>
      <c r="C2442" s="27">
        <v>1185732</v>
      </c>
      <c r="D2442" s="28">
        <v>44510</v>
      </c>
      <c r="E2442" s="27" t="s">
        <v>53</v>
      </c>
      <c r="F2442" s="27" t="s">
        <v>97</v>
      </c>
      <c r="G2442" s="27" t="s">
        <v>98</v>
      </c>
      <c r="H2442" s="27" t="s">
        <v>24</v>
      </c>
      <c r="I2442" s="29">
        <v>0.35000000000000009</v>
      </c>
      <c r="J2442" s="30">
        <v>6750</v>
      </c>
      <c r="K2442" s="31">
        <f t="shared" si="18"/>
        <v>2362.5000000000005</v>
      </c>
      <c r="L2442" s="31">
        <f t="shared" si="19"/>
        <v>945.00000000000023</v>
      </c>
      <c r="M2442" s="32">
        <v>0.4</v>
      </c>
      <c r="O2442" s="37"/>
      <c r="P2442" s="35"/>
      <c r="Q2442" s="33"/>
      <c r="R2442" s="34"/>
    </row>
    <row r="2443" spans="1:18" ht="15.75" customHeight="1" x14ac:dyDescent="0.2">
      <c r="A2443" s="22"/>
      <c r="B2443" s="27" t="s">
        <v>21</v>
      </c>
      <c r="C2443" s="27">
        <v>1185732</v>
      </c>
      <c r="D2443" s="28">
        <v>44510</v>
      </c>
      <c r="E2443" s="27" t="s">
        <v>53</v>
      </c>
      <c r="F2443" s="27" t="s">
        <v>97</v>
      </c>
      <c r="G2443" s="27" t="s">
        <v>98</v>
      </c>
      <c r="H2443" s="27" t="s">
        <v>25</v>
      </c>
      <c r="I2443" s="29">
        <v>0.25000000000000011</v>
      </c>
      <c r="J2443" s="30">
        <v>5000</v>
      </c>
      <c r="K2443" s="31">
        <f t="shared" si="18"/>
        <v>1250.0000000000005</v>
      </c>
      <c r="L2443" s="31">
        <f t="shared" si="19"/>
        <v>437.50000000000011</v>
      </c>
      <c r="M2443" s="32">
        <v>0.35</v>
      </c>
      <c r="O2443" s="37"/>
      <c r="P2443" s="35"/>
      <c r="Q2443" s="33"/>
      <c r="R2443" s="34"/>
    </row>
    <row r="2444" spans="1:18" ht="15.75" customHeight="1" x14ac:dyDescent="0.2">
      <c r="A2444" s="22"/>
      <c r="B2444" s="27" t="s">
        <v>21</v>
      </c>
      <c r="C2444" s="27">
        <v>1185732</v>
      </c>
      <c r="D2444" s="28">
        <v>44510</v>
      </c>
      <c r="E2444" s="27" t="s">
        <v>53</v>
      </c>
      <c r="F2444" s="27" t="s">
        <v>97</v>
      </c>
      <c r="G2444" s="27" t="s">
        <v>98</v>
      </c>
      <c r="H2444" s="27" t="s">
        <v>26</v>
      </c>
      <c r="I2444" s="29">
        <v>0.35000000000000014</v>
      </c>
      <c r="J2444" s="30">
        <v>4450</v>
      </c>
      <c r="K2444" s="31">
        <f t="shared" si="18"/>
        <v>1557.5000000000007</v>
      </c>
      <c r="L2444" s="31">
        <f t="shared" si="19"/>
        <v>623.00000000000034</v>
      </c>
      <c r="M2444" s="32">
        <v>0.4</v>
      </c>
      <c r="O2444" s="37"/>
      <c r="P2444" s="35"/>
      <c r="Q2444" s="33"/>
      <c r="R2444" s="34"/>
    </row>
    <row r="2445" spans="1:18" ht="15.75" customHeight="1" x14ac:dyDescent="0.2">
      <c r="A2445" s="22"/>
      <c r="B2445" s="27" t="s">
        <v>21</v>
      </c>
      <c r="C2445" s="27">
        <v>1185732</v>
      </c>
      <c r="D2445" s="28">
        <v>44510</v>
      </c>
      <c r="E2445" s="27" t="s">
        <v>53</v>
      </c>
      <c r="F2445" s="27" t="s">
        <v>97</v>
      </c>
      <c r="G2445" s="27" t="s">
        <v>98</v>
      </c>
      <c r="H2445" s="27" t="s">
        <v>27</v>
      </c>
      <c r="I2445" s="29">
        <v>0.65000000000000024</v>
      </c>
      <c r="J2445" s="30">
        <v>5000</v>
      </c>
      <c r="K2445" s="31">
        <f t="shared" si="18"/>
        <v>3250.0000000000014</v>
      </c>
      <c r="L2445" s="31">
        <f t="shared" si="19"/>
        <v>1300.0000000000007</v>
      </c>
      <c r="M2445" s="32">
        <v>0.4</v>
      </c>
      <c r="O2445" s="37"/>
      <c r="P2445" s="35"/>
      <c r="Q2445" s="33"/>
      <c r="R2445" s="34"/>
    </row>
    <row r="2446" spans="1:18" ht="15.75" customHeight="1" x14ac:dyDescent="0.2">
      <c r="A2446" s="22"/>
      <c r="B2446" s="27" t="s">
        <v>21</v>
      </c>
      <c r="C2446" s="27">
        <v>1185732</v>
      </c>
      <c r="D2446" s="28">
        <v>44510</v>
      </c>
      <c r="E2446" s="27" t="s">
        <v>53</v>
      </c>
      <c r="F2446" s="27" t="s">
        <v>97</v>
      </c>
      <c r="G2446" s="27" t="s">
        <v>98</v>
      </c>
      <c r="H2446" s="27" t="s">
        <v>28</v>
      </c>
      <c r="I2446" s="29">
        <v>0.80000000000000016</v>
      </c>
      <c r="J2446" s="30">
        <v>4750</v>
      </c>
      <c r="K2446" s="31">
        <f t="shared" si="18"/>
        <v>3800.0000000000009</v>
      </c>
      <c r="L2446" s="31">
        <f t="shared" si="19"/>
        <v>1330.0000000000002</v>
      </c>
      <c r="M2446" s="32">
        <v>0.35</v>
      </c>
      <c r="O2446" s="37"/>
      <c r="P2446" s="35"/>
      <c r="Q2446" s="33"/>
      <c r="R2446" s="34"/>
    </row>
    <row r="2447" spans="1:18" ht="15.75" customHeight="1" x14ac:dyDescent="0.2">
      <c r="A2447" s="22"/>
      <c r="B2447" s="27" t="s">
        <v>21</v>
      </c>
      <c r="C2447" s="27">
        <v>1185732</v>
      </c>
      <c r="D2447" s="28">
        <v>44510</v>
      </c>
      <c r="E2447" s="27" t="s">
        <v>53</v>
      </c>
      <c r="F2447" s="27" t="s">
        <v>97</v>
      </c>
      <c r="G2447" s="27" t="s">
        <v>98</v>
      </c>
      <c r="H2447" s="27" t="s">
        <v>29</v>
      </c>
      <c r="I2447" s="29">
        <v>0.8</v>
      </c>
      <c r="J2447" s="30">
        <v>5750</v>
      </c>
      <c r="K2447" s="31">
        <f t="shared" si="18"/>
        <v>4600</v>
      </c>
      <c r="L2447" s="31">
        <f t="shared" si="19"/>
        <v>2300</v>
      </c>
      <c r="M2447" s="32">
        <v>0.5</v>
      </c>
      <c r="O2447" s="37"/>
      <c r="P2447" s="35"/>
      <c r="Q2447" s="33"/>
      <c r="R2447" s="34"/>
    </row>
    <row r="2448" spans="1:18" ht="15.75" customHeight="1" x14ac:dyDescent="0.2">
      <c r="A2448" s="22"/>
      <c r="B2448" s="27" t="s">
        <v>21</v>
      </c>
      <c r="C2448" s="27">
        <v>1185732</v>
      </c>
      <c r="D2448" s="28">
        <v>44539</v>
      </c>
      <c r="E2448" s="27" t="s">
        <v>53</v>
      </c>
      <c r="F2448" s="27" t="s">
        <v>97</v>
      </c>
      <c r="G2448" s="27" t="s">
        <v>98</v>
      </c>
      <c r="H2448" s="27" t="s">
        <v>24</v>
      </c>
      <c r="I2448" s="29">
        <v>0.75000000000000011</v>
      </c>
      <c r="J2448" s="30">
        <v>8250</v>
      </c>
      <c r="K2448" s="31">
        <f t="shared" si="18"/>
        <v>6187.5000000000009</v>
      </c>
      <c r="L2448" s="31">
        <f t="shared" si="19"/>
        <v>2475.0000000000005</v>
      </c>
      <c r="M2448" s="32">
        <v>0.4</v>
      </c>
      <c r="O2448" s="37"/>
      <c r="P2448" s="35"/>
      <c r="Q2448" s="33"/>
      <c r="R2448" s="34"/>
    </row>
    <row r="2449" spans="1:18" ht="15.75" customHeight="1" x14ac:dyDescent="0.2">
      <c r="A2449" s="22"/>
      <c r="B2449" s="27" t="s">
        <v>21</v>
      </c>
      <c r="C2449" s="27">
        <v>1185732</v>
      </c>
      <c r="D2449" s="28">
        <v>44539</v>
      </c>
      <c r="E2449" s="27" t="s">
        <v>53</v>
      </c>
      <c r="F2449" s="27" t="s">
        <v>97</v>
      </c>
      <c r="G2449" s="27" t="s">
        <v>98</v>
      </c>
      <c r="H2449" s="27" t="s">
        <v>25</v>
      </c>
      <c r="I2449" s="29">
        <v>0.65000000000000013</v>
      </c>
      <c r="J2449" s="30">
        <v>6250</v>
      </c>
      <c r="K2449" s="31">
        <f t="shared" si="18"/>
        <v>4062.5000000000009</v>
      </c>
      <c r="L2449" s="31">
        <f t="shared" si="19"/>
        <v>1421.8750000000002</v>
      </c>
      <c r="M2449" s="32">
        <v>0.35</v>
      </c>
      <c r="O2449" s="37"/>
      <c r="P2449" s="35"/>
      <c r="Q2449" s="33"/>
      <c r="R2449" s="34"/>
    </row>
    <row r="2450" spans="1:18" ht="15.75" customHeight="1" x14ac:dyDescent="0.2">
      <c r="A2450" s="22"/>
      <c r="B2450" s="27" t="s">
        <v>21</v>
      </c>
      <c r="C2450" s="27">
        <v>1185732</v>
      </c>
      <c r="D2450" s="28">
        <v>44539</v>
      </c>
      <c r="E2450" s="27" t="s">
        <v>53</v>
      </c>
      <c r="F2450" s="27" t="s">
        <v>97</v>
      </c>
      <c r="G2450" s="27" t="s">
        <v>98</v>
      </c>
      <c r="H2450" s="27" t="s">
        <v>26</v>
      </c>
      <c r="I2450" s="29">
        <v>0.65000000000000013</v>
      </c>
      <c r="J2450" s="30">
        <v>5750</v>
      </c>
      <c r="K2450" s="31">
        <f t="shared" si="18"/>
        <v>3737.5000000000009</v>
      </c>
      <c r="L2450" s="31">
        <f t="shared" si="19"/>
        <v>1495.0000000000005</v>
      </c>
      <c r="M2450" s="32">
        <v>0.4</v>
      </c>
      <c r="O2450" s="37"/>
      <c r="P2450" s="35"/>
      <c r="Q2450" s="33"/>
      <c r="R2450" s="34"/>
    </row>
    <row r="2451" spans="1:18" ht="15.75" customHeight="1" x14ac:dyDescent="0.2">
      <c r="A2451" s="22"/>
      <c r="B2451" s="27" t="s">
        <v>21</v>
      </c>
      <c r="C2451" s="27">
        <v>1185732</v>
      </c>
      <c r="D2451" s="28">
        <v>44539</v>
      </c>
      <c r="E2451" s="27" t="s">
        <v>53</v>
      </c>
      <c r="F2451" s="27" t="s">
        <v>97</v>
      </c>
      <c r="G2451" s="27" t="s">
        <v>98</v>
      </c>
      <c r="H2451" s="27" t="s">
        <v>27</v>
      </c>
      <c r="I2451" s="29">
        <v>0.65000000000000013</v>
      </c>
      <c r="J2451" s="30">
        <v>5250</v>
      </c>
      <c r="K2451" s="31">
        <f t="shared" si="18"/>
        <v>3412.5000000000009</v>
      </c>
      <c r="L2451" s="31">
        <f t="shared" si="19"/>
        <v>1365.0000000000005</v>
      </c>
      <c r="M2451" s="32">
        <v>0.4</v>
      </c>
      <c r="O2451" s="37"/>
      <c r="P2451" s="35"/>
      <c r="Q2451" s="33"/>
      <c r="R2451" s="34"/>
    </row>
    <row r="2452" spans="1:18" ht="15.75" customHeight="1" x14ac:dyDescent="0.2">
      <c r="A2452" s="22"/>
      <c r="B2452" s="27" t="s">
        <v>21</v>
      </c>
      <c r="C2452" s="27">
        <v>1185732</v>
      </c>
      <c r="D2452" s="28">
        <v>44539</v>
      </c>
      <c r="E2452" s="27" t="s">
        <v>53</v>
      </c>
      <c r="F2452" s="27" t="s">
        <v>97</v>
      </c>
      <c r="G2452" s="27" t="s">
        <v>98</v>
      </c>
      <c r="H2452" s="27" t="s">
        <v>28</v>
      </c>
      <c r="I2452" s="29">
        <v>0.75000000000000011</v>
      </c>
      <c r="J2452" s="30">
        <v>5250</v>
      </c>
      <c r="K2452" s="31">
        <f t="shared" si="18"/>
        <v>3937.5000000000005</v>
      </c>
      <c r="L2452" s="31">
        <f t="shared" si="19"/>
        <v>1378.125</v>
      </c>
      <c r="M2452" s="32">
        <v>0.35</v>
      </c>
      <c r="O2452" s="37"/>
      <c r="P2452" s="35"/>
      <c r="Q2452" s="33"/>
      <c r="R2452" s="34"/>
    </row>
    <row r="2453" spans="1:18" ht="15.75" customHeight="1" x14ac:dyDescent="0.2">
      <c r="A2453" s="22"/>
      <c r="B2453" s="27" t="s">
        <v>21</v>
      </c>
      <c r="C2453" s="27">
        <v>1185732</v>
      </c>
      <c r="D2453" s="28">
        <v>44539</v>
      </c>
      <c r="E2453" s="27" t="s">
        <v>53</v>
      </c>
      <c r="F2453" s="27" t="s">
        <v>97</v>
      </c>
      <c r="G2453" s="27" t="s">
        <v>98</v>
      </c>
      <c r="H2453" s="27" t="s">
        <v>29</v>
      </c>
      <c r="I2453" s="29">
        <v>0.8</v>
      </c>
      <c r="J2453" s="30">
        <v>6250</v>
      </c>
      <c r="K2453" s="31">
        <f t="shared" si="18"/>
        <v>5000</v>
      </c>
      <c r="L2453" s="31">
        <f t="shared" si="19"/>
        <v>2500</v>
      </c>
      <c r="M2453" s="32">
        <v>0.5</v>
      </c>
      <c r="O2453" s="37"/>
      <c r="P2453" s="35"/>
      <c r="Q2453" s="33"/>
      <c r="R2453" s="34"/>
    </row>
    <row r="2454" spans="1:18" ht="15.75" customHeight="1" x14ac:dyDescent="0.2">
      <c r="A2454" s="22" t="s">
        <v>46</v>
      </c>
      <c r="B2454" s="27" t="s">
        <v>21</v>
      </c>
      <c r="C2454" s="27">
        <v>1185732</v>
      </c>
      <c r="D2454" s="28">
        <v>44218</v>
      </c>
      <c r="E2454" s="27" t="s">
        <v>40</v>
      </c>
      <c r="F2454" s="27" t="s">
        <v>99</v>
      </c>
      <c r="G2454" s="27" t="s">
        <v>100</v>
      </c>
      <c r="H2454" s="27" t="s">
        <v>24</v>
      </c>
      <c r="I2454" s="29">
        <v>0.4</v>
      </c>
      <c r="J2454" s="30">
        <v>5000</v>
      </c>
      <c r="K2454" s="31">
        <f t="shared" si="18"/>
        <v>2000</v>
      </c>
      <c r="L2454" s="31">
        <f t="shared" si="19"/>
        <v>800</v>
      </c>
      <c r="M2454" s="32">
        <v>0.4</v>
      </c>
      <c r="O2454" s="37"/>
      <c r="P2454" s="35"/>
      <c r="Q2454" s="33"/>
      <c r="R2454" s="34"/>
    </row>
    <row r="2455" spans="1:18" ht="15.75" customHeight="1" x14ac:dyDescent="0.2">
      <c r="A2455" s="22"/>
      <c r="B2455" s="27" t="s">
        <v>21</v>
      </c>
      <c r="C2455" s="27">
        <v>1185732</v>
      </c>
      <c r="D2455" s="28">
        <v>44218</v>
      </c>
      <c r="E2455" s="27" t="s">
        <v>40</v>
      </c>
      <c r="F2455" s="27" t="s">
        <v>99</v>
      </c>
      <c r="G2455" s="27" t="s">
        <v>100</v>
      </c>
      <c r="H2455" s="27" t="s">
        <v>25</v>
      </c>
      <c r="I2455" s="29">
        <v>0.4</v>
      </c>
      <c r="J2455" s="30">
        <v>3000</v>
      </c>
      <c r="K2455" s="31">
        <f t="shared" si="18"/>
        <v>1200</v>
      </c>
      <c r="L2455" s="31">
        <f t="shared" si="19"/>
        <v>420</v>
      </c>
      <c r="M2455" s="32">
        <v>0.35</v>
      </c>
      <c r="O2455" s="37"/>
      <c r="P2455" s="35"/>
      <c r="Q2455" s="33"/>
      <c r="R2455" s="34"/>
    </row>
    <row r="2456" spans="1:18" ht="15.75" customHeight="1" x14ac:dyDescent="0.2">
      <c r="A2456" s="22"/>
      <c r="B2456" s="27" t="s">
        <v>21</v>
      </c>
      <c r="C2456" s="27">
        <v>1185732</v>
      </c>
      <c r="D2456" s="28">
        <v>44218</v>
      </c>
      <c r="E2456" s="27" t="s">
        <v>40</v>
      </c>
      <c r="F2456" s="27" t="s">
        <v>99</v>
      </c>
      <c r="G2456" s="27" t="s">
        <v>100</v>
      </c>
      <c r="H2456" s="27" t="s">
        <v>26</v>
      </c>
      <c r="I2456" s="29">
        <v>0.30000000000000004</v>
      </c>
      <c r="J2456" s="30">
        <v>3000</v>
      </c>
      <c r="K2456" s="31">
        <f t="shared" si="18"/>
        <v>900.00000000000011</v>
      </c>
      <c r="L2456" s="31">
        <f t="shared" si="19"/>
        <v>360.00000000000006</v>
      </c>
      <c r="M2456" s="32">
        <v>0.4</v>
      </c>
      <c r="O2456" s="37"/>
      <c r="P2456" s="35"/>
      <c r="Q2456" s="33"/>
      <c r="R2456" s="34"/>
    </row>
    <row r="2457" spans="1:18" ht="15.75" customHeight="1" x14ac:dyDescent="0.2">
      <c r="A2457" s="22"/>
      <c r="B2457" s="27" t="s">
        <v>21</v>
      </c>
      <c r="C2457" s="27">
        <v>1185732</v>
      </c>
      <c r="D2457" s="28">
        <v>44218</v>
      </c>
      <c r="E2457" s="27" t="s">
        <v>40</v>
      </c>
      <c r="F2457" s="27" t="s">
        <v>99</v>
      </c>
      <c r="G2457" s="27" t="s">
        <v>100</v>
      </c>
      <c r="H2457" s="27" t="s">
        <v>27</v>
      </c>
      <c r="I2457" s="29">
        <v>0.35000000000000003</v>
      </c>
      <c r="J2457" s="30">
        <v>1500</v>
      </c>
      <c r="K2457" s="31">
        <f t="shared" si="18"/>
        <v>525</v>
      </c>
      <c r="L2457" s="31">
        <f t="shared" si="19"/>
        <v>210</v>
      </c>
      <c r="M2457" s="32">
        <v>0.4</v>
      </c>
      <c r="O2457" s="37"/>
      <c r="P2457" s="35"/>
      <c r="Q2457" s="33"/>
      <c r="R2457" s="34"/>
    </row>
    <row r="2458" spans="1:18" ht="15.75" customHeight="1" x14ac:dyDescent="0.2">
      <c r="A2458" s="22"/>
      <c r="B2458" s="27" t="s">
        <v>21</v>
      </c>
      <c r="C2458" s="27">
        <v>1185732</v>
      </c>
      <c r="D2458" s="28">
        <v>44218</v>
      </c>
      <c r="E2458" s="27" t="s">
        <v>40</v>
      </c>
      <c r="F2458" s="27" t="s">
        <v>99</v>
      </c>
      <c r="G2458" s="27" t="s">
        <v>100</v>
      </c>
      <c r="H2458" s="27" t="s">
        <v>28</v>
      </c>
      <c r="I2458" s="29">
        <v>0.49999999999999994</v>
      </c>
      <c r="J2458" s="30">
        <v>2000</v>
      </c>
      <c r="K2458" s="31">
        <f t="shared" si="18"/>
        <v>999.99999999999989</v>
      </c>
      <c r="L2458" s="31">
        <f t="shared" si="19"/>
        <v>349.99999999999994</v>
      </c>
      <c r="M2458" s="32">
        <v>0.35</v>
      </c>
      <c r="O2458" s="37"/>
      <c r="P2458" s="35"/>
      <c r="Q2458" s="33"/>
      <c r="R2458" s="34"/>
    </row>
    <row r="2459" spans="1:18" ht="15.75" customHeight="1" x14ac:dyDescent="0.2">
      <c r="A2459" s="22"/>
      <c r="B2459" s="27" t="s">
        <v>21</v>
      </c>
      <c r="C2459" s="27">
        <v>1185732</v>
      </c>
      <c r="D2459" s="28">
        <v>44218</v>
      </c>
      <c r="E2459" s="27" t="s">
        <v>40</v>
      </c>
      <c r="F2459" s="27" t="s">
        <v>99</v>
      </c>
      <c r="G2459" s="27" t="s">
        <v>100</v>
      </c>
      <c r="H2459" s="27" t="s">
        <v>29</v>
      </c>
      <c r="I2459" s="29">
        <v>0.4</v>
      </c>
      <c r="J2459" s="30">
        <v>3000</v>
      </c>
      <c r="K2459" s="31">
        <f t="shared" si="18"/>
        <v>1200</v>
      </c>
      <c r="L2459" s="31">
        <f t="shared" si="19"/>
        <v>480</v>
      </c>
      <c r="M2459" s="32">
        <v>0.4</v>
      </c>
      <c r="O2459" s="37"/>
      <c r="P2459" s="35"/>
      <c r="Q2459" s="33"/>
      <c r="R2459" s="34"/>
    </row>
    <row r="2460" spans="1:18" ht="15.75" customHeight="1" x14ac:dyDescent="0.2">
      <c r="A2460" s="22"/>
      <c r="B2460" s="27" t="s">
        <v>21</v>
      </c>
      <c r="C2460" s="27">
        <v>1185732</v>
      </c>
      <c r="D2460" s="28">
        <v>44249</v>
      </c>
      <c r="E2460" s="27" t="s">
        <v>40</v>
      </c>
      <c r="F2460" s="27" t="s">
        <v>99</v>
      </c>
      <c r="G2460" s="27" t="s">
        <v>100</v>
      </c>
      <c r="H2460" s="27" t="s">
        <v>24</v>
      </c>
      <c r="I2460" s="29">
        <v>0.4</v>
      </c>
      <c r="J2460" s="30">
        <v>5500</v>
      </c>
      <c r="K2460" s="31">
        <f t="shared" si="18"/>
        <v>2200</v>
      </c>
      <c r="L2460" s="31">
        <f t="shared" si="19"/>
        <v>880</v>
      </c>
      <c r="M2460" s="32">
        <v>0.4</v>
      </c>
      <c r="O2460" s="37"/>
      <c r="P2460" s="35"/>
      <c r="Q2460" s="33"/>
      <c r="R2460" s="34"/>
    </row>
    <row r="2461" spans="1:18" ht="15.75" customHeight="1" x14ac:dyDescent="0.2">
      <c r="A2461" s="22"/>
      <c r="B2461" s="27" t="s">
        <v>21</v>
      </c>
      <c r="C2461" s="27">
        <v>1185732</v>
      </c>
      <c r="D2461" s="28">
        <v>44249</v>
      </c>
      <c r="E2461" s="27" t="s">
        <v>40</v>
      </c>
      <c r="F2461" s="27" t="s">
        <v>99</v>
      </c>
      <c r="G2461" s="27" t="s">
        <v>100</v>
      </c>
      <c r="H2461" s="27" t="s">
        <v>25</v>
      </c>
      <c r="I2461" s="29">
        <v>0.4</v>
      </c>
      <c r="J2461" s="30">
        <v>2000</v>
      </c>
      <c r="K2461" s="31">
        <f t="shared" si="18"/>
        <v>800</v>
      </c>
      <c r="L2461" s="31">
        <f t="shared" si="19"/>
        <v>280</v>
      </c>
      <c r="M2461" s="32">
        <v>0.35</v>
      </c>
      <c r="O2461" s="37"/>
      <c r="P2461" s="35"/>
      <c r="Q2461" s="33"/>
      <c r="R2461" s="34"/>
    </row>
    <row r="2462" spans="1:18" ht="15.75" customHeight="1" x14ac:dyDescent="0.2">
      <c r="A2462" s="22"/>
      <c r="B2462" s="27" t="s">
        <v>21</v>
      </c>
      <c r="C2462" s="27">
        <v>1185732</v>
      </c>
      <c r="D2462" s="28">
        <v>44249</v>
      </c>
      <c r="E2462" s="27" t="s">
        <v>40</v>
      </c>
      <c r="F2462" s="27" t="s">
        <v>99</v>
      </c>
      <c r="G2462" s="27" t="s">
        <v>100</v>
      </c>
      <c r="H2462" s="27" t="s">
        <v>26</v>
      </c>
      <c r="I2462" s="29">
        <v>0.30000000000000004</v>
      </c>
      <c r="J2462" s="30">
        <v>2500</v>
      </c>
      <c r="K2462" s="31">
        <f t="shared" si="18"/>
        <v>750.00000000000011</v>
      </c>
      <c r="L2462" s="31">
        <f t="shared" si="19"/>
        <v>300.00000000000006</v>
      </c>
      <c r="M2462" s="32">
        <v>0.4</v>
      </c>
      <c r="O2462" s="37"/>
      <c r="P2462" s="35"/>
      <c r="Q2462" s="33"/>
      <c r="R2462" s="34"/>
    </row>
    <row r="2463" spans="1:18" ht="15.75" customHeight="1" x14ac:dyDescent="0.2">
      <c r="A2463" s="22"/>
      <c r="B2463" s="27" t="s">
        <v>21</v>
      </c>
      <c r="C2463" s="27">
        <v>1185732</v>
      </c>
      <c r="D2463" s="28">
        <v>44249</v>
      </c>
      <c r="E2463" s="27" t="s">
        <v>40</v>
      </c>
      <c r="F2463" s="27" t="s">
        <v>99</v>
      </c>
      <c r="G2463" s="27" t="s">
        <v>100</v>
      </c>
      <c r="H2463" s="27" t="s">
        <v>27</v>
      </c>
      <c r="I2463" s="29">
        <v>0.35000000000000003</v>
      </c>
      <c r="J2463" s="30">
        <v>1250</v>
      </c>
      <c r="K2463" s="31">
        <f t="shared" si="18"/>
        <v>437.50000000000006</v>
      </c>
      <c r="L2463" s="31">
        <f t="shared" si="19"/>
        <v>175.00000000000003</v>
      </c>
      <c r="M2463" s="32">
        <v>0.4</v>
      </c>
      <c r="O2463" s="37"/>
      <c r="P2463" s="35"/>
      <c r="Q2463" s="33"/>
      <c r="R2463" s="34"/>
    </row>
    <row r="2464" spans="1:18" ht="15.75" customHeight="1" x14ac:dyDescent="0.2">
      <c r="A2464" s="22"/>
      <c r="B2464" s="27" t="s">
        <v>21</v>
      </c>
      <c r="C2464" s="27">
        <v>1185732</v>
      </c>
      <c r="D2464" s="28">
        <v>44249</v>
      </c>
      <c r="E2464" s="27" t="s">
        <v>40</v>
      </c>
      <c r="F2464" s="27" t="s">
        <v>99</v>
      </c>
      <c r="G2464" s="27" t="s">
        <v>100</v>
      </c>
      <c r="H2464" s="27" t="s">
        <v>28</v>
      </c>
      <c r="I2464" s="29">
        <v>0.49999999999999994</v>
      </c>
      <c r="J2464" s="30">
        <v>2000</v>
      </c>
      <c r="K2464" s="31">
        <f t="shared" si="18"/>
        <v>999.99999999999989</v>
      </c>
      <c r="L2464" s="31">
        <f t="shared" si="19"/>
        <v>349.99999999999994</v>
      </c>
      <c r="M2464" s="32">
        <v>0.35</v>
      </c>
      <c r="O2464" s="37"/>
      <c r="P2464" s="35"/>
      <c r="Q2464" s="33"/>
      <c r="R2464" s="34"/>
    </row>
    <row r="2465" spans="1:18" ht="15.75" customHeight="1" x14ac:dyDescent="0.2">
      <c r="A2465" s="22"/>
      <c r="B2465" s="27" t="s">
        <v>21</v>
      </c>
      <c r="C2465" s="27">
        <v>1185732</v>
      </c>
      <c r="D2465" s="28">
        <v>44249</v>
      </c>
      <c r="E2465" s="27" t="s">
        <v>40</v>
      </c>
      <c r="F2465" s="27" t="s">
        <v>99</v>
      </c>
      <c r="G2465" s="27" t="s">
        <v>100</v>
      </c>
      <c r="H2465" s="27" t="s">
        <v>29</v>
      </c>
      <c r="I2465" s="29">
        <v>0.4</v>
      </c>
      <c r="J2465" s="30">
        <v>3000</v>
      </c>
      <c r="K2465" s="31">
        <f t="shared" si="18"/>
        <v>1200</v>
      </c>
      <c r="L2465" s="31">
        <f t="shared" si="19"/>
        <v>480</v>
      </c>
      <c r="M2465" s="32">
        <v>0.4</v>
      </c>
      <c r="O2465" s="37"/>
      <c r="P2465" s="35"/>
      <c r="Q2465" s="33"/>
      <c r="R2465" s="34"/>
    </row>
    <row r="2466" spans="1:18" ht="15.75" customHeight="1" x14ac:dyDescent="0.2">
      <c r="A2466" s="22"/>
      <c r="B2466" s="27" t="s">
        <v>21</v>
      </c>
      <c r="C2466" s="27">
        <v>1185732</v>
      </c>
      <c r="D2466" s="28">
        <v>44276</v>
      </c>
      <c r="E2466" s="27" t="s">
        <v>40</v>
      </c>
      <c r="F2466" s="27" t="s">
        <v>99</v>
      </c>
      <c r="G2466" s="27" t="s">
        <v>100</v>
      </c>
      <c r="H2466" s="27" t="s">
        <v>24</v>
      </c>
      <c r="I2466" s="29">
        <v>0.45</v>
      </c>
      <c r="J2466" s="30">
        <v>5200</v>
      </c>
      <c r="K2466" s="31">
        <f t="shared" si="18"/>
        <v>2340</v>
      </c>
      <c r="L2466" s="31">
        <f t="shared" si="19"/>
        <v>936</v>
      </c>
      <c r="M2466" s="32">
        <v>0.4</v>
      </c>
      <c r="O2466" s="37"/>
      <c r="P2466" s="35"/>
      <c r="Q2466" s="33"/>
      <c r="R2466" s="34"/>
    </row>
    <row r="2467" spans="1:18" ht="15.75" customHeight="1" x14ac:dyDescent="0.2">
      <c r="A2467" s="22"/>
      <c r="B2467" s="27" t="s">
        <v>21</v>
      </c>
      <c r="C2467" s="27">
        <v>1185732</v>
      </c>
      <c r="D2467" s="28">
        <v>44276</v>
      </c>
      <c r="E2467" s="27" t="s">
        <v>40</v>
      </c>
      <c r="F2467" s="27" t="s">
        <v>99</v>
      </c>
      <c r="G2467" s="27" t="s">
        <v>100</v>
      </c>
      <c r="H2467" s="27" t="s">
        <v>25</v>
      </c>
      <c r="I2467" s="29">
        <v>0.45</v>
      </c>
      <c r="J2467" s="30">
        <v>2250</v>
      </c>
      <c r="K2467" s="31">
        <f t="shared" si="18"/>
        <v>1012.5</v>
      </c>
      <c r="L2467" s="31">
        <f t="shared" si="19"/>
        <v>354.375</v>
      </c>
      <c r="M2467" s="32">
        <v>0.35</v>
      </c>
      <c r="O2467" s="37"/>
      <c r="P2467" s="35"/>
      <c r="Q2467" s="33"/>
      <c r="R2467" s="34"/>
    </row>
    <row r="2468" spans="1:18" ht="15.75" customHeight="1" x14ac:dyDescent="0.2">
      <c r="A2468" s="22"/>
      <c r="B2468" s="27" t="s">
        <v>21</v>
      </c>
      <c r="C2468" s="27">
        <v>1185732</v>
      </c>
      <c r="D2468" s="28">
        <v>44276</v>
      </c>
      <c r="E2468" s="27" t="s">
        <v>40</v>
      </c>
      <c r="F2468" s="27" t="s">
        <v>99</v>
      </c>
      <c r="G2468" s="27" t="s">
        <v>100</v>
      </c>
      <c r="H2468" s="27" t="s">
        <v>26</v>
      </c>
      <c r="I2468" s="29">
        <v>0.35000000000000003</v>
      </c>
      <c r="J2468" s="30">
        <v>2500</v>
      </c>
      <c r="K2468" s="31">
        <f t="shared" si="18"/>
        <v>875.00000000000011</v>
      </c>
      <c r="L2468" s="31">
        <f t="shared" si="19"/>
        <v>350.00000000000006</v>
      </c>
      <c r="M2468" s="32">
        <v>0.4</v>
      </c>
      <c r="O2468" s="37"/>
      <c r="P2468" s="35"/>
      <c r="Q2468" s="33"/>
      <c r="R2468" s="34"/>
    </row>
    <row r="2469" spans="1:18" ht="15.75" customHeight="1" x14ac:dyDescent="0.2">
      <c r="A2469" s="22"/>
      <c r="B2469" s="27" t="s">
        <v>21</v>
      </c>
      <c r="C2469" s="27">
        <v>1185732</v>
      </c>
      <c r="D2469" s="28">
        <v>44276</v>
      </c>
      <c r="E2469" s="27" t="s">
        <v>40</v>
      </c>
      <c r="F2469" s="27" t="s">
        <v>99</v>
      </c>
      <c r="G2469" s="27" t="s">
        <v>100</v>
      </c>
      <c r="H2469" s="27" t="s">
        <v>27</v>
      </c>
      <c r="I2469" s="29">
        <v>0.4</v>
      </c>
      <c r="J2469" s="30">
        <v>1000</v>
      </c>
      <c r="K2469" s="31">
        <f t="shared" si="18"/>
        <v>400</v>
      </c>
      <c r="L2469" s="31">
        <f t="shared" si="19"/>
        <v>160</v>
      </c>
      <c r="M2469" s="32">
        <v>0.4</v>
      </c>
      <c r="O2469" s="37"/>
      <c r="P2469" s="35"/>
      <c r="Q2469" s="33"/>
      <c r="R2469" s="34"/>
    </row>
    <row r="2470" spans="1:18" ht="15.75" customHeight="1" x14ac:dyDescent="0.2">
      <c r="A2470" s="22"/>
      <c r="B2470" s="27" t="s">
        <v>21</v>
      </c>
      <c r="C2470" s="27">
        <v>1185732</v>
      </c>
      <c r="D2470" s="28">
        <v>44276</v>
      </c>
      <c r="E2470" s="27" t="s">
        <v>40</v>
      </c>
      <c r="F2470" s="27" t="s">
        <v>99</v>
      </c>
      <c r="G2470" s="27" t="s">
        <v>100</v>
      </c>
      <c r="H2470" s="27" t="s">
        <v>28</v>
      </c>
      <c r="I2470" s="29">
        <v>0.54999999999999993</v>
      </c>
      <c r="J2470" s="30">
        <v>1500</v>
      </c>
      <c r="K2470" s="31">
        <f t="shared" si="18"/>
        <v>824.99999999999989</v>
      </c>
      <c r="L2470" s="31">
        <f t="shared" si="19"/>
        <v>288.74999999999994</v>
      </c>
      <c r="M2470" s="32">
        <v>0.35</v>
      </c>
      <c r="O2470" s="37"/>
      <c r="P2470" s="35"/>
      <c r="Q2470" s="33"/>
      <c r="R2470" s="34"/>
    </row>
    <row r="2471" spans="1:18" ht="15.75" customHeight="1" x14ac:dyDescent="0.2">
      <c r="A2471" s="22"/>
      <c r="B2471" s="27" t="s">
        <v>21</v>
      </c>
      <c r="C2471" s="27">
        <v>1185732</v>
      </c>
      <c r="D2471" s="28">
        <v>44276</v>
      </c>
      <c r="E2471" s="27" t="s">
        <v>40</v>
      </c>
      <c r="F2471" s="27" t="s">
        <v>99</v>
      </c>
      <c r="G2471" s="27" t="s">
        <v>100</v>
      </c>
      <c r="H2471" s="27" t="s">
        <v>29</v>
      </c>
      <c r="I2471" s="29">
        <v>0.45</v>
      </c>
      <c r="J2471" s="30">
        <v>2500</v>
      </c>
      <c r="K2471" s="31">
        <f t="shared" si="18"/>
        <v>1125</v>
      </c>
      <c r="L2471" s="31">
        <f t="shared" si="19"/>
        <v>450</v>
      </c>
      <c r="M2471" s="32">
        <v>0.4</v>
      </c>
      <c r="O2471" s="37"/>
      <c r="P2471" s="35"/>
      <c r="Q2471" s="33"/>
      <c r="R2471" s="34"/>
    </row>
    <row r="2472" spans="1:18" ht="15.75" customHeight="1" x14ac:dyDescent="0.2">
      <c r="A2472" s="22"/>
      <c r="B2472" s="27" t="s">
        <v>21</v>
      </c>
      <c r="C2472" s="27">
        <v>1185732</v>
      </c>
      <c r="D2472" s="28">
        <v>44308</v>
      </c>
      <c r="E2472" s="27" t="s">
        <v>40</v>
      </c>
      <c r="F2472" s="27" t="s">
        <v>99</v>
      </c>
      <c r="G2472" s="27" t="s">
        <v>100</v>
      </c>
      <c r="H2472" s="27" t="s">
        <v>24</v>
      </c>
      <c r="I2472" s="29">
        <v>0.45</v>
      </c>
      <c r="J2472" s="30">
        <v>4750</v>
      </c>
      <c r="K2472" s="31">
        <f t="shared" si="18"/>
        <v>2137.5</v>
      </c>
      <c r="L2472" s="31">
        <f t="shared" si="19"/>
        <v>855</v>
      </c>
      <c r="M2472" s="32">
        <v>0.4</v>
      </c>
      <c r="O2472" s="37"/>
      <c r="P2472" s="35"/>
      <c r="Q2472" s="33"/>
      <c r="R2472" s="34"/>
    </row>
    <row r="2473" spans="1:18" ht="15.75" customHeight="1" x14ac:dyDescent="0.2">
      <c r="A2473" s="22"/>
      <c r="B2473" s="27" t="s">
        <v>21</v>
      </c>
      <c r="C2473" s="27">
        <v>1185732</v>
      </c>
      <c r="D2473" s="28">
        <v>44308</v>
      </c>
      <c r="E2473" s="27" t="s">
        <v>40</v>
      </c>
      <c r="F2473" s="27" t="s">
        <v>99</v>
      </c>
      <c r="G2473" s="27" t="s">
        <v>100</v>
      </c>
      <c r="H2473" s="27" t="s">
        <v>25</v>
      </c>
      <c r="I2473" s="29">
        <v>0.45</v>
      </c>
      <c r="J2473" s="30">
        <v>1750</v>
      </c>
      <c r="K2473" s="31">
        <f t="shared" si="18"/>
        <v>787.5</v>
      </c>
      <c r="L2473" s="31">
        <f t="shared" si="19"/>
        <v>275.625</v>
      </c>
      <c r="M2473" s="32">
        <v>0.35</v>
      </c>
      <c r="O2473" s="37"/>
      <c r="P2473" s="35"/>
      <c r="Q2473" s="33"/>
      <c r="R2473" s="34"/>
    </row>
    <row r="2474" spans="1:18" ht="15.75" customHeight="1" x14ac:dyDescent="0.2">
      <c r="A2474" s="22"/>
      <c r="B2474" s="27" t="s">
        <v>21</v>
      </c>
      <c r="C2474" s="27">
        <v>1185732</v>
      </c>
      <c r="D2474" s="28">
        <v>44308</v>
      </c>
      <c r="E2474" s="27" t="s">
        <v>40</v>
      </c>
      <c r="F2474" s="27" t="s">
        <v>99</v>
      </c>
      <c r="G2474" s="27" t="s">
        <v>100</v>
      </c>
      <c r="H2474" s="27" t="s">
        <v>26</v>
      </c>
      <c r="I2474" s="29">
        <v>0.4</v>
      </c>
      <c r="J2474" s="30">
        <v>1750</v>
      </c>
      <c r="K2474" s="31">
        <f t="shared" si="18"/>
        <v>700</v>
      </c>
      <c r="L2474" s="31">
        <f t="shared" si="19"/>
        <v>280</v>
      </c>
      <c r="M2474" s="32">
        <v>0.4</v>
      </c>
      <c r="O2474" s="37"/>
      <c r="P2474" s="35"/>
      <c r="Q2474" s="33"/>
      <c r="R2474" s="34"/>
    </row>
    <row r="2475" spans="1:18" ht="15.75" customHeight="1" x14ac:dyDescent="0.2">
      <c r="A2475" s="22"/>
      <c r="B2475" s="27" t="s">
        <v>21</v>
      </c>
      <c r="C2475" s="27">
        <v>1185732</v>
      </c>
      <c r="D2475" s="28">
        <v>44308</v>
      </c>
      <c r="E2475" s="27" t="s">
        <v>40</v>
      </c>
      <c r="F2475" s="27" t="s">
        <v>99</v>
      </c>
      <c r="G2475" s="27" t="s">
        <v>100</v>
      </c>
      <c r="H2475" s="27" t="s">
        <v>27</v>
      </c>
      <c r="I2475" s="29">
        <v>0.45</v>
      </c>
      <c r="J2475" s="30">
        <v>1000</v>
      </c>
      <c r="K2475" s="31">
        <f t="shared" si="18"/>
        <v>450</v>
      </c>
      <c r="L2475" s="31">
        <f t="shared" si="19"/>
        <v>180</v>
      </c>
      <c r="M2475" s="32">
        <v>0.4</v>
      </c>
      <c r="O2475" s="37"/>
      <c r="P2475" s="35"/>
      <c r="Q2475" s="33"/>
      <c r="R2475" s="34"/>
    </row>
    <row r="2476" spans="1:18" ht="15.75" customHeight="1" x14ac:dyDescent="0.2">
      <c r="A2476" s="22"/>
      <c r="B2476" s="27" t="s">
        <v>21</v>
      </c>
      <c r="C2476" s="27">
        <v>1185732</v>
      </c>
      <c r="D2476" s="28">
        <v>44308</v>
      </c>
      <c r="E2476" s="27" t="s">
        <v>40</v>
      </c>
      <c r="F2476" s="27" t="s">
        <v>99</v>
      </c>
      <c r="G2476" s="27" t="s">
        <v>100</v>
      </c>
      <c r="H2476" s="27" t="s">
        <v>28</v>
      </c>
      <c r="I2476" s="29">
        <v>0.5</v>
      </c>
      <c r="J2476" s="30">
        <v>1250</v>
      </c>
      <c r="K2476" s="31">
        <f t="shared" si="18"/>
        <v>625</v>
      </c>
      <c r="L2476" s="31">
        <f t="shared" si="19"/>
        <v>218.75</v>
      </c>
      <c r="M2476" s="32">
        <v>0.35</v>
      </c>
      <c r="O2476" s="37"/>
      <c r="P2476" s="35"/>
      <c r="Q2476" s="33"/>
      <c r="R2476" s="34"/>
    </row>
    <row r="2477" spans="1:18" ht="15.75" customHeight="1" x14ac:dyDescent="0.2">
      <c r="A2477" s="22"/>
      <c r="B2477" s="27" t="s">
        <v>21</v>
      </c>
      <c r="C2477" s="27">
        <v>1185732</v>
      </c>
      <c r="D2477" s="28">
        <v>44308</v>
      </c>
      <c r="E2477" s="27" t="s">
        <v>40</v>
      </c>
      <c r="F2477" s="27" t="s">
        <v>99</v>
      </c>
      <c r="G2477" s="27" t="s">
        <v>100</v>
      </c>
      <c r="H2477" s="27" t="s">
        <v>29</v>
      </c>
      <c r="I2477" s="29">
        <v>0.4</v>
      </c>
      <c r="J2477" s="30">
        <v>2500</v>
      </c>
      <c r="K2477" s="31">
        <f t="shared" si="18"/>
        <v>1000</v>
      </c>
      <c r="L2477" s="31">
        <f t="shared" si="19"/>
        <v>400</v>
      </c>
      <c r="M2477" s="32">
        <v>0.4</v>
      </c>
      <c r="O2477" s="37"/>
      <c r="P2477" s="35"/>
      <c r="Q2477" s="33"/>
      <c r="R2477" s="34"/>
    </row>
    <row r="2478" spans="1:18" ht="15.75" customHeight="1" x14ac:dyDescent="0.2">
      <c r="A2478" s="22"/>
      <c r="B2478" s="27" t="s">
        <v>21</v>
      </c>
      <c r="C2478" s="27">
        <v>1185732</v>
      </c>
      <c r="D2478" s="28">
        <v>44339</v>
      </c>
      <c r="E2478" s="27" t="s">
        <v>40</v>
      </c>
      <c r="F2478" s="27" t="s">
        <v>99</v>
      </c>
      <c r="G2478" s="27" t="s">
        <v>100</v>
      </c>
      <c r="H2478" s="27" t="s">
        <v>24</v>
      </c>
      <c r="I2478" s="29">
        <v>0.5</v>
      </c>
      <c r="J2478" s="30">
        <v>5200</v>
      </c>
      <c r="K2478" s="31">
        <f t="shared" si="18"/>
        <v>2600</v>
      </c>
      <c r="L2478" s="31">
        <f t="shared" si="19"/>
        <v>1040</v>
      </c>
      <c r="M2478" s="32">
        <v>0.4</v>
      </c>
      <c r="O2478" s="37"/>
      <c r="P2478" s="35"/>
      <c r="Q2478" s="33"/>
      <c r="R2478" s="34"/>
    </row>
    <row r="2479" spans="1:18" ht="15.75" customHeight="1" x14ac:dyDescent="0.2">
      <c r="A2479" s="22"/>
      <c r="B2479" s="27" t="s">
        <v>21</v>
      </c>
      <c r="C2479" s="27">
        <v>1185732</v>
      </c>
      <c r="D2479" s="28">
        <v>44339</v>
      </c>
      <c r="E2479" s="27" t="s">
        <v>40</v>
      </c>
      <c r="F2479" s="27" t="s">
        <v>99</v>
      </c>
      <c r="G2479" s="27" t="s">
        <v>100</v>
      </c>
      <c r="H2479" s="27" t="s">
        <v>25</v>
      </c>
      <c r="I2479" s="29">
        <v>0.45000000000000007</v>
      </c>
      <c r="J2479" s="30">
        <v>2250</v>
      </c>
      <c r="K2479" s="31">
        <f t="shared" si="18"/>
        <v>1012.5000000000001</v>
      </c>
      <c r="L2479" s="31">
        <f t="shared" si="19"/>
        <v>354.375</v>
      </c>
      <c r="M2479" s="32">
        <v>0.35</v>
      </c>
      <c r="O2479" s="37"/>
      <c r="P2479" s="35"/>
      <c r="Q2479" s="33"/>
      <c r="R2479" s="34"/>
    </row>
    <row r="2480" spans="1:18" ht="15.75" customHeight="1" x14ac:dyDescent="0.2">
      <c r="A2480" s="22"/>
      <c r="B2480" s="27" t="s">
        <v>21</v>
      </c>
      <c r="C2480" s="27">
        <v>1185732</v>
      </c>
      <c r="D2480" s="28">
        <v>44339</v>
      </c>
      <c r="E2480" s="27" t="s">
        <v>40</v>
      </c>
      <c r="F2480" s="27" t="s">
        <v>99</v>
      </c>
      <c r="G2480" s="27" t="s">
        <v>100</v>
      </c>
      <c r="H2480" s="27" t="s">
        <v>26</v>
      </c>
      <c r="I2480" s="29">
        <v>0.4</v>
      </c>
      <c r="J2480" s="30">
        <v>2000</v>
      </c>
      <c r="K2480" s="31">
        <f t="shared" si="18"/>
        <v>800</v>
      </c>
      <c r="L2480" s="31">
        <f t="shared" si="19"/>
        <v>320</v>
      </c>
      <c r="M2480" s="32">
        <v>0.4</v>
      </c>
      <c r="O2480" s="37"/>
      <c r="P2480" s="35"/>
      <c r="Q2480" s="33"/>
      <c r="R2480" s="34"/>
    </row>
    <row r="2481" spans="1:18" ht="15.75" customHeight="1" x14ac:dyDescent="0.2">
      <c r="A2481" s="22"/>
      <c r="B2481" s="27" t="s">
        <v>21</v>
      </c>
      <c r="C2481" s="27">
        <v>1185732</v>
      </c>
      <c r="D2481" s="28">
        <v>44339</v>
      </c>
      <c r="E2481" s="27" t="s">
        <v>40</v>
      </c>
      <c r="F2481" s="27" t="s">
        <v>99</v>
      </c>
      <c r="G2481" s="27" t="s">
        <v>100</v>
      </c>
      <c r="H2481" s="27" t="s">
        <v>27</v>
      </c>
      <c r="I2481" s="29">
        <v>0.4</v>
      </c>
      <c r="J2481" s="30">
        <v>1250</v>
      </c>
      <c r="K2481" s="31">
        <f t="shared" si="18"/>
        <v>500</v>
      </c>
      <c r="L2481" s="31">
        <f t="shared" si="19"/>
        <v>200</v>
      </c>
      <c r="M2481" s="32">
        <v>0.4</v>
      </c>
      <c r="O2481" s="37"/>
      <c r="P2481" s="35"/>
      <c r="Q2481" s="33"/>
      <c r="R2481" s="34"/>
    </row>
    <row r="2482" spans="1:18" ht="15.75" customHeight="1" x14ac:dyDescent="0.2">
      <c r="A2482" s="22"/>
      <c r="B2482" s="27" t="s">
        <v>21</v>
      </c>
      <c r="C2482" s="27">
        <v>1185732</v>
      </c>
      <c r="D2482" s="28">
        <v>44339</v>
      </c>
      <c r="E2482" s="27" t="s">
        <v>40</v>
      </c>
      <c r="F2482" s="27" t="s">
        <v>99</v>
      </c>
      <c r="G2482" s="27" t="s">
        <v>100</v>
      </c>
      <c r="H2482" s="27" t="s">
        <v>28</v>
      </c>
      <c r="I2482" s="29">
        <v>0.5</v>
      </c>
      <c r="J2482" s="30">
        <v>1500</v>
      </c>
      <c r="K2482" s="31">
        <f t="shared" si="18"/>
        <v>750</v>
      </c>
      <c r="L2482" s="31">
        <f t="shared" si="19"/>
        <v>262.5</v>
      </c>
      <c r="M2482" s="32">
        <v>0.35</v>
      </c>
      <c r="O2482" s="37"/>
      <c r="P2482" s="35"/>
      <c r="Q2482" s="33"/>
      <c r="R2482" s="34"/>
    </row>
    <row r="2483" spans="1:18" ht="15.75" customHeight="1" x14ac:dyDescent="0.2">
      <c r="A2483" s="22"/>
      <c r="B2483" s="27" t="s">
        <v>21</v>
      </c>
      <c r="C2483" s="27">
        <v>1185732</v>
      </c>
      <c r="D2483" s="28">
        <v>44339</v>
      </c>
      <c r="E2483" s="27" t="s">
        <v>40</v>
      </c>
      <c r="F2483" s="27" t="s">
        <v>99</v>
      </c>
      <c r="G2483" s="27" t="s">
        <v>100</v>
      </c>
      <c r="H2483" s="27" t="s">
        <v>29</v>
      </c>
      <c r="I2483" s="29">
        <v>0.55000000000000004</v>
      </c>
      <c r="J2483" s="30">
        <v>2750</v>
      </c>
      <c r="K2483" s="31">
        <f t="shared" si="18"/>
        <v>1512.5000000000002</v>
      </c>
      <c r="L2483" s="31">
        <f t="shared" si="19"/>
        <v>605.00000000000011</v>
      </c>
      <c r="M2483" s="32">
        <v>0.4</v>
      </c>
      <c r="O2483" s="37"/>
      <c r="P2483" s="35"/>
      <c r="Q2483" s="33"/>
      <c r="R2483" s="34"/>
    </row>
    <row r="2484" spans="1:18" ht="15.75" customHeight="1" x14ac:dyDescent="0.2">
      <c r="A2484" s="22"/>
      <c r="B2484" s="27" t="s">
        <v>21</v>
      </c>
      <c r="C2484" s="27">
        <v>1185732</v>
      </c>
      <c r="D2484" s="28">
        <v>44369</v>
      </c>
      <c r="E2484" s="27" t="s">
        <v>40</v>
      </c>
      <c r="F2484" s="27" t="s">
        <v>99</v>
      </c>
      <c r="G2484" s="27" t="s">
        <v>100</v>
      </c>
      <c r="H2484" s="27" t="s">
        <v>24</v>
      </c>
      <c r="I2484" s="29">
        <v>0.4</v>
      </c>
      <c r="J2484" s="30">
        <v>5250</v>
      </c>
      <c r="K2484" s="31">
        <f t="shared" si="18"/>
        <v>2100</v>
      </c>
      <c r="L2484" s="31">
        <f t="shared" si="19"/>
        <v>840</v>
      </c>
      <c r="M2484" s="32">
        <v>0.4</v>
      </c>
      <c r="O2484" s="37"/>
      <c r="P2484" s="35"/>
      <c r="Q2484" s="33"/>
      <c r="R2484" s="34"/>
    </row>
    <row r="2485" spans="1:18" ht="15.75" customHeight="1" x14ac:dyDescent="0.2">
      <c r="A2485" s="22"/>
      <c r="B2485" s="27" t="s">
        <v>21</v>
      </c>
      <c r="C2485" s="27">
        <v>1185732</v>
      </c>
      <c r="D2485" s="28">
        <v>44369</v>
      </c>
      <c r="E2485" s="27" t="s">
        <v>40</v>
      </c>
      <c r="F2485" s="27" t="s">
        <v>99</v>
      </c>
      <c r="G2485" s="27" t="s">
        <v>100</v>
      </c>
      <c r="H2485" s="27" t="s">
        <v>25</v>
      </c>
      <c r="I2485" s="29">
        <v>0.35000000000000009</v>
      </c>
      <c r="J2485" s="30">
        <v>2750</v>
      </c>
      <c r="K2485" s="31">
        <f t="shared" si="18"/>
        <v>962.50000000000023</v>
      </c>
      <c r="L2485" s="31">
        <f t="shared" si="19"/>
        <v>336.87500000000006</v>
      </c>
      <c r="M2485" s="32">
        <v>0.35</v>
      </c>
      <c r="O2485" s="37"/>
      <c r="P2485" s="35"/>
      <c r="Q2485" s="33"/>
      <c r="R2485" s="34"/>
    </row>
    <row r="2486" spans="1:18" ht="15.75" customHeight="1" x14ac:dyDescent="0.2">
      <c r="A2486" s="22"/>
      <c r="B2486" s="27" t="s">
        <v>21</v>
      </c>
      <c r="C2486" s="27">
        <v>1185732</v>
      </c>
      <c r="D2486" s="28">
        <v>44369</v>
      </c>
      <c r="E2486" s="27" t="s">
        <v>40</v>
      </c>
      <c r="F2486" s="27" t="s">
        <v>99</v>
      </c>
      <c r="G2486" s="27" t="s">
        <v>100</v>
      </c>
      <c r="H2486" s="27" t="s">
        <v>26</v>
      </c>
      <c r="I2486" s="29">
        <v>0.30000000000000004</v>
      </c>
      <c r="J2486" s="30">
        <v>2250</v>
      </c>
      <c r="K2486" s="31">
        <f t="shared" si="18"/>
        <v>675.00000000000011</v>
      </c>
      <c r="L2486" s="31">
        <f t="shared" si="19"/>
        <v>270.00000000000006</v>
      </c>
      <c r="M2486" s="32">
        <v>0.4</v>
      </c>
      <c r="O2486" s="37"/>
      <c r="P2486" s="35"/>
      <c r="Q2486" s="33"/>
      <c r="R2486" s="34"/>
    </row>
    <row r="2487" spans="1:18" ht="15.75" customHeight="1" x14ac:dyDescent="0.2">
      <c r="A2487" s="22"/>
      <c r="B2487" s="27" t="s">
        <v>21</v>
      </c>
      <c r="C2487" s="27">
        <v>1185732</v>
      </c>
      <c r="D2487" s="28">
        <v>44369</v>
      </c>
      <c r="E2487" s="27" t="s">
        <v>40</v>
      </c>
      <c r="F2487" s="27" t="s">
        <v>99</v>
      </c>
      <c r="G2487" s="27" t="s">
        <v>100</v>
      </c>
      <c r="H2487" s="27" t="s">
        <v>27</v>
      </c>
      <c r="I2487" s="29">
        <v>0.30000000000000004</v>
      </c>
      <c r="J2487" s="30">
        <v>2000</v>
      </c>
      <c r="K2487" s="31">
        <f t="shared" si="18"/>
        <v>600.00000000000011</v>
      </c>
      <c r="L2487" s="31">
        <f t="shared" si="19"/>
        <v>240.00000000000006</v>
      </c>
      <c r="M2487" s="32">
        <v>0.4</v>
      </c>
      <c r="O2487" s="37"/>
      <c r="P2487" s="35"/>
      <c r="Q2487" s="33"/>
      <c r="R2487" s="34"/>
    </row>
    <row r="2488" spans="1:18" ht="15.75" customHeight="1" x14ac:dyDescent="0.2">
      <c r="A2488" s="22"/>
      <c r="B2488" s="27" t="s">
        <v>21</v>
      </c>
      <c r="C2488" s="27">
        <v>1185732</v>
      </c>
      <c r="D2488" s="28">
        <v>44369</v>
      </c>
      <c r="E2488" s="27" t="s">
        <v>40</v>
      </c>
      <c r="F2488" s="27" t="s">
        <v>99</v>
      </c>
      <c r="G2488" s="27" t="s">
        <v>100</v>
      </c>
      <c r="H2488" s="27" t="s">
        <v>28</v>
      </c>
      <c r="I2488" s="29">
        <v>0.5</v>
      </c>
      <c r="J2488" s="30">
        <v>2000</v>
      </c>
      <c r="K2488" s="31">
        <f t="shared" si="18"/>
        <v>1000</v>
      </c>
      <c r="L2488" s="31">
        <f t="shared" si="19"/>
        <v>350</v>
      </c>
      <c r="M2488" s="32">
        <v>0.35</v>
      </c>
      <c r="O2488" s="37"/>
      <c r="P2488" s="35"/>
      <c r="Q2488" s="33"/>
      <c r="R2488" s="34"/>
    </row>
    <row r="2489" spans="1:18" ht="15.75" customHeight="1" x14ac:dyDescent="0.2">
      <c r="A2489" s="22"/>
      <c r="B2489" s="27" t="s">
        <v>21</v>
      </c>
      <c r="C2489" s="27">
        <v>1185732</v>
      </c>
      <c r="D2489" s="28">
        <v>44369</v>
      </c>
      <c r="E2489" s="27" t="s">
        <v>40</v>
      </c>
      <c r="F2489" s="27" t="s">
        <v>99</v>
      </c>
      <c r="G2489" s="27" t="s">
        <v>100</v>
      </c>
      <c r="H2489" s="27" t="s">
        <v>29</v>
      </c>
      <c r="I2489" s="29">
        <v>0.55000000000000004</v>
      </c>
      <c r="J2489" s="30">
        <v>3750</v>
      </c>
      <c r="K2489" s="31">
        <f t="shared" si="18"/>
        <v>2062.5</v>
      </c>
      <c r="L2489" s="31">
        <f t="shared" si="19"/>
        <v>825</v>
      </c>
      <c r="M2489" s="32">
        <v>0.4</v>
      </c>
      <c r="O2489" s="37"/>
      <c r="P2489" s="35"/>
      <c r="Q2489" s="33"/>
      <c r="R2489" s="34"/>
    </row>
    <row r="2490" spans="1:18" ht="15.75" customHeight="1" x14ac:dyDescent="0.2">
      <c r="A2490" s="22"/>
      <c r="B2490" s="27" t="s">
        <v>21</v>
      </c>
      <c r="C2490" s="27">
        <v>1185732</v>
      </c>
      <c r="D2490" s="28">
        <v>44398</v>
      </c>
      <c r="E2490" s="27" t="s">
        <v>40</v>
      </c>
      <c r="F2490" s="27" t="s">
        <v>99</v>
      </c>
      <c r="G2490" s="27" t="s">
        <v>100</v>
      </c>
      <c r="H2490" s="27" t="s">
        <v>24</v>
      </c>
      <c r="I2490" s="29">
        <v>0.5</v>
      </c>
      <c r="J2490" s="30">
        <v>6000</v>
      </c>
      <c r="K2490" s="31">
        <f t="shared" si="18"/>
        <v>3000</v>
      </c>
      <c r="L2490" s="31">
        <f t="shared" si="19"/>
        <v>1200</v>
      </c>
      <c r="M2490" s="32">
        <v>0.4</v>
      </c>
      <c r="O2490" s="37"/>
      <c r="P2490" s="35"/>
      <c r="Q2490" s="33"/>
      <c r="R2490" s="34"/>
    </row>
    <row r="2491" spans="1:18" ht="15.75" customHeight="1" x14ac:dyDescent="0.2">
      <c r="A2491" s="22"/>
      <c r="B2491" s="27" t="s">
        <v>21</v>
      </c>
      <c r="C2491" s="27">
        <v>1185732</v>
      </c>
      <c r="D2491" s="28">
        <v>44398</v>
      </c>
      <c r="E2491" s="27" t="s">
        <v>40</v>
      </c>
      <c r="F2491" s="27" t="s">
        <v>99</v>
      </c>
      <c r="G2491" s="27" t="s">
        <v>100</v>
      </c>
      <c r="H2491" s="27" t="s">
        <v>25</v>
      </c>
      <c r="I2491" s="29">
        <v>0.45000000000000007</v>
      </c>
      <c r="J2491" s="30">
        <v>3500</v>
      </c>
      <c r="K2491" s="31">
        <f t="shared" si="18"/>
        <v>1575.0000000000002</v>
      </c>
      <c r="L2491" s="31">
        <f t="shared" si="19"/>
        <v>551.25</v>
      </c>
      <c r="M2491" s="32">
        <v>0.35</v>
      </c>
      <c r="O2491" s="37"/>
      <c r="P2491" s="35"/>
      <c r="Q2491" s="33"/>
      <c r="R2491" s="34"/>
    </row>
    <row r="2492" spans="1:18" ht="15.75" customHeight="1" x14ac:dyDescent="0.2">
      <c r="A2492" s="22"/>
      <c r="B2492" s="27" t="s">
        <v>21</v>
      </c>
      <c r="C2492" s="27">
        <v>1185732</v>
      </c>
      <c r="D2492" s="28">
        <v>44398</v>
      </c>
      <c r="E2492" s="27" t="s">
        <v>40</v>
      </c>
      <c r="F2492" s="27" t="s">
        <v>99</v>
      </c>
      <c r="G2492" s="27" t="s">
        <v>100</v>
      </c>
      <c r="H2492" s="27" t="s">
        <v>26</v>
      </c>
      <c r="I2492" s="29">
        <v>0.4</v>
      </c>
      <c r="J2492" s="30">
        <v>2750</v>
      </c>
      <c r="K2492" s="31">
        <f t="shared" si="18"/>
        <v>1100</v>
      </c>
      <c r="L2492" s="31">
        <f t="shared" si="19"/>
        <v>440</v>
      </c>
      <c r="M2492" s="32">
        <v>0.4</v>
      </c>
      <c r="O2492" s="37"/>
      <c r="P2492" s="35"/>
      <c r="Q2492" s="33"/>
      <c r="R2492" s="34"/>
    </row>
    <row r="2493" spans="1:18" ht="15.75" customHeight="1" x14ac:dyDescent="0.2">
      <c r="A2493" s="22"/>
      <c r="B2493" s="27" t="s">
        <v>21</v>
      </c>
      <c r="C2493" s="27">
        <v>1185732</v>
      </c>
      <c r="D2493" s="28">
        <v>44398</v>
      </c>
      <c r="E2493" s="27" t="s">
        <v>40</v>
      </c>
      <c r="F2493" s="27" t="s">
        <v>99</v>
      </c>
      <c r="G2493" s="27" t="s">
        <v>100</v>
      </c>
      <c r="H2493" s="27" t="s">
        <v>27</v>
      </c>
      <c r="I2493" s="29">
        <v>0.4</v>
      </c>
      <c r="J2493" s="30">
        <v>2250</v>
      </c>
      <c r="K2493" s="31">
        <f t="shared" si="18"/>
        <v>900</v>
      </c>
      <c r="L2493" s="31">
        <f t="shared" si="19"/>
        <v>360</v>
      </c>
      <c r="M2493" s="32">
        <v>0.4</v>
      </c>
      <c r="O2493" s="37"/>
      <c r="P2493" s="35"/>
      <c r="Q2493" s="33"/>
      <c r="R2493" s="34"/>
    </row>
    <row r="2494" spans="1:18" ht="15.75" customHeight="1" x14ac:dyDescent="0.2">
      <c r="A2494" s="22"/>
      <c r="B2494" s="27" t="s">
        <v>21</v>
      </c>
      <c r="C2494" s="27">
        <v>1185732</v>
      </c>
      <c r="D2494" s="28">
        <v>44398</v>
      </c>
      <c r="E2494" s="27" t="s">
        <v>40</v>
      </c>
      <c r="F2494" s="27" t="s">
        <v>99</v>
      </c>
      <c r="G2494" s="27" t="s">
        <v>100</v>
      </c>
      <c r="H2494" s="27" t="s">
        <v>28</v>
      </c>
      <c r="I2494" s="29">
        <v>0.5</v>
      </c>
      <c r="J2494" s="30">
        <v>2500</v>
      </c>
      <c r="K2494" s="31">
        <f t="shared" si="18"/>
        <v>1250</v>
      </c>
      <c r="L2494" s="31">
        <f t="shared" si="19"/>
        <v>437.5</v>
      </c>
      <c r="M2494" s="32">
        <v>0.35</v>
      </c>
      <c r="O2494" s="37"/>
      <c r="P2494" s="35"/>
      <c r="Q2494" s="33"/>
      <c r="R2494" s="34"/>
    </row>
    <row r="2495" spans="1:18" ht="15.75" customHeight="1" x14ac:dyDescent="0.2">
      <c r="A2495" s="22"/>
      <c r="B2495" s="27" t="s">
        <v>21</v>
      </c>
      <c r="C2495" s="27">
        <v>1185732</v>
      </c>
      <c r="D2495" s="28">
        <v>44398</v>
      </c>
      <c r="E2495" s="27" t="s">
        <v>40</v>
      </c>
      <c r="F2495" s="27" t="s">
        <v>99</v>
      </c>
      <c r="G2495" s="27" t="s">
        <v>100</v>
      </c>
      <c r="H2495" s="27" t="s">
        <v>29</v>
      </c>
      <c r="I2495" s="29">
        <v>0.55000000000000004</v>
      </c>
      <c r="J2495" s="30">
        <v>4250</v>
      </c>
      <c r="K2495" s="31">
        <f t="shared" si="18"/>
        <v>2337.5</v>
      </c>
      <c r="L2495" s="31">
        <f t="shared" si="19"/>
        <v>935</v>
      </c>
      <c r="M2495" s="32">
        <v>0.4</v>
      </c>
      <c r="O2495" s="37"/>
      <c r="P2495" s="35"/>
      <c r="Q2495" s="33"/>
      <c r="R2495" s="34"/>
    </row>
    <row r="2496" spans="1:18" ht="15.75" customHeight="1" x14ac:dyDescent="0.2">
      <c r="A2496" s="22"/>
      <c r="B2496" s="27" t="s">
        <v>21</v>
      </c>
      <c r="C2496" s="27">
        <v>1185732</v>
      </c>
      <c r="D2496" s="28">
        <v>44430</v>
      </c>
      <c r="E2496" s="27" t="s">
        <v>40</v>
      </c>
      <c r="F2496" s="27" t="s">
        <v>99</v>
      </c>
      <c r="G2496" s="27" t="s">
        <v>100</v>
      </c>
      <c r="H2496" s="27" t="s">
        <v>24</v>
      </c>
      <c r="I2496" s="29">
        <v>0.5</v>
      </c>
      <c r="J2496" s="30">
        <v>5750</v>
      </c>
      <c r="K2496" s="31">
        <f t="shared" si="18"/>
        <v>2875</v>
      </c>
      <c r="L2496" s="31">
        <f t="shared" si="19"/>
        <v>1150</v>
      </c>
      <c r="M2496" s="32">
        <v>0.4</v>
      </c>
      <c r="O2496" s="37"/>
      <c r="P2496" s="35"/>
      <c r="Q2496" s="33"/>
      <c r="R2496" s="34"/>
    </row>
    <row r="2497" spans="1:18" ht="15.75" customHeight="1" x14ac:dyDescent="0.2">
      <c r="A2497" s="22"/>
      <c r="B2497" s="27" t="s">
        <v>21</v>
      </c>
      <c r="C2497" s="27">
        <v>1185732</v>
      </c>
      <c r="D2497" s="28">
        <v>44430</v>
      </c>
      <c r="E2497" s="27" t="s">
        <v>40</v>
      </c>
      <c r="F2497" s="27" t="s">
        <v>99</v>
      </c>
      <c r="G2497" s="27" t="s">
        <v>100</v>
      </c>
      <c r="H2497" s="27" t="s">
        <v>25</v>
      </c>
      <c r="I2497" s="29">
        <v>0.45000000000000007</v>
      </c>
      <c r="J2497" s="30">
        <v>3500</v>
      </c>
      <c r="K2497" s="31">
        <f t="shared" si="18"/>
        <v>1575.0000000000002</v>
      </c>
      <c r="L2497" s="31">
        <f t="shared" si="19"/>
        <v>551.25</v>
      </c>
      <c r="M2497" s="32">
        <v>0.35</v>
      </c>
      <c r="O2497" s="37"/>
      <c r="P2497" s="35"/>
      <c r="Q2497" s="33"/>
      <c r="R2497" s="34"/>
    </row>
    <row r="2498" spans="1:18" ht="15.75" customHeight="1" x14ac:dyDescent="0.2">
      <c r="A2498" s="22"/>
      <c r="B2498" s="27" t="s">
        <v>21</v>
      </c>
      <c r="C2498" s="27">
        <v>1185732</v>
      </c>
      <c r="D2498" s="28">
        <v>44430</v>
      </c>
      <c r="E2498" s="27" t="s">
        <v>40</v>
      </c>
      <c r="F2498" s="27" t="s">
        <v>99</v>
      </c>
      <c r="G2498" s="27" t="s">
        <v>100</v>
      </c>
      <c r="H2498" s="27" t="s">
        <v>26</v>
      </c>
      <c r="I2498" s="29">
        <v>0.4</v>
      </c>
      <c r="J2498" s="30">
        <v>2750</v>
      </c>
      <c r="K2498" s="31">
        <f t="shared" si="18"/>
        <v>1100</v>
      </c>
      <c r="L2498" s="31">
        <f t="shared" si="19"/>
        <v>440</v>
      </c>
      <c r="M2498" s="32">
        <v>0.4</v>
      </c>
      <c r="O2498" s="37"/>
      <c r="P2498" s="35"/>
      <c r="Q2498" s="33"/>
      <c r="R2498" s="34"/>
    </row>
    <row r="2499" spans="1:18" ht="15.75" customHeight="1" x14ac:dyDescent="0.2">
      <c r="A2499" s="22"/>
      <c r="B2499" s="27" t="s">
        <v>21</v>
      </c>
      <c r="C2499" s="27">
        <v>1185732</v>
      </c>
      <c r="D2499" s="28">
        <v>44430</v>
      </c>
      <c r="E2499" s="27" t="s">
        <v>40</v>
      </c>
      <c r="F2499" s="27" t="s">
        <v>99</v>
      </c>
      <c r="G2499" s="27" t="s">
        <v>100</v>
      </c>
      <c r="H2499" s="27" t="s">
        <v>27</v>
      </c>
      <c r="I2499" s="29">
        <v>0.4</v>
      </c>
      <c r="J2499" s="30">
        <v>2500</v>
      </c>
      <c r="K2499" s="31">
        <f t="shared" si="18"/>
        <v>1000</v>
      </c>
      <c r="L2499" s="31">
        <f t="shared" si="19"/>
        <v>400</v>
      </c>
      <c r="M2499" s="32">
        <v>0.4</v>
      </c>
      <c r="O2499" s="37"/>
      <c r="P2499" s="35"/>
      <c r="Q2499" s="33"/>
      <c r="R2499" s="34"/>
    </row>
    <row r="2500" spans="1:18" ht="15.75" customHeight="1" x14ac:dyDescent="0.2">
      <c r="A2500" s="22"/>
      <c r="B2500" s="27" t="s">
        <v>21</v>
      </c>
      <c r="C2500" s="27">
        <v>1185732</v>
      </c>
      <c r="D2500" s="28">
        <v>44430</v>
      </c>
      <c r="E2500" s="27" t="s">
        <v>40</v>
      </c>
      <c r="F2500" s="27" t="s">
        <v>99</v>
      </c>
      <c r="G2500" s="27" t="s">
        <v>100</v>
      </c>
      <c r="H2500" s="27" t="s">
        <v>28</v>
      </c>
      <c r="I2500" s="29">
        <v>0.5</v>
      </c>
      <c r="J2500" s="30">
        <v>2250</v>
      </c>
      <c r="K2500" s="31">
        <f t="shared" si="18"/>
        <v>1125</v>
      </c>
      <c r="L2500" s="31">
        <f t="shared" si="19"/>
        <v>393.75</v>
      </c>
      <c r="M2500" s="32">
        <v>0.35</v>
      </c>
      <c r="O2500" s="37"/>
      <c r="P2500" s="35"/>
      <c r="Q2500" s="33"/>
      <c r="R2500" s="34"/>
    </row>
    <row r="2501" spans="1:18" ht="15.75" customHeight="1" x14ac:dyDescent="0.2">
      <c r="A2501" s="22"/>
      <c r="B2501" s="27" t="s">
        <v>21</v>
      </c>
      <c r="C2501" s="27">
        <v>1185732</v>
      </c>
      <c r="D2501" s="28">
        <v>44430</v>
      </c>
      <c r="E2501" s="27" t="s">
        <v>40</v>
      </c>
      <c r="F2501" s="27" t="s">
        <v>99</v>
      </c>
      <c r="G2501" s="27" t="s">
        <v>100</v>
      </c>
      <c r="H2501" s="27" t="s">
        <v>29</v>
      </c>
      <c r="I2501" s="29">
        <v>0.55000000000000004</v>
      </c>
      <c r="J2501" s="30">
        <v>4000</v>
      </c>
      <c r="K2501" s="31">
        <f t="shared" si="18"/>
        <v>2200</v>
      </c>
      <c r="L2501" s="31">
        <f t="shared" si="19"/>
        <v>880</v>
      </c>
      <c r="M2501" s="32">
        <v>0.4</v>
      </c>
      <c r="O2501" s="37"/>
      <c r="P2501" s="35"/>
      <c r="Q2501" s="33"/>
      <c r="R2501" s="34"/>
    </row>
    <row r="2502" spans="1:18" ht="15.75" customHeight="1" x14ac:dyDescent="0.2">
      <c r="A2502" s="22"/>
      <c r="B2502" s="27" t="s">
        <v>21</v>
      </c>
      <c r="C2502" s="27">
        <v>1185732</v>
      </c>
      <c r="D2502" s="28">
        <v>44462</v>
      </c>
      <c r="E2502" s="27" t="s">
        <v>40</v>
      </c>
      <c r="F2502" s="27" t="s">
        <v>99</v>
      </c>
      <c r="G2502" s="27" t="s">
        <v>100</v>
      </c>
      <c r="H2502" s="27" t="s">
        <v>24</v>
      </c>
      <c r="I2502" s="29">
        <v>0.5</v>
      </c>
      <c r="J2502" s="30">
        <v>5250</v>
      </c>
      <c r="K2502" s="31">
        <f t="shared" si="18"/>
        <v>2625</v>
      </c>
      <c r="L2502" s="31">
        <f t="shared" si="19"/>
        <v>1050</v>
      </c>
      <c r="M2502" s="32">
        <v>0.4</v>
      </c>
      <c r="O2502" s="37"/>
      <c r="P2502" s="35"/>
      <c r="Q2502" s="33"/>
      <c r="R2502" s="34"/>
    </row>
    <row r="2503" spans="1:18" ht="15.75" customHeight="1" x14ac:dyDescent="0.2">
      <c r="A2503" s="22"/>
      <c r="B2503" s="27" t="s">
        <v>21</v>
      </c>
      <c r="C2503" s="27">
        <v>1185732</v>
      </c>
      <c r="D2503" s="28">
        <v>44462</v>
      </c>
      <c r="E2503" s="27" t="s">
        <v>40</v>
      </c>
      <c r="F2503" s="27" t="s">
        <v>99</v>
      </c>
      <c r="G2503" s="27" t="s">
        <v>100</v>
      </c>
      <c r="H2503" s="27" t="s">
        <v>25</v>
      </c>
      <c r="I2503" s="29">
        <v>0.45000000000000007</v>
      </c>
      <c r="J2503" s="30">
        <v>3250</v>
      </c>
      <c r="K2503" s="31">
        <f t="shared" si="18"/>
        <v>1462.5000000000002</v>
      </c>
      <c r="L2503" s="31">
        <f t="shared" si="19"/>
        <v>511.87500000000006</v>
      </c>
      <c r="M2503" s="32">
        <v>0.35</v>
      </c>
      <c r="O2503" s="37"/>
      <c r="P2503" s="35"/>
      <c r="Q2503" s="33"/>
      <c r="R2503" s="34"/>
    </row>
    <row r="2504" spans="1:18" ht="15.75" customHeight="1" x14ac:dyDescent="0.2">
      <c r="A2504" s="22"/>
      <c r="B2504" s="27" t="s">
        <v>21</v>
      </c>
      <c r="C2504" s="27">
        <v>1185732</v>
      </c>
      <c r="D2504" s="28">
        <v>44462</v>
      </c>
      <c r="E2504" s="27" t="s">
        <v>40</v>
      </c>
      <c r="F2504" s="27" t="s">
        <v>99</v>
      </c>
      <c r="G2504" s="27" t="s">
        <v>100</v>
      </c>
      <c r="H2504" s="27" t="s">
        <v>26</v>
      </c>
      <c r="I2504" s="29">
        <v>0.35000000000000003</v>
      </c>
      <c r="J2504" s="30">
        <v>2250</v>
      </c>
      <c r="K2504" s="31">
        <f t="shared" si="18"/>
        <v>787.50000000000011</v>
      </c>
      <c r="L2504" s="31">
        <f t="shared" si="19"/>
        <v>315.00000000000006</v>
      </c>
      <c r="M2504" s="32">
        <v>0.4</v>
      </c>
      <c r="O2504" s="37"/>
      <c r="P2504" s="35"/>
      <c r="Q2504" s="33"/>
      <c r="R2504" s="34"/>
    </row>
    <row r="2505" spans="1:18" ht="15.75" customHeight="1" x14ac:dyDescent="0.2">
      <c r="A2505" s="22"/>
      <c r="B2505" s="27" t="s">
        <v>21</v>
      </c>
      <c r="C2505" s="27">
        <v>1185732</v>
      </c>
      <c r="D2505" s="28">
        <v>44462</v>
      </c>
      <c r="E2505" s="27" t="s">
        <v>40</v>
      </c>
      <c r="F2505" s="27" t="s">
        <v>99</v>
      </c>
      <c r="G2505" s="27" t="s">
        <v>100</v>
      </c>
      <c r="H2505" s="27" t="s">
        <v>27</v>
      </c>
      <c r="I2505" s="29">
        <v>0.35000000000000003</v>
      </c>
      <c r="J2505" s="30">
        <v>2000</v>
      </c>
      <c r="K2505" s="31">
        <f t="shared" si="18"/>
        <v>700.00000000000011</v>
      </c>
      <c r="L2505" s="31">
        <f t="shared" si="19"/>
        <v>280.00000000000006</v>
      </c>
      <c r="M2505" s="32">
        <v>0.4</v>
      </c>
      <c r="O2505" s="37"/>
      <c r="P2505" s="35"/>
      <c r="Q2505" s="33"/>
      <c r="R2505" s="34"/>
    </row>
    <row r="2506" spans="1:18" ht="15.75" customHeight="1" x14ac:dyDescent="0.2">
      <c r="A2506" s="22"/>
      <c r="B2506" s="27" t="s">
        <v>21</v>
      </c>
      <c r="C2506" s="27">
        <v>1185732</v>
      </c>
      <c r="D2506" s="28">
        <v>44462</v>
      </c>
      <c r="E2506" s="27" t="s">
        <v>40</v>
      </c>
      <c r="F2506" s="27" t="s">
        <v>99</v>
      </c>
      <c r="G2506" s="27" t="s">
        <v>100</v>
      </c>
      <c r="H2506" s="27" t="s">
        <v>28</v>
      </c>
      <c r="I2506" s="29">
        <v>0.45</v>
      </c>
      <c r="J2506" s="30">
        <v>2000</v>
      </c>
      <c r="K2506" s="31">
        <f t="shared" si="18"/>
        <v>900</v>
      </c>
      <c r="L2506" s="31">
        <f t="shared" si="19"/>
        <v>315</v>
      </c>
      <c r="M2506" s="32">
        <v>0.35</v>
      </c>
      <c r="O2506" s="37"/>
      <c r="P2506" s="35"/>
      <c r="Q2506" s="33"/>
      <c r="R2506" s="34"/>
    </row>
    <row r="2507" spans="1:18" ht="15.75" customHeight="1" x14ac:dyDescent="0.2">
      <c r="A2507" s="22"/>
      <c r="B2507" s="27" t="s">
        <v>21</v>
      </c>
      <c r="C2507" s="27">
        <v>1185732</v>
      </c>
      <c r="D2507" s="28">
        <v>44462</v>
      </c>
      <c r="E2507" s="27" t="s">
        <v>40</v>
      </c>
      <c r="F2507" s="27" t="s">
        <v>99</v>
      </c>
      <c r="G2507" s="27" t="s">
        <v>100</v>
      </c>
      <c r="H2507" s="27" t="s">
        <v>29</v>
      </c>
      <c r="I2507" s="29">
        <v>0.5</v>
      </c>
      <c r="J2507" s="30">
        <v>2750</v>
      </c>
      <c r="K2507" s="31">
        <f t="shared" si="18"/>
        <v>1375</v>
      </c>
      <c r="L2507" s="31">
        <f t="shared" si="19"/>
        <v>550</v>
      </c>
      <c r="M2507" s="32">
        <v>0.4</v>
      </c>
      <c r="O2507" s="37"/>
      <c r="P2507" s="35"/>
      <c r="Q2507" s="33"/>
      <c r="R2507" s="34"/>
    </row>
    <row r="2508" spans="1:18" ht="15.75" customHeight="1" x14ac:dyDescent="0.2">
      <c r="A2508" s="22"/>
      <c r="B2508" s="27" t="s">
        <v>21</v>
      </c>
      <c r="C2508" s="27">
        <v>1185732</v>
      </c>
      <c r="D2508" s="28">
        <v>44491</v>
      </c>
      <c r="E2508" s="27" t="s">
        <v>40</v>
      </c>
      <c r="F2508" s="27" t="s">
        <v>99</v>
      </c>
      <c r="G2508" s="27" t="s">
        <v>100</v>
      </c>
      <c r="H2508" s="27" t="s">
        <v>24</v>
      </c>
      <c r="I2508" s="29">
        <v>0.54999999999999993</v>
      </c>
      <c r="J2508" s="30">
        <v>4500</v>
      </c>
      <c r="K2508" s="31">
        <f t="shared" si="18"/>
        <v>2474.9999999999995</v>
      </c>
      <c r="L2508" s="31">
        <f t="shared" si="19"/>
        <v>989.99999999999989</v>
      </c>
      <c r="M2508" s="32">
        <v>0.4</v>
      </c>
      <c r="O2508" s="37"/>
      <c r="P2508" s="35"/>
      <c r="Q2508" s="33"/>
      <c r="R2508" s="34"/>
    </row>
    <row r="2509" spans="1:18" ht="15.75" customHeight="1" x14ac:dyDescent="0.2">
      <c r="A2509" s="22"/>
      <c r="B2509" s="27" t="s">
        <v>21</v>
      </c>
      <c r="C2509" s="27">
        <v>1185732</v>
      </c>
      <c r="D2509" s="28">
        <v>44491</v>
      </c>
      <c r="E2509" s="27" t="s">
        <v>40</v>
      </c>
      <c r="F2509" s="27" t="s">
        <v>99</v>
      </c>
      <c r="G2509" s="27" t="s">
        <v>100</v>
      </c>
      <c r="H2509" s="27" t="s">
        <v>25</v>
      </c>
      <c r="I2509" s="29">
        <v>0.45</v>
      </c>
      <c r="J2509" s="30">
        <v>2750</v>
      </c>
      <c r="K2509" s="31">
        <f t="shared" si="18"/>
        <v>1237.5</v>
      </c>
      <c r="L2509" s="31">
        <f t="shared" si="19"/>
        <v>433.125</v>
      </c>
      <c r="M2509" s="32">
        <v>0.35</v>
      </c>
      <c r="O2509" s="37"/>
      <c r="P2509" s="35"/>
      <c r="Q2509" s="33"/>
      <c r="R2509" s="34"/>
    </row>
    <row r="2510" spans="1:18" ht="15.75" customHeight="1" x14ac:dyDescent="0.2">
      <c r="A2510" s="22"/>
      <c r="B2510" s="27" t="s">
        <v>21</v>
      </c>
      <c r="C2510" s="27">
        <v>1185732</v>
      </c>
      <c r="D2510" s="28">
        <v>44491</v>
      </c>
      <c r="E2510" s="27" t="s">
        <v>40</v>
      </c>
      <c r="F2510" s="27" t="s">
        <v>99</v>
      </c>
      <c r="G2510" s="27" t="s">
        <v>100</v>
      </c>
      <c r="H2510" s="27" t="s">
        <v>26</v>
      </c>
      <c r="I2510" s="29">
        <v>0.45</v>
      </c>
      <c r="J2510" s="30">
        <v>1750</v>
      </c>
      <c r="K2510" s="31">
        <f t="shared" si="18"/>
        <v>787.5</v>
      </c>
      <c r="L2510" s="31">
        <f t="shared" si="19"/>
        <v>315</v>
      </c>
      <c r="M2510" s="32">
        <v>0.4</v>
      </c>
      <c r="O2510" s="37"/>
      <c r="P2510" s="35"/>
      <c r="Q2510" s="33"/>
      <c r="R2510" s="34"/>
    </row>
    <row r="2511" spans="1:18" ht="15.75" customHeight="1" x14ac:dyDescent="0.2">
      <c r="A2511" s="22"/>
      <c r="B2511" s="27" t="s">
        <v>21</v>
      </c>
      <c r="C2511" s="27">
        <v>1185732</v>
      </c>
      <c r="D2511" s="28">
        <v>44491</v>
      </c>
      <c r="E2511" s="27" t="s">
        <v>40</v>
      </c>
      <c r="F2511" s="27" t="s">
        <v>99</v>
      </c>
      <c r="G2511" s="27" t="s">
        <v>100</v>
      </c>
      <c r="H2511" s="27" t="s">
        <v>27</v>
      </c>
      <c r="I2511" s="29">
        <v>0.45</v>
      </c>
      <c r="J2511" s="30">
        <v>1500</v>
      </c>
      <c r="K2511" s="31">
        <f t="shared" si="18"/>
        <v>675</v>
      </c>
      <c r="L2511" s="31">
        <f t="shared" si="19"/>
        <v>270</v>
      </c>
      <c r="M2511" s="32">
        <v>0.4</v>
      </c>
      <c r="O2511" s="37"/>
      <c r="P2511" s="35"/>
      <c r="Q2511" s="33"/>
      <c r="R2511" s="34"/>
    </row>
    <row r="2512" spans="1:18" ht="15.75" customHeight="1" x14ac:dyDescent="0.2">
      <c r="A2512" s="22"/>
      <c r="B2512" s="27" t="s">
        <v>21</v>
      </c>
      <c r="C2512" s="27">
        <v>1185732</v>
      </c>
      <c r="D2512" s="28">
        <v>44491</v>
      </c>
      <c r="E2512" s="27" t="s">
        <v>40</v>
      </c>
      <c r="F2512" s="27" t="s">
        <v>99</v>
      </c>
      <c r="G2512" s="27" t="s">
        <v>100</v>
      </c>
      <c r="H2512" s="27" t="s">
        <v>28</v>
      </c>
      <c r="I2512" s="29">
        <v>0.54999999999999993</v>
      </c>
      <c r="J2512" s="30">
        <v>1500</v>
      </c>
      <c r="K2512" s="31">
        <f t="shared" si="18"/>
        <v>824.99999999999989</v>
      </c>
      <c r="L2512" s="31">
        <f t="shared" si="19"/>
        <v>288.74999999999994</v>
      </c>
      <c r="M2512" s="32">
        <v>0.35</v>
      </c>
      <c r="O2512" s="37"/>
      <c r="P2512" s="35"/>
      <c r="Q2512" s="33"/>
      <c r="R2512" s="34"/>
    </row>
    <row r="2513" spans="1:18" ht="15.75" customHeight="1" x14ac:dyDescent="0.2">
      <c r="A2513" s="22"/>
      <c r="B2513" s="27" t="s">
        <v>21</v>
      </c>
      <c r="C2513" s="27">
        <v>1185732</v>
      </c>
      <c r="D2513" s="28">
        <v>44491</v>
      </c>
      <c r="E2513" s="27" t="s">
        <v>40</v>
      </c>
      <c r="F2513" s="27" t="s">
        <v>99</v>
      </c>
      <c r="G2513" s="27" t="s">
        <v>100</v>
      </c>
      <c r="H2513" s="27" t="s">
        <v>29</v>
      </c>
      <c r="I2513" s="29">
        <v>0.54999999999999993</v>
      </c>
      <c r="J2513" s="30">
        <v>2750</v>
      </c>
      <c r="K2513" s="31">
        <f t="shared" si="18"/>
        <v>1512.4999999999998</v>
      </c>
      <c r="L2513" s="31">
        <f t="shared" si="19"/>
        <v>604.99999999999989</v>
      </c>
      <c r="M2513" s="32">
        <v>0.4</v>
      </c>
      <c r="O2513" s="37"/>
      <c r="P2513" s="35"/>
      <c r="Q2513" s="33"/>
      <c r="R2513" s="34"/>
    </row>
    <row r="2514" spans="1:18" ht="15.75" customHeight="1" x14ac:dyDescent="0.2">
      <c r="A2514" s="22"/>
      <c r="B2514" s="27" t="s">
        <v>21</v>
      </c>
      <c r="C2514" s="27">
        <v>1185732</v>
      </c>
      <c r="D2514" s="28">
        <v>44522</v>
      </c>
      <c r="E2514" s="27" t="s">
        <v>40</v>
      </c>
      <c r="F2514" s="27" t="s">
        <v>99</v>
      </c>
      <c r="G2514" s="27" t="s">
        <v>100</v>
      </c>
      <c r="H2514" s="27" t="s">
        <v>24</v>
      </c>
      <c r="I2514" s="29">
        <v>0.5</v>
      </c>
      <c r="J2514" s="30">
        <v>4250</v>
      </c>
      <c r="K2514" s="31">
        <f t="shared" si="18"/>
        <v>2125</v>
      </c>
      <c r="L2514" s="31">
        <f t="shared" si="19"/>
        <v>850</v>
      </c>
      <c r="M2514" s="32">
        <v>0.4</v>
      </c>
      <c r="O2514" s="37"/>
      <c r="P2514" s="35"/>
      <c r="Q2514" s="33"/>
      <c r="R2514" s="34"/>
    </row>
    <row r="2515" spans="1:18" ht="15.75" customHeight="1" x14ac:dyDescent="0.2">
      <c r="A2515" s="22"/>
      <c r="B2515" s="27" t="s">
        <v>21</v>
      </c>
      <c r="C2515" s="27">
        <v>1185732</v>
      </c>
      <c r="D2515" s="28">
        <v>44522</v>
      </c>
      <c r="E2515" s="27" t="s">
        <v>40</v>
      </c>
      <c r="F2515" s="27" t="s">
        <v>99</v>
      </c>
      <c r="G2515" s="27" t="s">
        <v>100</v>
      </c>
      <c r="H2515" s="27" t="s">
        <v>25</v>
      </c>
      <c r="I2515" s="29">
        <v>0.4</v>
      </c>
      <c r="J2515" s="30">
        <v>2750</v>
      </c>
      <c r="K2515" s="31">
        <f t="shared" si="18"/>
        <v>1100</v>
      </c>
      <c r="L2515" s="31">
        <f t="shared" si="19"/>
        <v>385</v>
      </c>
      <c r="M2515" s="32">
        <v>0.35</v>
      </c>
      <c r="O2515" s="37"/>
      <c r="P2515" s="35"/>
      <c r="Q2515" s="33"/>
      <c r="R2515" s="34"/>
    </row>
    <row r="2516" spans="1:18" ht="15.75" customHeight="1" x14ac:dyDescent="0.2">
      <c r="A2516" s="22"/>
      <c r="B2516" s="27" t="s">
        <v>21</v>
      </c>
      <c r="C2516" s="27">
        <v>1185732</v>
      </c>
      <c r="D2516" s="28">
        <v>44522</v>
      </c>
      <c r="E2516" s="27" t="s">
        <v>40</v>
      </c>
      <c r="F2516" s="27" t="s">
        <v>99</v>
      </c>
      <c r="G2516" s="27" t="s">
        <v>100</v>
      </c>
      <c r="H2516" s="27" t="s">
        <v>26</v>
      </c>
      <c r="I2516" s="29">
        <v>0.45</v>
      </c>
      <c r="J2516" s="30">
        <v>2200</v>
      </c>
      <c r="K2516" s="31">
        <f t="shared" si="18"/>
        <v>990</v>
      </c>
      <c r="L2516" s="31">
        <f t="shared" si="19"/>
        <v>396</v>
      </c>
      <c r="M2516" s="32">
        <v>0.4</v>
      </c>
      <c r="O2516" s="37"/>
      <c r="P2516" s="35"/>
      <c r="Q2516" s="33"/>
      <c r="R2516" s="34"/>
    </row>
    <row r="2517" spans="1:18" ht="15.75" customHeight="1" x14ac:dyDescent="0.2">
      <c r="A2517" s="22"/>
      <c r="B2517" s="27" t="s">
        <v>21</v>
      </c>
      <c r="C2517" s="27">
        <v>1185732</v>
      </c>
      <c r="D2517" s="28">
        <v>44522</v>
      </c>
      <c r="E2517" s="27" t="s">
        <v>40</v>
      </c>
      <c r="F2517" s="27" t="s">
        <v>99</v>
      </c>
      <c r="G2517" s="27" t="s">
        <v>100</v>
      </c>
      <c r="H2517" s="27" t="s">
        <v>27</v>
      </c>
      <c r="I2517" s="29">
        <v>0.55000000000000004</v>
      </c>
      <c r="J2517" s="30">
        <v>2000</v>
      </c>
      <c r="K2517" s="31">
        <f t="shared" si="18"/>
        <v>1100</v>
      </c>
      <c r="L2517" s="31">
        <f t="shared" si="19"/>
        <v>440</v>
      </c>
      <c r="M2517" s="32">
        <v>0.4</v>
      </c>
      <c r="O2517" s="37"/>
      <c r="P2517" s="35"/>
      <c r="Q2517" s="33"/>
      <c r="R2517" s="34"/>
    </row>
    <row r="2518" spans="1:18" ht="15.75" customHeight="1" x14ac:dyDescent="0.2">
      <c r="A2518" s="22"/>
      <c r="B2518" s="27" t="s">
        <v>21</v>
      </c>
      <c r="C2518" s="27">
        <v>1185732</v>
      </c>
      <c r="D2518" s="28">
        <v>44522</v>
      </c>
      <c r="E2518" s="27" t="s">
        <v>40</v>
      </c>
      <c r="F2518" s="27" t="s">
        <v>99</v>
      </c>
      <c r="G2518" s="27" t="s">
        <v>100</v>
      </c>
      <c r="H2518" s="27" t="s">
        <v>28</v>
      </c>
      <c r="I2518" s="29">
        <v>0.65</v>
      </c>
      <c r="J2518" s="30">
        <v>1750</v>
      </c>
      <c r="K2518" s="31">
        <f t="shared" si="18"/>
        <v>1137.5</v>
      </c>
      <c r="L2518" s="31">
        <f t="shared" si="19"/>
        <v>398.125</v>
      </c>
      <c r="M2518" s="32">
        <v>0.35</v>
      </c>
      <c r="O2518" s="37"/>
      <c r="P2518" s="35"/>
      <c r="Q2518" s="33"/>
      <c r="R2518" s="34"/>
    </row>
    <row r="2519" spans="1:18" ht="15.75" customHeight="1" x14ac:dyDescent="0.2">
      <c r="A2519" s="22"/>
      <c r="B2519" s="27" t="s">
        <v>21</v>
      </c>
      <c r="C2519" s="27">
        <v>1185732</v>
      </c>
      <c r="D2519" s="28">
        <v>44522</v>
      </c>
      <c r="E2519" s="27" t="s">
        <v>40</v>
      </c>
      <c r="F2519" s="27" t="s">
        <v>99</v>
      </c>
      <c r="G2519" s="27" t="s">
        <v>100</v>
      </c>
      <c r="H2519" s="27" t="s">
        <v>29</v>
      </c>
      <c r="I2519" s="29">
        <v>0.7</v>
      </c>
      <c r="J2519" s="30">
        <v>2750</v>
      </c>
      <c r="K2519" s="31">
        <f t="shared" si="18"/>
        <v>1924.9999999999998</v>
      </c>
      <c r="L2519" s="31">
        <f t="shared" si="19"/>
        <v>770</v>
      </c>
      <c r="M2519" s="32">
        <v>0.4</v>
      </c>
      <c r="O2519" s="37"/>
      <c r="P2519" s="35"/>
      <c r="Q2519" s="33"/>
      <c r="R2519" s="34"/>
    </row>
    <row r="2520" spans="1:18" ht="15.75" customHeight="1" x14ac:dyDescent="0.2">
      <c r="A2520" s="22"/>
      <c r="B2520" s="27" t="s">
        <v>21</v>
      </c>
      <c r="C2520" s="27">
        <v>1185732</v>
      </c>
      <c r="D2520" s="28">
        <v>44551</v>
      </c>
      <c r="E2520" s="27" t="s">
        <v>40</v>
      </c>
      <c r="F2520" s="27" t="s">
        <v>99</v>
      </c>
      <c r="G2520" s="27" t="s">
        <v>100</v>
      </c>
      <c r="H2520" s="27" t="s">
        <v>24</v>
      </c>
      <c r="I2520" s="29">
        <v>0.65</v>
      </c>
      <c r="J2520" s="30">
        <v>5250</v>
      </c>
      <c r="K2520" s="31">
        <f t="shared" si="18"/>
        <v>3412.5</v>
      </c>
      <c r="L2520" s="31">
        <f t="shared" si="19"/>
        <v>1365</v>
      </c>
      <c r="M2520" s="32">
        <v>0.4</v>
      </c>
      <c r="O2520" s="37"/>
      <c r="P2520" s="35"/>
      <c r="Q2520" s="33"/>
      <c r="R2520" s="34"/>
    </row>
    <row r="2521" spans="1:18" ht="15.75" customHeight="1" x14ac:dyDescent="0.2">
      <c r="A2521" s="22"/>
      <c r="B2521" s="27" t="s">
        <v>21</v>
      </c>
      <c r="C2521" s="27">
        <v>1185732</v>
      </c>
      <c r="D2521" s="28">
        <v>44551</v>
      </c>
      <c r="E2521" s="27" t="s">
        <v>40</v>
      </c>
      <c r="F2521" s="27" t="s">
        <v>99</v>
      </c>
      <c r="G2521" s="27" t="s">
        <v>100</v>
      </c>
      <c r="H2521" s="27" t="s">
        <v>25</v>
      </c>
      <c r="I2521" s="29">
        <v>0.55000000000000004</v>
      </c>
      <c r="J2521" s="30">
        <v>3250</v>
      </c>
      <c r="K2521" s="31">
        <f t="shared" si="18"/>
        <v>1787.5000000000002</v>
      </c>
      <c r="L2521" s="31">
        <f t="shared" si="19"/>
        <v>625.625</v>
      </c>
      <c r="M2521" s="32">
        <v>0.35</v>
      </c>
      <c r="O2521" s="37"/>
      <c r="P2521" s="35"/>
      <c r="Q2521" s="33"/>
      <c r="R2521" s="34"/>
    </row>
    <row r="2522" spans="1:18" ht="15.75" customHeight="1" x14ac:dyDescent="0.2">
      <c r="A2522" s="22"/>
      <c r="B2522" s="27" t="s">
        <v>21</v>
      </c>
      <c r="C2522" s="27">
        <v>1185732</v>
      </c>
      <c r="D2522" s="28">
        <v>44551</v>
      </c>
      <c r="E2522" s="27" t="s">
        <v>40</v>
      </c>
      <c r="F2522" s="27" t="s">
        <v>99</v>
      </c>
      <c r="G2522" s="27" t="s">
        <v>100</v>
      </c>
      <c r="H2522" s="27" t="s">
        <v>26</v>
      </c>
      <c r="I2522" s="29">
        <v>0.55000000000000004</v>
      </c>
      <c r="J2522" s="30">
        <v>2750</v>
      </c>
      <c r="K2522" s="31">
        <f t="shared" si="18"/>
        <v>1512.5000000000002</v>
      </c>
      <c r="L2522" s="31">
        <f t="shared" si="19"/>
        <v>605.00000000000011</v>
      </c>
      <c r="M2522" s="32">
        <v>0.4</v>
      </c>
      <c r="O2522" s="37"/>
      <c r="P2522" s="35"/>
      <c r="Q2522" s="33"/>
      <c r="R2522" s="34"/>
    </row>
    <row r="2523" spans="1:18" ht="15.75" customHeight="1" x14ac:dyDescent="0.2">
      <c r="A2523" s="22"/>
      <c r="B2523" s="27" t="s">
        <v>21</v>
      </c>
      <c r="C2523" s="27">
        <v>1185732</v>
      </c>
      <c r="D2523" s="28">
        <v>44551</v>
      </c>
      <c r="E2523" s="27" t="s">
        <v>40</v>
      </c>
      <c r="F2523" s="27" t="s">
        <v>99</v>
      </c>
      <c r="G2523" s="27" t="s">
        <v>100</v>
      </c>
      <c r="H2523" s="27" t="s">
        <v>27</v>
      </c>
      <c r="I2523" s="29">
        <v>0.5</v>
      </c>
      <c r="J2523" s="30">
        <v>2250</v>
      </c>
      <c r="K2523" s="31">
        <f t="shared" si="18"/>
        <v>1125</v>
      </c>
      <c r="L2523" s="31">
        <f t="shared" si="19"/>
        <v>450</v>
      </c>
      <c r="M2523" s="32">
        <v>0.4</v>
      </c>
      <c r="O2523" s="37"/>
      <c r="P2523" s="35"/>
      <c r="Q2523" s="33"/>
      <c r="R2523" s="34"/>
    </row>
    <row r="2524" spans="1:18" ht="15.75" customHeight="1" x14ac:dyDescent="0.2">
      <c r="A2524" s="22"/>
      <c r="B2524" s="27" t="s">
        <v>21</v>
      </c>
      <c r="C2524" s="27">
        <v>1185732</v>
      </c>
      <c r="D2524" s="28">
        <v>44551</v>
      </c>
      <c r="E2524" s="27" t="s">
        <v>40</v>
      </c>
      <c r="F2524" s="27" t="s">
        <v>99</v>
      </c>
      <c r="G2524" s="27" t="s">
        <v>100</v>
      </c>
      <c r="H2524" s="27" t="s">
        <v>28</v>
      </c>
      <c r="I2524" s="29">
        <v>0.6</v>
      </c>
      <c r="J2524" s="30">
        <v>2250</v>
      </c>
      <c r="K2524" s="31">
        <f t="shared" si="18"/>
        <v>1350</v>
      </c>
      <c r="L2524" s="31">
        <f t="shared" si="19"/>
        <v>472.49999999999994</v>
      </c>
      <c r="M2524" s="32">
        <v>0.35</v>
      </c>
      <c r="O2524" s="37"/>
      <c r="P2524" s="35"/>
      <c r="Q2524" s="33"/>
      <c r="R2524" s="34"/>
    </row>
    <row r="2525" spans="1:18" ht="15.75" customHeight="1" x14ac:dyDescent="0.2">
      <c r="A2525" s="22"/>
      <c r="B2525" s="27" t="s">
        <v>21</v>
      </c>
      <c r="C2525" s="27">
        <v>1185732</v>
      </c>
      <c r="D2525" s="28">
        <v>44551</v>
      </c>
      <c r="E2525" s="27" t="s">
        <v>40</v>
      </c>
      <c r="F2525" s="27" t="s">
        <v>99</v>
      </c>
      <c r="G2525" s="27" t="s">
        <v>100</v>
      </c>
      <c r="H2525" s="27" t="s">
        <v>29</v>
      </c>
      <c r="I2525" s="29">
        <v>0.64999999999999991</v>
      </c>
      <c r="J2525" s="30">
        <v>3250</v>
      </c>
      <c r="K2525" s="31">
        <f t="shared" si="18"/>
        <v>2112.4999999999995</v>
      </c>
      <c r="L2525" s="31">
        <f t="shared" si="19"/>
        <v>844.99999999999989</v>
      </c>
      <c r="M2525" s="32">
        <v>0.4</v>
      </c>
      <c r="O2525" s="37"/>
      <c r="P2525" s="35"/>
      <c r="Q2525" s="33"/>
      <c r="R2525" s="34"/>
    </row>
    <row r="2526" spans="1:18" ht="15.75" customHeight="1" x14ac:dyDescent="0.2">
      <c r="A2526" s="22" t="s">
        <v>46</v>
      </c>
      <c r="B2526" s="27" t="s">
        <v>21</v>
      </c>
      <c r="C2526" s="27">
        <v>1185732</v>
      </c>
      <c r="D2526" s="28">
        <v>44216</v>
      </c>
      <c r="E2526" s="27" t="s">
        <v>53</v>
      </c>
      <c r="F2526" s="27" t="s">
        <v>101</v>
      </c>
      <c r="G2526" s="27" t="s">
        <v>102</v>
      </c>
      <c r="H2526" s="27" t="s">
        <v>24</v>
      </c>
      <c r="I2526" s="29">
        <v>0.30000000000000004</v>
      </c>
      <c r="J2526" s="30">
        <v>7250</v>
      </c>
      <c r="K2526" s="31">
        <f t="shared" si="18"/>
        <v>2175.0000000000005</v>
      </c>
      <c r="L2526" s="31">
        <f t="shared" si="19"/>
        <v>870.00000000000023</v>
      </c>
      <c r="M2526" s="32">
        <v>0.4</v>
      </c>
      <c r="O2526" s="37"/>
      <c r="P2526" s="35"/>
      <c r="Q2526" s="33"/>
      <c r="R2526" s="34"/>
    </row>
    <row r="2527" spans="1:18" ht="15.75" customHeight="1" x14ac:dyDescent="0.2">
      <c r="A2527" s="22"/>
      <c r="B2527" s="27" t="s">
        <v>21</v>
      </c>
      <c r="C2527" s="27">
        <v>1185732</v>
      </c>
      <c r="D2527" s="28">
        <v>44216</v>
      </c>
      <c r="E2527" s="27" t="s">
        <v>53</v>
      </c>
      <c r="F2527" s="27" t="s">
        <v>101</v>
      </c>
      <c r="G2527" s="27" t="s">
        <v>102</v>
      </c>
      <c r="H2527" s="27" t="s">
        <v>25</v>
      </c>
      <c r="I2527" s="29">
        <v>0.30000000000000004</v>
      </c>
      <c r="J2527" s="30">
        <v>5250</v>
      </c>
      <c r="K2527" s="31">
        <f t="shared" si="18"/>
        <v>1575.0000000000002</v>
      </c>
      <c r="L2527" s="31">
        <f t="shared" si="19"/>
        <v>551.25</v>
      </c>
      <c r="M2527" s="32">
        <v>0.35</v>
      </c>
      <c r="O2527" s="37"/>
      <c r="P2527" s="35"/>
      <c r="Q2527" s="33"/>
      <c r="R2527" s="34"/>
    </row>
    <row r="2528" spans="1:18" ht="15.75" customHeight="1" x14ac:dyDescent="0.2">
      <c r="A2528" s="22"/>
      <c r="B2528" s="27" t="s">
        <v>21</v>
      </c>
      <c r="C2528" s="27">
        <v>1185732</v>
      </c>
      <c r="D2528" s="28">
        <v>44216</v>
      </c>
      <c r="E2528" s="27" t="s">
        <v>53</v>
      </c>
      <c r="F2528" s="27" t="s">
        <v>101</v>
      </c>
      <c r="G2528" s="27" t="s">
        <v>102</v>
      </c>
      <c r="H2528" s="27" t="s">
        <v>26</v>
      </c>
      <c r="I2528" s="29">
        <v>0.20000000000000007</v>
      </c>
      <c r="J2528" s="30">
        <v>5250</v>
      </c>
      <c r="K2528" s="31">
        <f t="shared" si="18"/>
        <v>1050.0000000000005</v>
      </c>
      <c r="L2528" s="31">
        <f t="shared" si="19"/>
        <v>420.00000000000023</v>
      </c>
      <c r="M2528" s="32">
        <v>0.4</v>
      </c>
      <c r="O2528" s="37"/>
      <c r="P2528" s="35"/>
      <c r="Q2528" s="33"/>
      <c r="R2528" s="34"/>
    </row>
    <row r="2529" spans="1:18" ht="15.75" customHeight="1" x14ac:dyDescent="0.2">
      <c r="A2529" s="22"/>
      <c r="B2529" s="27" t="s">
        <v>21</v>
      </c>
      <c r="C2529" s="27">
        <v>1185732</v>
      </c>
      <c r="D2529" s="28">
        <v>44216</v>
      </c>
      <c r="E2529" s="27" t="s">
        <v>53</v>
      </c>
      <c r="F2529" s="27" t="s">
        <v>101</v>
      </c>
      <c r="G2529" s="27" t="s">
        <v>102</v>
      </c>
      <c r="H2529" s="27" t="s">
        <v>27</v>
      </c>
      <c r="I2529" s="29">
        <v>0.25</v>
      </c>
      <c r="J2529" s="30">
        <v>3750</v>
      </c>
      <c r="K2529" s="31">
        <f t="shared" si="18"/>
        <v>937.5</v>
      </c>
      <c r="L2529" s="31">
        <f t="shared" si="19"/>
        <v>375</v>
      </c>
      <c r="M2529" s="32">
        <v>0.4</v>
      </c>
      <c r="O2529" s="37"/>
      <c r="P2529" s="35"/>
      <c r="Q2529" s="33"/>
      <c r="R2529" s="34"/>
    </row>
    <row r="2530" spans="1:18" ht="15.75" customHeight="1" x14ac:dyDescent="0.2">
      <c r="A2530" s="22"/>
      <c r="B2530" s="27" t="s">
        <v>21</v>
      </c>
      <c r="C2530" s="27">
        <v>1185732</v>
      </c>
      <c r="D2530" s="28">
        <v>44216</v>
      </c>
      <c r="E2530" s="27" t="s">
        <v>53</v>
      </c>
      <c r="F2530" s="27" t="s">
        <v>101</v>
      </c>
      <c r="G2530" s="27" t="s">
        <v>102</v>
      </c>
      <c r="H2530" s="27" t="s">
        <v>28</v>
      </c>
      <c r="I2530" s="29">
        <v>0.4</v>
      </c>
      <c r="J2530" s="30">
        <v>4250</v>
      </c>
      <c r="K2530" s="31">
        <f t="shared" si="18"/>
        <v>1700</v>
      </c>
      <c r="L2530" s="31">
        <f t="shared" si="19"/>
        <v>595</v>
      </c>
      <c r="M2530" s="32">
        <v>0.35</v>
      </c>
      <c r="O2530" s="37"/>
      <c r="P2530" s="35"/>
      <c r="Q2530" s="33"/>
      <c r="R2530" s="34"/>
    </row>
    <row r="2531" spans="1:18" ht="15.75" customHeight="1" x14ac:dyDescent="0.2">
      <c r="A2531" s="22"/>
      <c r="B2531" s="27" t="s">
        <v>21</v>
      </c>
      <c r="C2531" s="27">
        <v>1185732</v>
      </c>
      <c r="D2531" s="28">
        <v>44216</v>
      </c>
      <c r="E2531" s="27" t="s">
        <v>53</v>
      </c>
      <c r="F2531" s="27" t="s">
        <v>101</v>
      </c>
      <c r="G2531" s="27" t="s">
        <v>102</v>
      </c>
      <c r="H2531" s="27" t="s">
        <v>29</v>
      </c>
      <c r="I2531" s="29">
        <v>0.30000000000000004</v>
      </c>
      <c r="J2531" s="30">
        <v>5250</v>
      </c>
      <c r="K2531" s="31">
        <f t="shared" si="18"/>
        <v>1575.0000000000002</v>
      </c>
      <c r="L2531" s="31">
        <f t="shared" si="19"/>
        <v>787.50000000000011</v>
      </c>
      <c r="M2531" s="32">
        <v>0.5</v>
      </c>
      <c r="O2531" s="37"/>
      <c r="P2531" s="35"/>
      <c r="Q2531" s="33"/>
      <c r="R2531" s="34"/>
    </row>
    <row r="2532" spans="1:18" ht="15.75" customHeight="1" x14ac:dyDescent="0.2">
      <c r="A2532" s="22"/>
      <c r="B2532" s="27" t="s">
        <v>21</v>
      </c>
      <c r="C2532" s="27">
        <v>1185732</v>
      </c>
      <c r="D2532" s="28">
        <v>44245</v>
      </c>
      <c r="E2532" s="27" t="s">
        <v>53</v>
      </c>
      <c r="F2532" s="27" t="s">
        <v>101</v>
      </c>
      <c r="G2532" s="27" t="s">
        <v>102</v>
      </c>
      <c r="H2532" s="27" t="s">
        <v>24</v>
      </c>
      <c r="I2532" s="29">
        <v>0.30000000000000004</v>
      </c>
      <c r="J2532" s="30">
        <v>7750</v>
      </c>
      <c r="K2532" s="31">
        <f t="shared" si="18"/>
        <v>2325.0000000000005</v>
      </c>
      <c r="L2532" s="31">
        <f t="shared" si="19"/>
        <v>930.00000000000023</v>
      </c>
      <c r="M2532" s="32">
        <v>0.4</v>
      </c>
      <c r="O2532" s="37"/>
      <c r="P2532" s="35"/>
      <c r="Q2532" s="33"/>
      <c r="R2532" s="34"/>
    </row>
    <row r="2533" spans="1:18" ht="15.75" customHeight="1" x14ac:dyDescent="0.2">
      <c r="A2533" s="22"/>
      <c r="B2533" s="27" t="s">
        <v>21</v>
      </c>
      <c r="C2533" s="27">
        <v>1185732</v>
      </c>
      <c r="D2533" s="28">
        <v>44245</v>
      </c>
      <c r="E2533" s="27" t="s">
        <v>53</v>
      </c>
      <c r="F2533" s="27" t="s">
        <v>101</v>
      </c>
      <c r="G2533" s="27" t="s">
        <v>102</v>
      </c>
      <c r="H2533" s="27" t="s">
        <v>25</v>
      </c>
      <c r="I2533" s="29">
        <v>0.30000000000000004</v>
      </c>
      <c r="J2533" s="30">
        <v>4250</v>
      </c>
      <c r="K2533" s="31">
        <f t="shared" si="18"/>
        <v>1275.0000000000002</v>
      </c>
      <c r="L2533" s="31">
        <f t="shared" si="19"/>
        <v>446.25000000000006</v>
      </c>
      <c r="M2533" s="32">
        <v>0.35</v>
      </c>
      <c r="O2533" s="37"/>
      <c r="P2533" s="35"/>
      <c r="Q2533" s="33"/>
      <c r="R2533" s="34"/>
    </row>
    <row r="2534" spans="1:18" ht="15.75" customHeight="1" x14ac:dyDescent="0.2">
      <c r="A2534" s="22"/>
      <c r="B2534" s="27" t="s">
        <v>21</v>
      </c>
      <c r="C2534" s="27">
        <v>1185732</v>
      </c>
      <c r="D2534" s="28">
        <v>44245</v>
      </c>
      <c r="E2534" s="27" t="s">
        <v>53</v>
      </c>
      <c r="F2534" s="27" t="s">
        <v>101</v>
      </c>
      <c r="G2534" s="27" t="s">
        <v>102</v>
      </c>
      <c r="H2534" s="27" t="s">
        <v>26</v>
      </c>
      <c r="I2534" s="29">
        <v>0.20000000000000007</v>
      </c>
      <c r="J2534" s="30">
        <v>4750</v>
      </c>
      <c r="K2534" s="31">
        <f t="shared" si="18"/>
        <v>950.00000000000034</v>
      </c>
      <c r="L2534" s="31">
        <f t="shared" si="19"/>
        <v>380.00000000000017</v>
      </c>
      <c r="M2534" s="32">
        <v>0.4</v>
      </c>
      <c r="O2534" s="37"/>
      <c r="P2534" s="35"/>
      <c r="Q2534" s="33"/>
      <c r="R2534" s="34"/>
    </row>
    <row r="2535" spans="1:18" ht="15.75" customHeight="1" x14ac:dyDescent="0.2">
      <c r="A2535" s="22"/>
      <c r="B2535" s="27" t="s">
        <v>21</v>
      </c>
      <c r="C2535" s="27">
        <v>1185732</v>
      </c>
      <c r="D2535" s="28">
        <v>44245</v>
      </c>
      <c r="E2535" s="27" t="s">
        <v>53</v>
      </c>
      <c r="F2535" s="27" t="s">
        <v>101</v>
      </c>
      <c r="G2535" s="27" t="s">
        <v>102</v>
      </c>
      <c r="H2535" s="27" t="s">
        <v>27</v>
      </c>
      <c r="I2535" s="29">
        <v>0.25</v>
      </c>
      <c r="J2535" s="30">
        <v>3250</v>
      </c>
      <c r="K2535" s="31">
        <f t="shared" si="18"/>
        <v>812.5</v>
      </c>
      <c r="L2535" s="31">
        <f t="shared" si="19"/>
        <v>325</v>
      </c>
      <c r="M2535" s="32">
        <v>0.4</v>
      </c>
      <c r="O2535" s="37"/>
      <c r="P2535" s="35"/>
      <c r="Q2535" s="33"/>
      <c r="R2535" s="34"/>
    </row>
    <row r="2536" spans="1:18" ht="15.75" customHeight="1" x14ac:dyDescent="0.2">
      <c r="A2536" s="22"/>
      <c r="B2536" s="27" t="s">
        <v>21</v>
      </c>
      <c r="C2536" s="27">
        <v>1185732</v>
      </c>
      <c r="D2536" s="28">
        <v>44245</v>
      </c>
      <c r="E2536" s="27" t="s">
        <v>53</v>
      </c>
      <c r="F2536" s="27" t="s">
        <v>101</v>
      </c>
      <c r="G2536" s="27" t="s">
        <v>102</v>
      </c>
      <c r="H2536" s="27" t="s">
        <v>28</v>
      </c>
      <c r="I2536" s="29">
        <v>0.4</v>
      </c>
      <c r="J2536" s="30">
        <v>4000</v>
      </c>
      <c r="K2536" s="31">
        <f t="shared" si="18"/>
        <v>1600</v>
      </c>
      <c r="L2536" s="31">
        <f t="shared" si="19"/>
        <v>560</v>
      </c>
      <c r="M2536" s="32">
        <v>0.35</v>
      </c>
      <c r="O2536" s="37"/>
      <c r="P2536" s="35"/>
      <c r="Q2536" s="33"/>
      <c r="R2536" s="34"/>
    </row>
    <row r="2537" spans="1:18" ht="15.75" customHeight="1" x14ac:dyDescent="0.2">
      <c r="A2537" s="22"/>
      <c r="B2537" s="27" t="s">
        <v>21</v>
      </c>
      <c r="C2537" s="27">
        <v>1185732</v>
      </c>
      <c r="D2537" s="28">
        <v>44245</v>
      </c>
      <c r="E2537" s="27" t="s">
        <v>53</v>
      </c>
      <c r="F2537" s="27" t="s">
        <v>101</v>
      </c>
      <c r="G2537" s="27" t="s">
        <v>102</v>
      </c>
      <c r="H2537" s="27" t="s">
        <v>29</v>
      </c>
      <c r="I2537" s="29">
        <v>0.25</v>
      </c>
      <c r="J2537" s="30">
        <v>5000</v>
      </c>
      <c r="K2537" s="31">
        <f t="shared" si="18"/>
        <v>1250</v>
      </c>
      <c r="L2537" s="31">
        <f t="shared" si="19"/>
        <v>625</v>
      </c>
      <c r="M2537" s="32">
        <v>0.5</v>
      </c>
      <c r="O2537" s="37"/>
      <c r="P2537" s="35"/>
      <c r="Q2537" s="33"/>
      <c r="R2537" s="34"/>
    </row>
    <row r="2538" spans="1:18" ht="15.75" customHeight="1" x14ac:dyDescent="0.2">
      <c r="A2538" s="22"/>
      <c r="B2538" s="27" t="s">
        <v>21</v>
      </c>
      <c r="C2538" s="27">
        <v>1185732</v>
      </c>
      <c r="D2538" s="28">
        <v>44271</v>
      </c>
      <c r="E2538" s="27" t="s">
        <v>53</v>
      </c>
      <c r="F2538" s="27" t="s">
        <v>101</v>
      </c>
      <c r="G2538" s="27" t="s">
        <v>102</v>
      </c>
      <c r="H2538" s="27" t="s">
        <v>24</v>
      </c>
      <c r="I2538" s="29">
        <v>0.25</v>
      </c>
      <c r="J2538" s="30">
        <v>7200</v>
      </c>
      <c r="K2538" s="31">
        <f t="shared" si="18"/>
        <v>1800</v>
      </c>
      <c r="L2538" s="31">
        <f t="shared" si="19"/>
        <v>720</v>
      </c>
      <c r="M2538" s="32">
        <v>0.4</v>
      </c>
      <c r="O2538" s="37"/>
      <c r="P2538" s="35"/>
      <c r="Q2538" s="33"/>
      <c r="R2538" s="34"/>
    </row>
    <row r="2539" spans="1:18" ht="15.75" customHeight="1" x14ac:dyDescent="0.2">
      <c r="A2539" s="22"/>
      <c r="B2539" s="27" t="s">
        <v>21</v>
      </c>
      <c r="C2539" s="27">
        <v>1185732</v>
      </c>
      <c r="D2539" s="28">
        <v>44271</v>
      </c>
      <c r="E2539" s="27" t="s">
        <v>53</v>
      </c>
      <c r="F2539" s="27" t="s">
        <v>101</v>
      </c>
      <c r="G2539" s="27" t="s">
        <v>102</v>
      </c>
      <c r="H2539" s="27" t="s">
        <v>25</v>
      </c>
      <c r="I2539" s="29">
        <v>0.25</v>
      </c>
      <c r="J2539" s="30">
        <v>4000</v>
      </c>
      <c r="K2539" s="31">
        <f t="shared" si="18"/>
        <v>1000</v>
      </c>
      <c r="L2539" s="31">
        <f t="shared" si="19"/>
        <v>350</v>
      </c>
      <c r="M2539" s="32">
        <v>0.35</v>
      </c>
      <c r="O2539" s="37"/>
      <c r="P2539" s="35"/>
      <c r="Q2539" s="33"/>
      <c r="R2539" s="34"/>
    </row>
    <row r="2540" spans="1:18" ht="15.75" customHeight="1" x14ac:dyDescent="0.2">
      <c r="A2540" s="22"/>
      <c r="B2540" s="27" t="s">
        <v>21</v>
      </c>
      <c r="C2540" s="27">
        <v>1185732</v>
      </c>
      <c r="D2540" s="28">
        <v>44271</v>
      </c>
      <c r="E2540" s="27" t="s">
        <v>53</v>
      </c>
      <c r="F2540" s="27" t="s">
        <v>101</v>
      </c>
      <c r="G2540" s="27" t="s">
        <v>102</v>
      </c>
      <c r="H2540" s="27" t="s">
        <v>26</v>
      </c>
      <c r="I2540" s="29">
        <v>0.15000000000000002</v>
      </c>
      <c r="J2540" s="30">
        <v>4250</v>
      </c>
      <c r="K2540" s="31">
        <f t="shared" si="18"/>
        <v>637.50000000000011</v>
      </c>
      <c r="L2540" s="31">
        <f t="shared" si="19"/>
        <v>255.00000000000006</v>
      </c>
      <c r="M2540" s="32">
        <v>0.4</v>
      </c>
      <c r="O2540" s="37"/>
      <c r="P2540" s="35"/>
      <c r="Q2540" s="33"/>
      <c r="R2540" s="34"/>
    </row>
    <row r="2541" spans="1:18" ht="15.75" customHeight="1" x14ac:dyDescent="0.2">
      <c r="A2541" s="22"/>
      <c r="B2541" s="27" t="s">
        <v>21</v>
      </c>
      <c r="C2541" s="27">
        <v>1185732</v>
      </c>
      <c r="D2541" s="28">
        <v>44271</v>
      </c>
      <c r="E2541" s="27" t="s">
        <v>53</v>
      </c>
      <c r="F2541" s="27" t="s">
        <v>101</v>
      </c>
      <c r="G2541" s="27" t="s">
        <v>102</v>
      </c>
      <c r="H2541" s="27" t="s">
        <v>27</v>
      </c>
      <c r="I2541" s="29">
        <v>0.19999999999999996</v>
      </c>
      <c r="J2541" s="30">
        <v>2750</v>
      </c>
      <c r="K2541" s="31">
        <f t="shared" si="18"/>
        <v>549.99999999999989</v>
      </c>
      <c r="L2541" s="31">
        <f t="shared" si="19"/>
        <v>219.99999999999997</v>
      </c>
      <c r="M2541" s="32">
        <v>0.4</v>
      </c>
      <c r="O2541" s="37"/>
      <c r="P2541" s="35"/>
      <c r="Q2541" s="33"/>
      <c r="R2541" s="34"/>
    </row>
    <row r="2542" spans="1:18" ht="15.75" customHeight="1" x14ac:dyDescent="0.2">
      <c r="A2542" s="22"/>
      <c r="B2542" s="27" t="s">
        <v>21</v>
      </c>
      <c r="C2542" s="27">
        <v>1185732</v>
      </c>
      <c r="D2542" s="28">
        <v>44271</v>
      </c>
      <c r="E2542" s="27" t="s">
        <v>53</v>
      </c>
      <c r="F2542" s="27" t="s">
        <v>101</v>
      </c>
      <c r="G2542" s="27" t="s">
        <v>102</v>
      </c>
      <c r="H2542" s="27" t="s">
        <v>28</v>
      </c>
      <c r="I2542" s="29">
        <v>0.35000000000000009</v>
      </c>
      <c r="J2542" s="30">
        <v>3250</v>
      </c>
      <c r="K2542" s="31">
        <f t="shared" si="18"/>
        <v>1137.5000000000002</v>
      </c>
      <c r="L2542" s="31">
        <f t="shared" si="19"/>
        <v>398.12500000000006</v>
      </c>
      <c r="M2542" s="32">
        <v>0.35</v>
      </c>
      <c r="O2542" s="37"/>
      <c r="P2542" s="35"/>
      <c r="Q2542" s="33"/>
      <c r="R2542" s="34"/>
    </row>
    <row r="2543" spans="1:18" ht="15.75" customHeight="1" x14ac:dyDescent="0.2">
      <c r="A2543" s="22"/>
      <c r="B2543" s="27" t="s">
        <v>21</v>
      </c>
      <c r="C2543" s="27">
        <v>1185732</v>
      </c>
      <c r="D2543" s="28">
        <v>44271</v>
      </c>
      <c r="E2543" s="27" t="s">
        <v>53</v>
      </c>
      <c r="F2543" s="27" t="s">
        <v>101</v>
      </c>
      <c r="G2543" s="27" t="s">
        <v>102</v>
      </c>
      <c r="H2543" s="27" t="s">
        <v>29</v>
      </c>
      <c r="I2543" s="29">
        <v>0.25</v>
      </c>
      <c r="J2543" s="30">
        <v>4250</v>
      </c>
      <c r="K2543" s="31">
        <f t="shared" si="18"/>
        <v>1062.5</v>
      </c>
      <c r="L2543" s="31">
        <f t="shared" si="19"/>
        <v>531.25</v>
      </c>
      <c r="M2543" s="32">
        <v>0.5</v>
      </c>
      <c r="O2543" s="37"/>
      <c r="P2543" s="35"/>
      <c r="Q2543" s="33"/>
      <c r="R2543" s="34"/>
    </row>
    <row r="2544" spans="1:18" ht="15.75" customHeight="1" x14ac:dyDescent="0.2">
      <c r="A2544" s="22"/>
      <c r="B2544" s="27" t="s">
        <v>21</v>
      </c>
      <c r="C2544" s="27">
        <v>1185732</v>
      </c>
      <c r="D2544" s="28">
        <v>44303</v>
      </c>
      <c r="E2544" s="27" t="s">
        <v>53</v>
      </c>
      <c r="F2544" s="27" t="s">
        <v>101</v>
      </c>
      <c r="G2544" s="27" t="s">
        <v>102</v>
      </c>
      <c r="H2544" s="27" t="s">
        <v>24</v>
      </c>
      <c r="I2544" s="29">
        <v>0.25</v>
      </c>
      <c r="J2544" s="30">
        <v>6750</v>
      </c>
      <c r="K2544" s="31">
        <f t="shared" si="18"/>
        <v>1687.5</v>
      </c>
      <c r="L2544" s="31">
        <f t="shared" si="19"/>
        <v>675</v>
      </c>
      <c r="M2544" s="32">
        <v>0.4</v>
      </c>
      <c r="O2544" s="37"/>
      <c r="P2544" s="35"/>
      <c r="Q2544" s="33"/>
      <c r="R2544" s="34"/>
    </row>
    <row r="2545" spans="1:18" ht="15.75" customHeight="1" x14ac:dyDescent="0.2">
      <c r="A2545" s="22"/>
      <c r="B2545" s="27" t="s">
        <v>21</v>
      </c>
      <c r="C2545" s="27">
        <v>1185732</v>
      </c>
      <c r="D2545" s="28">
        <v>44303</v>
      </c>
      <c r="E2545" s="27" t="s">
        <v>53</v>
      </c>
      <c r="F2545" s="27" t="s">
        <v>101</v>
      </c>
      <c r="G2545" s="27" t="s">
        <v>102</v>
      </c>
      <c r="H2545" s="27" t="s">
        <v>25</v>
      </c>
      <c r="I2545" s="29">
        <v>0.25</v>
      </c>
      <c r="J2545" s="30">
        <v>3750</v>
      </c>
      <c r="K2545" s="31">
        <f t="shared" si="18"/>
        <v>937.5</v>
      </c>
      <c r="L2545" s="31">
        <f t="shared" si="19"/>
        <v>328.125</v>
      </c>
      <c r="M2545" s="32">
        <v>0.35</v>
      </c>
      <c r="O2545" s="37"/>
      <c r="P2545" s="35"/>
      <c r="Q2545" s="33"/>
      <c r="R2545" s="34"/>
    </row>
    <row r="2546" spans="1:18" ht="15.75" customHeight="1" x14ac:dyDescent="0.2">
      <c r="A2546" s="22"/>
      <c r="B2546" s="27" t="s">
        <v>21</v>
      </c>
      <c r="C2546" s="27">
        <v>1185732</v>
      </c>
      <c r="D2546" s="28">
        <v>44303</v>
      </c>
      <c r="E2546" s="27" t="s">
        <v>53</v>
      </c>
      <c r="F2546" s="27" t="s">
        <v>101</v>
      </c>
      <c r="G2546" s="27" t="s">
        <v>102</v>
      </c>
      <c r="H2546" s="27" t="s">
        <v>26</v>
      </c>
      <c r="I2546" s="29">
        <v>0.15000000000000002</v>
      </c>
      <c r="J2546" s="30">
        <v>3750</v>
      </c>
      <c r="K2546" s="31">
        <f t="shared" si="18"/>
        <v>562.50000000000011</v>
      </c>
      <c r="L2546" s="31">
        <f t="shared" si="19"/>
        <v>225.00000000000006</v>
      </c>
      <c r="M2546" s="32">
        <v>0.4</v>
      </c>
      <c r="O2546" s="37"/>
      <c r="P2546" s="35"/>
      <c r="Q2546" s="33"/>
      <c r="R2546" s="34"/>
    </row>
    <row r="2547" spans="1:18" ht="15.75" customHeight="1" x14ac:dyDescent="0.2">
      <c r="A2547" s="22"/>
      <c r="B2547" s="27" t="s">
        <v>21</v>
      </c>
      <c r="C2547" s="27">
        <v>1185732</v>
      </c>
      <c r="D2547" s="28">
        <v>44303</v>
      </c>
      <c r="E2547" s="27" t="s">
        <v>53</v>
      </c>
      <c r="F2547" s="27" t="s">
        <v>101</v>
      </c>
      <c r="G2547" s="27" t="s">
        <v>102</v>
      </c>
      <c r="H2547" s="27" t="s">
        <v>27</v>
      </c>
      <c r="I2547" s="29">
        <v>0.19999999999999996</v>
      </c>
      <c r="J2547" s="30">
        <v>3000</v>
      </c>
      <c r="K2547" s="31">
        <f t="shared" si="18"/>
        <v>599.99999999999989</v>
      </c>
      <c r="L2547" s="31">
        <f t="shared" si="19"/>
        <v>239.99999999999997</v>
      </c>
      <c r="M2547" s="32">
        <v>0.4</v>
      </c>
      <c r="O2547" s="37"/>
      <c r="P2547" s="35"/>
      <c r="Q2547" s="33"/>
      <c r="R2547" s="34"/>
    </row>
    <row r="2548" spans="1:18" ht="15.75" customHeight="1" x14ac:dyDescent="0.2">
      <c r="A2548" s="22"/>
      <c r="B2548" s="27" t="s">
        <v>21</v>
      </c>
      <c r="C2548" s="27">
        <v>1185732</v>
      </c>
      <c r="D2548" s="28">
        <v>44303</v>
      </c>
      <c r="E2548" s="27" t="s">
        <v>53</v>
      </c>
      <c r="F2548" s="27" t="s">
        <v>101</v>
      </c>
      <c r="G2548" s="27" t="s">
        <v>102</v>
      </c>
      <c r="H2548" s="27" t="s">
        <v>28</v>
      </c>
      <c r="I2548" s="29">
        <v>0.4</v>
      </c>
      <c r="J2548" s="30">
        <v>3250</v>
      </c>
      <c r="K2548" s="31">
        <f t="shared" si="18"/>
        <v>1300</v>
      </c>
      <c r="L2548" s="31">
        <f t="shared" si="19"/>
        <v>454.99999999999994</v>
      </c>
      <c r="M2548" s="32">
        <v>0.35</v>
      </c>
      <c r="O2548" s="37"/>
      <c r="P2548" s="35"/>
      <c r="Q2548" s="33"/>
      <c r="R2548" s="34"/>
    </row>
    <row r="2549" spans="1:18" ht="15.75" customHeight="1" x14ac:dyDescent="0.2">
      <c r="A2549" s="22"/>
      <c r="B2549" s="27" t="s">
        <v>21</v>
      </c>
      <c r="C2549" s="27">
        <v>1185732</v>
      </c>
      <c r="D2549" s="28">
        <v>44303</v>
      </c>
      <c r="E2549" s="27" t="s">
        <v>53</v>
      </c>
      <c r="F2549" s="27" t="s">
        <v>101</v>
      </c>
      <c r="G2549" s="27" t="s">
        <v>102</v>
      </c>
      <c r="H2549" s="27" t="s">
        <v>29</v>
      </c>
      <c r="I2549" s="29">
        <v>0.30000000000000004</v>
      </c>
      <c r="J2549" s="30">
        <v>4750</v>
      </c>
      <c r="K2549" s="31">
        <f t="shared" si="18"/>
        <v>1425.0000000000002</v>
      </c>
      <c r="L2549" s="31">
        <f t="shared" si="19"/>
        <v>712.50000000000011</v>
      </c>
      <c r="M2549" s="32">
        <v>0.5</v>
      </c>
      <c r="O2549" s="37"/>
      <c r="P2549" s="35"/>
      <c r="Q2549" s="33"/>
      <c r="R2549" s="34"/>
    </row>
    <row r="2550" spans="1:18" ht="15.75" customHeight="1" x14ac:dyDescent="0.2">
      <c r="A2550" s="22"/>
      <c r="B2550" s="27" t="s">
        <v>21</v>
      </c>
      <c r="C2550" s="27">
        <v>1185732</v>
      </c>
      <c r="D2550" s="28">
        <v>44332</v>
      </c>
      <c r="E2550" s="27" t="s">
        <v>53</v>
      </c>
      <c r="F2550" s="27" t="s">
        <v>101</v>
      </c>
      <c r="G2550" s="27" t="s">
        <v>102</v>
      </c>
      <c r="H2550" s="27" t="s">
        <v>24</v>
      </c>
      <c r="I2550" s="29">
        <v>0.4</v>
      </c>
      <c r="J2550" s="30">
        <v>7450</v>
      </c>
      <c r="K2550" s="31">
        <f t="shared" si="18"/>
        <v>2980</v>
      </c>
      <c r="L2550" s="31">
        <f t="shared" si="19"/>
        <v>1192</v>
      </c>
      <c r="M2550" s="32">
        <v>0.4</v>
      </c>
      <c r="O2550" s="37"/>
      <c r="P2550" s="35"/>
      <c r="Q2550" s="33"/>
      <c r="R2550" s="34"/>
    </row>
    <row r="2551" spans="1:18" ht="15.75" customHeight="1" x14ac:dyDescent="0.2">
      <c r="A2551" s="22"/>
      <c r="B2551" s="27" t="s">
        <v>21</v>
      </c>
      <c r="C2551" s="27">
        <v>1185732</v>
      </c>
      <c r="D2551" s="28">
        <v>44332</v>
      </c>
      <c r="E2551" s="27" t="s">
        <v>53</v>
      </c>
      <c r="F2551" s="27" t="s">
        <v>101</v>
      </c>
      <c r="G2551" s="27" t="s">
        <v>102</v>
      </c>
      <c r="H2551" s="27" t="s">
        <v>25</v>
      </c>
      <c r="I2551" s="29">
        <v>0.4</v>
      </c>
      <c r="J2551" s="30">
        <v>4500</v>
      </c>
      <c r="K2551" s="31">
        <f t="shared" si="18"/>
        <v>1800</v>
      </c>
      <c r="L2551" s="31">
        <f t="shared" si="19"/>
        <v>630</v>
      </c>
      <c r="M2551" s="32">
        <v>0.35</v>
      </c>
      <c r="O2551" s="37"/>
      <c r="P2551" s="35"/>
      <c r="Q2551" s="33"/>
      <c r="R2551" s="34"/>
    </row>
    <row r="2552" spans="1:18" ht="15.75" customHeight="1" x14ac:dyDescent="0.2">
      <c r="A2552" s="22"/>
      <c r="B2552" s="27" t="s">
        <v>21</v>
      </c>
      <c r="C2552" s="27">
        <v>1185732</v>
      </c>
      <c r="D2552" s="28">
        <v>44332</v>
      </c>
      <c r="E2552" s="27" t="s">
        <v>53</v>
      </c>
      <c r="F2552" s="27" t="s">
        <v>101</v>
      </c>
      <c r="G2552" s="27" t="s">
        <v>102</v>
      </c>
      <c r="H2552" s="27" t="s">
        <v>26</v>
      </c>
      <c r="I2552" s="29">
        <v>0.35000000000000003</v>
      </c>
      <c r="J2552" s="30">
        <v>4250</v>
      </c>
      <c r="K2552" s="31">
        <f t="shared" si="18"/>
        <v>1487.5000000000002</v>
      </c>
      <c r="L2552" s="31">
        <f t="shared" si="19"/>
        <v>595.00000000000011</v>
      </c>
      <c r="M2552" s="32">
        <v>0.4</v>
      </c>
      <c r="O2552" s="37"/>
      <c r="P2552" s="35"/>
      <c r="Q2552" s="33"/>
      <c r="R2552" s="34"/>
    </row>
    <row r="2553" spans="1:18" ht="15.75" customHeight="1" x14ac:dyDescent="0.2">
      <c r="A2553" s="22"/>
      <c r="B2553" s="27" t="s">
        <v>21</v>
      </c>
      <c r="C2553" s="27">
        <v>1185732</v>
      </c>
      <c r="D2553" s="28">
        <v>44332</v>
      </c>
      <c r="E2553" s="27" t="s">
        <v>53</v>
      </c>
      <c r="F2553" s="27" t="s">
        <v>101</v>
      </c>
      <c r="G2553" s="27" t="s">
        <v>102</v>
      </c>
      <c r="H2553" s="27" t="s">
        <v>27</v>
      </c>
      <c r="I2553" s="29">
        <v>0.35000000000000003</v>
      </c>
      <c r="J2553" s="30">
        <v>3750</v>
      </c>
      <c r="K2553" s="31">
        <f t="shared" si="18"/>
        <v>1312.5000000000002</v>
      </c>
      <c r="L2553" s="31">
        <f t="shared" si="19"/>
        <v>525.00000000000011</v>
      </c>
      <c r="M2553" s="32">
        <v>0.4</v>
      </c>
      <c r="O2553" s="37"/>
      <c r="P2553" s="35"/>
      <c r="Q2553" s="33"/>
      <c r="R2553" s="34"/>
    </row>
    <row r="2554" spans="1:18" ht="15.75" customHeight="1" x14ac:dyDescent="0.2">
      <c r="A2554" s="22"/>
      <c r="B2554" s="27" t="s">
        <v>21</v>
      </c>
      <c r="C2554" s="27">
        <v>1185732</v>
      </c>
      <c r="D2554" s="28">
        <v>44332</v>
      </c>
      <c r="E2554" s="27" t="s">
        <v>53</v>
      </c>
      <c r="F2554" s="27" t="s">
        <v>101</v>
      </c>
      <c r="G2554" s="27" t="s">
        <v>102</v>
      </c>
      <c r="H2554" s="27" t="s">
        <v>28</v>
      </c>
      <c r="I2554" s="29">
        <v>0.44999999999999996</v>
      </c>
      <c r="J2554" s="30">
        <v>4000</v>
      </c>
      <c r="K2554" s="31">
        <f t="shared" si="18"/>
        <v>1799.9999999999998</v>
      </c>
      <c r="L2554" s="31">
        <f t="shared" si="19"/>
        <v>629.99999999999989</v>
      </c>
      <c r="M2554" s="32">
        <v>0.35</v>
      </c>
      <c r="O2554" s="37"/>
      <c r="P2554" s="35"/>
      <c r="Q2554" s="33"/>
      <c r="R2554" s="34"/>
    </row>
    <row r="2555" spans="1:18" ht="15.75" customHeight="1" x14ac:dyDescent="0.2">
      <c r="A2555" s="22"/>
      <c r="B2555" s="27" t="s">
        <v>21</v>
      </c>
      <c r="C2555" s="27">
        <v>1185732</v>
      </c>
      <c r="D2555" s="28">
        <v>44332</v>
      </c>
      <c r="E2555" s="27" t="s">
        <v>53</v>
      </c>
      <c r="F2555" s="27" t="s">
        <v>101</v>
      </c>
      <c r="G2555" s="27" t="s">
        <v>102</v>
      </c>
      <c r="H2555" s="27" t="s">
        <v>29</v>
      </c>
      <c r="I2555" s="29">
        <v>0.49999999999999994</v>
      </c>
      <c r="J2555" s="30">
        <v>5000</v>
      </c>
      <c r="K2555" s="31">
        <f t="shared" si="18"/>
        <v>2499.9999999999995</v>
      </c>
      <c r="L2555" s="31">
        <f t="shared" si="19"/>
        <v>1249.9999999999998</v>
      </c>
      <c r="M2555" s="32">
        <v>0.5</v>
      </c>
      <c r="O2555" s="37"/>
      <c r="P2555" s="35"/>
      <c r="Q2555" s="33"/>
      <c r="R2555" s="34"/>
    </row>
    <row r="2556" spans="1:18" ht="15.75" customHeight="1" x14ac:dyDescent="0.2">
      <c r="A2556" s="22"/>
      <c r="B2556" s="27" t="s">
        <v>21</v>
      </c>
      <c r="C2556" s="27">
        <v>1185732</v>
      </c>
      <c r="D2556" s="28">
        <v>44365</v>
      </c>
      <c r="E2556" s="27" t="s">
        <v>53</v>
      </c>
      <c r="F2556" s="27" t="s">
        <v>101</v>
      </c>
      <c r="G2556" s="27" t="s">
        <v>102</v>
      </c>
      <c r="H2556" s="27" t="s">
        <v>24</v>
      </c>
      <c r="I2556" s="29">
        <v>0.44999999999999996</v>
      </c>
      <c r="J2556" s="30">
        <v>7500</v>
      </c>
      <c r="K2556" s="31">
        <f t="shared" ref="K2556:K2810" si="20">I2556*J2556</f>
        <v>3374.9999999999995</v>
      </c>
      <c r="L2556" s="31">
        <f t="shared" ref="L2556:L2810" si="21">K2556*M2556</f>
        <v>1350</v>
      </c>
      <c r="M2556" s="32">
        <v>0.4</v>
      </c>
      <c r="O2556" s="37"/>
      <c r="P2556" s="35"/>
      <c r="Q2556" s="33"/>
      <c r="R2556" s="34"/>
    </row>
    <row r="2557" spans="1:18" ht="15.75" customHeight="1" x14ac:dyDescent="0.2">
      <c r="A2557" s="22"/>
      <c r="B2557" s="27" t="s">
        <v>21</v>
      </c>
      <c r="C2557" s="27">
        <v>1185732</v>
      </c>
      <c r="D2557" s="28">
        <v>44365</v>
      </c>
      <c r="E2557" s="27" t="s">
        <v>53</v>
      </c>
      <c r="F2557" s="27" t="s">
        <v>101</v>
      </c>
      <c r="G2557" s="27" t="s">
        <v>102</v>
      </c>
      <c r="H2557" s="27" t="s">
        <v>25</v>
      </c>
      <c r="I2557" s="29">
        <v>0.4</v>
      </c>
      <c r="J2557" s="30">
        <v>5000</v>
      </c>
      <c r="K2557" s="31">
        <f t="shared" si="20"/>
        <v>2000</v>
      </c>
      <c r="L2557" s="31">
        <f t="shared" si="21"/>
        <v>700</v>
      </c>
      <c r="M2557" s="32">
        <v>0.35</v>
      </c>
      <c r="O2557" s="37"/>
      <c r="P2557" s="35"/>
      <c r="Q2557" s="33"/>
      <c r="R2557" s="34"/>
    </row>
    <row r="2558" spans="1:18" ht="15.75" customHeight="1" x14ac:dyDescent="0.2">
      <c r="A2558" s="22"/>
      <c r="B2558" s="27" t="s">
        <v>21</v>
      </c>
      <c r="C2558" s="27">
        <v>1185732</v>
      </c>
      <c r="D2558" s="28">
        <v>44365</v>
      </c>
      <c r="E2558" s="27" t="s">
        <v>53</v>
      </c>
      <c r="F2558" s="27" t="s">
        <v>101</v>
      </c>
      <c r="G2558" s="27" t="s">
        <v>102</v>
      </c>
      <c r="H2558" s="27" t="s">
        <v>26</v>
      </c>
      <c r="I2558" s="29">
        <v>0.45</v>
      </c>
      <c r="J2558" s="30">
        <v>4750</v>
      </c>
      <c r="K2558" s="31">
        <f t="shared" si="20"/>
        <v>2137.5</v>
      </c>
      <c r="L2558" s="31">
        <f t="shared" si="21"/>
        <v>855</v>
      </c>
      <c r="M2558" s="32">
        <v>0.4</v>
      </c>
      <c r="O2558" s="37"/>
      <c r="P2558" s="35"/>
      <c r="Q2558" s="33"/>
      <c r="R2558" s="34"/>
    </row>
    <row r="2559" spans="1:18" ht="15.75" customHeight="1" x14ac:dyDescent="0.2">
      <c r="A2559" s="22"/>
      <c r="B2559" s="27" t="s">
        <v>21</v>
      </c>
      <c r="C2559" s="27">
        <v>1185732</v>
      </c>
      <c r="D2559" s="28">
        <v>44365</v>
      </c>
      <c r="E2559" s="27" t="s">
        <v>53</v>
      </c>
      <c r="F2559" s="27" t="s">
        <v>101</v>
      </c>
      <c r="G2559" s="27" t="s">
        <v>102</v>
      </c>
      <c r="H2559" s="27" t="s">
        <v>27</v>
      </c>
      <c r="I2559" s="29">
        <v>0.45</v>
      </c>
      <c r="J2559" s="30">
        <v>4500</v>
      </c>
      <c r="K2559" s="31">
        <f t="shared" si="20"/>
        <v>2025</v>
      </c>
      <c r="L2559" s="31">
        <f t="shared" si="21"/>
        <v>810</v>
      </c>
      <c r="M2559" s="32">
        <v>0.4</v>
      </c>
      <c r="O2559" s="37"/>
      <c r="P2559" s="35"/>
      <c r="Q2559" s="33"/>
      <c r="R2559" s="34"/>
    </row>
    <row r="2560" spans="1:18" ht="15.75" customHeight="1" x14ac:dyDescent="0.2">
      <c r="A2560" s="22"/>
      <c r="B2560" s="27" t="s">
        <v>21</v>
      </c>
      <c r="C2560" s="27">
        <v>1185732</v>
      </c>
      <c r="D2560" s="28">
        <v>44365</v>
      </c>
      <c r="E2560" s="27" t="s">
        <v>53</v>
      </c>
      <c r="F2560" s="27" t="s">
        <v>101</v>
      </c>
      <c r="G2560" s="27" t="s">
        <v>102</v>
      </c>
      <c r="H2560" s="27" t="s">
        <v>28</v>
      </c>
      <c r="I2560" s="29">
        <v>0.6</v>
      </c>
      <c r="J2560" s="30">
        <v>4500</v>
      </c>
      <c r="K2560" s="31">
        <f t="shared" si="20"/>
        <v>2700</v>
      </c>
      <c r="L2560" s="31">
        <f t="shared" si="21"/>
        <v>944.99999999999989</v>
      </c>
      <c r="M2560" s="32">
        <v>0.35</v>
      </c>
      <c r="O2560" s="37"/>
      <c r="P2560" s="35"/>
      <c r="Q2560" s="33"/>
      <c r="R2560" s="34"/>
    </row>
    <row r="2561" spans="1:18" ht="15.75" customHeight="1" x14ac:dyDescent="0.2">
      <c r="A2561" s="22"/>
      <c r="B2561" s="27" t="s">
        <v>21</v>
      </c>
      <c r="C2561" s="27">
        <v>1185732</v>
      </c>
      <c r="D2561" s="28">
        <v>44365</v>
      </c>
      <c r="E2561" s="27" t="s">
        <v>53</v>
      </c>
      <c r="F2561" s="27" t="s">
        <v>101</v>
      </c>
      <c r="G2561" s="27" t="s">
        <v>102</v>
      </c>
      <c r="H2561" s="27" t="s">
        <v>29</v>
      </c>
      <c r="I2561" s="29">
        <v>0.65</v>
      </c>
      <c r="J2561" s="30">
        <v>6250</v>
      </c>
      <c r="K2561" s="31">
        <f t="shared" si="20"/>
        <v>4062.5</v>
      </c>
      <c r="L2561" s="31">
        <f t="shared" si="21"/>
        <v>2031.25</v>
      </c>
      <c r="M2561" s="32">
        <v>0.5</v>
      </c>
      <c r="O2561" s="37"/>
      <c r="P2561" s="35"/>
      <c r="Q2561" s="33"/>
      <c r="R2561" s="34"/>
    </row>
    <row r="2562" spans="1:18" ht="15.75" customHeight="1" x14ac:dyDescent="0.2">
      <c r="A2562" s="22"/>
      <c r="B2562" s="27" t="s">
        <v>21</v>
      </c>
      <c r="C2562" s="27">
        <v>1185732</v>
      </c>
      <c r="D2562" s="28">
        <v>44393</v>
      </c>
      <c r="E2562" s="27" t="s">
        <v>53</v>
      </c>
      <c r="F2562" s="27" t="s">
        <v>101</v>
      </c>
      <c r="G2562" s="27" t="s">
        <v>102</v>
      </c>
      <c r="H2562" s="27" t="s">
        <v>24</v>
      </c>
      <c r="I2562" s="29">
        <v>0.6</v>
      </c>
      <c r="J2562" s="30">
        <v>8500</v>
      </c>
      <c r="K2562" s="31">
        <f t="shared" si="20"/>
        <v>5100</v>
      </c>
      <c r="L2562" s="31">
        <f t="shared" si="21"/>
        <v>2040</v>
      </c>
      <c r="M2562" s="32">
        <v>0.4</v>
      </c>
      <c r="O2562" s="37"/>
      <c r="P2562" s="35"/>
      <c r="Q2562" s="33"/>
      <c r="R2562" s="34"/>
    </row>
    <row r="2563" spans="1:18" ht="15.75" customHeight="1" x14ac:dyDescent="0.2">
      <c r="A2563" s="22"/>
      <c r="B2563" s="27" t="s">
        <v>21</v>
      </c>
      <c r="C2563" s="27">
        <v>1185732</v>
      </c>
      <c r="D2563" s="28">
        <v>44393</v>
      </c>
      <c r="E2563" s="27" t="s">
        <v>53</v>
      </c>
      <c r="F2563" s="27" t="s">
        <v>101</v>
      </c>
      <c r="G2563" s="27" t="s">
        <v>102</v>
      </c>
      <c r="H2563" s="27" t="s">
        <v>25</v>
      </c>
      <c r="I2563" s="29">
        <v>0.55000000000000004</v>
      </c>
      <c r="J2563" s="30">
        <v>6000</v>
      </c>
      <c r="K2563" s="31">
        <f t="shared" si="20"/>
        <v>3300.0000000000005</v>
      </c>
      <c r="L2563" s="31">
        <f t="shared" si="21"/>
        <v>1155</v>
      </c>
      <c r="M2563" s="32">
        <v>0.35</v>
      </c>
      <c r="O2563" s="37"/>
      <c r="P2563" s="35"/>
      <c r="Q2563" s="33"/>
      <c r="R2563" s="34"/>
    </row>
    <row r="2564" spans="1:18" ht="15.75" customHeight="1" x14ac:dyDescent="0.2">
      <c r="A2564" s="22"/>
      <c r="B2564" s="27" t="s">
        <v>21</v>
      </c>
      <c r="C2564" s="27">
        <v>1185732</v>
      </c>
      <c r="D2564" s="28">
        <v>44393</v>
      </c>
      <c r="E2564" s="27" t="s">
        <v>53</v>
      </c>
      <c r="F2564" s="27" t="s">
        <v>101</v>
      </c>
      <c r="G2564" s="27" t="s">
        <v>102</v>
      </c>
      <c r="H2564" s="27" t="s">
        <v>26</v>
      </c>
      <c r="I2564" s="29">
        <v>0.5</v>
      </c>
      <c r="J2564" s="30">
        <v>5250</v>
      </c>
      <c r="K2564" s="31">
        <f t="shared" si="20"/>
        <v>2625</v>
      </c>
      <c r="L2564" s="31">
        <f t="shared" si="21"/>
        <v>1050</v>
      </c>
      <c r="M2564" s="32">
        <v>0.4</v>
      </c>
      <c r="O2564" s="37"/>
      <c r="P2564" s="35"/>
      <c r="Q2564" s="33"/>
      <c r="R2564" s="34"/>
    </row>
    <row r="2565" spans="1:18" ht="15.75" customHeight="1" x14ac:dyDescent="0.2">
      <c r="A2565" s="22"/>
      <c r="B2565" s="27" t="s">
        <v>21</v>
      </c>
      <c r="C2565" s="27">
        <v>1185732</v>
      </c>
      <c r="D2565" s="28">
        <v>44393</v>
      </c>
      <c r="E2565" s="27" t="s">
        <v>53</v>
      </c>
      <c r="F2565" s="27" t="s">
        <v>101</v>
      </c>
      <c r="G2565" s="27" t="s">
        <v>102</v>
      </c>
      <c r="H2565" s="27" t="s">
        <v>27</v>
      </c>
      <c r="I2565" s="29">
        <v>0.5</v>
      </c>
      <c r="J2565" s="30">
        <v>4750</v>
      </c>
      <c r="K2565" s="31">
        <f t="shared" si="20"/>
        <v>2375</v>
      </c>
      <c r="L2565" s="31">
        <f t="shared" si="21"/>
        <v>950</v>
      </c>
      <c r="M2565" s="32">
        <v>0.4</v>
      </c>
      <c r="O2565" s="37"/>
      <c r="P2565" s="35"/>
      <c r="Q2565" s="33"/>
      <c r="R2565" s="34"/>
    </row>
    <row r="2566" spans="1:18" ht="15.75" customHeight="1" x14ac:dyDescent="0.2">
      <c r="A2566" s="22"/>
      <c r="B2566" s="27" t="s">
        <v>21</v>
      </c>
      <c r="C2566" s="27">
        <v>1185732</v>
      </c>
      <c r="D2566" s="28">
        <v>44393</v>
      </c>
      <c r="E2566" s="27" t="s">
        <v>53</v>
      </c>
      <c r="F2566" s="27" t="s">
        <v>101</v>
      </c>
      <c r="G2566" s="27" t="s">
        <v>102</v>
      </c>
      <c r="H2566" s="27" t="s">
        <v>28</v>
      </c>
      <c r="I2566" s="29">
        <v>0.6</v>
      </c>
      <c r="J2566" s="30">
        <v>5000</v>
      </c>
      <c r="K2566" s="31">
        <f t="shared" si="20"/>
        <v>3000</v>
      </c>
      <c r="L2566" s="31">
        <f t="shared" si="21"/>
        <v>1050</v>
      </c>
      <c r="M2566" s="32">
        <v>0.35</v>
      </c>
      <c r="O2566" s="37"/>
      <c r="P2566" s="35"/>
      <c r="Q2566" s="33"/>
      <c r="R2566" s="34"/>
    </row>
    <row r="2567" spans="1:18" ht="15.75" customHeight="1" x14ac:dyDescent="0.2">
      <c r="A2567" s="22"/>
      <c r="B2567" s="27" t="s">
        <v>21</v>
      </c>
      <c r="C2567" s="27">
        <v>1185732</v>
      </c>
      <c r="D2567" s="28">
        <v>44393</v>
      </c>
      <c r="E2567" s="27" t="s">
        <v>53</v>
      </c>
      <c r="F2567" s="27" t="s">
        <v>101</v>
      </c>
      <c r="G2567" s="27" t="s">
        <v>102</v>
      </c>
      <c r="H2567" s="27" t="s">
        <v>29</v>
      </c>
      <c r="I2567" s="29">
        <v>0.65</v>
      </c>
      <c r="J2567" s="30">
        <v>6750</v>
      </c>
      <c r="K2567" s="31">
        <f t="shared" si="20"/>
        <v>4387.5</v>
      </c>
      <c r="L2567" s="31">
        <f t="shared" si="21"/>
        <v>2193.75</v>
      </c>
      <c r="M2567" s="32">
        <v>0.5</v>
      </c>
      <c r="O2567" s="37"/>
      <c r="P2567" s="35"/>
      <c r="Q2567" s="33"/>
      <c r="R2567" s="34"/>
    </row>
    <row r="2568" spans="1:18" ht="15.75" customHeight="1" x14ac:dyDescent="0.2">
      <c r="A2568" s="22"/>
      <c r="B2568" s="27" t="s">
        <v>21</v>
      </c>
      <c r="C2568" s="27">
        <v>1185732</v>
      </c>
      <c r="D2568" s="28">
        <v>44425</v>
      </c>
      <c r="E2568" s="27" t="s">
        <v>53</v>
      </c>
      <c r="F2568" s="27" t="s">
        <v>101</v>
      </c>
      <c r="G2568" s="27" t="s">
        <v>102</v>
      </c>
      <c r="H2568" s="27" t="s">
        <v>24</v>
      </c>
      <c r="I2568" s="29">
        <v>0.6</v>
      </c>
      <c r="J2568" s="30">
        <v>8250</v>
      </c>
      <c r="K2568" s="31">
        <f t="shared" si="20"/>
        <v>4950</v>
      </c>
      <c r="L2568" s="31">
        <f t="shared" si="21"/>
        <v>1980</v>
      </c>
      <c r="M2568" s="32">
        <v>0.4</v>
      </c>
      <c r="O2568" s="37"/>
      <c r="P2568" s="35"/>
      <c r="Q2568" s="33"/>
      <c r="R2568" s="34"/>
    </row>
    <row r="2569" spans="1:18" ht="15.75" customHeight="1" x14ac:dyDescent="0.2">
      <c r="A2569" s="22"/>
      <c r="B2569" s="27" t="s">
        <v>21</v>
      </c>
      <c r="C2569" s="27">
        <v>1185732</v>
      </c>
      <c r="D2569" s="28">
        <v>44425</v>
      </c>
      <c r="E2569" s="27" t="s">
        <v>53</v>
      </c>
      <c r="F2569" s="27" t="s">
        <v>101</v>
      </c>
      <c r="G2569" s="27" t="s">
        <v>102</v>
      </c>
      <c r="H2569" s="27" t="s">
        <v>25</v>
      </c>
      <c r="I2569" s="29">
        <v>0.55000000000000004</v>
      </c>
      <c r="J2569" s="30">
        <v>6000</v>
      </c>
      <c r="K2569" s="31">
        <f t="shared" si="20"/>
        <v>3300.0000000000005</v>
      </c>
      <c r="L2569" s="31">
        <f t="shared" si="21"/>
        <v>1155</v>
      </c>
      <c r="M2569" s="32">
        <v>0.35</v>
      </c>
      <c r="O2569" s="37"/>
      <c r="P2569" s="35"/>
      <c r="Q2569" s="33"/>
      <c r="R2569" s="34"/>
    </row>
    <row r="2570" spans="1:18" ht="15.75" customHeight="1" x14ac:dyDescent="0.2">
      <c r="A2570" s="22"/>
      <c r="B2570" s="27" t="s">
        <v>21</v>
      </c>
      <c r="C2570" s="27">
        <v>1185732</v>
      </c>
      <c r="D2570" s="28">
        <v>44425</v>
      </c>
      <c r="E2570" s="27" t="s">
        <v>53</v>
      </c>
      <c r="F2570" s="27" t="s">
        <v>101</v>
      </c>
      <c r="G2570" s="27" t="s">
        <v>102</v>
      </c>
      <c r="H2570" s="27" t="s">
        <v>26</v>
      </c>
      <c r="I2570" s="29">
        <v>0.5</v>
      </c>
      <c r="J2570" s="30">
        <v>5250</v>
      </c>
      <c r="K2570" s="31">
        <f t="shared" si="20"/>
        <v>2625</v>
      </c>
      <c r="L2570" s="31">
        <f t="shared" si="21"/>
        <v>1050</v>
      </c>
      <c r="M2570" s="32">
        <v>0.4</v>
      </c>
      <c r="O2570" s="37"/>
      <c r="P2570" s="35"/>
      <c r="Q2570" s="33"/>
      <c r="R2570" s="34"/>
    </row>
    <row r="2571" spans="1:18" ht="15.75" customHeight="1" x14ac:dyDescent="0.2">
      <c r="A2571" s="22"/>
      <c r="B2571" s="27" t="s">
        <v>21</v>
      </c>
      <c r="C2571" s="27">
        <v>1185732</v>
      </c>
      <c r="D2571" s="28">
        <v>44425</v>
      </c>
      <c r="E2571" s="27" t="s">
        <v>53</v>
      </c>
      <c r="F2571" s="27" t="s">
        <v>101</v>
      </c>
      <c r="G2571" s="27" t="s">
        <v>102</v>
      </c>
      <c r="H2571" s="27" t="s">
        <v>27</v>
      </c>
      <c r="I2571" s="29">
        <v>0.4</v>
      </c>
      <c r="J2571" s="30">
        <v>4750</v>
      </c>
      <c r="K2571" s="31">
        <f t="shared" si="20"/>
        <v>1900</v>
      </c>
      <c r="L2571" s="31">
        <f t="shared" si="21"/>
        <v>760</v>
      </c>
      <c r="M2571" s="32">
        <v>0.4</v>
      </c>
      <c r="O2571" s="37"/>
      <c r="P2571" s="35"/>
      <c r="Q2571" s="33"/>
      <c r="R2571" s="34"/>
    </row>
    <row r="2572" spans="1:18" ht="15.75" customHeight="1" x14ac:dyDescent="0.2">
      <c r="A2572" s="22"/>
      <c r="B2572" s="27" t="s">
        <v>21</v>
      </c>
      <c r="C2572" s="27">
        <v>1185732</v>
      </c>
      <c r="D2572" s="28">
        <v>44425</v>
      </c>
      <c r="E2572" s="27" t="s">
        <v>53</v>
      </c>
      <c r="F2572" s="27" t="s">
        <v>101</v>
      </c>
      <c r="G2572" s="27" t="s">
        <v>102</v>
      </c>
      <c r="H2572" s="27" t="s">
        <v>28</v>
      </c>
      <c r="I2572" s="29">
        <v>0.5</v>
      </c>
      <c r="J2572" s="30">
        <v>4500</v>
      </c>
      <c r="K2572" s="31">
        <f t="shared" si="20"/>
        <v>2250</v>
      </c>
      <c r="L2572" s="31">
        <f t="shared" si="21"/>
        <v>787.5</v>
      </c>
      <c r="M2572" s="32">
        <v>0.35</v>
      </c>
      <c r="O2572" s="37"/>
      <c r="P2572" s="35"/>
      <c r="Q2572" s="33"/>
      <c r="R2572" s="34"/>
    </row>
    <row r="2573" spans="1:18" ht="15.75" customHeight="1" x14ac:dyDescent="0.2">
      <c r="A2573" s="22"/>
      <c r="B2573" s="27" t="s">
        <v>21</v>
      </c>
      <c r="C2573" s="27">
        <v>1185732</v>
      </c>
      <c r="D2573" s="28">
        <v>44425</v>
      </c>
      <c r="E2573" s="27" t="s">
        <v>53</v>
      </c>
      <c r="F2573" s="27" t="s">
        <v>101</v>
      </c>
      <c r="G2573" s="27" t="s">
        <v>102</v>
      </c>
      <c r="H2573" s="27" t="s">
        <v>29</v>
      </c>
      <c r="I2573" s="29">
        <v>0.55000000000000004</v>
      </c>
      <c r="J2573" s="30">
        <v>6250</v>
      </c>
      <c r="K2573" s="31">
        <f t="shared" si="20"/>
        <v>3437.5000000000005</v>
      </c>
      <c r="L2573" s="31">
        <f t="shared" si="21"/>
        <v>1718.7500000000002</v>
      </c>
      <c r="M2573" s="32">
        <v>0.5</v>
      </c>
      <c r="O2573" s="37"/>
      <c r="P2573" s="35"/>
      <c r="Q2573" s="33"/>
      <c r="R2573" s="34"/>
    </row>
    <row r="2574" spans="1:18" ht="15.75" customHeight="1" x14ac:dyDescent="0.2">
      <c r="A2574" s="22"/>
      <c r="B2574" s="27" t="s">
        <v>21</v>
      </c>
      <c r="C2574" s="27">
        <v>1185732</v>
      </c>
      <c r="D2574" s="28">
        <v>44455</v>
      </c>
      <c r="E2574" s="27" t="s">
        <v>53</v>
      </c>
      <c r="F2574" s="27" t="s">
        <v>101</v>
      </c>
      <c r="G2574" s="27" t="s">
        <v>102</v>
      </c>
      <c r="H2574" s="27" t="s">
        <v>24</v>
      </c>
      <c r="I2574" s="29">
        <v>0.5</v>
      </c>
      <c r="J2574" s="30">
        <v>7250</v>
      </c>
      <c r="K2574" s="31">
        <f t="shared" si="20"/>
        <v>3625</v>
      </c>
      <c r="L2574" s="31">
        <f t="shared" si="21"/>
        <v>1450</v>
      </c>
      <c r="M2574" s="32">
        <v>0.4</v>
      </c>
      <c r="O2574" s="37"/>
      <c r="P2574" s="35"/>
      <c r="Q2574" s="33"/>
      <c r="R2574" s="34"/>
    </row>
    <row r="2575" spans="1:18" ht="15.75" customHeight="1" x14ac:dyDescent="0.2">
      <c r="A2575" s="22"/>
      <c r="B2575" s="27" t="s">
        <v>21</v>
      </c>
      <c r="C2575" s="27">
        <v>1185732</v>
      </c>
      <c r="D2575" s="28">
        <v>44455</v>
      </c>
      <c r="E2575" s="27" t="s">
        <v>53</v>
      </c>
      <c r="F2575" s="27" t="s">
        <v>101</v>
      </c>
      <c r="G2575" s="27" t="s">
        <v>102</v>
      </c>
      <c r="H2575" s="27" t="s">
        <v>25</v>
      </c>
      <c r="I2575" s="29">
        <v>0.45000000000000012</v>
      </c>
      <c r="J2575" s="30">
        <v>5250</v>
      </c>
      <c r="K2575" s="31">
        <f t="shared" si="20"/>
        <v>2362.5000000000005</v>
      </c>
      <c r="L2575" s="31">
        <f t="shared" si="21"/>
        <v>826.87500000000011</v>
      </c>
      <c r="M2575" s="32">
        <v>0.35</v>
      </c>
      <c r="O2575" s="37"/>
      <c r="P2575" s="35"/>
      <c r="Q2575" s="33"/>
      <c r="R2575" s="34"/>
    </row>
    <row r="2576" spans="1:18" ht="15.75" customHeight="1" x14ac:dyDescent="0.2">
      <c r="A2576" s="22"/>
      <c r="B2576" s="27" t="s">
        <v>21</v>
      </c>
      <c r="C2576" s="27">
        <v>1185732</v>
      </c>
      <c r="D2576" s="28">
        <v>44455</v>
      </c>
      <c r="E2576" s="27" t="s">
        <v>53</v>
      </c>
      <c r="F2576" s="27" t="s">
        <v>101</v>
      </c>
      <c r="G2576" s="27" t="s">
        <v>102</v>
      </c>
      <c r="H2576" s="27" t="s">
        <v>26</v>
      </c>
      <c r="I2576" s="29">
        <v>0.20000000000000007</v>
      </c>
      <c r="J2576" s="30">
        <v>4250</v>
      </c>
      <c r="K2576" s="31">
        <f t="shared" si="20"/>
        <v>850.00000000000023</v>
      </c>
      <c r="L2576" s="31">
        <f t="shared" si="21"/>
        <v>340.00000000000011</v>
      </c>
      <c r="M2576" s="32">
        <v>0.4</v>
      </c>
      <c r="O2576" s="37"/>
      <c r="P2576" s="35"/>
      <c r="Q2576" s="33"/>
      <c r="R2576" s="34"/>
    </row>
    <row r="2577" spans="1:18" ht="15.75" customHeight="1" x14ac:dyDescent="0.2">
      <c r="A2577" s="22"/>
      <c r="B2577" s="27" t="s">
        <v>21</v>
      </c>
      <c r="C2577" s="27">
        <v>1185732</v>
      </c>
      <c r="D2577" s="28">
        <v>44455</v>
      </c>
      <c r="E2577" s="27" t="s">
        <v>53</v>
      </c>
      <c r="F2577" s="27" t="s">
        <v>101</v>
      </c>
      <c r="G2577" s="27" t="s">
        <v>102</v>
      </c>
      <c r="H2577" s="27" t="s">
        <v>27</v>
      </c>
      <c r="I2577" s="29">
        <v>0.20000000000000007</v>
      </c>
      <c r="J2577" s="30">
        <v>4000</v>
      </c>
      <c r="K2577" s="31">
        <f t="shared" si="20"/>
        <v>800.00000000000023</v>
      </c>
      <c r="L2577" s="31">
        <f t="shared" si="21"/>
        <v>320.00000000000011</v>
      </c>
      <c r="M2577" s="32">
        <v>0.4</v>
      </c>
      <c r="O2577" s="37"/>
      <c r="P2577" s="35"/>
      <c r="Q2577" s="33"/>
      <c r="R2577" s="34"/>
    </row>
    <row r="2578" spans="1:18" ht="15.75" customHeight="1" x14ac:dyDescent="0.2">
      <c r="A2578" s="22"/>
      <c r="B2578" s="27" t="s">
        <v>21</v>
      </c>
      <c r="C2578" s="27">
        <v>1185732</v>
      </c>
      <c r="D2578" s="28">
        <v>44455</v>
      </c>
      <c r="E2578" s="27" t="s">
        <v>53</v>
      </c>
      <c r="F2578" s="27" t="s">
        <v>101</v>
      </c>
      <c r="G2578" s="27" t="s">
        <v>102</v>
      </c>
      <c r="H2578" s="27" t="s">
        <v>28</v>
      </c>
      <c r="I2578" s="29">
        <v>0.30000000000000004</v>
      </c>
      <c r="J2578" s="30">
        <v>4000</v>
      </c>
      <c r="K2578" s="31">
        <f t="shared" si="20"/>
        <v>1200.0000000000002</v>
      </c>
      <c r="L2578" s="31">
        <f t="shared" si="21"/>
        <v>420.00000000000006</v>
      </c>
      <c r="M2578" s="32">
        <v>0.35</v>
      </c>
      <c r="O2578" s="37"/>
      <c r="P2578" s="35"/>
      <c r="Q2578" s="33"/>
      <c r="R2578" s="34"/>
    </row>
    <row r="2579" spans="1:18" ht="15.75" customHeight="1" x14ac:dyDescent="0.2">
      <c r="A2579" s="22"/>
      <c r="B2579" s="27" t="s">
        <v>21</v>
      </c>
      <c r="C2579" s="27">
        <v>1185732</v>
      </c>
      <c r="D2579" s="28">
        <v>44455</v>
      </c>
      <c r="E2579" s="27" t="s">
        <v>53</v>
      </c>
      <c r="F2579" s="27" t="s">
        <v>101</v>
      </c>
      <c r="G2579" s="27" t="s">
        <v>102</v>
      </c>
      <c r="H2579" s="27" t="s">
        <v>29</v>
      </c>
      <c r="I2579" s="29">
        <v>0.35000000000000009</v>
      </c>
      <c r="J2579" s="30">
        <v>5000</v>
      </c>
      <c r="K2579" s="31">
        <f t="shared" si="20"/>
        <v>1750.0000000000005</v>
      </c>
      <c r="L2579" s="31">
        <f t="shared" si="21"/>
        <v>875.00000000000023</v>
      </c>
      <c r="M2579" s="32">
        <v>0.5</v>
      </c>
      <c r="O2579" s="37"/>
      <c r="P2579" s="35"/>
      <c r="Q2579" s="33"/>
      <c r="R2579" s="34"/>
    </row>
    <row r="2580" spans="1:18" ht="15.75" customHeight="1" x14ac:dyDescent="0.2">
      <c r="A2580" s="22"/>
      <c r="B2580" s="27" t="s">
        <v>21</v>
      </c>
      <c r="C2580" s="27">
        <v>1185732</v>
      </c>
      <c r="D2580" s="28">
        <v>44487</v>
      </c>
      <c r="E2580" s="27" t="s">
        <v>53</v>
      </c>
      <c r="F2580" s="27" t="s">
        <v>101</v>
      </c>
      <c r="G2580" s="27" t="s">
        <v>102</v>
      </c>
      <c r="H2580" s="27" t="s">
        <v>24</v>
      </c>
      <c r="I2580" s="29">
        <v>0.35000000000000009</v>
      </c>
      <c r="J2580" s="30">
        <v>6750</v>
      </c>
      <c r="K2580" s="31">
        <f t="shared" si="20"/>
        <v>2362.5000000000005</v>
      </c>
      <c r="L2580" s="31">
        <f t="shared" si="21"/>
        <v>945.00000000000023</v>
      </c>
      <c r="M2580" s="32">
        <v>0.4</v>
      </c>
      <c r="O2580" s="37"/>
      <c r="P2580" s="35"/>
      <c r="Q2580" s="33"/>
      <c r="R2580" s="34"/>
    </row>
    <row r="2581" spans="1:18" ht="15.75" customHeight="1" x14ac:dyDescent="0.2">
      <c r="A2581" s="22"/>
      <c r="B2581" s="27" t="s">
        <v>21</v>
      </c>
      <c r="C2581" s="27">
        <v>1185732</v>
      </c>
      <c r="D2581" s="28">
        <v>44487</v>
      </c>
      <c r="E2581" s="27" t="s">
        <v>53</v>
      </c>
      <c r="F2581" s="27" t="s">
        <v>101</v>
      </c>
      <c r="G2581" s="27" t="s">
        <v>102</v>
      </c>
      <c r="H2581" s="27" t="s">
        <v>25</v>
      </c>
      <c r="I2581" s="29">
        <v>0.25000000000000011</v>
      </c>
      <c r="J2581" s="30">
        <v>5000</v>
      </c>
      <c r="K2581" s="31">
        <f t="shared" si="20"/>
        <v>1250.0000000000005</v>
      </c>
      <c r="L2581" s="31">
        <f t="shared" si="21"/>
        <v>437.50000000000011</v>
      </c>
      <c r="M2581" s="32">
        <v>0.35</v>
      </c>
      <c r="O2581" s="37"/>
      <c r="P2581" s="35"/>
      <c r="Q2581" s="33"/>
      <c r="R2581" s="34"/>
    </row>
    <row r="2582" spans="1:18" ht="15.75" customHeight="1" x14ac:dyDescent="0.2">
      <c r="A2582" s="22"/>
      <c r="B2582" s="27" t="s">
        <v>21</v>
      </c>
      <c r="C2582" s="27">
        <v>1185732</v>
      </c>
      <c r="D2582" s="28">
        <v>44487</v>
      </c>
      <c r="E2582" s="27" t="s">
        <v>53</v>
      </c>
      <c r="F2582" s="27" t="s">
        <v>101</v>
      </c>
      <c r="G2582" s="27" t="s">
        <v>102</v>
      </c>
      <c r="H2582" s="27" t="s">
        <v>26</v>
      </c>
      <c r="I2582" s="29">
        <v>0.25000000000000011</v>
      </c>
      <c r="J2582" s="30">
        <v>3750</v>
      </c>
      <c r="K2582" s="31">
        <f t="shared" si="20"/>
        <v>937.50000000000045</v>
      </c>
      <c r="L2582" s="31">
        <f t="shared" si="21"/>
        <v>375.00000000000023</v>
      </c>
      <c r="M2582" s="32">
        <v>0.4</v>
      </c>
      <c r="O2582" s="37"/>
      <c r="P2582" s="35"/>
      <c r="Q2582" s="33"/>
      <c r="R2582" s="34"/>
    </row>
    <row r="2583" spans="1:18" ht="15.75" customHeight="1" x14ac:dyDescent="0.2">
      <c r="A2583" s="22"/>
      <c r="B2583" s="27" t="s">
        <v>21</v>
      </c>
      <c r="C2583" s="27">
        <v>1185732</v>
      </c>
      <c r="D2583" s="28">
        <v>44487</v>
      </c>
      <c r="E2583" s="27" t="s">
        <v>53</v>
      </c>
      <c r="F2583" s="27" t="s">
        <v>101</v>
      </c>
      <c r="G2583" s="27" t="s">
        <v>102</v>
      </c>
      <c r="H2583" s="27" t="s">
        <v>27</v>
      </c>
      <c r="I2583" s="29">
        <v>0.25000000000000011</v>
      </c>
      <c r="J2583" s="30">
        <v>3500</v>
      </c>
      <c r="K2583" s="31">
        <f t="shared" si="20"/>
        <v>875.00000000000034</v>
      </c>
      <c r="L2583" s="31">
        <f t="shared" si="21"/>
        <v>350.00000000000017</v>
      </c>
      <c r="M2583" s="32">
        <v>0.4</v>
      </c>
      <c r="O2583" s="37"/>
      <c r="P2583" s="35"/>
      <c r="Q2583" s="33"/>
      <c r="R2583" s="34"/>
    </row>
    <row r="2584" spans="1:18" ht="15.75" customHeight="1" x14ac:dyDescent="0.2">
      <c r="A2584" s="22"/>
      <c r="B2584" s="27" t="s">
        <v>21</v>
      </c>
      <c r="C2584" s="27">
        <v>1185732</v>
      </c>
      <c r="D2584" s="28">
        <v>44487</v>
      </c>
      <c r="E2584" s="27" t="s">
        <v>53</v>
      </c>
      <c r="F2584" s="27" t="s">
        <v>101</v>
      </c>
      <c r="G2584" s="27" t="s">
        <v>102</v>
      </c>
      <c r="H2584" s="27" t="s">
        <v>28</v>
      </c>
      <c r="I2584" s="29">
        <v>0.35000000000000009</v>
      </c>
      <c r="J2584" s="30">
        <v>3500</v>
      </c>
      <c r="K2584" s="31">
        <f t="shared" si="20"/>
        <v>1225.0000000000002</v>
      </c>
      <c r="L2584" s="31">
        <f t="shared" si="21"/>
        <v>428.75000000000006</v>
      </c>
      <c r="M2584" s="32">
        <v>0.35</v>
      </c>
      <c r="O2584" s="37"/>
      <c r="P2584" s="35"/>
      <c r="Q2584" s="33"/>
      <c r="R2584" s="34"/>
    </row>
    <row r="2585" spans="1:18" ht="15.75" customHeight="1" x14ac:dyDescent="0.2">
      <c r="A2585" s="22"/>
      <c r="B2585" s="27" t="s">
        <v>21</v>
      </c>
      <c r="C2585" s="27">
        <v>1185732</v>
      </c>
      <c r="D2585" s="28">
        <v>44487</v>
      </c>
      <c r="E2585" s="27" t="s">
        <v>53</v>
      </c>
      <c r="F2585" s="27" t="s">
        <v>101</v>
      </c>
      <c r="G2585" s="27" t="s">
        <v>102</v>
      </c>
      <c r="H2585" s="27" t="s">
        <v>29</v>
      </c>
      <c r="I2585" s="29">
        <v>0.35000000000000003</v>
      </c>
      <c r="J2585" s="30">
        <v>4750</v>
      </c>
      <c r="K2585" s="31">
        <f t="shared" si="20"/>
        <v>1662.5000000000002</v>
      </c>
      <c r="L2585" s="31">
        <f t="shared" si="21"/>
        <v>831.25000000000011</v>
      </c>
      <c r="M2585" s="32">
        <v>0.5</v>
      </c>
      <c r="O2585" s="37"/>
      <c r="P2585" s="35"/>
      <c r="Q2585" s="33"/>
      <c r="R2585" s="34"/>
    </row>
    <row r="2586" spans="1:18" ht="15.75" customHeight="1" x14ac:dyDescent="0.2">
      <c r="A2586" s="22"/>
      <c r="B2586" s="27" t="s">
        <v>21</v>
      </c>
      <c r="C2586" s="27">
        <v>1185732</v>
      </c>
      <c r="D2586" s="28">
        <v>44517</v>
      </c>
      <c r="E2586" s="27" t="s">
        <v>53</v>
      </c>
      <c r="F2586" s="27" t="s">
        <v>101</v>
      </c>
      <c r="G2586" s="27" t="s">
        <v>102</v>
      </c>
      <c r="H2586" s="27" t="s">
        <v>24</v>
      </c>
      <c r="I2586" s="29">
        <v>0.3000000000000001</v>
      </c>
      <c r="J2586" s="30">
        <v>6250</v>
      </c>
      <c r="K2586" s="31">
        <f t="shared" si="20"/>
        <v>1875.0000000000007</v>
      </c>
      <c r="L2586" s="31">
        <f t="shared" si="21"/>
        <v>750.00000000000034</v>
      </c>
      <c r="M2586" s="32">
        <v>0.4</v>
      </c>
      <c r="O2586" s="37"/>
      <c r="P2586" s="35"/>
      <c r="Q2586" s="33"/>
      <c r="R2586" s="34"/>
    </row>
    <row r="2587" spans="1:18" ht="15.75" customHeight="1" x14ac:dyDescent="0.2">
      <c r="A2587" s="22"/>
      <c r="B2587" s="27" t="s">
        <v>21</v>
      </c>
      <c r="C2587" s="27">
        <v>1185732</v>
      </c>
      <c r="D2587" s="28">
        <v>44517</v>
      </c>
      <c r="E2587" s="27" t="s">
        <v>53</v>
      </c>
      <c r="F2587" s="27" t="s">
        <v>101</v>
      </c>
      <c r="G2587" s="27" t="s">
        <v>102</v>
      </c>
      <c r="H2587" s="27" t="s">
        <v>25</v>
      </c>
      <c r="I2587" s="29">
        <v>0.20000000000000012</v>
      </c>
      <c r="J2587" s="30">
        <v>4500</v>
      </c>
      <c r="K2587" s="31">
        <f t="shared" si="20"/>
        <v>900.00000000000057</v>
      </c>
      <c r="L2587" s="31">
        <f t="shared" si="21"/>
        <v>315.00000000000017</v>
      </c>
      <c r="M2587" s="32">
        <v>0.35</v>
      </c>
      <c r="O2587" s="37"/>
      <c r="P2587" s="35"/>
      <c r="Q2587" s="33"/>
      <c r="R2587" s="34"/>
    </row>
    <row r="2588" spans="1:18" ht="15.75" customHeight="1" x14ac:dyDescent="0.2">
      <c r="A2588" s="22"/>
      <c r="B2588" s="27" t="s">
        <v>21</v>
      </c>
      <c r="C2588" s="27">
        <v>1185732</v>
      </c>
      <c r="D2588" s="28">
        <v>44517</v>
      </c>
      <c r="E2588" s="27" t="s">
        <v>53</v>
      </c>
      <c r="F2588" s="27" t="s">
        <v>101</v>
      </c>
      <c r="G2588" s="27" t="s">
        <v>102</v>
      </c>
      <c r="H2588" s="27" t="s">
        <v>26</v>
      </c>
      <c r="I2588" s="29">
        <v>0.30000000000000016</v>
      </c>
      <c r="J2588" s="30">
        <v>3950</v>
      </c>
      <c r="K2588" s="31">
        <f t="shared" si="20"/>
        <v>1185.0000000000007</v>
      </c>
      <c r="L2588" s="31">
        <f t="shared" si="21"/>
        <v>474.00000000000028</v>
      </c>
      <c r="M2588" s="32">
        <v>0.4</v>
      </c>
      <c r="O2588" s="37"/>
      <c r="P2588" s="35"/>
      <c r="Q2588" s="33"/>
      <c r="R2588" s="34"/>
    </row>
    <row r="2589" spans="1:18" ht="15.75" customHeight="1" x14ac:dyDescent="0.2">
      <c r="A2589" s="22"/>
      <c r="B2589" s="27" t="s">
        <v>21</v>
      </c>
      <c r="C2589" s="27">
        <v>1185732</v>
      </c>
      <c r="D2589" s="28">
        <v>44517</v>
      </c>
      <c r="E2589" s="27" t="s">
        <v>53</v>
      </c>
      <c r="F2589" s="27" t="s">
        <v>101</v>
      </c>
      <c r="G2589" s="27" t="s">
        <v>102</v>
      </c>
      <c r="H2589" s="27" t="s">
        <v>27</v>
      </c>
      <c r="I2589" s="29">
        <v>0.6000000000000002</v>
      </c>
      <c r="J2589" s="30">
        <v>4500</v>
      </c>
      <c r="K2589" s="31">
        <f t="shared" si="20"/>
        <v>2700.0000000000009</v>
      </c>
      <c r="L2589" s="31">
        <f t="shared" si="21"/>
        <v>1080.0000000000005</v>
      </c>
      <c r="M2589" s="32">
        <v>0.4</v>
      </c>
      <c r="O2589" s="37"/>
      <c r="P2589" s="35"/>
      <c r="Q2589" s="33"/>
      <c r="R2589" s="34"/>
    </row>
    <row r="2590" spans="1:18" ht="15.75" customHeight="1" x14ac:dyDescent="0.2">
      <c r="A2590" s="22"/>
      <c r="B2590" s="27" t="s">
        <v>21</v>
      </c>
      <c r="C2590" s="27">
        <v>1185732</v>
      </c>
      <c r="D2590" s="28">
        <v>44517</v>
      </c>
      <c r="E2590" s="27" t="s">
        <v>53</v>
      </c>
      <c r="F2590" s="27" t="s">
        <v>101</v>
      </c>
      <c r="G2590" s="27" t="s">
        <v>102</v>
      </c>
      <c r="H2590" s="27" t="s">
        <v>28</v>
      </c>
      <c r="I2590" s="29">
        <v>0.75000000000000011</v>
      </c>
      <c r="J2590" s="30">
        <v>4250</v>
      </c>
      <c r="K2590" s="31">
        <f t="shared" si="20"/>
        <v>3187.5000000000005</v>
      </c>
      <c r="L2590" s="31">
        <f t="shared" si="21"/>
        <v>1115.625</v>
      </c>
      <c r="M2590" s="32">
        <v>0.35</v>
      </c>
      <c r="O2590" s="37"/>
      <c r="P2590" s="35"/>
      <c r="Q2590" s="33"/>
      <c r="R2590" s="34"/>
    </row>
    <row r="2591" spans="1:18" ht="15.75" customHeight="1" x14ac:dyDescent="0.2">
      <c r="A2591" s="22"/>
      <c r="B2591" s="27" t="s">
        <v>21</v>
      </c>
      <c r="C2591" s="27">
        <v>1185732</v>
      </c>
      <c r="D2591" s="28">
        <v>44517</v>
      </c>
      <c r="E2591" s="27" t="s">
        <v>53</v>
      </c>
      <c r="F2591" s="27" t="s">
        <v>101</v>
      </c>
      <c r="G2591" s="27" t="s">
        <v>102</v>
      </c>
      <c r="H2591" s="27" t="s">
        <v>29</v>
      </c>
      <c r="I2591" s="29">
        <v>0.75</v>
      </c>
      <c r="J2591" s="30">
        <v>5250</v>
      </c>
      <c r="K2591" s="31">
        <f t="shared" si="20"/>
        <v>3937.5</v>
      </c>
      <c r="L2591" s="31">
        <f t="shared" si="21"/>
        <v>1968.75</v>
      </c>
      <c r="M2591" s="32">
        <v>0.5</v>
      </c>
      <c r="O2591" s="37"/>
      <c r="P2591" s="35"/>
      <c r="Q2591" s="33"/>
      <c r="R2591" s="34"/>
    </row>
    <row r="2592" spans="1:18" ht="15.75" customHeight="1" x14ac:dyDescent="0.2">
      <c r="A2592" s="22"/>
      <c r="B2592" s="27" t="s">
        <v>21</v>
      </c>
      <c r="C2592" s="27">
        <v>1185732</v>
      </c>
      <c r="D2592" s="28">
        <v>44546</v>
      </c>
      <c r="E2592" s="27" t="s">
        <v>53</v>
      </c>
      <c r="F2592" s="27" t="s">
        <v>101</v>
      </c>
      <c r="G2592" s="27" t="s">
        <v>102</v>
      </c>
      <c r="H2592" s="27" t="s">
        <v>24</v>
      </c>
      <c r="I2592" s="29">
        <v>0.70000000000000007</v>
      </c>
      <c r="J2592" s="30">
        <v>7750</v>
      </c>
      <c r="K2592" s="31">
        <f t="shared" si="20"/>
        <v>5425.0000000000009</v>
      </c>
      <c r="L2592" s="31">
        <f t="shared" si="21"/>
        <v>2170.0000000000005</v>
      </c>
      <c r="M2592" s="32">
        <v>0.4</v>
      </c>
      <c r="O2592" s="37"/>
      <c r="P2592" s="35"/>
      <c r="Q2592" s="33"/>
      <c r="R2592" s="34"/>
    </row>
    <row r="2593" spans="1:18" ht="15.75" customHeight="1" x14ac:dyDescent="0.2">
      <c r="A2593" s="22"/>
      <c r="B2593" s="27" t="s">
        <v>21</v>
      </c>
      <c r="C2593" s="27">
        <v>1185732</v>
      </c>
      <c r="D2593" s="28">
        <v>44546</v>
      </c>
      <c r="E2593" s="27" t="s">
        <v>53</v>
      </c>
      <c r="F2593" s="27" t="s">
        <v>101</v>
      </c>
      <c r="G2593" s="27" t="s">
        <v>102</v>
      </c>
      <c r="H2593" s="27" t="s">
        <v>25</v>
      </c>
      <c r="I2593" s="29">
        <v>0.60000000000000009</v>
      </c>
      <c r="J2593" s="30">
        <v>5750</v>
      </c>
      <c r="K2593" s="31">
        <f t="shared" si="20"/>
        <v>3450.0000000000005</v>
      </c>
      <c r="L2593" s="31">
        <f t="shared" si="21"/>
        <v>1207.5</v>
      </c>
      <c r="M2593" s="32">
        <v>0.35</v>
      </c>
      <c r="O2593" s="37"/>
      <c r="P2593" s="35"/>
      <c r="Q2593" s="33"/>
      <c r="R2593" s="34"/>
    </row>
    <row r="2594" spans="1:18" ht="15.75" customHeight="1" x14ac:dyDescent="0.2">
      <c r="A2594" s="22"/>
      <c r="B2594" s="27" t="s">
        <v>21</v>
      </c>
      <c r="C2594" s="27">
        <v>1185732</v>
      </c>
      <c r="D2594" s="28">
        <v>44546</v>
      </c>
      <c r="E2594" s="27" t="s">
        <v>53</v>
      </c>
      <c r="F2594" s="27" t="s">
        <v>101</v>
      </c>
      <c r="G2594" s="27" t="s">
        <v>102</v>
      </c>
      <c r="H2594" s="27" t="s">
        <v>26</v>
      </c>
      <c r="I2594" s="29">
        <v>0.60000000000000009</v>
      </c>
      <c r="J2594" s="30">
        <v>5250</v>
      </c>
      <c r="K2594" s="31">
        <f t="shared" si="20"/>
        <v>3150.0000000000005</v>
      </c>
      <c r="L2594" s="31">
        <f t="shared" si="21"/>
        <v>1260.0000000000002</v>
      </c>
      <c r="M2594" s="32">
        <v>0.4</v>
      </c>
      <c r="O2594" s="37"/>
      <c r="P2594" s="35"/>
      <c r="Q2594" s="33"/>
      <c r="R2594" s="34"/>
    </row>
    <row r="2595" spans="1:18" ht="15.75" customHeight="1" x14ac:dyDescent="0.2">
      <c r="A2595" s="22"/>
      <c r="B2595" s="27" t="s">
        <v>21</v>
      </c>
      <c r="C2595" s="27">
        <v>1185732</v>
      </c>
      <c r="D2595" s="28">
        <v>44546</v>
      </c>
      <c r="E2595" s="27" t="s">
        <v>53</v>
      </c>
      <c r="F2595" s="27" t="s">
        <v>101</v>
      </c>
      <c r="G2595" s="27" t="s">
        <v>102</v>
      </c>
      <c r="H2595" s="27" t="s">
        <v>27</v>
      </c>
      <c r="I2595" s="29">
        <v>0.60000000000000009</v>
      </c>
      <c r="J2595" s="30">
        <v>4750</v>
      </c>
      <c r="K2595" s="31">
        <f t="shared" si="20"/>
        <v>2850.0000000000005</v>
      </c>
      <c r="L2595" s="31">
        <f t="shared" si="21"/>
        <v>1140.0000000000002</v>
      </c>
      <c r="M2595" s="32">
        <v>0.4</v>
      </c>
      <c r="O2595" s="37"/>
      <c r="P2595" s="35"/>
      <c r="Q2595" s="33"/>
      <c r="R2595" s="34"/>
    </row>
    <row r="2596" spans="1:18" ht="15.75" customHeight="1" x14ac:dyDescent="0.2">
      <c r="A2596" s="22"/>
      <c r="B2596" s="27" t="s">
        <v>21</v>
      </c>
      <c r="C2596" s="27">
        <v>1185732</v>
      </c>
      <c r="D2596" s="28">
        <v>44546</v>
      </c>
      <c r="E2596" s="27" t="s">
        <v>53</v>
      </c>
      <c r="F2596" s="27" t="s">
        <v>101</v>
      </c>
      <c r="G2596" s="27" t="s">
        <v>102</v>
      </c>
      <c r="H2596" s="27" t="s">
        <v>28</v>
      </c>
      <c r="I2596" s="29">
        <v>0.70000000000000007</v>
      </c>
      <c r="J2596" s="30">
        <v>4750</v>
      </c>
      <c r="K2596" s="31">
        <f t="shared" si="20"/>
        <v>3325.0000000000005</v>
      </c>
      <c r="L2596" s="31">
        <f t="shared" si="21"/>
        <v>1163.75</v>
      </c>
      <c r="M2596" s="32">
        <v>0.35</v>
      </c>
      <c r="O2596" s="37"/>
      <c r="P2596" s="35"/>
      <c r="Q2596" s="33"/>
      <c r="R2596" s="34"/>
    </row>
    <row r="2597" spans="1:18" ht="15.75" customHeight="1" x14ac:dyDescent="0.2">
      <c r="A2597" s="22"/>
      <c r="B2597" s="27" t="s">
        <v>21</v>
      </c>
      <c r="C2597" s="27">
        <v>1185732</v>
      </c>
      <c r="D2597" s="28">
        <v>44546</v>
      </c>
      <c r="E2597" s="27" t="s">
        <v>53</v>
      </c>
      <c r="F2597" s="27" t="s">
        <v>101</v>
      </c>
      <c r="G2597" s="27" t="s">
        <v>102</v>
      </c>
      <c r="H2597" s="27" t="s">
        <v>29</v>
      </c>
      <c r="I2597" s="29">
        <v>0.75</v>
      </c>
      <c r="J2597" s="30">
        <v>5750</v>
      </c>
      <c r="K2597" s="31">
        <f t="shared" si="20"/>
        <v>4312.5</v>
      </c>
      <c r="L2597" s="31">
        <f t="shared" si="21"/>
        <v>2156.25</v>
      </c>
      <c r="M2597" s="32">
        <v>0.5</v>
      </c>
      <c r="O2597" s="37"/>
      <c r="P2597" s="35"/>
      <c r="Q2597" s="33"/>
      <c r="R2597" s="34"/>
    </row>
    <row r="2598" spans="1:18" ht="15.75" customHeight="1" x14ac:dyDescent="0.2">
      <c r="A2598" s="22" t="s">
        <v>46</v>
      </c>
      <c r="B2598" s="27" t="s">
        <v>30</v>
      </c>
      <c r="C2598" s="27">
        <v>1197831</v>
      </c>
      <c r="D2598" s="28">
        <v>44219</v>
      </c>
      <c r="E2598" s="27" t="s">
        <v>31</v>
      </c>
      <c r="F2598" s="27" t="s">
        <v>103</v>
      </c>
      <c r="G2598" s="27" t="s">
        <v>104</v>
      </c>
      <c r="H2598" s="27" t="s">
        <v>24</v>
      </c>
      <c r="I2598" s="29">
        <v>0.25000000000000006</v>
      </c>
      <c r="J2598" s="30">
        <v>6500</v>
      </c>
      <c r="K2598" s="31">
        <f t="shared" si="20"/>
        <v>1625.0000000000005</v>
      </c>
      <c r="L2598" s="31">
        <f t="shared" si="21"/>
        <v>650.00000000000023</v>
      </c>
      <c r="M2598" s="32">
        <v>0.4</v>
      </c>
      <c r="O2598" s="37"/>
      <c r="P2598" s="35"/>
      <c r="Q2598" s="33"/>
      <c r="R2598" s="34"/>
    </row>
    <row r="2599" spans="1:18" ht="15.75" customHeight="1" x14ac:dyDescent="0.2">
      <c r="A2599" s="22"/>
      <c r="B2599" s="27" t="s">
        <v>30</v>
      </c>
      <c r="C2599" s="27">
        <v>1197831</v>
      </c>
      <c r="D2599" s="28">
        <v>44219</v>
      </c>
      <c r="E2599" s="27" t="s">
        <v>31</v>
      </c>
      <c r="F2599" s="27" t="s">
        <v>103</v>
      </c>
      <c r="G2599" s="27" t="s">
        <v>104</v>
      </c>
      <c r="H2599" s="27" t="s">
        <v>25</v>
      </c>
      <c r="I2599" s="29">
        <v>0.25000000000000006</v>
      </c>
      <c r="J2599" s="30">
        <v>4500</v>
      </c>
      <c r="K2599" s="31">
        <f t="shared" si="20"/>
        <v>1125.0000000000002</v>
      </c>
      <c r="L2599" s="31">
        <f t="shared" si="21"/>
        <v>393.75000000000006</v>
      </c>
      <c r="M2599" s="32">
        <v>0.35</v>
      </c>
      <c r="O2599" s="37"/>
      <c r="P2599" s="35"/>
      <c r="Q2599" s="33"/>
      <c r="R2599" s="34"/>
    </row>
    <row r="2600" spans="1:18" ht="15.75" customHeight="1" x14ac:dyDescent="0.2">
      <c r="A2600" s="22"/>
      <c r="B2600" s="27" t="s">
        <v>30</v>
      </c>
      <c r="C2600" s="27">
        <v>1197831</v>
      </c>
      <c r="D2600" s="28">
        <v>44219</v>
      </c>
      <c r="E2600" s="27" t="s">
        <v>31</v>
      </c>
      <c r="F2600" s="27" t="s">
        <v>103</v>
      </c>
      <c r="G2600" s="27" t="s">
        <v>104</v>
      </c>
      <c r="H2600" s="27" t="s">
        <v>26</v>
      </c>
      <c r="I2600" s="29">
        <v>0.15000000000000008</v>
      </c>
      <c r="J2600" s="30">
        <v>4500</v>
      </c>
      <c r="K2600" s="31">
        <f t="shared" si="20"/>
        <v>675.00000000000034</v>
      </c>
      <c r="L2600" s="31">
        <f t="shared" si="21"/>
        <v>270.00000000000017</v>
      </c>
      <c r="M2600" s="32">
        <v>0.4</v>
      </c>
      <c r="O2600" s="37"/>
      <c r="P2600" s="35"/>
      <c r="Q2600" s="33"/>
      <c r="R2600" s="34"/>
    </row>
    <row r="2601" spans="1:18" ht="15.75" customHeight="1" x14ac:dyDescent="0.2">
      <c r="A2601" s="22"/>
      <c r="B2601" s="27" t="s">
        <v>30</v>
      </c>
      <c r="C2601" s="27">
        <v>1197831</v>
      </c>
      <c r="D2601" s="28">
        <v>44219</v>
      </c>
      <c r="E2601" s="27" t="s">
        <v>31</v>
      </c>
      <c r="F2601" s="27" t="s">
        <v>103</v>
      </c>
      <c r="G2601" s="27" t="s">
        <v>104</v>
      </c>
      <c r="H2601" s="27" t="s">
        <v>27</v>
      </c>
      <c r="I2601" s="29">
        <v>0.2</v>
      </c>
      <c r="J2601" s="30">
        <v>3000</v>
      </c>
      <c r="K2601" s="31">
        <f t="shared" si="20"/>
        <v>600</v>
      </c>
      <c r="L2601" s="31">
        <f t="shared" si="21"/>
        <v>240</v>
      </c>
      <c r="M2601" s="32">
        <v>0.4</v>
      </c>
      <c r="O2601" s="37"/>
      <c r="P2601" s="35"/>
      <c r="Q2601" s="33"/>
      <c r="R2601" s="34"/>
    </row>
    <row r="2602" spans="1:18" ht="15.75" customHeight="1" x14ac:dyDescent="0.2">
      <c r="A2602" s="22"/>
      <c r="B2602" s="27" t="s">
        <v>30</v>
      </c>
      <c r="C2602" s="27">
        <v>1197831</v>
      </c>
      <c r="D2602" s="28">
        <v>44219</v>
      </c>
      <c r="E2602" s="27" t="s">
        <v>31</v>
      </c>
      <c r="F2602" s="27" t="s">
        <v>103</v>
      </c>
      <c r="G2602" s="27" t="s">
        <v>104</v>
      </c>
      <c r="H2602" s="27" t="s">
        <v>28</v>
      </c>
      <c r="I2602" s="29">
        <v>0.35000000000000003</v>
      </c>
      <c r="J2602" s="30">
        <v>3500</v>
      </c>
      <c r="K2602" s="31">
        <f t="shared" si="20"/>
        <v>1225.0000000000002</v>
      </c>
      <c r="L2602" s="31">
        <f t="shared" si="21"/>
        <v>428.75000000000006</v>
      </c>
      <c r="M2602" s="32">
        <v>0.35</v>
      </c>
      <c r="O2602" s="37"/>
      <c r="P2602" s="35"/>
      <c r="Q2602" s="33"/>
      <c r="R2602" s="34"/>
    </row>
    <row r="2603" spans="1:18" ht="15.75" customHeight="1" x14ac:dyDescent="0.2">
      <c r="A2603" s="22"/>
      <c r="B2603" s="27" t="s">
        <v>30</v>
      </c>
      <c r="C2603" s="27">
        <v>1197831</v>
      </c>
      <c r="D2603" s="28">
        <v>44219</v>
      </c>
      <c r="E2603" s="27" t="s">
        <v>31</v>
      </c>
      <c r="F2603" s="27" t="s">
        <v>103</v>
      </c>
      <c r="G2603" s="27" t="s">
        <v>104</v>
      </c>
      <c r="H2603" s="27" t="s">
        <v>29</v>
      </c>
      <c r="I2603" s="29">
        <v>0.25000000000000006</v>
      </c>
      <c r="J2603" s="30">
        <v>4500</v>
      </c>
      <c r="K2603" s="31">
        <f t="shared" si="20"/>
        <v>1125.0000000000002</v>
      </c>
      <c r="L2603" s="31">
        <f t="shared" si="21"/>
        <v>450.00000000000011</v>
      </c>
      <c r="M2603" s="32">
        <v>0.4</v>
      </c>
      <c r="O2603" s="37"/>
      <c r="P2603" s="35"/>
      <c r="Q2603" s="33"/>
      <c r="R2603" s="34"/>
    </row>
    <row r="2604" spans="1:18" ht="15.75" customHeight="1" x14ac:dyDescent="0.2">
      <c r="A2604" s="22"/>
      <c r="B2604" s="27" t="s">
        <v>30</v>
      </c>
      <c r="C2604" s="27">
        <v>1197831</v>
      </c>
      <c r="D2604" s="28">
        <v>44248</v>
      </c>
      <c r="E2604" s="27" t="s">
        <v>31</v>
      </c>
      <c r="F2604" s="27" t="s">
        <v>103</v>
      </c>
      <c r="G2604" s="27" t="s">
        <v>104</v>
      </c>
      <c r="H2604" s="27" t="s">
        <v>24</v>
      </c>
      <c r="I2604" s="29">
        <v>0.25000000000000006</v>
      </c>
      <c r="J2604" s="30">
        <v>7000</v>
      </c>
      <c r="K2604" s="31">
        <f t="shared" si="20"/>
        <v>1750.0000000000005</v>
      </c>
      <c r="L2604" s="31">
        <f t="shared" si="21"/>
        <v>700.00000000000023</v>
      </c>
      <c r="M2604" s="32">
        <v>0.4</v>
      </c>
      <c r="O2604" s="37"/>
      <c r="P2604" s="35"/>
      <c r="Q2604" s="33"/>
      <c r="R2604" s="34"/>
    </row>
    <row r="2605" spans="1:18" ht="15.75" customHeight="1" x14ac:dyDescent="0.2">
      <c r="A2605" s="22"/>
      <c r="B2605" s="27" t="s">
        <v>30</v>
      </c>
      <c r="C2605" s="27">
        <v>1197831</v>
      </c>
      <c r="D2605" s="28">
        <v>44248</v>
      </c>
      <c r="E2605" s="27" t="s">
        <v>31</v>
      </c>
      <c r="F2605" s="27" t="s">
        <v>103</v>
      </c>
      <c r="G2605" s="27" t="s">
        <v>104</v>
      </c>
      <c r="H2605" s="27" t="s">
        <v>25</v>
      </c>
      <c r="I2605" s="29">
        <v>0.25000000000000006</v>
      </c>
      <c r="J2605" s="30">
        <v>3500</v>
      </c>
      <c r="K2605" s="31">
        <f t="shared" si="20"/>
        <v>875.00000000000023</v>
      </c>
      <c r="L2605" s="31">
        <f t="shared" si="21"/>
        <v>306.25000000000006</v>
      </c>
      <c r="M2605" s="32">
        <v>0.35</v>
      </c>
      <c r="O2605" s="37"/>
      <c r="P2605" s="35"/>
      <c r="Q2605" s="33"/>
      <c r="R2605" s="34"/>
    </row>
    <row r="2606" spans="1:18" ht="15.75" customHeight="1" x14ac:dyDescent="0.2">
      <c r="A2606" s="22"/>
      <c r="B2606" s="27" t="s">
        <v>30</v>
      </c>
      <c r="C2606" s="27">
        <v>1197831</v>
      </c>
      <c r="D2606" s="28">
        <v>44248</v>
      </c>
      <c r="E2606" s="27" t="s">
        <v>31</v>
      </c>
      <c r="F2606" s="27" t="s">
        <v>103</v>
      </c>
      <c r="G2606" s="27" t="s">
        <v>104</v>
      </c>
      <c r="H2606" s="27" t="s">
        <v>26</v>
      </c>
      <c r="I2606" s="29">
        <v>0.15000000000000008</v>
      </c>
      <c r="J2606" s="30">
        <v>4000</v>
      </c>
      <c r="K2606" s="31">
        <f t="shared" si="20"/>
        <v>600.00000000000034</v>
      </c>
      <c r="L2606" s="31">
        <f t="shared" si="21"/>
        <v>240.00000000000014</v>
      </c>
      <c r="M2606" s="32">
        <v>0.4</v>
      </c>
      <c r="O2606" s="37"/>
      <c r="P2606" s="35"/>
      <c r="Q2606" s="33"/>
      <c r="R2606" s="34"/>
    </row>
    <row r="2607" spans="1:18" ht="15.75" customHeight="1" x14ac:dyDescent="0.2">
      <c r="A2607" s="22"/>
      <c r="B2607" s="27" t="s">
        <v>30</v>
      </c>
      <c r="C2607" s="27">
        <v>1197831</v>
      </c>
      <c r="D2607" s="28">
        <v>44248</v>
      </c>
      <c r="E2607" s="27" t="s">
        <v>31</v>
      </c>
      <c r="F2607" s="27" t="s">
        <v>103</v>
      </c>
      <c r="G2607" s="27" t="s">
        <v>104</v>
      </c>
      <c r="H2607" s="27" t="s">
        <v>27</v>
      </c>
      <c r="I2607" s="29">
        <v>0.2</v>
      </c>
      <c r="J2607" s="30">
        <v>2500</v>
      </c>
      <c r="K2607" s="31">
        <f t="shared" si="20"/>
        <v>500</v>
      </c>
      <c r="L2607" s="31">
        <f t="shared" si="21"/>
        <v>200</v>
      </c>
      <c r="M2607" s="32">
        <v>0.4</v>
      </c>
      <c r="O2607" s="37"/>
      <c r="P2607" s="35"/>
      <c r="Q2607" s="33"/>
      <c r="R2607" s="34"/>
    </row>
    <row r="2608" spans="1:18" ht="15.75" customHeight="1" x14ac:dyDescent="0.2">
      <c r="A2608" s="22"/>
      <c r="B2608" s="27" t="s">
        <v>30</v>
      </c>
      <c r="C2608" s="27">
        <v>1197831</v>
      </c>
      <c r="D2608" s="28">
        <v>44248</v>
      </c>
      <c r="E2608" s="27" t="s">
        <v>31</v>
      </c>
      <c r="F2608" s="27" t="s">
        <v>103</v>
      </c>
      <c r="G2608" s="27" t="s">
        <v>104</v>
      </c>
      <c r="H2608" s="27" t="s">
        <v>28</v>
      </c>
      <c r="I2608" s="29">
        <v>0.35000000000000003</v>
      </c>
      <c r="J2608" s="30">
        <v>3250</v>
      </c>
      <c r="K2608" s="31">
        <f t="shared" si="20"/>
        <v>1137.5</v>
      </c>
      <c r="L2608" s="31">
        <f t="shared" si="21"/>
        <v>398.125</v>
      </c>
      <c r="M2608" s="32">
        <v>0.35</v>
      </c>
      <c r="O2608" s="37"/>
      <c r="P2608" s="35"/>
      <c r="Q2608" s="33"/>
      <c r="R2608" s="34"/>
    </row>
    <row r="2609" spans="1:18" ht="15.75" customHeight="1" x14ac:dyDescent="0.2">
      <c r="A2609" s="22"/>
      <c r="B2609" s="27" t="s">
        <v>30</v>
      </c>
      <c r="C2609" s="27">
        <v>1197831</v>
      </c>
      <c r="D2609" s="28">
        <v>44248</v>
      </c>
      <c r="E2609" s="27" t="s">
        <v>31</v>
      </c>
      <c r="F2609" s="27" t="s">
        <v>103</v>
      </c>
      <c r="G2609" s="27" t="s">
        <v>104</v>
      </c>
      <c r="H2609" s="27" t="s">
        <v>29</v>
      </c>
      <c r="I2609" s="29">
        <v>0.2</v>
      </c>
      <c r="J2609" s="30">
        <v>4250</v>
      </c>
      <c r="K2609" s="31">
        <f t="shared" si="20"/>
        <v>850</v>
      </c>
      <c r="L2609" s="31">
        <f t="shared" si="21"/>
        <v>340</v>
      </c>
      <c r="M2609" s="32">
        <v>0.4</v>
      </c>
      <c r="O2609" s="37"/>
      <c r="P2609" s="35"/>
      <c r="Q2609" s="33"/>
      <c r="R2609" s="34"/>
    </row>
    <row r="2610" spans="1:18" ht="15.75" customHeight="1" x14ac:dyDescent="0.2">
      <c r="A2610" s="22"/>
      <c r="B2610" s="27" t="s">
        <v>30</v>
      </c>
      <c r="C2610" s="27">
        <v>1197831</v>
      </c>
      <c r="D2610" s="28">
        <v>44274</v>
      </c>
      <c r="E2610" s="27" t="s">
        <v>31</v>
      </c>
      <c r="F2610" s="27" t="s">
        <v>103</v>
      </c>
      <c r="G2610" s="27" t="s">
        <v>104</v>
      </c>
      <c r="H2610" s="27" t="s">
        <v>24</v>
      </c>
      <c r="I2610" s="29">
        <v>0.2</v>
      </c>
      <c r="J2610" s="30">
        <v>6450</v>
      </c>
      <c r="K2610" s="31">
        <f t="shared" si="20"/>
        <v>1290</v>
      </c>
      <c r="L2610" s="31">
        <f t="shared" si="21"/>
        <v>516</v>
      </c>
      <c r="M2610" s="32">
        <v>0.4</v>
      </c>
      <c r="O2610" s="37"/>
      <c r="P2610" s="35"/>
      <c r="Q2610" s="33"/>
      <c r="R2610" s="34"/>
    </row>
    <row r="2611" spans="1:18" ht="15.75" customHeight="1" x14ac:dyDescent="0.2">
      <c r="A2611" s="22"/>
      <c r="B2611" s="27" t="s">
        <v>30</v>
      </c>
      <c r="C2611" s="27">
        <v>1197831</v>
      </c>
      <c r="D2611" s="28">
        <v>44274</v>
      </c>
      <c r="E2611" s="27" t="s">
        <v>31</v>
      </c>
      <c r="F2611" s="27" t="s">
        <v>103</v>
      </c>
      <c r="G2611" s="27" t="s">
        <v>104</v>
      </c>
      <c r="H2611" s="27" t="s">
        <v>25</v>
      </c>
      <c r="I2611" s="29">
        <v>0.2</v>
      </c>
      <c r="J2611" s="30">
        <v>3250</v>
      </c>
      <c r="K2611" s="31">
        <f t="shared" si="20"/>
        <v>650</v>
      </c>
      <c r="L2611" s="31">
        <f t="shared" si="21"/>
        <v>227.49999999999997</v>
      </c>
      <c r="M2611" s="32">
        <v>0.35</v>
      </c>
      <c r="O2611" s="37"/>
      <c r="P2611" s="35"/>
      <c r="Q2611" s="33"/>
      <c r="R2611" s="34"/>
    </row>
    <row r="2612" spans="1:18" ht="15.75" customHeight="1" x14ac:dyDescent="0.2">
      <c r="A2612" s="22"/>
      <c r="B2612" s="27" t="s">
        <v>30</v>
      </c>
      <c r="C2612" s="27">
        <v>1197831</v>
      </c>
      <c r="D2612" s="28">
        <v>44274</v>
      </c>
      <c r="E2612" s="27" t="s">
        <v>31</v>
      </c>
      <c r="F2612" s="27" t="s">
        <v>103</v>
      </c>
      <c r="G2612" s="27" t="s">
        <v>104</v>
      </c>
      <c r="H2612" s="27" t="s">
        <v>26</v>
      </c>
      <c r="I2612" s="29">
        <v>0.10000000000000002</v>
      </c>
      <c r="J2612" s="30">
        <v>3500</v>
      </c>
      <c r="K2612" s="31">
        <f t="shared" si="20"/>
        <v>350.00000000000006</v>
      </c>
      <c r="L2612" s="31">
        <f t="shared" si="21"/>
        <v>140.00000000000003</v>
      </c>
      <c r="M2612" s="32">
        <v>0.4</v>
      </c>
      <c r="O2612" s="37"/>
      <c r="P2612" s="35"/>
      <c r="Q2612" s="33"/>
      <c r="R2612" s="34"/>
    </row>
    <row r="2613" spans="1:18" ht="15.75" customHeight="1" x14ac:dyDescent="0.2">
      <c r="A2613" s="22"/>
      <c r="B2613" s="27" t="s">
        <v>30</v>
      </c>
      <c r="C2613" s="27">
        <v>1197831</v>
      </c>
      <c r="D2613" s="28">
        <v>44274</v>
      </c>
      <c r="E2613" s="27" t="s">
        <v>31</v>
      </c>
      <c r="F2613" s="27" t="s">
        <v>103</v>
      </c>
      <c r="G2613" s="27" t="s">
        <v>104</v>
      </c>
      <c r="H2613" s="27" t="s">
        <v>27</v>
      </c>
      <c r="I2613" s="29">
        <v>0.19999999999999996</v>
      </c>
      <c r="J2613" s="30">
        <v>2000</v>
      </c>
      <c r="K2613" s="31">
        <f t="shared" si="20"/>
        <v>399.99999999999989</v>
      </c>
      <c r="L2613" s="31">
        <f t="shared" si="21"/>
        <v>159.99999999999997</v>
      </c>
      <c r="M2613" s="32">
        <v>0.4</v>
      </c>
      <c r="O2613" s="37"/>
      <c r="P2613" s="35"/>
      <c r="Q2613" s="33"/>
      <c r="R2613" s="34"/>
    </row>
    <row r="2614" spans="1:18" ht="15.75" customHeight="1" x14ac:dyDescent="0.2">
      <c r="A2614" s="22"/>
      <c r="B2614" s="27" t="s">
        <v>30</v>
      </c>
      <c r="C2614" s="27">
        <v>1197831</v>
      </c>
      <c r="D2614" s="28">
        <v>44274</v>
      </c>
      <c r="E2614" s="27" t="s">
        <v>31</v>
      </c>
      <c r="F2614" s="27" t="s">
        <v>103</v>
      </c>
      <c r="G2614" s="27" t="s">
        <v>104</v>
      </c>
      <c r="H2614" s="27" t="s">
        <v>28</v>
      </c>
      <c r="I2614" s="29">
        <v>0.35000000000000009</v>
      </c>
      <c r="J2614" s="30">
        <v>2500</v>
      </c>
      <c r="K2614" s="31">
        <f t="shared" si="20"/>
        <v>875.00000000000023</v>
      </c>
      <c r="L2614" s="31">
        <f t="shared" si="21"/>
        <v>306.25000000000006</v>
      </c>
      <c r="M2614" s="32">
        <v>0.35</v>
      </c>
      <c r="O2614" s="37"/>
      <c r="P2614" s="35"/>
      <c r="Q2614" s="33"/>
      <c r="R2614" s="34"/>
    </row>
    <row r="2615" spans="1:18" ht="15.75" customHeight="1" x14ac:dyDescent="0.2">
      <c r="A2615" s="22"/>
      <c r="B2615" s="27" t="s">
        <v>30</v>
      </c>
      <c r="C2615" s="27">
        <v>1197831</v>
      </c>
      <c r="D2615" s="28">
        <v>44274</v>
      </c>
      <c r="E2615" s="27" t="s">
        <v>31</v>
      </c>
      <c r="F2615" s="27" t="s">
        <v>103</v>
      </c>
      <c r="G2615" s="27" t="s">
        <v>104</v>
      </c>
      <c r="H2615" s="27" t="s">
        <v>29</v>
      </c>
      <c r="I2615" s="29">
        <v>0.25</v>
      </c>
      <c r="J2615" s="30">
        <v>3500</v>
      </c>
      <c r="K2615" s="31">
        <f t="shared" si="20"/>
        <v>875</v>
      </c>
      <c r="L2615" s="31">
        <f t="shared" si="21"/>
        <v>350</v>
      </c>
      <c r="M2615" s="32">
        <v>0.4</v>
      </c>
      <c r="O2615" s="37"/>
      <c r="P2615" s="35"/>
      <c r="Q2615" s="33"/>
      <c r="R2615" s="34"/>
    </row>
    <row r="2616" spans="1:18" ht="15.75" customHeight="1" x14ac:dyDescent="0.2">
      <c r="A2616" s="22"/>
      <c r="B2616" s="27" t="s">
        <v>30</v>
      </c>
      <c r="C2616" s="27">
        <v>1197831</v>
      </c>
      <c r="D2616" s="28">
        <v>44306</v>
      </c>
      <c r="E2616" s="27" t="s">
        <v>31</v>
      </c>
      <c r="F2616" s="27" t="s">
        <v>103</v>
      </c>
      <c r="G2616" s="27" t="s">
        <v>104</v>
      </c>
      <c r="H2616" s="27" t="s">
        <v>24</v>
      </c>
      <c r="I2616" s="29">
        <v>0.25</v>
      </c>
      <c r="J2616" s="30">
        <v>6000</v>
      </c>
      <c r="K2616" s="31">
        <f t="shared" si="20"/>
        <v>1500</v>
      </c>
      <c r="L2616" s="31">
        <f t="shared" si="21"/>
        <v>600</v>
      </c>
      <c r="M2616" s="32">
        <v>0.4</v>
      </c>
      <c r="O2616" s="37"/>
      <c r="P2616" s="35"/>
      <c r="Q2616" s="33"/>
      <c r="R2616" s="34"/>
    </row>
    <row r="2617" spans="1:18" ht="15.75" customHeight="1" x14ac:dyDescent="0.2">
      <c r="A2617" s="22"/>
      <c r="B2617" s="27" t="s">
        <v>30</v>
      </c>
      <c r="C2617" s="27">
        <v>1197831</v>
      </c>
      <c r="D2617" s="28">
        <v>44306</v>
      </c>
      <c r="E2617" s="27" t="s">
        <v>31</v>
      </c>
      <c r="F2617" s="27" t="s">
        <v>103</v>
      </c>
      <c r="G2617" s="27" t="s">
        <v>104</v>
      </c>
      <c r="H2617" s="27" t="s">
        <v>25</v>
      </c>
      <c r="I2617" s="29">
        <v>0.25</v>
      </c>
      <c r="J2617" s="30">
        <v>3000</v>
      </c>
      <c r="K2617" s="31">
        <f t="shared" si="20"/>
        <v>750</v>
      </c>
      <c r="L2617" s="31">
        <f t="shared" si="21"/>
        <v>262.5</v>
      </c>
      <c r="M2617" s="32">
        <v>0.35</v>
      </c>
      <c r="O2617" s="37"/>
      <c r="P2617" s="35"/>
      <c r="Q2617" s="33"/>
      <c r="R2617" s="34"/>
    </row>
    <row r="2618" spans="1:18" ht="15.75" customHeight="1" x14ac:dyDescent="0.2">
      <c r="A2618" s="22"/>
      <c r="B2618" s="27" t="s">
        <v>30</v>
      </c>
      <c r="C2618" s="27">
        <v>1197831</v>
      </c>
      <c r="D2618" s="28">
        <v>44306</v>
      </c>
      <c r="E2618" s="27" t="s">
        <v>31</v>
      </c>
      <c r="F2618" s="27" t="s">
        <v>103</v>
      </c>
      <c r="G2618" s="27" t="s">
        <v>104</v>
      </c>
      <c r="H2618" s="27" t="s">
        <v>26</v>
      </c>
      <c r="I2618" s="29">
        <v>0.15000000000000002</v>
      </c>
      <c r="J2618" s="30">
        <v>3000</v>
      </c>
      <c r="K2618" s="31">
        <f t="shared" si="20"/>
        <v>450.00000000000006</v>
      </c>
      <c r="L2618" s="31">
        <f t="shared" si="21"/>
        <v>180.00000000000003</v>
      </c>
      <c r="M2618" s="32">
        <v>0.4</v>
      </c>
      <c r="O2618" s="37"/>
      <c r="P2618" s="35"/>
      <c r="Q2618" s="33"/>
      <c r="R2618" s="34"/>
    </row>
    <row r="2619" spans="1:18" ht="15.75" customHeight="1" x14ac:dyDescent="0.2">
      <c r="A2619" s="22"/>
      <c r="B2619" s="27" t="s">
        <v>30</v>
      </c>
      <c r="C2619" s="27">
        <v>1197831</v>
      </c>
      <c r="D2619" s="28">
        <v>44306</v>
      </c>
      <c r="E2619" s="27" t="s">
        <v>31</v>
      </c>
      <c r="F2619" s="27" t="s">
        <v>103</v>
      </c>
      <c r="G2619" s="27" t="s">
        <v>104</v>
      </c>
      <c r="H2619" s="27" t="s">
        <v>27</v>
      </c>
      <c r="I2619" s="29">
        <v>0.19999999999999996</v>
      </c>
      <c r="J2619" s="30">
        <v>2250</v>
      </c>
      <c r="K2619" s="31">
        <f t="shared" si="20"/>
        <v>449.99999999999989</v>
      </c>
      <c r="L2619" s="31">
        <f t="shared" si="21"/>
        <v>179.99999999999997</v>
      </c>
      <c r="M2619" s="32">
        <v>0.4</v>
      </c>
      <c r="O2619" s="37"/>
      <c r="P2619" s="35"/>
      <c r="Q2619" s="33"/>
      <c r="R2619" s="34"/>
    </row>
    <row r="2620" spans="1:18" ht="15.75" customHeight="1" x14ac:dyDescent="0.2">
      <c r="A2620" s="22"/>
      <c r="B2620" s="27" t="s">
        <v>30</v>
      </c>
      <c r="C2620" s="27">
        <v>1197831</v>
      </c>
      <c r="D2620" s="28">
        <v>44306</v>
      </c>
      <c r="E2620" s="27" t="s">
        <v>31</v>
      </c>
      <c r="F2620" s="27" t="s">
        <v>103</v>
      </c>
      <c r="G2620" s="27" t="s">
        <v>104</v>
      </c>
      <c r="H2620" s="27" t="s">
        <v>28</v>
      </c>
      <c r="I2620" s="29">
        <v>0.4</v>
      </c>
      <c r="J2620" s="30">
        <v>2500</v>
      </c>
      <c r="K2620" s="31">
        <f t="shared" si="20"/>
        <v>1000</v>
      </c>
      <c r="L2620" s="31">
        <f t="shared" si="21"/>
        <v>350</v>
      </c>
      <c r="M2620" s="32">
        <v>0.35</v>
      </c>
      <c r="O2620" s="37"/>
      <c r="P2620" s="35"/>
      <c r="Q2620" s="33"/>
      <c r="R2620" s="34"/>
    </row>
    <row r="2621" spans="1:18" ht="15.75" customHeight="1" x14ac:dyDescent="0.2">
      <c r="A2621" s="22"/>
      <c r="B2621" s="27" t="s">
        <v>30</v>
      </c>
      <c r="C2621" s="27">
        <v>1197831</v>
      </c>
      <c r="D2621" s="28">
        <v>44306</v>
      </c>
      <c r="E2621" s="27" t="s">
        <v>31</v>
      </c>
      <c r="F2621" s="27" t="s">
        <v>103</v>
      </c>
      <c r="G2621" s="27" t="s">
        <v>104</v>
      </c>
      <c r="H2621" s="27" t="s">
        <v>29</v>
      </c>
      <c r="I2621" s="29">
        <v>0.30000000000000004</v>
      </c>
      <c r="J2621" s="30">
        <v>4000</v>
      </c>
      <c r="K2621" s="31">
        <f t="shared" si="20"/>
        <v>1200.0000000000002</v>
      </c>
      <c r="L2621" s="31">
        <f t="shared" si="21"/>
        <v>480.00000000000011</v>
      </c>
      <c r="M2621" s="32">
        <v>0.4</v>
      </c>
      <c r="O2621" s="37"/>
      <c r="P2621" s="35"/>
      <c r="Q2621" s="33"/>
      <c r="R2621" s="34"/>
    </row>
    <row r="2622" spans="1:18" ht="15.75" customHeight="1" x14ac:dyDescent="0.2">
      <c r="A2622" s="22"/>
      <c r="B2622" s="27" t="s">
        <v>30</v>
      </c>
      <c r="C2622" s="27">
        <v>1197831</v>
      </c>
      <c r="D2622" s="28">
        <v>44335</v>
      </c>
      <c r="E2622" s="27" t="s">
        <v>31</v>
      </c>
      <c r="F2622" s="27" t="s">
        <v>103</v>
      </c>
      <c r="G2622" s="27" t="s">
        <v>104</v>
      </c>
      <c r="H2622" s="27" t="s">
        <v>24</v>
      </c>
      <c r="I2622" s="29">
        <v>0.4</v>
      </c>
      <c r="J2622" s="30">
        <v>6700</v>
      </c>
      <c r="K2622" s="31">
        <f t="shared" si="20"/>
        <v>2680</v>
      </c>
      <c r="L2622" s="31">
        <f t="shared" si="21"/>
        <v>1072</v>
      </c>
      <c r="M2622" s="32">
        <v>0.4</v>
      </c>
      <c r="O2622" s="37"/>
      <c r="P2622" s="35"/>
      <c r="Q2622" s="33"/>
      <c r="R2622" s="34"/>
    </row>
    <row r="2623" spans="1:18" ht="15.75" customHeight="1" x14ac:dyDescent="0.2">
      <c r="A2623" s="22"/>
      <c r="B2623" s="27" t="s">
        <v>30</v>
      </c>
      <c r="C2623" s="27">
        <v>1197831</v>
      </c>
      <c r="D2623" s="28">
        <v>44335</v>
      </c>
      <c r="E2623" s="27" t="s">
        <v>31</v>
      </c>
      <c r="F2623" s="27" t="s">
        <v>103</v>
      </c>
      <c r="G2623" s="27" t="s">
        <v>104</v>
      </c>
      <c r="H2623" s="27" t="s">
        <v>25</v>
      </c>
      <c r="I2623" s="29">
        <v>0.4</v>
      </c>
      <c r="J2623" s="30">
        <v>3750</v>
      </c>
      <c r="K2623" s="31">
        <f t="shared" si="20"/>
        <v>1500</v>
      </c>
      <c r="L2623" s="31">
        <f t="shared" si="21"/>
        <v>525</v>
      </c>
      <c r="M2623" s="32">
        <v>0.35</v>
      </c>
      <c r="O2623" s="37"/>
      <c r="P2623" s="35"/>
      <c r="Q2623" s="33"/>
      <c r="R2623" s="34"/>
    </row>
    <row r="2624" spans="1:18" ht="15.75" customHeight="1" x14ac:dyDescent="0.2">
      <c r="A2624" s="22"/>
      <c r="B2624" s="27" t="s">
        <v>30</v>
      </c>
      <c r="C2624" s="27">
        <v>1197831</v>
      </c>
      <c r="D2624" s="28">
        <v>44335</v>
      </c>
      <c r="E2624" s="27" t="s">
        <v>31</v>
      </c>
      <c r="F2624" s="27" t="s">
        <v>103</v>
      </c>
      <c r="G2624" s="27" t="s">
        <v>104</v>
      </c>
      <c r="H2624" s="27" t="s">
        <v>26</v>
      </c>
      <c r="I2624" s="29">
        <v>0.35000000000000003</v>
      </c>
      <c r="J2624" s="30">
        <v>3500</v>
      </c>
      <c r="K2624" s="31">
        <f t="shared" si="20"/>
        <v>1225.0000000000002</v>
      </c>
      <c r="L2624" s="31">
        <f t="shared" si="21"/>
        <v>490.00000000000011</v>
      </c>
      <c r="M2624" s="32">
        <v>0.4</v>
      </c>
      <c r="O2624" s="37"/>
      <c r="P2624" s="35"/>
      <c r="Q2624" s="33"/>
      <c r="R2624" s="34"/>
    </row>
    <row r="2625" spans="1:18" ht="15.75" customHeight="1" x14ac:dyDescent="0.2">
      <c r="A2625" s="22"/>
      <c r="B2625" s="27" t="s">
        <v>30</v>
      </c>
      <c r="C2625" s="27">
        <v>1197831</v>
      </c>
      <c r="D2625" s="28">
        <v>44335</v>
      </c>
      <c r="E2625" s="27" t="s">
        <v>31</v>
      </c>
      <c r="F2625" s="27" t="s">
        <v>103</v>
      </c>
      <c r="G2625" s="27" t="s">
        <v>104</v>
      </c>
      <c r="H2625" s="27" t="s">
        <v>27</v>
      </c>
      <c r="I2625" s="29">
        <v>0.35000000000000003</v>
      </c>
      <c r="J2625" s="30">
        <v>3000</v>
      </c>
      <c r="K2625" s="31">
        <f t="shared" si="20"/>
        <v>1050</v>
      </c>
      <c r="L2625" s="31">
        <f t="shared" si="21"/>
        <v>420</v>
      </c>
      <c r="M2625" s="32">
        <v>0.4</v>
      </c>
      <c r="O2625" s="37"/>
      <c r="P2625" s="35"/>
      <c r="Q2625" s="33"/>
      <c r="R2625" s="34"/>
    </row>
    <row r="2626" spans="1:18" ht="15.75" customHeight="1" x14ac:dyDescent="0.2">
      <c r="A2626" s="22"/>
      <c r="B2626" s="27" t="s">
        <v>30</v>
      </c>
      <c r="C2626" s="27">
        <v>1197831</v>
      </c>
      <c r="D2626" s="28">
        <v>44335</v>
      </c>
      <c r="E2626" s="27" t="s">
        <v>31</v>
      </c>
      <c r="F2626" s="27" t="s">
        <v>103</v>
      </c>
      <c r="G2626" s="27" t="s">
        <v>104</v>
      </c>
      <c r="H2626" s="27" t="s">
        <v>28</v>
      </c>
      <c r="I2626" s="29">
        <v>0.44999999999999996</v>
      </c>
      <c r="J2626" s="30">
        <v>3250</v>
      </c>
      <c r="K2626" s="31">
        <f t="shared" si="20"/>
        <v>1462.4999999999998</v>
      </c>
      <c r="L2626" s="31">
        <f t="shared" si="21"/>
        <v>511.87499999999989</v>
      </c>
      <c r="M2626" s="32">
        <v>0.35</v>
      </c>
      <c r="O2626" s="37"/>
      <c r="P2626" s="35"/>
      <c r="Q2626" s="33"/>
      <c r="R2626" s="34"/>
    </row>
    <row r="2627" spans="1:18" ht="15.75" customHeight="1" x14ac:dyDescent="0.2">
      <c r="A2627" s="22"/>
      <c r="B2627" s="27" t="s">
        <v>30</v>
      </c>
      <c r="C2627" s="27">
        <v>1197831</v>
      </c>
      <c r="D2627" s="28">
        <v>44335</v>
      </c>
      <c r="E2627" s="27" t="s">
        <v>31</v>
      </c>
      <c r="F2627" s="27" t="s">
        <v>103</v>
      </c>
      <c r="G2627" s="27" t="s">
        <v>104</v>
      </c>
      <c r="H2627" s="27" t="s">
        <v>29</v>
      </c>
      <c r="I2627" s="29">
        <v>0.44999999999999996</v>
      </c>
      <c r="J2627" s="30">
        <v>4250</v>
      </c>
      <c r="K2627" s="31">
        <f t="shared" si="20"/>
        <v>1912.4999999999998</v>
      </c>
      <c r="L2627" s="31">
        <f t="shared" si="21"/>
        <v>765</v>
      </c>
      <c r="M2627" s="32">
        <v>0.4</v>
      </c>
      <c r="O2627" s="37"/>
      <c r="P2627" s="35"/>
      <c r="Q2627" s="33"/>
      <c r="R2627" s="34"/>
    </row>
    <row r="2628" spans="1:18" ht="15.75" customHeight="1" x14ac:dyDescent="0.2">
      <c r="A2628" s="22"/>
      <c r="B2628" s="27" t="s">
        <v>30</v>
      </c>
      <c r="C2628" s="27">
        <v>1197831</v>
      </c>
      <c r="D2628" s="28">
        <v>44368</v>
      </c>
      <c r="E2628" s="27" t="s">
        <v>31</v>
      </c>
      <c r="F2628" s="27" t="s">
        <v>103</v>
      </c>
      <c r="G2628" s="27" t="s">
        <v>104</v>
      </c>
      <c r="H2628" s="27" t="s">
        <v>24</v>
      </c>
      <c r="I2628" s="29">
        <v>0.39999999999999997</v>
      </c>
      <c r="J2628" s="30">
        <v>6750</v>
      </c>
      <c r="K2628" s="31">
        <f t="shared" si="20"/>
        <v>2700</v>
      </c>
      <c r="L2628" s="31">
        <f t="shared" si="21"/>
        <v>1080</v>
      </c>
      <c r="M2628" s="32">
        <v>0.4</v>
      </c>
      <c r="O2628" s="37"/>
      <c r="P2628" s="35"/>
      <c r="Q2628" s="33"/>
      <c r="R2628" s="34"/>
    </row>
    <row r="2629" spans="1:18" ht="15.75" customHeight="1" x14ac:dyDescent="0.2">
      <c r="A2629" s="22"/>
      <c r="B2629" s="27" t="s">
        <v>30</v>
      </c>
      <c r="C2629" s="27">
        <v>1197831</v>
      </c>
      <c r="D2629" s="28">
        <v>44368</v>
      </c>
      <c r="E2629" s="27" t="s">
        <v>31</v>
      </c>
      <c r="F2629" s="27" t="s">
        <v>103</v>
      </c>
      <c r="G2629" s="27" t="s">
        <v>104</v>
      </c>
      <c r="H2629" s="27" t="s">
        <v>25</v>
      </c>
      <c r="I2629" s="29">
        <v>0.35000000000000003</v>
      </c>
      <c r="J2629" s="30">
        <v>4250</v>
      </c>
      <c r="K2629" s="31">
        <f t="shared" si="20"/>
        <v>1487.5000000000002</v>
      </c>
      <c r="L2629" s="31">
        <f t="shared" si="21"/>
        <v>520.625</v>
      </c>
      <c r="M2629" s="32">
        <v>0.35</v>
      </c>
      <c r="O2629" s="37"/>
      <c r="P2629" s="35"/>
      <c r="Q2629" s="33"/>
      <c r="R2629" s="34"/>
    </row>
    <row r="2630" spans="1:18" ht="15.75" customHeight="1" x14ac:dyDescent="0.2">
      <c r="A2630" s="22"/>
      <c r="B2630" s="27" t="s">
        <v>30</v>
      </c>
      <c r="C2630" s="27">
        <v>1197831</v>
      </c>
      <c r="D2630" s="28">
        <v>44368</v>
      </c>
      <c r="E2630" s="27" t="s">
        <v>31</v>
      </c>
      <c r="F2630" s="27" t="s">
        <v>103</v>
      </c>
      <c r="G2630" s="27" t="s">
        <v>104</v>
      </c>
      <c r="H2630" s="27" t="s">
        <v>26</v>
      </c>
      <c r="I2630" s="29">
        <v>0.4</v>
      </c>
      <c r="J2630" s="30">
        <v>4000</v>
      </c>
      <c r="K2630" s="31">
        <f t="shared" si="20"/>
        <v>1600</v>
      </c>
      <c r="L2630" s="31">
        <f t="shared" si="21"/>
        <v>640</v>
      </c>
      <c r="M2630" s="32">
        <v>0.4</v>
      </c>
      <c r="O2630" s="37"/>
      <c r="P2630" s="35"/>
      <c r="Q2630" s="33"/>
      <c r="R2630" s="34"/>
    </row>
    <row r="2631" spans="1:18" ht="15.75" customHeight="1" x14ac:dyDescent="0.2">
      <c r="A2631" s="22"/>
      <c r="B2631" s="27" t="s">
        <v>30</v>
      </c>
      <c r="C2631" s="27">
        <v>1197831</v>
      </c>
      <c r="D2631" s="28">
        <v>44368</v>
      </c>
      <c r="E2631" s="27" t="s">
        <v>31</v>
      </c>
      <c r="F2631" s="27" t="s">
        <v>103</v>
      </c>
      <c r="G2631" s="27" t="s">
        <v>104</v>
      </c>
      <c r="H2631" s="27" t="s">
        <v>27</v>
      </c>
      <c r="I2631" s="29">
        <v>0.4</v>
      </c>
      <c r="J2631" s="30">
        <v>3750</v>
      </c>
      <c r="K2631" s="31">
        <f t="shared" si="20"/>
        <v>1500</v>
      </c>
      <c r="L2631" s="31">
        <f t="shared" si="21"/>
        <v>600</v>
      </c>
      <c r="M2631" s="32">
        <v>0.4</v>
      </c>
      <c r="O2631" s="37"/>
      <c r="P2631" s="35"/>
      <c r="Q2631" s="33"/>
      <c r="R2631" s="34"/>
    </row>
    <row r="2632" spans="1:18" ht="15.75" customHeight="1" x14ac:dyDescent="0.2">
      <c r="A2632" s="22"/>
      <c r="B2632" s="27" t="s">
        <v>30</v>
      </c>
      <c r="C2632" s="27">
        <v>1197831</v>
      </c>
      <c r="D2632" s="28">
        <v>44368</v>
      </c>
      <c r="E2632" s="27" t="s">
        <v>31</v>
      </c>
      <c r="F2632" s="27" t="s">
        <v>103</v>
      </c>
      <c r="G2632" s="27" t="s">
        <v>104</v>
      </c>
      <c r="H2632" s="27" t="s">
        <v>28</v>
      </c>
      <c r="I2632" s="29">
        <v>0.54999999999999993</v>
      </c>
      <c r="J2632" s="30">
        <v>3750</v>
      </c>
      <c r="K2632" s="31">
        <f t="shared" si="20"/>
        <v>2062.4999999999995</v>
      </c>
      <c r="L2632" s="31">
        <f t="shared" si="21"/>
        <v>721.87499999999977</v>
      </c>
      <c r="M2632" s="32">
        <v>0.35</v>
      </c>
      <c r="O2632" s="37"/>
      <c r="P2632" s="35"/>
      <c r="Q2632" s="33"/>
      <c r="R2632" s="34"/>
    </row>
    <row r="2633" spans="1:18" ht="15.75" customHeight="1" x14ac:dyDescent="0.2">
      <c r="A2633" s="22"/>
      <c r="B2633" s="27" t="s">
        <v>30</v>
      </c>
      <c r="C2633" s="27">
        <v>1197831</v>
      </c>
      <c r="D2633" s="28">
        <v>44368</v>
      </c>
      <c r="E2633" s="27" t="s">
        <v>31</v>
      </c>
      <c r="F2633" s="27" t="s">
        <v>103</v>
      </c>
      <c r="G2633" s="27" t="s">
        <v>104</v>
      </c>
      <c r="H2633" s="27" t="s">
        <v>29</v>
      </c>
      <c r="I2633" s="29">
        <v>0.6</v>
      </c>
      <c r="J2633" s="30">
        <v>5500</v>
      </c>
      <c r="K2633" s="31">
        <f t="shared" si="20"/>
        <v>3300</v>
      </c>
      <c r="L2633" s="31">
        <f t="shared" si="21"/>
        <v>1320</v>
      </c>
      <c r="M2633" s="32">
        <v>0.4</v>
      </c>
      <c r="O2633" s="37"/>
      <c r="P2633" s="35"/>
      <c r="Q2633" s="33"/>
      <c r="R2633" s="34"/>
    </row>
    <row r="2634" spans="1:18" ht="15.75" customHeight="1" x14ac:dyDescent="0.2">
      <c r="A2634" s="22"/>
      <c r="B2634" s="27" t="s">
        <v>30</v>
      </c>
      <c r="C2634" s="27">
        <v>1197831</v>
      </c>
      <c r="D2634" s="28">
        <v>44396</v>
      </c>
      <c r="E2634" s="27" t="s">
        <v>31</v>
      </c>
      <c r="F2634" s="27" t="s">
        <v>103</v>
      </c>
      <c r="G2634" s="27" t="s">
        <v>104</v>
      </c>
      <c r="H2634" s="27" t="s">
        <v>24</v>
      </c>
      <c r="I2634" s="29">
        <v>0.54999999999999993</v>
      </c>
      <c r="J2634" s="30">
        <v>7750</v>
      </c>
      <c r="K2634" s="31">
        <f t="shared" si="20"/>
        <v>4262.4999999999991</v>
      </c>
      <c r="L2634" s="31">
        <f t="shared" si="21"/>
        <v>1704.9999999999998</v>
      </c>
      <c r="M2634" s="32">
        <v>0.4</v>
      </c>
      <c r="O2634" s="37"/>
      <c r="P2634" s="35"/>
      <c r="Q2634" s="33"/>
      <c r="R2634" s="34"/>
    </row>
    <row r="2635" spans="1:18" ht="15.75" customHeight="1" x14ac:dyDescent="0.2">
      <c r="A2635" s="22"/>
      <c r="B2635" s="27" t="s">
        <v>30</v>
      </c>
      <c r="C2635" s="27">
        <v>1197831</v>
      </c>
      <c r="D2635" s="28">
        <v>44396</v>
      </c>
      <c r="E2635" s="27" t="s">
        <v>31</v>
      </c>
      <c r="F2635" s="27" t="s">
        <v>103</v>
      </c>
      <c r="G2635" s="27" t="s">
        <v>104</v>
      </c>
      <c r="H2635" s="27" t="s">
        <v>25</v>
      </c>
      <c r="I2635" s="29">
        <v>0.5</v>
      </c>
      <c r="J2635" s="30">
        <v>5250</v>
      </c>
      <c r="K2635" s="31">
        <f t="shared" si="20"/>
        <v>2625</v>
      </c>
      <c r="L2635" s="31">
        <f t="shared" si="21"/>
        <v>918.74999999999989</v>
      </c>
      <c r="M2635" s="32">
        <v>0.35</v>
      </c>
      <c r="O2635" s="37"/>
      <c r="P2635" s="35"/>
      <c r="Q2635" s="33"/>
      <c r="R2635" s="34"/>
    </row>
    <row r="2636" spans="1:18" ht="15.75" customHeight="1" x14ac:dyDescent="0.2">
      <c r="A2636" s="22"/>
      <c r="B2636" s="27" t="s">
        <v>30</v>
      </c>
      <c r="C2636" s="27">
        <v>1197831</v>
      </c>
      <c r="D2636" s="28">
        <v>44396</v>
      </c>
      <c r="E2636" s="27" t="s">
        <v>31</v>
      </c>
      <c r="F2636" s="27" t="s">
        <v>103</v>
      </c>
      <c r="G2636" s="27" t="s">
        <v>104</v>
      </c>
      <c r="H2636" s="27" t="s">
        <v>26</v>
      </c>
      <c r="I2636" s="29">
        <v>0.45</v>
      </c>
      <c r="J2636" s="30">
        <v>4500</v>
      </c>
      <c r="K2636" s="31">
        <f t="shared" si="20"/>
        <v>2025</v>
      </c>
      <c r="L2636" s="31">
        <f t="shared" si="21"/>
        <v>810</v>
      </c>
      <c r="M2636" s="32">
        <v>0.4</v>
      </c>
      <c r="O2636" s="37"/>
      <c r="P2636" s="35"/>
      <c r="Q2636" s="33"/>
      <c r="R2636" s="34"/>
    </row>
    <row r="2637" spans="1:18" ht="15.75" customHeight="1" x14ac:dyDescent="0.2">
      <c r="A2637" s="22"/>
      <c r="B2637" s="27" t="s">
        <v>30</v>
      </c>
      <c r="C2637" s="27">
        <v>1197831</v>
      </c>
      <c r="D2637" s="28">
        <v>44396</v>
      </c>
      <c r="E2637" s="27" t="s">
        <v>31</v>
      </c>
      <c r="F2637" s="27" t="s">
        <v>103</v>
      </c>
      <c r="G2637" s="27" t="s">
        <v>104</v>
      </c>
      <c r="H2637" s="27" t="s">
        <v>27</v>
      </c>
      <c r="I2637" s="29">
        <v>0.45</v>
      </c>
      <c r="J2637" s="30">
        <v>4000</v>
      </c>
      <c r="K2637" s="31">
        <f t="shared" si="20"/>
        <v>1800</v>
      </c>
      <c r="L2637" s="31">
        <f t="shared" si="21"/>
        <v>720</v>
      </c>
      <c r="M2637" s="32">
        <v>0.4</v>
      </c>
      <c r="O2637" s="37"/>
      <c r="P2637" s="35"/>
      <c r="Q2637" s="33"/>
      <c r="R2637" s="34"/>
    </row>
    <row r="2638" spans="1:18" ht="15.75" customHeight="1" x14ac:dyDescent="0.2">
      <c r="A2638" s="22"/>
      <c r="B2638" s="27" t="s">
        <v>30</v>
      </c>
      <c r="C2638" s="27">
        <v>1197831</v>
      </c>
      <c r="D2638" s="28">
        <v>44396</v>
      </c>
      <c r="E2638" s="27" t="s">
        <v>31</v>
      </c>
      <c r="F2638" s="27" t="s">
        <v>103</v>
      </c>
      <c r="G2638" s="27" t="s">
        <v>104</v>
      </c>
      <c r="H2638" s="27" t="s">
        <v>28</v>
      </c>
      <c r="I2638" s="29">
        <v>0.6</v>
      </c>
      <c r="J2638" s="30">
        <v>4250</v>
      </c>
      <c r="K2638" s="31">
        <f t="shared" si="20"/>
        <v>2550</v>
      </c>
      <c r="L2638" s="31">
        <f t="shared" si="21"/>
        <v>892.5</v>
      </c>
      <c r="M2638" s="32">
        <v>0.35</v>
      </c>
      <c r="O2638" s="37"/>
      <c r="P2638" s="35"/>
      <c r="Q2638" s="33"/>
      <c r="R2638" s="34"/>
    </row>
    <row r="2639" spans="1:18" ht="15.75" customHeight="1" x14ac:dyDescent="0.2">
      <c r="A2639" s="22"/>
      <c r="B2639" s="27" t="s">
        <v>30</v>
      </c>
      <c r="C2639" s="27">
        <v>1197831</v>
      </c>
      <c r="D2639" s="28">
        <v>44396</v>
      </c>
      <c r="E2639" s="27" t="s">
        <v>31</v>
      </c>
      <c r="F2639" s="27" t="s">
        <v>103</v>
      </c>
      <c r="G2639" s="27" t="s">
        <v>104</v>
      </c>
      <c r="H2639" s="27" t="s">
        <v>29</v>
      </c>
      <c r="I2639" s="29">
        <v>0.65</v>
      </c>
      <c r="J2639" s="30">
        <v>6000</v>
      </c>
      <c r="K2639" s="31">
        <f t="shared" si="20"/>
        <v>3900</v>
      </c>
      <c r="L2639" s="31">
        <f t="shared" si="21"/>
        <v>1560</v>
      </c>
      <c r="M2639" s="32">
        <v>0.4</v>
      </c>
      <c r="O2639" s="37"/>
      <c r="P2639" s="35"/>
      <c r="Q2639" s="33"/>
      <c r="R2639" s="34"/>
    </row>
    <row r="2640" spans="1:18" ht="15.75" customHeight="1" x14ac:dyDescent="0.2">
      <c r="A2640" s="22"/>
      <c r="B2640" s="27" t="s">
        <v>30</v>
      </c>
      <c r="C2640" s="27">
        <v>1197831</v>
      </c>
      <c r="D2640" s="28">
        <v>44428</v>
      </c>
      <c r="E2640" s="27" t="s">
        <v>31</v>
      </c>
      <c r="F2640" s="27" t="s">
        <v>103</v>
      </c>
      <c r="G2640" s="27" t="s">
        <v>104</v>
      </c>
      <c r="H2640" s="27" t="s">
        <v>24</v>
      </c>
      <c r="I2640" s="29">
        <v>0.6</v>
      </c>
      <c r="J2640" s="30">
        <v>7500</v>
      </c>
      <c r="K2640" s="31">
        <f t="shared" si="20"/>
        <v>4500</v>
      </c>
      <c r="L2640" s="31">
        <f t="shared" si="21"/>
        <v>1800</v>
      </c>
      <c r="M2640" s="32">
        <v>0.4</v>
      </c>
      <c r="O2640" s="37"/>
      <c r="P2640" s="35"/>
      <c r="Q2640" s="33"/>
      <c r="R2640" s="34"/>
    </row>
    <row r="2641" spans="1:18" ht="15.75" customHeight="1" x14ac:dyDescent="0.2">
      <c r="A2641" s="22"/>
      <c r="B2641" s="27" t="s">
        <v>30</v>
      </c>
      <c r="C2641" s="27">
        <v>1197831</v>
      </c>
      <c r="D2641" s="28">
        <v>44428</v>
      </c>
      <c r="E2641" s="27" t="s">
        <v>31</v>
      </c>
      <c r="F2641" s="27" t="s">
        <v>103</v>
      </c>
      <c r="G2641" s="27" t="s">
        <v>104</v>
      </c>
      <c r="H2641" s="27" t="s">
        <v>25</v>
      </c>
      <c r="I2641" s="29">
        <v>0.55000000000000004</v>
      </c>
      <c r="J2641" s="30">
        <v>5250</v>
      </c>
      <c r="K2641" s="31">
        <f t="shared" si="20"/>
        <v>2887.5000000000005</v>
      </c>
      <c r="L2641" s="31">
        <f t="shared" si="21"/>
        <v>1010.6250000000001</v>
      </c>
      <c r="M2641" s="32">
        <v>0.35</v>
      </c>
      <c r="O2641" s="37"/>
      <c r="P2641" s="35"/>
      <c r="Q2641" s="33"/>
      <c r="R2641" s="34"/>
    </row>
    <row r="2642" spans="1:18" ht="15.75" customHeight="1" x14ac:dyDescent="0.2">
      <c r="A2642" s="22"/>
      <c r="B2642" s="27" t="s">
        <v>30</v>
      </c>
      <c r="C2642" s="27">
        <v>1197831</v>
      </c>
      <c r="D2642" s="28">
        <v>44428</v>
      </c>
      <c r="E2642" s="27" t="s">
        <v>31</v>
      </c>
      <c r="F2642" s="27" t="s">
        <v>103</v>
      </c>
      <c r="G2642" s="27" t="s">
        <v>104</v>
      </c>
      <c r="H2642" s="27" t="s">
        <v>26</v>
      </c>
      <c r="I2642" s="29">
        <v>0.5</v>
      </c>
      <c r="J2642" s="30">
        <v>4500</v>
      </c>
      <c r="K2642" s="31">
        <f t="shared" si="20"/>
        <v>2250</v>
      </c>
      <c r="L2642" s="31">
        <f t="shared" si="21"/>
        <v>900</v>
      </c>
      <c r="M2642" s="32">
        <v>0.4</v>
      </c>
      <c r="O2642" s="37"/>
      <c r="P2642" s="35"/>
      <c r="Q2642" s="33"/>
      <c r="R2642" s="34"/>
    </row>
    <row r="2643" spans="1:18" ht="15.75" customHeight="1" x14ac:dyDescent="0.2">
      <c r="A2643" s="22"/>
      <c r="B2643" s="27" t="s">
        <v>30</v>
      </c>
      <c r="C2643" s="27">
        <v>1197831</v>
      </c>
      <c r="D2643" s="28">
        <v>44428</v>
      </c>
      <c r="E2643" s="27" t="s">
        <v>31</v>
      </c>
      <c r="F2643" s="27" t="s">
        <v>103</v>
      </c>
      <c r="G2643" s="27" t="s">
        <v>104</v>
      </c>
      <c r="H2643" s="27" t="s">
        <v>27</v>
      </c>
      <c r="I2643" s="29">
        <v>0.4</v>
      </c>
      <c r="J2643" s="30">
        <v>4000</v>
      </c>
      <c r="K2643" s="31">
        <f t="shared" si="20"/>
        <v>1600</v>
      </c>
      <c r="L2643" s="31">
        <f t="shared" si="21"/>
        <v>640</v>
      </c>
      <c r="M2643" s="32">
        <v>0.4</v>
      </c>
      <c r="O2643" s="37"/>
      <c r="P2643" s="35"/>
      <c r="Q2643" s="33"/>
      <c r="R2643" s="34"/>
    </row>
    <row r="2644" spans="1:18" ht="15.75" customHeight="1" x14ac:dyDescent="0.2">
      <c r="A2644" s="22"/>
      <c r="B2644" s="27" t="s">
        <v>30</v>
      </c>
      <c r="C2644" s="27">
        <v>1197831</v>
      </c>
      <c r="D2644" s="28">
        <v>44428</v>
      </c>
      <c r="E2644" s="27" t="s">
        <v>31</v>
      </c>
      <c r="F2644" s="27" t="s">
        <v>103</v>
      </c>
      <c r="G2644" s="27" t="s">
        <v>104</v>
      </c>
      <c r="H2644" s="27" t="s">
        <v>28</v>
      </c>
      <c r="I2644" s="29">
        <v>0.5</v>
      </c>
      <c r="J2644" s="30">
        <v>3750</v>
      </c>
      <c r="K2644" s="31">
        <f t="shared" si="20"/>
        <v>1875</v>
      </c>
      <c r="L2644" s="31">
        <f t="shared" si="21"/>
        <v>656.25</v>
      </c>
      <c r="M2644" s="32">
        <v>0.35</v>
      </c>
      <c r="O2644" s="37"/>
      <c r="P2644" s="35"/>
      <c r="Q2644" s="33"/>
      <c r="R2644" s="34"/>
    </row>
    <row r="2645" spans="1:18" ht="15.75" customHeight="1" x14ac:dyDescent="0.2">
      <c r="A2645" s="22"/>
      <c r="B2645" s="27" t="s">
        <v>30</v>
      </c>
      <c r="C2645" s="27">
        <v>1197831</v>
      </c>
      <c r="D2645" s="28">
        <v>44428</v>
      </c>
      <c r="E2645" s="27" t="s">
        <v>31</v>
      </c>
      <c r="F2645" s="27" t="s">
        <v>103</v>
      </c>
      <c r="G2645" s="27" t="s">
        <v>104</v>
      </c>
      <c r="H2645" s="27" t="s">
        <v>29</v>
      </c>
      <c r="I2645" s="29">
        <v>0.55000000000000004</v>
      </c>
      <c r="J2645" s="30">
        <v>5500</v>
      </c>
      <c r="K2645" s="31">
        <f t="shared" si="20"/>
        <v>3025.0000000000005</v>
      </c>
      <c r="L2645" s="31">
        <f t="shared" si="21"/>
        <v>1210.0000000000002</v>
      </c>
      <c r="M2645" s="32">
        <v>0.4</v>
      </c>
      <c r="O2645" s="37"/>
      <c r="P2645" s="35"/>
      <c r="Q2645" s="33"/>
      <c r="R2645" s="34"/>
    </row>
    <row r="2646" spans="1:18" ht="15.75" customHeight="1" x14ac:dyDescent="0.2">
      <c r="A2646" s="22"/>
      <c r="B2646" s="27" t="s">
        <v>30</v>
      </c>
      <c r="C2646" s="27">
        <v>1197831</v>
      </c>
      <c r="D2646" s="28">
        <v>44458</v>
      </c>
      <c r="E2646" s="27" t="s">
        <v>31</v>
      </c>
      <c r="F2646" s="27" t="s">
        <v>103</v>
      </c>
      <c r="G2646" s="27" t="s">
        <v>104</v>
      </c>
      <c r="H2646" s="27" t="s">
        <v>24</v>
      </c>
      <c r="I2646" s="29">
        <v>0.5</v>
      </c>
      <c r="J2646" s="30">
        <v>6500</v>
      </c>
      <c r="K2646" s="31">
        <f t="shared" si="20"/>
        <v>3250</v>
      </c>
      <c r="L2646" s="31">
        <f t="shared" si="21"/>
        <v>1300</v>
      </c>
      <c r="M2646" s="32">
        <v>0.4</v>
      </c>
      <c r="O2646" s="37"/>
      <c r="P2646" s="35"/>
      <c r="Q2646" s="33"/>
      <c r="R2646" s="34"/>
    </row>
    <row r="2647" spans="1:18" ht="15.75" customHeight="1" x14ac:dyDescent="0.2">
      <c r="A2647" s="22"/>
      <c r="B2647" s="27" t="s">
        <v>30</v>
      </c>
      <c r="C2647" s="27">
        <v>1197831</v>
      </c>
      <c r="D2647" s="28">
        <v>44458</v>
      </c>
      <c r="E2647" s="27" t="s">
        <v>31</v>
      </c>
      <c r="F2647" s="27" t="s">
        <v>103</v>
      </c>
      <c r="G2647" s="27" t="s">
        <v>104</v>
      </c>
      <c r="H2647" s="27" t="s">
        <v>25</v>
      </c>
      <c r="I2647" s="29">
        <v>0.40000000000000013</v>
      </c>
      <c r="J2647" s="30">
        <v>4500</v>
      </c>
      <c r="K2647" s="31">
        <f t="shared" si="20"/>
        <v>1800.0000000000007</v>
      </c>
      <c r="L2647" s="31">
        <f t="shared" si="21"/>
        <v>630.00000000000023</v>
      </c>
      <c r="M2647" s="32">
        <v>0.35</v>
      </c>
      <c r="O2647" s="37"/>
      <c r="P2647" s="35"/>
      <c r="Q2647" s="33"/>
      <c r="R2647" s="34"/>
    </row>
    <row r="2648" spans="1:18" ht="15.75" customHeight="1" x14ac:dyDescent="0.2">
      <c r="A2648" s="22"/>
      <c r="B2648" s="27" t="s">
        <v>30</v>
      </c>
      <c r="C2648" s="27">
        <v>1197831</v>
      </c>
      <c r="D2648" s="28">
        <v>44458</v>
      </c>
      <c r="E2648" s="27" t="s">
        <v>31</v>
      </c>
      <c r="F2648" s="27" t="s">
        <v>103</v>
      </c>
      <c r="G2648" s="27" t="s">
        <v>104</v>
      </c>
      <c r="H2648" s="27" t="s">
        <v>26</v>
      </c>
      <c r="I2648" s="29">
        <v>0.15000000000000008</v>
      </c>
      <c r="J2648" s="30">
        <v>3500</v>
      </c>
      <c r="K2648" s="31">
        <f t="shared" si="20"/>
        <v>525.00000000000023</v>
      </c>
      <c r="L2648" s="31">
        <f t="shared" si="21"/>
        <v>210.00000000000011</v>
      </c>
      <c r="M2648" s="32">
        <v>0.4</v>
      </c>
      <c r="O2648" s="37"/>
      <c r="P2648" s="35"/>
      <c r="Q2648" s="33"/>
      <c r="R2648" s="34"/>
    </row>
    <row r="2649" spans="1:18" ht="15.75" customHeight="1" x14ac:dyDescent="0.2">
      <c r="A2649" s="22"/>
      <c r="B2649" s="27" t="s">
        <v>30</v>
      </c>
      <c r="C2649" s="27">
        <v>1197831</v>
      </c>
      <c r="D2649" s="28">
        <v>44458</v>
      </c>
      <c r="E2649" s="27" t="s">
        <v>31</v>
      </c>
      <c r="F2649" s="27" t="s">
        <v>103</v>
      </c>
      <c r="G2649" s="27" t="s">
        <v>104</v>
      </c>
      <c r="H2649" s="27" t="s">
        <v>27</v>
      </c>
      <c r="I2649" s="29">
        <v>0.15000000000000008</v>
      </c>
      <c r="J2649" s="30">
        <v>3250</v>
      </c>
      <c r="K2649" s="31">
        <f t="shared" si="20"/>
        <v>487.50000000000023</v>
      </c>
      <c r="L2649" s="31">
        <f t="shared" si="21"/>
        <v>195.00000000000011</v>
      </c>
      <c r="M2649" s="32">
        <v>0.4</v>
      </c>
      <c r="O2649" s="37"/>
      <c r="P2649" s="35"/>
      <c r="Q2649" s="33"/>
      <c r="R2649" s="34"/>
    </row>
    <row r="2650" spans="1:18" ht="15.75" customHeight="1" x14ac:dyDescent="0.2">
      <c r="A2650" s="22"/>
      <c r="B2650" s="27" t="s">
        <v>30</v>
      </c>
      <c r="C2650" s="27">
        <v>1197831</v>
      </c>
      <c r="D2650" s="28">
        <v>44458</v>
      </c>
      <c r="E2650" s="27" t="s">
        <v>31</v>
      </c>
      <c r="F2650" s="27" t="s">
        <v>103</v>
      </c>
      <c r="G2650" s="27" t="s">
        <v>104</v>
      </c>
      <c r="H2650" s="27" t="s">
        <v>28</v>
      </c>
      <c r="I2650" s="29">
        <v>0.25000000000000006</v>
      </c>
      <c r="J2650" s="30">
        <v>3250</v>
      </c>
      <c r="K2650" s="31">
        <f t="shared" si="20"/>
        <v>812.50000000000023</v>
      </c>
      <c r="L2650" s="31">
        <f t="shared" si="21"/>
        <v>284.37500000000006</v>
      </c>
      <c r="M2650" s="32">
        <v>0.35</v>
      </c>
      <c r="O2650" s="37"/>
      <c r="P2650" s="35"/>
      <c r="Q2650" s="33"/>
      <c r="R2650" s="34"/>
    </row>
    <row r="2651" spans="1:18" ht="15.75" customHeight="1" x14ac:dyDescent="0.2">
      <c r="A2651" s="22"/>
      <c r="B2651" s="27" t="s">
        <v>30</v>
      </c>
      <c r="C2651" s="27">
        <v>1197831</v>
      </c>
      <c r="D2651" s="28">
        <v>44458</v>
      </c>
      <c r="E2651" s="27" t="s">
        <v>31</v>
      </c>
      <c r="F2651" s="27" t="s">
        <v>103</v>
      </c>
      <c r="G2651" s="27" t="s">
        <v>104</v>
      </c>
      <c r="H2651" s="27" t="s">
        <v>29</v>
      </c>
      <c r="I2651" s="29">
        <v>0.3000000000000001</v>
      </c>
      <c r="J2651" s="30">
        <v>4250</v>
      </c>
      <c r="K2651" s="31">
        <f t="shared" si="20"/>
        <v>1275.0000000000005</v>
      </c>
      <c r="L2651" s="31">
        <f t="shared" si="21"/>
        <v>510.00000000000023</v>
      </c>
      <c r="M2651" s="32">
        <v>0.4</v>
      </c>
      <c r="O2651" s="37"/>
      <c r="P2651" s="35"/>
      <c r="Q2651" s="33"/>
      <c r="R2651" s="34"/>
    </row>
    <row r="2652" spans="1:18" ht="15.75" customHeight="1" x14ac:dyDescent="0.2">
      <c r="A2652" s="22"/>
      <c r="B2652" s="27" t="s">
        <v>30</v>
      </c>
      <c r="C2652" s="27">
        <v>1197831</v>
      </c>
      <c r="D2652" s="28">
        <v>44490</v>
      </c>
      <c r="E2652" s="27" t="s">
        <v>31</v>
      </c>
      <c r="F2652" s="27" t="s">
        <v>103</v>
      </c>
      <c r="G2652" s="27" t="s">
        <v>104</v>
      </c>
      <c r="H2652" s="27" t="s">
        <v>24</v>
      </c>
      <c r="I2652" s="29">
        <v>0.3000000000000001</v>
      </c>
      <c r="J2652" s="30">
        <v>6000</v>
      </c>
      <c r="K2652" s="31">
        <f t="shared" si="20"/>
        <v>1800.0000000000007</v>
      </c>
      <c r="L2652" s="31">
        <f t="shared" si="21"/>
        <v>720.00000000000034</v>
      </c>
      <c r="M2652" s="32">
        <v>0.4</v>
      </c>
      <c r="O2652" s="37"/>
      <c r="P2652" s="35"/>
      <c r="Q2652" s="33"/>
      <c r="R2652" s="34"/>
    </row>
    <row r="2653" spans="1:18" ht="15.75" customHeight="1" x14ac:dyDescent="0.2">
      <c r="A2653" s="22"/>
      <c r="B2653" s="27" t="s">
        <v>30</v>
      </c>
      <c r="C2653" s="27">
        <v>1197831</v>
      </c>
      <c r="D2653" s="28">
        <v>44490</v>
      </c>
      <c r="E2653" s="27" t="s">
        <v>31</v>
      </c>
      <c r="F2653" s="27" t="s">
        <v>103</v>
      </c>
      <c r="G2653" s="27" t="s">
        <v>104</v>
      </c>
      <c r="H2653" s="27" t="s">
        <v>25</v>
      </c>
      <c r="I2653" s="29">
        <v>0.20000000000000012</v>
      </c>
      <c r="J2653" s="30">
        <v>4250</v>
      </c>
      <c r="K2653" s="31">
        <f t="shared" si="20"/>
        <v>850.00000000000057</v>
      </c>
      <c r="L2653" s="31">
        <f t="shared" si="21"/>
        <v>297.50000000000017</v>
      </c>
      <c r="M2653" s="32">
        <v>0.35</v>
      </c>
      <c r="O2653" s="37"/>
      <c r="P2653" s="35"/>
      <c r="Q2653" s="33"/>
      <c r="R2653" s="34"/>
    </row>
    <row r="2654" spans="1:18" ht="15.75" customHeight="1" x14ac:dyDescent="0.2">
      <c r="A2654" s="22"/>
      <c r="B2654" s="27" t="s">
        <v>30</v>
      </c>
      <c r="C2654" s="27">
        <v>1197831</v>
      </c>
      <c r="D2654" s="28">
        <v>44490</v>
      </c>
      <c r="E2654" s="27" t="s">
        <v>31</v>
      </c>
      <c r="F2654" s="27" t="s">
        <v>103</v>
      </c>
      <c r="G2654" s="27" t="s">
        <v>104</v>
      </c>
      <c r="H2654" s="27" t="s">
        <v>26</v>
      </c>
      <c r="I2654" s="29">
        <v>0.20000000000000012</v>
      </c>
      <c r="J2654" s="30">
        <v>3000</v>
      </c>
      <c r="K2654" s="31">
        <f t="shared" si="20"/>
        <v>600.00000000000034</v>
      </c>
      <c r="L2654" s="31">
        <f t="shared" si="21"/>
        <v>240.00000000000014</v>
      </c>
      <c r="M2654" s="32">
        <v>0.4</v>
      </c>
      <c r="O2654" s="37"/>
      <c r="P2654" s="35"/>
      <c r="Q2654" s="33"/>
      <c r="R2654" s="34"/>
    </row>
    <row r="2655" spans="1:18" ht="15.75" customHeight="1" x14ac:dyDescent="0.2">
      <c r="A2655" s="22"/>
      <c r="B2655" s="27" t="s">
        <v>30</v>
      </c>
      <c r="C2655" s="27">
        <v>1197831</v>
      </c>
      <c r="D2655" s="28">
        <v>44490</v>
      </c>
      <c r="E2655" s="27" t="s">
        <v>31</v>
      </c>
      <c r="F2655" s="27" t="s">
        <v>103</v>
      </c>
      <c r="G2655" s="27" t="s">
        <v>104</v>
      </c>
      <c r="H2655" s="27" t="s">
        <v>27</v>
      </c>
      <c r="I2655" s="29">
        <v>0.20000000000000012</v>
      </c>
      <c r="J2655" s="30">
        <v>2750</v>
      </c>
      <c r="K2655" s="31">
        <f t="shared" si="20"/>
        <v>550.00000000000034</v>
      </c>
      <c r="L2655" s="31">
        <f t="shared" si="21"/>
        <v>220.00000000000014</v>
      </c>
      <c r="M2655" s="32">
        <v>0.4</v>
      </c>
      <c r="O2655" s="37"/>
      <c r="P2655" s="35"/>
      <c r="Q2655" s="33"/>
      <c r="R2655" s="34"/>
    </row>
    <row r="2656" spans="1:18" ht="15.75" customHeight="1" x14ac:dyDescent="0.2">
      <c r="A2656" s="22"/>
      <c r="B2656" s="27" t="s">
        <v>30</v>
      </c>
      <c r="C2656" s="27">
        <v>1197831</v>
      </c>
      <c r="D2656" s="28">
        <v>44490</v>
      </c>
      <c r="E2656" s="27" t="s">
        <v>31</v>
      </c>
      <c r="F2656" s="27" t="s">
        <v>103</v>
      </c>
      <c r="G2656" s="27" t="s">
        <v>104</v>
      </c>
      <c r="H2656" s="27" t="s">
        <v>28</v>
      </c>
      <c r="I2656" s="29">
        <v>0.3000000000000001</v>
      </c>
      <c r="J2656" s="30">
        <v>2750</v>
      </c>
      <c r="K2656" s="31">
        <f t="shared" si="20"/>
        <v>825.00000000000023</v>
      </c>
      <c r="L2656" s="31">
        <f t="shared" si="21"/>
        <v>288.75000000000006</v>
      </c>
      <c r="M2656" s="32">
        <v>0.35</v>
      </c>
      <c r="O2656" s="37"/>
      <c r="P2656" s="35"/>
      <c r="Q2656" s="33"/>
      <c r="R2656" s="34"/>
    </row>
    <row r="2657" spans="1:18" ht="15.75" customHeight="1" x14ac:dyDescent="0.2">
      <c r="A2657" s="22"/>
      <c r="B2657" s="27" t="s">
        <v>30</v>
      </c>
      <c r="C2657" s="27">
        <v>1197831</v>
      </c>
      <c r="D2657" s="28">
        <v>44490</v>
      </c>
      <c r="E2657" s="27" t="s">
        <v>31</v>
      </c>
      <c r="F2657" s="27" t="s">
        <v>103</v>
      </c>
      <c r="G2657" s="27" t="s">
        <v>104</v>
      </c>
      <c r="H2657" s="27" t="s">
        <v>29</v>
      </c>
      <c r="I2657" s="29">
        <v>0.30000000000000004</v>
      </c>
      <c r="J2657" s="30">
        <v>4000</v>
      </c>
      <c r="K2657" s="31">
        <f t="shared" si="20"/>
        <v>1200.0000000000002</v>
      </c>
      <c r="L2657" s="31">
        <f t="shared" si="21"/>
        <v>480.00000000000011</v>
      </c>
      <c r="M2657" s="32">
        <v>0.4</v>
      </c>
      <c r="O2657" s="37"/>
      <c r="P2657" s="35"/>
      <c r="Q2657" s="33"/>
      <c r="R2657" s="34"/>
    </row>
    <row r="2658" spans="1:18" ht="15.75" customHeight="1" x14ac:dyDescent="0.2">
      <c r="A2658" s="22"/>
      <c r="B2658" s="27" t="s">
        <v>30</v>
      </c>
      <c r="C2658" s="27">
        <v>1197831</v>
      </c>
      <c r="D2658" s="28">
        <v>44520</v>
      </c>
      <c r="E2658" s="27" t="s">
        <v>31</v>
      </c>
      <c r="F2658" s="27" t="s">
        <v>103</v>
      </c>
      <c r="G2658" s="27" t="s">
        <v>104</v>
      </c>
      <c r="H2658" s="27" t="s">
        <v>24</v>
      </c>
      <c r="I2658" s="29">
        <v>0.25000000000000011</v>
      </c>
      <c r="J2658" s="30">
        <v>5500</v>
      </c>
      <c r="K2658" s="31">
        <f t="shared" si="20"/>
        <v>1375.0000000000007</v>
      </c>
      <c r="L2658" s="31">
        <f t="shared" si="21"/>
        <v>550.00000000000034</v>
      </c>
      <c r="M2658" s="32">
        <v>0.4</v>
      </c>
      <c r="O2658" s="37"/>
      <c r="P2658" s="35"/>
      <c r="Q2658" s="33"/>
      <c r="R2658" s="34"/>
    </row>
    <row r="2659" spans="1:18" ht="15.75" customHeight="1" x14ac:dyDescent="0.2">
      <c r="A2659" s="22"/>
      <c r="B2659" s="27" t="s">
        <v>30</v>
      </c>
      <c r="C2659" s="27">
        <v>1197831</v>
      </c>
      <c r="D2659" s="28">
        <v>44520</v>
      </c>
      <c r="E2659" s="27" t="s">
        <v>31</v>
      </c>
      <c r="F2659" s="27" t="s">
        <v>103</v>
      </c>
      <c r="G2659" s="27" t="s">
        <v>104</v>
      </c>
      <c r="H2659" s="27" t="s">
        <v>25</v>
      </c>
      <c r="I2659" s="29">
        <v>0.15000000000000013</v>
      </c>
      <c r="J2659" s="30">
        <v>3750</v>
      </c>
      <c r="K2659" s="31">
        <f t="shared" si="20"/>
        <v>562.50000000000045</v>
      </c>
      <c r="L2659" s="31">
        <f t="shared" si="21"/>
        <v>196.87500000000014</v>
      </c>
      <c r="M2659" s="32">
        <v>0.35</v>
      </c>
      <c r="O2659" s="37"/>
      <c r="P2659" s="35"/>
      <c r="Q2659" s="33"/>
      <c r="R2659" s="34"/>
    </row>
    <row r="2660" spans="1:18" ht="15.75" customHeight="1" x14ac:dyDescent="0.2">
      <c r="A2660" s="22"/>
      <c r="B2660" s="27" t="s">
        <v>30</v>
      </c>
      <c r="C2660" s="27">
        <v>1197831</v>
      </c>
      <c r="D2660" s="28">
        <v>44520</v>
      </c>
      <c r="E2660" s="27" t="s">
        <v>31</v>
      </c>
      <c r="F2660" s="27" t="s">
        <v>103</v>
      </c>
      <c r="G2660" s="27" t="s">
        <v>104</v>
      </c>
      <c r="H2660" s="27" t="s">
        <v>26</v>
      </c>
      <c r="I2660" s="29">
        <v>0.25000000000000017</v>
      </c>
      <c r="J2660" s="30">
        <v>3200</v>
      </c>
      <c r="K2660" s="31">
        <f t="shared" si="20"/>
        <v>800.00000000000057</v>
      </c>
      <c r="L2660" s="31">
        <f t="shared" si="21"/>
        <v>320.00000000000023</v>
      </c>
      <c r="M2660" s="32">
        <v>0.4</v>
      </c>
      <c r="O2660" s="37"/>
      <c r="P2660" s="35"/>
      <c r="Q2660" s="33"/>
      <c r="R2660" s="34"/>
    </row>
    <row r="2661" spans="1:18" ht="15.75" customHeight="1" x14ac:dyDescent="0.2">
      <c r="A2661" s="22"/>
      <c r="B2661" s="27" t="s">
        <v>30</v>
      </c>
      <c r="C2661" s="27">
        <v>1197831</v>
      </c>
      <c r="D2661" s="28">
        <v>44520</v>
      </c>
      <c r="E2661" s="27" t="s">
        <v>31</v>
      </c>
      <c r="F2661" s="27" t="s">
        <v>103</v>
      </c>
      <c r="G2661" s="27" t="s">
        <v>104</v>
      </c>
      <c r="H2661" s="27" t="s">
        <v>27</v>
      </c>
      <c r="I2661" s="29">
        <v>0.55000000000000016</v>
      </c>
      <c r="J2661" s="30">
        <v>3750</v>
      </c>
      <c r="K2661" s="31">
        <f t="shared" si="20"/>
        <v>2062.5000000000005</v>
      </c>
      <c r="L2661" s="31">
        <f t="shared" si="21"/>
        <v>825.00000000000023</v>
      </c>
      <c r="M2661" s="32">
        <v>0.4</v>
      </c>
      <c r="O2661" s="37"/>
      <c r="P2661" s="35"/>
      <c r="Q2661" s="33"/>
      <c r="R2661" s="34"/>
    </row>
    <row r="2662" spans="1:18" ht="15.75" customHeight="1" x14ac:dyDescent="0.2">
      <c r="A2662" s="22"/>
      <c r="B2662" s="27" t="s">
        <v>30</v>
      </c>
      <c r="C2662" s="27">
        <v>1197831</v>
      </c>
      <c r="D2662" s="28">
        <v>44520</v>
      </c>
      <c r="E2662" s="27" t="s">
        <v>31</v>
      </c>
      <c r="F2662" s="27" t="s">
        <v>103</v>
      </c>
      <c r="G2662" s="27" t="s">
        <v>104</v>
      </c>
      <c r="H2662" s="27" t="s">
        <v>28</v>
      </c>
      <c r="I2662" s="29">
        <v>0.75000000000000011</v>
      </c>
      <c r="J2662" s="30">
        <v>3500</v>
      </c>
      <c r="K2662" s="31">
        <f t="shared" si="20"/>
        <v>2625.0000000000005</v>
      </c>
      <c r="L2662" s="31">
        <f t="shared" si="21"/>
        <v>918.75000000000011</v>
      </c>
      <c r="M2662" s="32">
        <v>0.35</v>
      </c>
      <c r="O2662" s="37"/>
      <c r="P2662" s="35"/>
      <c r="Q2662" s="33"/>
      <c r="R2662" s="34"/>
    </row>
    <row r="2663" spans="1:18" ht="15.75" customHeight="1" x14ac:dyDescent="0.2">
      <c r="A2663" s="22"/>
      <c r="B2663" s="27" t="s">
        <v>30</v>
      </c>
      <c r="C2663" s="27">
        <v>1197831</v>
      </c>
      <c r="D2663" s="28">
        <v>44520</v>
      </c>
      <c r="E2663" s="27" t="s">
        <v>31</v>
      </c>
      <c r="F2663" s="27" t="s">
        <v>103</v>
      </c>
      <c r="G2663" s="27" t="s">
        <v>104</v>
      </c>
      <c r="H2663" s="27" t="s">
        <v>29</v>
      </c>
      <c r="I2663" s="29">
        <v>0.75</v>
      </c>
      <c r="J2663" s="30">
        <v>4500</v>
      </c>
      <c r="K2663" s="31">
        <f t="shared" si="20"/>
        <v>3375</v>
      </c>
      <c r="L2663" s="31">
        <f t="shared" si="21"/>
        <v>1350</v>
      </c>
      <c r="M2663" s="32">
        <v>0.4</v>
      </c>
      <c r="O2663" s="37"/>
      <c r="P2663" s="35"/>
      <c r="Q2663" s="33"/>
      <c r="R2663" s="34"/>
    </row>
    <row r="2664" spans="1:18" ht="15.75" customHeight="1" x14ac:dyDescent="0.2">
      <c r="A2664" s="22"/>
      <c r="B2664" s="27" t="s">
        <v>30</v>
      </c>
      <c r="C2664" s="27">
        <v>1197831</v>
      </c>
      <c r="D2664" s="28">
        <v>44549</v>
      </c>
      <c r="E2664" s="27" t="s">
        <v>31</v>
      </c>
      <c r="F2664" s="27" t="s">
        <v>103</v>
      </c>
      <c r="G2664" s="27" t="s">
        <v>104</v>
      </c>
      <c r="H2664" s="27" t="s">
        <v>24</v>
      </c>
      <c r="I2664" s="29">
        <v>0.70000000000000007</v>
      </c>
      <c r="J2664" s="30">
        <v>7000</v>
      </c>
      <c r="K2664" s="31">
        <f t="shared" si="20"/>
        <v>4900.0000000000009</v>
      </c>
      <c r="L2664" s="31">
        <f t="shared" si="21"/>
        <v>1960.0000000000005</v>
      </c>
      <c r="M2664" s="32">
        <v>0.4</v>
      </c>
      <c r="O2664" s="37"/>
      <c r="P2664" s="35"/>
      <c r="Q2664" s="33"/>
      <c r="R2664" s="34"/>
    </row>
    <row r="2665" spans="1:18" ht="15.75" customHeight="1" x14ac:dyDescent="0.2">
      <c r="A2665" s="22"/>
      <c r="B2665" s="27" t="s">
        <v>30</v>
      </c>
      <c r="C2665" s="27">
        <v>1197831</v>
      </c>
      <c r="D2665" s="28">
        <v>44549</v>
      </c>
      <c r="E2665" s="27" t="s">
        <v>31</v>
      </c>
      <c r="F2665" s="27" t="s">
        <v>103</v>
      </c>
      <c r="G2665" s="27" t="s">
        <v>104</v>
      </c>
      <c r="H2665" s="27" t="s">
        <v>25</v>
      </c>
      <c r="I2665" s="29">
        <v>0.60000000000000009</v>
      </c>
      <c r="J2665" s="30">
        <v>5000</v>
      </c>
      <c r="K2665" s="31">
        <f t="shared" si="20"/>
        <v>3000.0000000000005</v>
      </c>
      <c r="L2665" s="31">
        <f t="shared" si="21"/>
        <v>1050</v>
      </c>
      <c r="M2665" s="32">
        <v>0.35</v>
      </c>
      <c r="O2665" s="37"/>
      <c r="P2665" s="35"/>
      <c r="Q2665" s="33"/>
      <c r="R2665" s="34"/>
    </row>
    <row r="2666" spans="1:18" ht="15.75" customHeight="1" x14ac:dyDescent="0.2">
      <c r="A2666" s="22"/>
      <c r="B2666" s="27" t="s">
        <v>30</v>
      </c>
      <c r="C2666" s="27">
        <v>1197831</v>
      </c>
      <c r="D2666" s="28">
        <v>44549</v>
      </c>
      <c r="E2666" s="27" t="s">
        <v>31</v>
      </c>
      <c r="F2666" s="27" t="s">
        <v>103</v>
      </c>
      <c r="G2666" s="27" t="s">
        <v>104</v>
      </c>
      <c r="H2666" s="27" t="s">
        <v>26</v>
      </c>
      <c r="I2666" s="29">
        <v>0.60000000000000009</v>
      </c>
      <c r="J2666" s="30">
        <v>4500</v>
      </c>
      <c r="K2666" s="31">
        <f t="shared" si="20"/>
        <v>2700.0000000000005</v>
      </c>
      <c r="L2666" s="31">
        <f t="shared" si="21"/>
        <v>1080.0000000000002</v>
      </c>
      <c r="M2666" s="32">
        <v>0.4</v>
      </c>
      <c r="O2666" s="37"/>
      <c r="P2666" s="35"/>
      <c r="Q2666" s="33"/>
      <c r="R2666" s="34"/>
    </row>
    <row r="2667" spans="1:18" ht="15.75" customHeight="1" x14ac:dyDescent="0.2">
      <c r="A2667" s="22"/>
      <c r="B2667" s="27" t="s">
        <v>30</v>
      </c>
      <c r="C2667" s="27">
        <v>1197831</v>
      </c>
      <c r="D2667" s="28">
        <v>44549</v>
      </c>
      <c r="E2667" s="27" t="s">
        <v>31</v>
      </c>
      <c r="F2667" s="27" t="s">
        <v>103</v>
      </c>
      <c r="G2667" s="27" t="s">
        <v>104</v>
      </c>
      <c r="H2667" s="27" t="s">
        <v>27</v>
      </c>
      <c r="I2667" s="29">
        <v>0.60000000000000009</v>
      </c>
      <c r="J2667" s="30">
        <v>4000</v>
      </c>
      <c r="K2667" s="31">
        <f t="shared" si="20"/>
        <v>2400.0000000000005</v>
      </c>
      <c r="L2667" s="31">
        <f t="shared" si="21"/>
        <v>960.00000000000023</v>
      </c>
      <c r="M2667" s="32">
        <v>0.4</v>
      </c>
      <c r="O2667" s="37"/>
      <c r="P2667" s="35"/>
      <c r="Q2667" s="33"/>
      <c r="R2667" s="34"/>
    </row>
    <row r="2668" spans="1:18" ht="15.75" customHeight="1" x14ac:dyDescent="0.2">
      <c r="A2668" s="22"/>
      <c r="B2668" s="27" t="s">
        <v>30</v>
      </c>
      <c r="C2668" s="27">
        <v>1197831</v>
      </c>
      <c r="D2668" s="28">
        <v>44549</v>
      </c>
      <c r="E2668" s="27" t="s">
        <v>31</v>
      </c>
      <c r="F2668" s="27" t="s">
        <v>103</v>
      </c>
      <c r="G2668" s="27" t="s">
        <v>104</v>
      </c>
      <c r="H2668" s="27" t="s">
        <v>28</v>
      </c>
      <c r="I2668" s="29">
        <v>0.70000000000000007</v>
      </c>
      <c r="J2668" s="30">
        <v>4000</v>
      </c>
      <c r="K2668" s="31">
        <f t="shared" si="20"/>
        <v>2800.0000000000005</v>
      </c>
      <c r="L2668" s="31">
        <f t="shared" si="21"/>
        <v>980.00000000000011</v>
      </c>
      <c r="M2668" s="32">
        <v>0.35</v>
      </c>
      <c r="O2668" s="37"/>
      <c r="P2668" s="35"/>
      <c r="Q2668" s="33"/>
      <c r="R2668" s="34"/>
    </row>
    <row r="2669" spans="1:18" ht="15.75" customHeight="1" x14ac:dyDescent="0.2">
      <c r="A2669" s="22"/>
      <c r="B2669" s="27" t="s">
        <v>30</v>
      </c>
      <c r="C2669" s="27">
        <v>1197831</v>
      </c>
      <c r="D2669" s="28">
        <v>44549</v>
      </c>
      <c r="E2669" s="27" t="s">
        <v>31</v>
      </c>
      <c r="F2669" s="27" t="s">
        <v>103</v>
      </c>
      <c r="G2669" s="27" t="s">
        <v>104</v>
      </c>
      <c r="H2669" s="27" t="s">
        <v>29</v>
      </c>
      <c r="I2669" s="29">
        <v>0.75</v>
      </c>
      <c r="J2669" s="30">
        <v>5000</v>
      </c>
      <c r="K2669" s="31">
        <f t="shared" si="20"/>
        <v>3750</v>
      </c>
      <c r="L2669" s="31">
        <f t="shared" si="21"/>
        <v>1500</v>
      </c>
      <c r="M2669" s="32">
        <v>0.4</v>
      </c>
      <c r="O2669" s="37"/>
      <c r="P2669" s="35"/>
      <c r="Q2669" s="33"/>
      <c r="R2669" s="34"/>
    </row>
    <row r="2670" spans="1:18" ht="15.75" customHeight="1" x14ac:dyDescent="0.2">
      <c r="A2670" s="22" t="s">
        <v>46</v>
      </c>
      <c r="B2670" s="27" t="s">
        <v>30</v>
      </c>
      <c r="C2670" s="27">
        <v>1197831</v>
      </c>
      <c r="D2670" s="28">
        <v>44219</v>
      </c>
      <c r="E2670" s="27" t="s">
        <v>31</v>
      </c>
      <c r="F2670" s="27" t="s">
        <v>105</v>
      </c>
      <c r="G2670" s="27" t="s">
        <v>106</v>
      </c>
      <c r="H2670" s="27" t="s">
        <v>24</v>
      </c>
      <c r="I2670" s="29">
        <v>0.25000000000000006</v>
      </c>
      <c r="J2670" s="30">
        <v>5750</v>
      </c>
      <c r="K2670" s="31">
        <f t="shared" si="20"/>
        <v>1437.5000000000002</v>
      </c>
      <c r="L2670" s="31">
        <f t="shared" si="21"/>
        <v>575.00000000000011</v>
      </c>
      <c r="M2670" s="32">
        <v>0.4</v>
      </c>
      <c r="O2670" s="37"/>
      <c r="P2670" s="35"/>
      <c r="Q2670" s="33"/>
      <c r="R2670" s="34"/>
    </row>
    <row r="2671" spans="1:18" ht="15.75" customHeight="1" x14ac:dyDescent="0.2">
      <c r="A2671" s="22"/>
      <c r="B2671" s="27" t="s">
        <v>30</v>
      </c>
      <c r="C2671" s="27">
        <v>1197831</v>
      </c>
      <c r="D2671" s="28">
        <v>44219</v>
      </c>
      <c r="E2671" s="27" t="s">
        <v>31</v>
      </c>
      <c r="F2671" s="27" t="s">
        <v>105</v>
      </c>
      <c r="G2671" s="27" t="s">
        <v>106</v>
      </c>
      <c r="H2671" s="27" t="s">
        <v>25</v>
      </c>
      <c r="I2671" s="29">
        <v>0.25000000000000006</v>
      </c>
      <c r="J2671" s="30">
        <v>3750</v>
      </c>
      <c r="K2671" s="31">
        <f t="shared" si="20"/>
        <v>937.50000000000023</v>
      </c>
      <c r="L2671" s="31">
        <f t="shared" si="21"/>
        <v>328.12500000000006</v>
      </c>
      <c r="M2671" s="32">
        <v>0.35</v>
      </c>
      <c r="O2671" s="37"/>
      <c r="P2671" s="35"/>
      <c r="Q2671" s="33"/>
      <c r="R2671" s="34"/>
    </row>
    <row r="2672" spans="1:18" ht="15.75" customHeight="1" x14ac:dyDescent="0.2">
      <c r="A2672" s="22"/>
      <c r="B2672" s="27" t="s">
        <v>30</v>
      </c>
      <c r="C2672" s="27">
        <v>1197831</v>
      </c>
      <c r="D2672" s="28">
        <v>44219</v>
      </c>
      <c r="E2672" s="27" t="s">
        <v>31</v>
      </c>
      <c r="F2672" s="27" t="s">
        <v>105</v>
      </c>
      <c r="G2672" s="27" t="s">
        <v>106</v>
      </c>
      <c r="H2672" s="27" t="s">
        <v>26</v>
      </c>
      <c r="I2672" s="29">
        <v>0.15000000000000008</v>
      </c>
      <c r="J2672" s="30">
        <v>3750</v>
      </c>
      <c r="K2672" s="31">
        <f t="shared" si="20"/>
        <v>562.50000000000034</v>
      </c>
      <c r="L2672" s="31">
        <f t="shared" si="21"/>
        <v>225.00000000000014</v>
      </c>
      <c r="M2672" s="32">
        <v>0.4</v>
      </c>
      <c r="O2672" s="37"/>
      <c r="P2672" s="35"/>
      <c r="Q2672" s="33"/>
      <c r="R2672" s="34"/>
    </row>
    <row r="2673" spans="1:18" ht="15.75" customHeight="1" x14ac:dyDescent="0.2">
      <c r="A2673" s="22"/>
      <c r="B2673" s="27" t="s">
        <v>30</v>
      </c>
      <c r="C2673" s="27">
        <v>1197831</v>
      </c>
      <c r="D2673" s="28">
        <v>44219</v>
      </c>
      <c r="E2673" s="27" t="s">
        <v>31</v>
      </c>
      <c r="F2673" s="27" t="s">
        <v>105</v>
      </c>
      <c r="G2673" s="27" t="s">
        <v>106</v>
      </c>
      <c r="H2673" s="27" t="s">
        <v>27</v>
      </c>
      <c r="I2673" s="29">
        <v>0.2</v>
      </c>
      <c r="J2673" s="30">
        <v>2250</v>
      </c>
      <c r="K2673" s="31">
        <f t="shared" si="20"/>
        <v>450</v>
      </c>
      <c r="L2673" s="31">
        <f t="shared" si="21"/>
        <v>180</v>
      </c>
      <c r="M2673" s="32">
        <v>0.4</v>
      </c>
      <c r="O2673" s="37"/>
      <c r="P2673" s="35"/>
      <c r="Q2673" s="33"/>
      <c r="R2673" s="34"/>
    </row>
    <row r="2674" spans="1:18" ht="15.75" customHeight="1" x14ac:dyDescent="0.2">
      <c r="A2674" s="22"/>
      <c r="B2674" s="27" t="s">
        <v>30</v>
      </c>
      <c r="C2674" s="27">
        <v>1197831</v>
      </c>
      <c r="D2674" s="28">
        <v>44219</v>
      </c>
      <c r="E2674" s="27" t="s">
        <v>31</v>
      </c>
      <c r="F2674" s="27" t="s">
        <v>105</v>
      </c>
      <c r="G2674" s="27" t="s">
        <v>106</v>
      </c>
      <c r="H2674" s="27" t="s">
        <v>28</v>
      </c>
      <c r="I2674" s="29">
        <v>0.35000000000000003</v>
      </c>
      <c r="J2674" s="30">
        <v>2750</v>
      </c>
      <c r="K2674" s="31">
        <f t="shared" si="20"/>
        <v>962.50000000000011</v>
      </c>
      <c r="L2674" s="31">
        <f t="shared" si="21"/>
        <v>336.875</v>
      </c>
      <c r="M2674" s="32">
        <v>0.35</v>
      </c>
      <c r="O2674" s="37"/>
      <c r="P2674" s="35"/>
      <c r="Q2674" s="33"/>
      <c r="R2674" s="34"/>
    </row>
    <row r="2675" spans="1:18" ht="15.75" customHeight="1" x14ac:dyDescent="0.2">
      <c r="A2675" s="22"/>
      <c r="B2675" s="27" t="s">
        <v>30</v>
      </c>
      <c r="C2675" s="27">
        <v>1197831</v>
      </c>
      <c r="D2675" s="28">
        <v>44219</v>
      </c>
      <c r="E2675" s="27" t="s">
        <v>31</v>
      </c>
      <c r="F2675" s="27" t="s">
        <v>105</v>
      </c>
      <c r="G2675" s="27" t="s">
        <v>106</v>
      </c>
      <c r="H2675" s="27" t="s">
        <v>29</v>
      </c>
      <c r="I2675" s="29">
        <v>0.25000000000000006</v>
      </c>
      <c r="J2675" s="30">
        <v>3750</v>
      </c>
      <c r="K2675" s="31">
        <f t="shared" si="20"/>
        <v>937.50000000000023</v>
      </c>
      <c r="L2675" s="31">
        <f t="shared" si="21"/>
        <v>375.00000000000011</v>
      </c>
      <c r="M2675" s="32">
        <v>0.4</v>
      </c>
      <c r="O2675" s="37"/>
      <c r="P2675" s="35"/>
      <c r="Q2675" s="33"/>
      <c r="R2675" s="34"/>
    </row>
    <row r="2676" spans="1:18" ht="15.75" customHeight="1" x14ac:dyDescent="0.2">
      <c r="A2676" s="22"/>
      <c r="B2676" s="27" t="s">
        <v>30</v>
      </c>
      <c r="C2676" s="27">
        <v>1197831</v>
      </c>
      <c r="D2676" s="28">
        <v>44248</v>
      </c>
      <c r="E2676" s="27" t="s">
        <v>31</v>
      </c>
      <c r="F2676" s="27" t="s">
        <v>105</v>
      </c>
      <c r="G2676" s="27" t="s">
        <v>106</v>
      </c>
      <c r="H2676" s="27" t="s">
        <v>24</v>
      </c>
      <c r="I2676" s="29">
        <v>0.25000000000000006</v>
      </c>
      <c r="J2676" s="30">
        <v>6250</v>
      </c>
      <c r="K2676" s="31">
        <f t="shared" si="20"/>
        <v>1562.5000000000005</v>
      </c>
      <c r="L2676" s="31">
        <f t="shared" si="21"/>
        <v>625.00000000000023</v>
      </c>
      <c r="M2676" s="32">
        <v>0.4</v>
      </c>
      <c r="O2676" s="37"/>
      <c r="P2676" s="35"/>
      <c r="Q2676" s="33"/>
      <c r="R2676" s="34"/>
    </row>
    <row r="2677" spans="1:18" ht="15.75" customHeight="1" x14ac:dyDescent="0.2">
      <c r="A2677" s="22"/>
      <c r="B2677" s="27" t="s">
        <v>30</v>
      </c>
      <c r="C2677" s="27">
        <v>1197831</v>
      </c>
      <c r="D2677" s="28">
        <v>44248</v>
      </c>
      <c r="E2677" s="27" t="s">
        <v>31</v>
      </c>
      <c r="F2677" s="27" t="s">
        <v>105</v>
      </c>
      <c r="G2677" s="27" t="s">
        <v>106</v>
      </c>
      <c r="H2677" s="27" t="s">
        <v>25</v>
      </c>
      <c r="I2677" s="29">
        <v>0.25000000000000006</v>
      </c>
      <c r="J2677" s="30">
        <v>2750</v>
      </c>
      <c r="K2677" s="31">
        <f t="shared" si="20"/>
        <v>687.50000000000011</v>
      </c>
      <c r="L2677" s="31">
        <f t="shared" si="21"/>
        <v>240.62500000000003</v>
      </c>
      <c r="M2677" s="32">
        <v>0.35</v>
      </c>
      <c r="O2677" s="37"/>
      <c r="P2677" s="35"/>
      <c r="Q2677" s="33"/>
      <c r="R2677" s="34"/>
    </row>
    <row r="2678" spans="1:18" ht="15.75" customHeight="1" x14ac:dyDescent="0.2">
      <c r="A2678" s="22"/>
      <c r="B2678" s="27" t="s">
        <v>30</v>
      </c>
      <c r="C2678" s="27">
        <v>1197831</v>
      </c>
      <c r="D2678" s="28">
        <v>44248</v>
      </c>
      <c r="E2678" s="27" t="s">
        <v>31</v>
      </c>
      <c r="F2678" s="27" t="s">
        <v>105</v>
      </c>
      <c r="G2678" s="27" t="s">
        <v>106</v>
      </c>
      <c r="H2678" s="27" t="s">
        <v>26</v>
      </c>
      <c r="I2678" s="29">
        <v>0.15000000000000008</v>
      </c>
      <c r="J2678" s="30">
        <v>3250</v>
      </c>
      <c r="K2678" s="31">
        <f t="shared" si="20"/>
        <v>487.50000000000023</v>
      </c>
      <c r="L2678" s="31">
        <f t="shared" si="21"/>
        <v>195.00000000000011</v>
      </c>
      <c r="M2678" s="32">
        <v>0.4</v>
      </c>
      <c r="O2678" s="37"/>
      <c r="P2678" s="35"/>
      <c r="Q2678" s="33"/>
      <c r="R2678" s="34"/>
    </row>
    <row r="2679" spans="1:18" ht="15.75" customHeight="1" x14ac:dyDescent="0.2">
      <c r="A2679" s="22"/>
      <c r="B2679" s="27" t="s">
        <v>30</v>
      </c>
      <c r="C2679" s="27">
        <v>1197831</v>
      </c>
      <c r="D2679" s="28">
        <v>44248</v>
      </c>
      <c r="E2679" s="27" t="s">
        <v>31</v>
      </c>
      <c r="F2679" s="27" t="s">
        <v>105</v>
      </c>
      <c r="G2679" s="27" t="s">
        <v>106</v>
      </c>
      <c r="H2679" s="27" t="s">
        <v>27</v>
      </c>
      <c r="I2679" s="29">
        <v>0.2</v>
      </c>
      <c r="J2679" s="30">
        <v>1750</v>
      </c>
      <c r="K2679" s="31">
        <f t="shared" si="20"/>
        <v>350</v>
      </c>
      <c r="L2679" s="31">
        <f t="shared" si="21"/>
        <v>140</v>
      </c>
      <c r="M2679" s="32">
        <v>0.4</v>
      </c>
      <c r="O2679" s="37"/>
      <c r="P2679" s="35"/>
      <c r="Q2679" s="33"/>
      <c r="R2679" s="34"/>
    </row>
    <row r="2680" spans="1:18" ht="15.75" customHeight="1" x14ac:dyDescent="0.2">
      <c r="A2680" s="22"/>
      <c r="B2680" s="27" t="s">
        <v>30</v>
      </c>
      <c r="C2680" s="27">
        <v>1197831</v>
      </c>
      <c r="D2680" s="28">
        <v>44248</v>
      </c>
      <c r="E2680" s="27" t="s">
        <v>31</v>
      </c>
      <c r="F2680" s="27" t="s">
        <v>105</v>
      </c>
      <c r="G2680" s="27" t="s">
        <v>106</v>
      </c>
      <c r="H2680" s="27" t="s">
        <v>28</v>
      </c>
      <c r="I2680" s="29">
        <v>0.35000000000000003</v>
      </c>
      <c r="J2680" s="30">
        <v>2500</v>
      </c>
      <c r="K2680" s="31">
        <f t="shared" si="20"/>
        <v>875.00000000000011</v>
      </c>
      <c r="L2680" s="31">
        <f t="shared" si="21"/>
        <v>306.25</v>
      </c>
      <c r="M2680" s="32">
        <v>0.35</v>
      </c>
      <c r="O2680" s="37"/>
      <c r="P2680" s="35"/>
      <c r="Q2680" s="33"/>
      <c r="R2680" s="34"/>
    </row>
    <row r="2681" spans="1:18" ht="15.75" customHeight="1" x14ac:dyDescent="0.2">
      <c r="A2681" s="22"/>
      <c r="B2681" s="27" t="s">
        <v>30</v>
      </c>
      <c r="C2681" s="27">
        <v>1197831</v>
      </c>
      <c r="D2681" s="28">
        <v>44248</v>
      </c>
      <c r="E2681" s="27" t="s">
        <v>31</v>
      </c>
      <c r="F2681" s="27" t="s">
        <v>105</v>
      </c>
      <c r="G2681" s="27" t="s">
        <v>106</v>
      </c>
      <c r="H2681" s="27" t="s">
        <v>29</v>
      </c>
      <c r="I2681" s="29">
        <v>0.2</v>
      </c>
      <c r="J2681" s="30">
        <v>3500</v>
      </c>
      <c r="K2681" s="31">
        <f t="shared" si="20"/>
        <v>700</v>
      </c>
      <c r="L2681" s="31">
        <f t="shared" si="21"/>
        <v>280</v>
      </c>
      <c r="M2681" s="32">
        <v>0.4</v>
      </c>
      <c r="O2681" s="37"/>
      <c r="P2681" s="35"/>
      <c r="Q2681" s="33"/>
      <c r="R2681" s="34"/>
    </row>
    <row r="2682" spans="1:18" ht="15.75" customHeight="1" x14ac:dyDescent="0.2">
      <c r="A2682" s="22"/>
      <c r="B2682" s="27" t="s">
        <v>30</v>
      </c>
      <c r="C2682" s="27">
        <v>1197831</v>
      </c>
      <c r="D2682" s="28">
        <v>44274</v>
      </c>
      <c r="E2682" s="27" t="s">
        <v>31</v>
      </c>
      <c r="F2682" s="27" t="s">
        <v>105</v>
      </c>
      <c r="G2682" s="27" t="s">
        <v>106</v>
      </c>
      <c r="H2682" s="27" t="s">
        <v>24</v>
      </c>
      <c r="I2682" s="29">
        <v>0.2</v>
      </c>
      <c r="J2682" s="30">
        <v>5700</v>
      </c>
      <c r="K2682" s="31">
        <f t="shared" si="20"/>
        <v>1140</v>
      </c>
      <c r="L2682" s="31">
        <f t="shared" si="21"/>
        <v>456</v>
      </c>
      <c r="M2682" s="32">
        <v>0.4</v>
      </c>
      <c r="O2682" s="37"/>
      <c r="P2682" s="35"/>
      <c r="Q2682" s="33"/>
      <c r="R2682" s="34"/>
    </row>
    <row r="2683" spans="1:18" ht="15.75" customHeight="1" x14ac:dyDescent="0.2">
      <c r="A2683" s="22"/>
      <c r="B2683" s="27" t="s">
        <v>30</v>
      </c>
      <c r="C2683" s="27">
        <v>1197831</v>
      </c>
      <c r="D2683" s="28">
        <v>44274</v>
      </c>
      <c r="E2683" s="27" t="s">
        <v>31</v>
      </c>
      <c r="F2683" s="27" t="s">
        <v>105</v>
      </c>
      <c r="G2683" s="27" t="s">
        <v>106</v>
      </c>
      <c r="H2683" s="27" t="s">
        <v>25</v>
      </c>
      <c r="I2683" s="29">
        <v>0.2</v>
      </c>
      <c r="J2683" s="30">
        <v>2500</v>
      </c>
      <c r="K2683" s="31">
        <f t="shared" si="20"/>
        <v>500</v>
      </c>
      <c r="L2683" s="31">
        <f t="shared" si="21"/>
        <v>175</v>
      </c>
      <c r="M2683" s="32">
        <v>0.35</v>
      </c>
      <c r="O2683" s="37"/>
      <c r="P2683" s="35"/>
      <c r="Q2683" s="33"/>
      <c r="R2683" s="34"/>
    </row>
    <row r="2684" spans="1:18" ht="15.75" customHeight="1" x14ac:dyDescent="0.2">
      <c r="A2684" s="22"/>
      <c r="B2684" s="27" t="s">
        <v>30</v>
      </c>
      <c r="C2684" s="27">
        <v>1197831</v>
      </c>
      <c r="D2684" s="28">
        <v>44274</v>
      </c>
      <c r="E2684" s="27" t="s">
        <v>31</v>
      </c>
      <c r="F2684" s="27" t="s">
        <v>105</v>
      </c>
      <c r="G2684" s="27" t="s">
        <v>106</v>
      </c>
      <c r="H2684" s="27" t="s">
        <v>26</v>
      </c>
      <c r="I2684" s="29">
        <v>0.10000000000000002</v>
      </c>
      <c r="J2684" s="30">
        <v>2750</v>
      </c>
      <c r="K2684" s="31">
        <f t="shared" si="20"/>
        <v>275.00000000000006</v>
      </c>
      <c r="L2684" s="31">
        <f t="shared" si="21"/>
        <v>110.00000000000003</v>
      </c>
      <c r="M2684" s="32">
        <v>0.4</v>
      </c>
      <c r="O2684" s="37"/>
      <c r="P2684" s="35"/>
      <c r="Q2684" s="33"/>
      <c r="R2684" s="34"/>
    </row>
    <row r="2685" spans="1:18" ht="15.75" customHeight="1" x14ac:dyDescent="0.2">
      <c r="A2685" s="22"/>
      <c r="B2685" s="27" t="s">
        <v>30</v>
      </c>
      <c r="C2685" s="27">
        <v>1197831</v>
      </c>
      <c r="D2685" s="28">
        <v>44274</v>
      </c>
      <c r="E2685" s="27" t="s">
        <v>31</v>
      </c>
      <c r="F2685" s="27" t="s">
        <v>105</v>
      </c>
      <c r="G2685" s="27" t="s">
        <v>106</v>
      </c>
      <c r="H2685" s="27" t="s">
        <v>27</v>
      </c>
      <c r="I2685" s="29">
        <v>0.19999999999999996</v>
      </c>
      <c r="J2685" s="30">
        <v>1250</v>
      </c>
      <c r="K2685" s="31">
        <f t="shared" si="20"/>
        <v>249.99999999999994</v>
      </c>
      <c r="L2685" s="31">
        <f t="shared" si="21"/>
        <v>99.999999999999986</v>
      </c>
      <c r="M2685" s="32">
        <v>0.4</v>
      </c>
      <c r="O2685" s="37"/>
      <c r="P2685" s="35"/>
      <c r="Q2685" s="33"/>
      <c r="R2685" s="34"/>
    </row>
    <row r="2686" spans="1:18" ht="15.75" customHeight="1" x14ac:dyDescent="0.2">
      <c r="A2686" s="22"/>
      <c r="B2686" s="27" t="s">
        <v>30</v>
      </c>
      <c r="C2686" s="27">
        <v>1197831</v>
      </c>
      <c r="D2686" s="28">
        <v>44274</v>
      </c>
      <c r="E2686" s="27" t="s">
        <v>31</v>
      </c>
      <c r="F2686" s="27" t="s">
        <v>105</v>
      </c>
      <c r="G2686" s="27" t="s">
        <v>106</v>
      </c>
      <c r="H2686" s="27" t="s">
        <v>28</v>
      </c>
      <c r="I2686" s="29">
        <v>0.35000000000000009</v>
      </c>
      <c r="J2686" s="30">
        <v>1750</v>
      </c>
      <c r="K2686" s="31">
        <f t="shared" si="20"/>
        <v>612.50000000000011</v>
      </c>
      <c r="L2686" s="31">
        <f t="shared" si="21"/>
        <v>214.37500000000003</v>
      </c>
      <c r="M2686" s="32">
        <v>0.35</v>
      </c>
      <c r="O2686" s="37"/>
      <c r="P2686" s="35"/>
      <c r="Q2686" s="33"/>
      <c r="R2686" s="34"/>
    </row>
    <row r="2687" spans="1:18" ht="15.75" customHeight="1" x14ac:dyDescent="0.2">
      <c r="A2687" s="22"/>
      <c r="B2687" s="27" t="s">
        <v>30</v>
      </c>
      <c r="C2687" s="27">
        <v>1197831</v>
      </c>
      <c r="D2687" s="28">
        <v>44274</v>
      </c>
      <c r="E2687" s="27" t="s">
        <v>31</v>
      </c>
      <c r="F2687" s="27" t="s">
        <v>105</v>
      </c>
      <c r="G2687" s="27" t="s">
        <v>106</v>
      </c>
      <c r="H2687" s="27" t="s">
        <v>29</v>
      </c>
      <c r="I2687" s="29">
        <v>0.25</v>
      </c>
      <c r="J2687" s="30">
        <v>2750</v>
      </c>
      <c r="K2687" s="31">
        <f t="shared" si="20"/>
        <v>687.5</v>
      </c>
      <c r="L2687" s="31">
        <f t="shared" si="21"/>
        <v>275</v>
      </c>
      <c r="M2687" s="32">
        <v>0.4</v>
      </c>
      <c r="O2687" s="37"/>
      <c r="P2687" s="35"/>
      <c r="Q2687" s="33"/>
      <c r="R2687" s="34"/>
    </row>
    <row r="2688" spans="1:18" ht="15.75" customHeight="1" x14ac:dyDescent="0.2">
      <c r="A2688" s="22"/>
      <c r="B2688" s="27" t="s">
        <v>30</v>
      </c>
      <c r="C2688" s="27">
        <v>1197831</v>
      </c>
      <c r="D2688" s="28">
        <v>44306</v>
      </c>
      <c r="E2688" s="27" t="s">
        <v>31</v>
      </c>
      <c r="F2688" s="27" t="s">
        <v>105</v>
      </c>
      <c r="G2688" s="27" t="s">
        <v>106</v>
      </c>
      <c r="H2688" s="27" t="s">
        <v>24</v>
      </c>
      <c r="I2688" s="29">
        <v>0.25</v>
      </c>
      <c r="J2688" s="30">
        <v>5250</v>
      </c>
      <c r="K2688" s="31">
        <f t="shared" si="20"/>
        <v>1312.5</v>
      </c>
      <c r="L2688" s="31">
        <f t="shared" si="21"/>
        <v>525</v>
      </c>
      <c r="M2688" s="32">
        <v>0.4</v>
      </c>
      <c r="O2688" s="37"/>
      <c r="P2688" s="35"/>
      <c r="Q2688" s="33"/>
      <c r="R2688" s="34"/>
    </row>
    <row r="2689" spans="1:18" ht="15.75" customHeight="1" x14ac:dyDescent="0.2">
      <c r="A2689" s="22"/>
      <c r="B2689" s="27" t="s">
        <v>30</v>
      </c>
      <c r="C2689" s="27">
        <v>1197831</v>
      </c>
      <c r="D2689" s="28">
        <v>44306</v>
      </c>
      <c r="E2689" s="27" t="s">
        <v>31</v>
      </c>
      <c r="F2689" s="27" t="s">
        <v>105</v>
      </c>
      <c r="G2689" s="27" t="s">
        <v>106</v>
      </c>
      <c r="H2689" s="27" t="s">
        <v>25</v>
      </c>
      <c r="I2689" s="29">
        <v>0.25</v>
      </c>
      <c r="J2689" s="30">
        <v>2250</v>
      </c>
      <c r="K2689" s="31">
        <f t="shared" si="20"/>
        <v>562.5</v>
      </c>
      <c r="L2689" s="31">
        <f t="shared" si="21"/>
        <v>196.875</v>
      </c>
      <c r="M2689" s="32">
        <v>0.35</v>
      </c>
      <c r="O2689" s="37"/>
      <c r="P2689" s="35"/>
      <c r="Q2689" s="33"/>
      <c r="R2689" s="34"/>
    </row>
    <row r="2690" spans="1:18" ht="15.75" customHeight="1" x14ac:dyDescent="0.2">
      <c r="A2690" s="22"/>
      <c r="B2690" s="27" t="s">
        <v>30</v>
      </c>
      <c r="C2690" s="27">
        <v>1197831</v>
      </c>
      <c r="D2690" s="28">
        <v>44306</v>
      </c>
      <c r="E2690" s="27" t="s">
        <v>31</v>
      </c>
      <c r="F2690" s="27" t="s">
        <v>105</v>
      </c>
      <c r="G2690" s="27" t="s">
        <v>106</v>
      </c>
      <c r="H2690" s="27" t="s">
        <v>26</v>
      </c>
      <c r="I2690" s="29">
        <v>0.15000000000000002</v>
      </c>
      <c r="J2690" s="30">
        <v>2250</v>
      </c>
      <c r="K2690" s="31">
        <f t="shared" si="20"/>
        <v>337.50000000000006</v>
      </c>
      <c r="L2690" s="31">
        <f t="shared" si="21"/>
        <v>135.00000000000003</v>
      </c>
      <c r="M2690" s="32">
        <v>0.4</v>
      </c>
      <c r="O2690" s="37"/>
      <c r="P2690" s="35"/>
      <c r="Q2690" s="33"/>
      <c r="R2690" s="34"/>
    </row>
    <row r="2691" spans="1:18" ht="15.75" customHeight="1" x14ac:dyDescent="0.2">
      <c r="A2691" s="22"/>
      <c r="B2691" s="27" t="s">
        <v>30</v>
      </c>
      <c r="C2691" s="27">
        <v>1197831</v>
      </c>
      <c r="D2691" s="28">
        <v>44306</v>
      </c>
      <c r="E2691" s="27" t="s">
        <v>31</v>
      </c>
      <c r="F2691" s="27" t="s">
        <v>105</v>
      </c>
      <c r="G2691" s="27" t="s">
        <v>106</v>
      </c>
      <c r="H2691" s="27" t="s">
        <v>27</v>
      </c>
      <c r="I2691" s="29">
        <v>0.19999999999999996</v>
      </c>
      <c r="J2691" s="30">
        <v>1500</v>
      </c>
      <c r="K2691" s="31">
        <f t="shared" si="20"/>
        <v>299.99999999999994</v>
      </c>
      <c r="L2691" s="31">
        <f t="shared" si="21"/>
        <v>119.99999999999999</v>
      </c>
      <c r="M2691" s="32">
        <v>0.4</v>
      </c>
      <c r="O2691" s="37"/>
      <c r="P2691" s="35"/>
      <c r="Q2691" s="33"/>
      <c r="R2691" s="34"/>
    </row>
    <row r="2692" spans="1:18" ht="15.75" customHeight="1" x14ac:dyDescent="0.2">
      <c r="A2692" s="22"/>
      <c r="B2692" s="27" t="s">
        <v>30</v>
      </c>
      <c r="C2692" s="27">
        <v>1197831</v>
      </c>
      <c r="D2692" s="28">
        <v>44306</v>
      </c>
      <c r="E2692" s="27" t="s">
        <v>31</v>
      </c>
      <c r="F2692" s="27" t="s">
        <v>105</v>
      </c>
      <c r="G2692" s="27" t="s">
        <v>106</v>
      </c>
      <c r="H2692" s="27" t="s">
        <v>28</v>
      </c>
      <c r="I2692" s="29">
        <v>0.4</v>
      </c>
      <c r="J2692" s="30">
        <v>1750</v>
      </c>
      <c r="K2692" s="31">
        <f t="shared" si="20"/>
        <v>700</v>
      </c>
      <c r="L2692" s="31">
        <f t="shared" si="21"/>
        <v>244.99999999999997</v>
      </c>
      <c r="M2692" s="32">
        <v>0.35</v>
      </c>
      <c r="O2692" s="37"/>
      <c r="P2692" s="35"/>
      <c r="Q2692" s="33"/>
      <c r="R2692" s="34"/>
    </row>
    <row r="2693" spans="1:18" ht="15.75" customHeight="1" x14ac:dyDescent="0.2">
      <c r="A2693" s="22"/>
      <c r="B2693" s="27" t="s">
        <v>30</v>
      </c>
      <c r="C2693" s="27">
        <v>1197831</v>
      </c>
      <c r="D2693" s="28">
        <v>44306</v>
      </c>
      <c r="E2693" s="27" t="s">
        <v>31</v>
      </c>
      <c r="F2693" s="27" t="s">
        <v>105</v>
      </c>
      <c r="G2693" s="27" t="s">
        <v>106</v>
      </c>
      <c r="H2693" s="27" t="s">
        <v>29</v>
      </c>
      <c r="I2693" s="29">
        <v>0.30000000000000004</v>
      </c>
      <c r="J2693" s="30">
        <v>3250</v>
      </c>
      <c r="K2693" s="31">
        <f t="shared" si="20"/>
        <v>975.00000000000011</v>
      </c>
      <c r="L2693" s="31">
        <f t="shared" si="21"/>
        <v>390.00000000000006</v>
      </c>
      <c r="M2693" s="32">
        <v>0.4</v>
      </c>
      <c r="O2693" s="37"/>
      <c r="P2693" s="35"/>
      <c r="Q2693" s="33"/>
      <c r="R2693" s="34"/>
    </row>
    <row r="2694" spans="1:18" ht="15.75" customHeight="1" x14ac:dyDescent="0.2">
      <c r="A2694" s="22"/>
      <c r="B2694" s="27" t="s">
        <v>30</v>
      </c>
      <c r="C2694" s="27">
        <v>1197831</v>
      </c>
      <c r="D2694" s="28">
        <v>44335</v>
      </c>
      <c r="E2694" s="27" t="s">
        <v>31</v>
      </c>
      <c r="F2694" s="27" t="s">
        <v>105</v>
      </c>
      <c r="G2694" s="27" t="s">
        <v>106</v>
      </c>
      <c r="H2694" s="27" t="s">
        <v>24</v>
      </c>
      <c r="I2694" s="29">
        <v>0.4</v>
      </c>
      <c r="J2694" s="30">
        <v>5950</v>
      </c>
      <c r="K2694" s="31">
        <f t="shared" si="20"/>
        <v>2380</v>
      </c>
      <c r="L2694" s="31">
        <f t="shared" si="21"/>
        <v>952</v>
      </c>
      <c r="M2694" s="32">
        <v>0.4</v>
      </c>
      <c r="O2694" s="37"/>
      <c r="P2694" s="35"/>
      <c r="Q2694" s="33"/>
      <c r="R2694" s="34"/>
    </row>
    <row r="2695" spans="1:18" ht="15.75" customHeight="1" x14ac:dyDescent="0.2">
      <c r="A2695" s="22"/>
      <c r="B2695" s="27" t="s">
        <v>30</v>
      </c>
      <c r="C2695" s="27">
        <v>1197831</v>
      </c>
      <c r="D2695" s="28">
        <v>44335</v>
      </c>
      <c r="E2695" s="27" t="s">
        <v>31</v>
      </c>
      <c r="F2695" s="27" t="s">
        <v>105</v>
      </c>
      <c r="G2695" s="27" t="s">
        <v>106</v>
      </c>
      <c r="H2695" s="27" t="s">
        <v>25</v>
      </c>
      <c r="I2695" s="29">
        <v>0.4</v>
      </c>
      <c r="J2695" s="30">
        <v>3000</v>
      </c>
      <c r="K2695" s="31">
        <f t="shared" si="20"/>
        <v>1200</v>
      </c>
      <c r="L2695" s="31">
        <f t="shared" si="21"/>
        <v>420</v>
      </c>
      <c r="M2695" s="32">
        <v>0.35</v>
      </c>
      <c r="O2695" s="37"/>
      <c r="P2695" s="35"/>
      <c r="Q2695" s="33"/>
      <c r="R2695" s="34"/>
    </row>
    <row r="2696" spans="1:18" ht="15.75" customHeight="1" x14ac:dyDescent="0.2">
      <c r="A2696" s="22"/>
      <c r="B2696" s="27" t="s">
        <v>30</v>
      </c>
      <c r="C2696" s="27">
        <v>1197831</v>
      </c>
      <c r="D2696" s="28">
        <v>44335</v>
      </c>
      <c r="E2696" s="27" t="s">
        <v>31</v>
      </c>
      <c r="F2696" s="27" t="s">
        <v>105</v>
      </c>
      <c r="G2696" s="27" t="s">
        <v>106</v>
      </c>
      <c r="H2696" s="27" t="s">
        <v>26</v>
      </c>
      <c r="I2696" s="29">
        <v>0.35000000000000003</v>
      </c>
      <c r="J2696" s="30">
        <v>2750</v>
      </c>
      <c r="K2696" s="31">
        <f t="shared" si="20"/>
        <v>962.50000000000011</v>
      </c>
      <c r="L2696" s="31">
        <f t="shared" si="21"/>
        <v>385.00000000000006</v>
      </c>
      <c r="M2696" s="32">
        <v>0.4</v>
      </c>
      <c r="O2696" s="37"/>
      <c r="P2696" s="35"/>
      <c r="Q2696" s="33"/>
      <c r="R2696" s="34"/>
    </row>
    <row r="2697" spans="1:18" ht="15.75" customHeight="1" x14ac:dyDescent="0.2">
      <c r="A2697" s="22"/>
      <c r="B2697" s="27" t="s">
        <v>30</v>
      </c>
      <c r="C2697" s="27">
        <v>1197831</v>
      </c>
      <c r="D2697" s="28">
        <v>44335</v>
      </c>
      <c r="E2697" s="27" t="s">
        <v>31</v>
      </c>
      <c r="F2697" s="27" t="s">
        <v>105</v>
      </c>
      <c r="G2697" s="27" t="s">
        <v>106</v>
      </c>
      <c r="H2697" s="27" t="s">
        <v>27</v>
      </c>
      <c r="I2697" s="29">
        <v>0.35000000000000003</v>
      </c>
      <c r="J2697" s="30">
        <v>2250</v>
      </c>
      <c r="K2697" s="31">
        <f t="shared" si="20"/>
        <v>787.50000000000011</v>
      </c>
      <c r="L2697" s="31">
        <f t="shared" si="21"/>
        <v>315.00000000000006</v>
      </c>
      <c r="M2697" s="32">
        <v>0.4</v>
      </c>
      <c r="O2697" s="37"/>
      <c r="P2697" s="35"/>
      <c r="Q2697" s="33"/>
      <c r="R2697" s="34"/>
    </row>
    <row r="2698" spans="1:18" ht="15.75" customHeight="1" x14ac:dyDescent="0.2">
      <c r="A2698" s="22"/>
      <c r="B2698" s="27" t="s">
        <v>30</v>
      </c>
      <c r="C2698" s="27">
        <v>1197831</v>
      </c>
      <c r="D2698" s="28">
        <v>44335</v>
      </c>
      <c r="E2698" s="27" t="s">
        <v>31</v>
      </c>
      <c r="F2698" s="27" t="s">
        <v>105</v>
      </c>
      <c r="G2698" s="27" t="s">
        <v>106</v>
      </c>
      <c r="H2698" s="27" t="s">
        <v>28</v>
      </c>
      <c r="I2698" s="29">
        <v>0.44999999999999996</v>
      </c>
      <c r="J2698" s="30">
        <v>2500</v>
      </c>
      <c r="K2698" s="31">
        <f t="shared" si="20"/>
        <v>1125</v>
      </c>
      <c r="L2698" s="31">
        <f t="shared" si="21"/>
        <v>393.75</v>
      </c>
      <c r="M2698" s="32">
        <v>0.35</v>
      </c>
      <c r="O2698" s="37"/>
      <c r="P2698" s="35"/>
      <c r="Q2698" s="33"/>
      <c r="R2698" s="34"/>
    </row>
    <row r="2699" spans="1:18" ht="15.75" customHeight="1" x14ac:dyDescent="0.2">
      <c r="A2699" s="22"/>
      <c r="B2699" s="27" t="s">
        <v>30</v>
      </c>
      <c r="C2699" s="27">
        <v>1197831</v>
      </c>
      <c r="D2699" s="28">
        <v>44335</v>
      </c>
      <c r="E2699" s="27" t="s">
        <v>31</v>
      </c>
      <c r="F2699" s="27" t="s">
        <v>105</v>
      </c>
      <c r="G2699" s="27" t="s">
        <v>106</v>
      </c>
      <c r="H2699" s="27" t="s">
        <v>29</v>
      </c>
      <c r="I2699" s="29">
        <v>0.44999999999999996</v>
      </c>
      <c r="J2699" s="30">
        <v>3500</v>
      </c>
      <c r="K2699" s="31">
        <f t="shared" si="20"/>
        <v>1574.9999999999998</v>
      </c>
      <c r="L2699" s="31">
        <f t="shared" si="21"/>
        <v>630</v>
      </c>
      <c r="M2699" s="32">
        <v>0.4</v>
      </c>
      <c r="O2699" s="37"/>
      <c r="P2699" s="35"/>
      <c r="Q2699" s="33"/>
      <c r="R2699" s="34"/>
    </row>
    <row r="2700" spans="1:18" ht="15.75" customHeight="1" x14ac:dyDescent="0.2">
      <c r="A2700" s="22"/>
      <c r="B2700" s="27" t="s">
        <v>30</v>
      </c>
      <c r="C2700" s="27">
        <v>1197831</v>
      </c>
      <c r="D2700" s="28">
        <v>44368</v>
      </c>
      <c r="E2700" s="27" t="s">
        <v>31</v>
      </c>
      <c r="F2700" s="27" t="s">
        <v>105</v>
      </c>
      <c r="G2700" s="27" t="s">
        <v>106</v>
      </c>
      <c r="H2700" s="27" t="s">
        <v>24</v>
      </c>
      <c r="I2700" s="29">
        <v>0.39999999999999997</v>
      </c>
      <c r="J2700" s="30">
        <v>6000</v>
      </c>
      <c r="K2700" s="31">
        <f t="shared" si="20"/>
        <v>2400</v>
      </c>
      <c r="L2700" s="31">
        <f t="shared" si="21"/>
        <v>960</v>
      </c>
      <c r="M2700" s="32">
        <v>0.4</v>
      </c>
      <c r="O2700" s="37"/>
      <c r="P2700" s="35"/>
      <c r="Q2700" s="33"/>
      <c r="R2700" s="34"/>
    </row>
    <row r="2701" spans="1:18" ht="15.75" customHeight="1" x14ac:dyDescent="0.2">
      <c r="A2701" s="22"/>
      <c r="B2701" s="27" t="s">
        <v>30</v>
      </c>
      <c r="C2701" s="27">
        <v>1197831</v>
      </c>
      <c r="D2701" s="28">
        <v>44368</v>
      </c>
      <c r="E2701" s="27" t="s">
        <v>31</v>
      </c>
      <c r="F2701" s="27" t="s">
        <v>105</v>
      </c>
      <c r="G2701" s="27" t="s">
        <v>106</v>
      </c>
      <c r="H2701" s="27" t="s">
        <v>25</v>
      </c>
      <c r="I2701" s="29">
        <v>0.35000000000000003</v>
      </c>
      <c r="J2701" s="30">
        <v>3500</v>
      </c>
      <c r="K2701" s="31">
        <f t="shared" si="20"/>
        <v>1225.0000000000002</v>
      </c>
      <c r="L2701" s="31">
        <f t="shared" si="21"/>
        <v>428.75000000000006</v>
      </c>
      <c r="M2701" s="32">
        <v>0.35</v>
      </c>
      <c r="O2701" s="37"/>
      <c r="P2701" s="35"/>
      <c r="Q2701" s="33"/>
      <c r="R2701" s="34"/>
    </row>
    <row r="2702" spans="1:18" ht="15.75" customHeight="1" x14ac:dyDescent="0.2">
      <c r="A2702" s="22"/>
      <c r="B2702" s="27" t="s">
        <v>30</v>
      </c>
      <c r="C2702" s="27">
        <v>1197831</v>
      </c>
      <c r="D2702" s="28">
        <v>44368</v>
      </c>
      <c r="E2702" s="27" t="s">
        <v>31</v>
      </c>
      <c r="F2702" s="27" t="s">
        <v>105</v>
      </c>
      <c r="G2702" s="27" t="s">
        <v>106</v>
      </c>
      <c r="H2702" s="27" t="s">
        <v>26</v>
      </c>
      <c r="I2702" s="29">
        <v>0.4</v>
      </c>
      <c r="J2702" s="30">
        <v>3250</v>
      </c>
      <c r="K2702" s="31">
        <f t="shared" si="20"/>
        <v>1300</v>
      </c>
      <c r="L2702" s="31">
        <f t="shared" si="21"/>
        <v>520</v>
      </c>
      <c r="M2702" s="32">
        <v>0.4</v>
      </c>
      <c r="O2702" s="37"/>
      <c r="P2702" s="35"/>
      <c r="Q2702" s="33"/>
      <c r="R2702" s="34"/>
    </row>
    <row r="2703" spans="1:18" ht="15.75" customHeight="1" x14ac:dyDescent="0.2">
      <c r="A2703" s="22"/>
      <c r="B2703" s="27" t="s">
        <v>30</v>
      </c>
      <c r="C2703" s="27">
        <v>1197831</v>
      </c>
      <c r="D2703" s="28">
        <v>44368</v>
      </c>
      <c r="E2703" s="27" t="s">
        <v>31</v>
      </c>
      <c r="F2703" s="27" t="s">
        <v>105</v>
      </c>
      <c r="G2703" s="27" t="s">
        <v>106</v>
      </c>
      <c r="H2703" s="27" t="s">
        <v>27</v>
      </c>
      <c r="I2703" s="29">
        <v>0.4</v>
      </c>
      <c r="J2703" s="30">
        <v>3000</v>
      </c>
      <c r="K2703" s="31">
        <f t="shared" si="20"/>
        <v>1200</v>
      </c>
      <c r="L2703" s="31">
        <f t="shared" si="21"/>
        <v>480</v>
      </c>
      <c r="M2703" s="32">
        <v>0.4</v>
      </c>
      <c r="O2703" s="37"/>
      <c r="P2703" s="35"/>
      <c r="Q2703" s="33"/>
      <c r="R2703" s="34"/>
    </row>
    <row r="2704" spans="1:18" ht="15.75" customHeight="1" x14ac:dyDescent="0.2">
      <c r="A2704" s="22"/>
      <c r="B2704" s="27" t="s">
        <v>30</v>
      </c>
      <c r="C2704" s="27">
        <v>1197831</v>
      </c>
      <c r="D2704" s="28">
        <v>44368</v>
      </c>
      <c r="E2704" s="27" t="s">
        <v>31</v>
      </c>
      <c r="F2704" s="27" t="s">
        <v>105</v>
      </c>
      <c r="G2704" s="27" t="s">
        <v>106</v>
      </c>
      <c r="H2704" s="27" t="s">
        <v>28</v>
      </c>
      <c r="I2704" s="29">
        <v>0.54999999999999993</v>
      </c>
      <c r="J2704" s="30">
        <v>3000</v>
      </c>
      <c r="K2704" s="31">
        <f t="shared" si="20"/>
        <v>1649.9999999999998</v>
      </c>
      <c r="L2704" s="31">
        <f t="shared" si="21"/>
        <v>577.49999999999989</v>
      </c>
      <c r="M2704" s="32">
        <v>0.35</v>
      </c>
      <c r="O2704" s="37"/>
      <c r="P2704" s="35"/>
      <c r="Q2704" s="33"/>
      <c r="R2704" s="34"/>
    </row>
    <row r="2705" spans="1:18" ht="15.75" customHeight="1" x14ac:dyDescent="0.2">
      <c r="A2705" s="22"/>
      <c r="B2705" s="27" t="s">
        <v>30</v>
      </c>
      <c r="C2705" s="27">
        <v>1197831</v>
      </c>
      <c r="D2705" s="28">
        <v>44368</v>
      </c>
      <c r="E2705" s="27" t="s">
        <v>31</v>
      </c>
      <c r="F2705" s="27" t="s">
        <v>105</v>
      </c>
      <c r="G2705" s="27" t="s">
        <v>106</v>
      </c>
      <c r="H2705" s="27" t="s">
        <v>29</v>
      </c>
      <c r="I2705" s="29">
        <v>0.6</v>
      </c>
      <c r="J2705" s="30">
        <v>4750</v>
      </c>
      <c r="K2705" s="31">
        <f t="shared" si="20"/>
        <v>2850</v>
      </c>
      <c r="L2705" s="31">
        <f t="shared" si="21"/>
        <v>1140</v>
      </c>
      <c r="M2705" s="32">
        <v>0.4</v>
      </c>
      <c r="O2705" s="37"/>
      <c r="P2705" s="35"/>
      <c r="Q2705" s="33"/>
      <c r="R2705" s="34"/>
    </row>
    <row r="2706" spans="1:18" ht="15.75" customHeight="1" x14ac:dyDescent="0.2">
      <c r="A2706" s="22"/>
      <c r="B2706" s="27" t="s">
        <v>30</v>
      </c>
      <c r="C2706" s="27">
        <v>1197831</v>
      </c>
      <c r="D2706" s="28">
        <v>44396</v>
      </c>
      <c r="E2706" s="27" t="s">
        <v>31</v>
      </c>
      <c r="F2706" s="27" t="s">
        <v>105</v>
      </c>
      <c r="G2706" s="27" t="s">
        <v>106</v>
      </c>
      <c r="H2706" s="27" t="s">
        <v>24</v>
      </c>
      <c r="I2706" s="29">
        <v>0.54999999999999993</v>
      </c>
      <c r="J2706" s="30">
        <v>7000</v>
      </c>
      <c r="K2706" s="31">
        <f t="shared" si="20"/>
        <v>3849.9999999999995</v>
      </c>
      <c r="L2706" s="31">
        <f t="shared" si="21"/>
        <v>1540</v>
      </c>
      <c r="M2706" s="32">
        <v>0.4</v>
      </c>
      <c r="O2706" s="37"/>
      <c r="P2706" s="35"/>
      <c r="Q2706" s="33"/>
      <c r="R2706" s="34"/>
    </row>
    <row r="2707" spans="1:18" ht="15.75" customHeight="1" x14ac:dyDescent="0.2">
      <c r="A2707" s="22"/>
      <c r="B2707" s="27" t="s">
        <v>30</v>
      </c>
      <c r="C2707" s="27">
        <v>1197831</v>
      </c>
      <c r="D2707" s="28">
        <v>44396</v>
      </c>
      <c r="E2707" s="27" t="s">
        <v>31</v>
      </c>
      <c r="F2707" s="27" t="s">
        <v>105</v>
      </c>
      <c r="G2707" s="27" t="s">
        <v>106</v>
      </c>
      <c r="H2707" s="27" t="s">
        <v>25</v>
      </c>
      <c r="I2707" s="29">
        <v>0.5</v>
      </c>
      <c r="J2707" s="30">
        <v>4500</v>
      </c>
      <c r="K2707" s="31">
        <f t="shared" si="20"/>
        <v>2250</v>
      </c>
      <c r="L2707" s="31">
        <f t="shared" si="21"/>
        <v>787.5</v>
      </c>
      <c r="M2707" s="32">
        <v>0.35</v>
      </c>
      <c r="O2707" s="37"/>
      <c r="P2707" s="35"/>
      <c r="Q2707" s="33"/>
      <c r="R2707" s="34"/>
    </row>
    <row r="2708" spans="1:18" ht="15.75" customHeight="1" x14ac:dyDescent="0.2">
      <c r="A2708" s="22"/>
      <c r="B2708" s="27" t="s">
        <v>30</v>
      </c>
      <c r="C2708" s="27">
        <v>1197831</v>
      </c>
      <c r="D2708" s="28">
        <v>44396</v>
      </c>
      <c r="E2708" s="27" t="s">
        <v>31</v>
      </c>
      <c r="F2708" s="27" t="s">
        <v>105</v>
      </c>
      <c r="G2708" s="27" t="s">
        <v>106</v>
      </c>
      <c r="H2708" s="27" t="s">
        <v>26</v>
      </c>
      <c r="I2708" s="29">
        <v>0.45</v>
      </c>
      <c r="J2708" s="30">
        <v>3750</v>
      </c>
      <c r="K2708" s="31">
        <f t="shared" si="20"/>
        <v>1687.5</v>
      </c>
      <c r="L2708" s="31">
        <f t="shared" si="21"/>
        <v>675</v>
      </c>
      <c r="M2708" s="32">
        <v>0.4</v>
      </c>
      <c r="O2708" s="37"/>
      <c r="P2708" s="35"/>
      <c r="Q2708" s="33"/>
      <c r="R2708" s="34"/>
    </row>
    <row r="2709" spans="1:18" ht="15.75" customHeight="1" x14ac:dyDescent="0.2">
      <c r="A2709" s="22"/>
      <c r="B2709" s="27" t="s">
        <v>30</v>
      </c>
      <c r="C2709" s="27">
        <v>1197831</v>
      </c>
      <c r="D2709" s="28">
        <v>44396</v>
      </c>
      <c r="E2709" s="27" t="s">
        <v>31</v>
      </c>
      <c r="F2709" s="27" t="s">
        <v>105</v>
      </c>
      <c r="G2709" s="27" t="s">
        <v>106</v>
      </c>
      <c r="H2709" s="27" t="s">
        <v>27</v>
      </c>
      <c r="I2709" s="29">
        <v>0.45</v>
      </c>
      <c r="J2709" s="30">
        <v>3250</v>
      </c>
      <c r="K2709" s="31">
        <f t="shared" si="20"/>
        <v>1462.5</v>
      </c>
      <c r="L2709" s="31">
        <f t="shared" si="21"/>
        <v>585</v>
      </c>
      <c r="M2709" s="32">
        <v>0.4</v>
      </c>
      <c r="O2709" s="37"/>
      <c r="P2709" s="35"/>
      <c r="Q2709" s="33"/>
      <c r="R2709" s="34"/>
    </row>
    <row r="2710" spans="1:18" ht="15.75" customHeight="1" x14ac:dyDescent="0.2">
      <c r="A2710" s="22"/>
      <c r="B2710" s="27" t="s">
        <v>30</v>
      </c>
      <c r="C2710" s="27">
        <v>1197831</v>
      </c>
      <c r="D2710" s="28">
        <v>44396</v>
      </c>
      <c r="E2710" s="27" t="s">
        <v>31</v>
      </c>
      <c r="F2710" s="27" t="s">
        <v>105</v>
      </c>
      <c r="G2710" s="27" t="s">
        <v>106</v>
      </c>
      <c r="H2710" s="27" t="s">
        <v>28</v>
      </c>
      <c r="I2710" s="29">
        <v>0.6</v>
      </c>
      <c r="J2710" s="30">
        <v>3500</v>
      </c>
      <c r="K2710" s="31">
        <f t="shared" si="20"/>
        <v>2100</v>
      </c>
      <c r="L2710" s="31">
        <f t="shared" si="21"/>
        <v>735</v>
      </c>
      <c r="M2710" s="32">
        <v>0.35</v>
      </c>
      <c r="O2710" s="37"/>
      <c r="P2710" s="35"/>
      <c r="Q2710" s="33"/>
      <c r="R2710" s="34"/>
    </row>
    <row r="2711" spans="1:18" ht="15.75" customHeight="1" x14ac:dyDescent="0.2">
      <c r="A2711" s="22"/>
      <c r="B2711" s="27" t="s">
        <v>30</v>
      </c>
      <c r="C2711" s="27">
        <v>1197831</v>
      </c>
      <c r="D2711" s="28">
        <v>44396</v>
      </c>
      <c r="E2711" s="27" t="s">
        <v>31</v>
      </c>
      <c r="F2711" s="27" t="s">
        <v>105</v>
      </c>
      <c r="G2711" s="27" t="s">
        <v>106</v>
      </c>
      <c r="H2711" s="27" t="s">
        <v>29</v>
      </c>
      <c r="I2711" s="29">
        <v>0.65</v>
      </c>
      <c r="J2711" s="30">
        <v>5250</v>
      </c>
      <c r="K2711" s="31">
        <f t="shared" si="20"/>
        <v>3412.5</v>
      </c>
      <c r="L2711" s="31">
        <f t="shared" si="21"/>
        <v>1365</v>
      </c>
      <c r="M2711" s="32">
        <v>0.4</v>
      </c>
      <c r="O2711" s="37"/>
      <c r="P2711" s="35"/>
      <c r="Q2711" s="33"/>
      <c r="R2711" s="34"/>
    </row>
    <row r="2712" spans="1:18" ht="15.75" customHeight="1" x14ac:dyDescent="0.2">
      <c r="A2712" s="22"/>
      <c r="B2712" s="27" t="s">
        <v>30</v>
      </c>
      <c r="C2712" s="27">
        <v>1197831</v>
      </c>
      <c r="D2712" s="28">
        <v>44428</v>
      </c>
      <c r="E2712" s="27" t="s">
        <v>31</v>
      </c>
      <c r="F2712" s="27" t="s">
        <v>105</v>
      </c>
      <c r="G2712" s="27" t="s">
        <v>106</v>
      </c>
      <c r="H2712" s="27" t="s">
        <v>24</v>
      </c>
      <c r="I2712" s="29">
        <v>0.6</v>
      </c>
      <c r="J2712" s="30">
        <v>6750</v>
      </c>
      <c r="K2712" s="31">
        <f t="shared" si="20"/>
        <v>4050</v>
      </c>
      <c r="L2712" s="31">
        <f t="shared" si="21"/>
        <v>1620</v>
      </c>
      <c r="M2712" s="32">
        <v>0.4</v>
      </c>
      <c r="O2712" s="37"/>
      <c r="P2712" s="35"/>
      <c r="Q2712" s="33"/>
      <c r="R2712" s="34"/>
    </row>
    <row r="2713" spans="1:18" ht="15.75" customHeight="1" x14ac:dyDescent="0.2">
      <c r="A2713" s="22"/>
      <c r="B2713" s="27" t="s">
        <v>30</v>
      </c>
      <c r="C2713" s="27">
        <v>1197831</v>
      </c>
      <c r="D2713" s="28">
        <v>44428</v>
      </c>
      <c r="E2713" s="27" t="s">
        <v>31</v>
      </c>
      <c r="F2713" s="27" t="s">
        <v>105</v>
      </c>
      <c r="G2713" s="27" t="s">
        <v>106</v>
      </c>
      <c r="H2713" s="27" t="s">
        <v>25</v>
      </c>
      <c r="I2713" s="29">
        <v>0.55000000000000004</v>
      </c>
      <c r="J2713" s="30">
        <v>4500</v>
      </c>
      <c r="K2713" s="31">
        <f t="shared" si="20"/>
        <v>2475</v>
      </c>
      <c r="L2713" s="31">
        <f t="shared" si="21"/>
        <v>866.25</v>
      </c>
      <c r="M2713" s="32">
        <v>0.35</v>
      </c>
      <c r="O2713" s="37"/>
      <c r="P2713" s="35"/>
      <c r="Q2713" s="33"/>
      <c r="R2713" s="34"/>
    </row>
    <row r="2714" spans="1:18" ht="15.75" customHeight="1" x14ac:dyDescent="0.2">
      <c r="A2714" s="22"/>
      <c r="B2714" s="27" t="s">
        <v>30</v>
      </c>
      <c r="C2714" s="27">
        <v>1197831</v>
      </c>
      <c r="D2714" s="28">
        <v>44428</v>
      </c>
      <c r="E2714" s="27" t="s">
        <v>31</v>
      </c>
      <c r="F2714" s="27" t="s">
        <v>105</v>
      </c>
      <c r="G2714" s="27" t="s">
        <v>106</v>
      </c>
      <c r="H2714" s="27" t="s">
        <v>26</v>
      </c>
      <c r="I2714" s="29">
        <v>0.5</v>
      </c>
      <c r="J2714" s="30">
        <v>3750</v>
      </c>
      <c r="K2714" s="31">
        <f t="shared" si="20"/>
        <v>1875</v>
      </c>
      <c r="L2714" s="31">
        <f t="shared" si="21"/>
        <v>750</v>
      </c>
      <c r="M2714" s="32">
        <v>0.4</v>
      </c>
      <c r="O2714" s="37"/>
      <c r="P2714" s="35"/>
      <c r="Q2714" s="33"/>
      <c r="R2714" s="34"/>
    </row>
    <row r="2715" spans="1:18" ht="15.75" customHeight="1" x14ac:dyDescent="0.2">
      <c r="A2715" s="22"/>
      <c r="B2715" s="27" t="s">
        <v>30</v>
      </c>
      <c r="C2715" s="27">
        <v>1197831</v>
      </c>
      <c r="D2715" s="28">
        <v>44428</v>
      </c>
      <c r="E2715" s="27" t="s">
        <v>31</v>
      </c>
      <c r="F2715" s="27" t="s">
        <v>105</v>
      </c>
      <c r="G2715" s="27" t="s">
        <v>106</v>
      </c>
      <c r="H2715" s="27" t="s">
        <v>27</v>
      </c>
      <c r="I2715" s="29">
        <v>0.4</v>
      </c>
      <c r="J2715" s="30">
        <v>3250</v>
      </c>
      <c r="K2715" s="31">
        <f t="shared" si="20"/>
        <v>1300</v>
      </c>
      <c r="L2715" s="31">
        <f t="shared" si="21"/>
        <v>520</v>
      </c>
      <c r="M2715" s="32">
        <v>0.4</v>
      </c>
      <c r="O2715" s="37"/>
      <c r="P2715" s="35"/>
      <c r="Q2715" s="33"/>
      <c r="R2715" s="34"/>
    </row>
    <row r="2716" spans="1:18" ht="15.75" customHeight="1" x14ac:dyDescent="0.2">
      <c r="A2716" s="22"/>
      <c r="B2716" s="27" t="s">
        <v>30</v>
      </c>
      <c r="C2716" s="27">
        <v>1197831</v>
      </c>
      <c r="D2716" s="28">
        <v>44428</v>
      </c>
      <c r="E2716" s="27" t="s">
        <v>31</v>
      </c>
      <c r="F2716" s="27" t="s">
        <v>105</v>
      </c>
      <c r="G2716" s="27" t="s">
        <v>106</v>
      </c>
      <c r="H2716" s="27" t="s">
        <v>28</v>
      </c>
      <c r="I2716" s="29">
        <v>0.5</v>
      </c>
      <c r="J2716" s="30">
        <v>3000</v>
      </c>
      <c r="K2716" s="31">
        <f t="shared" si="20"/>
        <v>1500</v>
      </c>
      <c r="L2716" s="31">
        <f t="shared" si="21"/>
        <v>525</v>
      </c>
      <c r="M2716" s="32">
        <v>0.35</v>
      </c>
      <c r="O2716" s="37"/>
      <c r="P2716" s="35"/>
      <c r="Q2716" s="33"/>
      <c r="R2716" s="34"/>
    </row>
    <row r="2717" spans="1:18" ht="15.75" customHeight="1" x14ac:dyDescent="0.2">
      <c r="A2717" s="22"/>
      <c r="B2717" s="27" t="s">
        <v>30</v>
      </c>
      <c r="C2717" s="27">
        <v>1197831</v>
      </c>
      <c r="D2717" s="28">
        <v>44428</v>
      </c>
      <c r="E2717" s="27" t="s">
        <v>31</v>
      </c>
      <c r="F2717" s="27" t="s">
        <v>105</v>
      </c>
      <c r="G2717" s="27" t="s">
        <v>106</v>
      </c>
      <c r="H2717" s="27" t="s">
        <v>29</v>
      </c>
      <c r="I2717" s="29">
        <v>0.55000000000000004</v>
      </c>
      <c r="J2717" s="30">
        <v>4750</v>
      </c>
      <c r="K2717" s="31">
        <f t="shared" si="20"/>
        <v>2612.5</v>
      </c>
      <c r="L2717" s="31">
        <f t="shared" si="21"/>
        <v>1045</v>
      </c>
      <c r="M2717" s="32">
        <v>0.4</v>
      </c>
      <c r="O2717" s="37"/>
      <c r="P2717" s="35"/>
      <c r="Q2717" s="33"/>
      <c r="R2717" s="34"/>
    </row>
    <row r="2718" spans="1:18" ht="15.75" customHeight="1" x14ac:dyDescent="0.2">
      <c r="A2718" s="22"/>
      <c r="B2718" s="27" t="s">
        <v>30</v>
      </c>
      <c r="C2718" s="27">
        <v>1197831</v>
      </c>
      <c r="D2718" s="28">
        <v>44458</v>
      </c>
      <c r="E2718" s="27" t="s">
        <v>31</v>
      </c>
      <c r="F2718" s="27" t="s">
        <v>105</v>
      </c>
      <c r="G2718" s="27" t="s">
        <v>106</v>
      </c>
      <c r="H2718" s="27" t="s">
        <v>24</v>
      </c>
      <c r="I2718" s="29">
        <v>0.5</v>
      </c>
      <c r="J2718" s="30">
        <v>5750</v>
      </c>
      <c r="K2718" s="31">
        <f t="shared" si="20"/>
        <v>2875</v>
      </c>
      <c r="L2718" s="31">
        <f t="shared" si="21"/>
        <v>1150</v>
      </c>
      <c r="M2718" s="32">
        <v>0.4</v>
      </c>
      <c r="O2718" s="37"/>
      <c r="P2718" s="35"/>
      <c r="Q2718" s="33"/>
      <c r="R2718" s="34"/>
    </row>
    <row r="2719" spans="1:18" ht="15.75" customHeight="1" x14ac:dyDescent="0.2">
      <c r="A2719" s="22"/>
      <c r="B2719" s="27" t="s">
        <v>30</v>
      </c>
      <c r="C2719" s="27">
        <v>1197831</v>
      </c>
      <c r="D2719" s="28">
        <v>44458</v>
      </c>
      <c r="E2719" s="27" t="s">
        <v>31</v>
      </c>
      <c r="F2719" s="27" t="s">
        <v>105</v>
      </c>
      <c r="G2719" s="27" t="s">
        <v>106</v>
      </c>
      <c r="H2719" s="27" t="s">
        <v>25</v>
      </c>
      <c r="I2719" s="29">
        <v>0.40000000000000013</v>
      </c>
      <c r="J2719" s="30">
        <v>3750</v>
      </c>
      <c r="K2719" s="31">
        <f t="shared" si="20"/>
        <v>1500.0000000000005</v>
      </c>
      <c r="L2719" s="31">
        <f t="shared" si="21"/>
        <v>525.00000000000011</v>
      </c>
      <c r="M2719" s="32">
        <v>0.35</v>
      </c>
      <c r="O2719" s="37"/>
      <c r="P2719" s="35"/>
      <c r="Q2719" s="33"/>
      <c r="R2719" s="34"/>
    </row>
    <row r="2720" spans="1:18" ht="15.75" customHeight="1" x14ac:dyDescent="0.2">
      <c r="A2720" s="22"/>
      <c r="B2720" s="27" t="s">
        <v>30</v>
      </c>
      <c r="C2720" s="27">
        <v>1197831</v>
      </c>
      <c r="D2720" s="28">
        <v>44458</v>
      </c>
      <c r="E2720" s="27" t="s">
        <v>31</v>
      </c>
      <c r="F2720" s="27" t="s">
        <v>105</v>
      </c>
      <c r="G2720" s="27" t="s">
        <v>106</v>
      </c>
      <c r="H2720" s="27" t="s">
        <v>26</v>
      </c>
      <c r="I2720" s="29">
        <v>0.15000000000000008</v>
      </c>
      <c r="J2720" s="30">
        <v>2750</v>
      </c>
      <c r="K2720" s="31">
        <f t="shared" si="20"/>
        <v>412.50000000000023</v>
      </c>
      <c r="L2720" s="31">
        <f t="shared" si="21"/>
        <v>165.00000000000011</v>
      </c>
      <c r="M2720" s="32">
        <v>0.4</v>
      </c>
      <c r="O2720" s="37"/>
      <c r="P2720" s="35"/>
      <c r="Q2720" s="33"/>
      <c r="R2720" s="34"/>
    </row>
    <row r="2721" spans="1:18" ht="15.75" customHeight="1" x14ac:dyDescent="0.2">
      <c r="A2721" s="22"/>
      <c r="B2721" s="27" t="s">
        <v>30</v>
      </c>
      <c r="C2721" s="27">
        <v>1197831</v>
      </c>
      <c r="D2721" s="28">
        <v>44458</v>
      </c>
      <c r="E2721" s="27" t="s">
        <v>31</v>
      </c>
      <c r="F2721" s="27" t="s">
        <v>105</v>
      </c>
      <c r="G2721" s="27" t="s">
        <v>106</v>
      </c>
      <c r="H2721" s="27" t="s">
        <v>27</v>
      </c>
      <c r="I2721" s="29">
        <v>0.15000000000000008</v>
      </c>
      <c r="J2721" s="30">
        <v>2500</v>
      </c>
      <c r="K2721" s="31">
        <f t="shared" si="20"/>
        <v>375.00000000000017</v>
      </c>
      <c r="L2721" s="31">
        <f t="shared" si="21"/>
        <v>150.00000000000009</v>
      </c>
      <c r="M2721" s="32">
        <v>0.4</v>
      </c>
      <c r="O2721" s="37"/>
      <c r="P2721" s="35"/>
      <c r="Q2721" s="33"/>
      <c r="R2721" s="34"/>
    </row>
    <row r="2722" spans="1:18" ht="15.75" customHeight="1" x14ac:dyDescent="0.2">
      <c r="A2722" s="22"/>
      <c r="B2722" s="27" t="s">
        <v>30</v>
      </c>
      <c r="C2722" s="27">
        <v>1197831</v>
      </c>
      <c r="D2722" s="28">
        <v>44458</v>
      </c>
      <c r="E2722" s="27" t="s">
        <v>31</v>
      </c>
      <c r="F2722" s="27" t="s">
        <v>105</v>
      </c>
      <c r="G2722" s="27" t="s">
        <v>106</v>
      </c>
      <c r="H2722" s="27" t="s">
        <v>28</v>
      </c>
      <c r="I2722" s="29">
        <v>0.25000000000000006</v>
      </c>
      <c r="J2722" s="30">
        <v>2500</v>
      </c>
      <c r="K2722" s="31">
        <f t="shared" si="20"/>
        <v>625.00000000000011</v>
      </c>
      <c r="L2722" s="31">
        <f t="shared" si="21"/>
        <v>218.75000000000003</v>
      </c>
      <c r="M2722" s="32">
        <v>0.35</v>
      </c>
      <c r="O2722" s="37"/>
      <c r="P2722" s="35"/>
      <c r="Q2722" s="33"/>
      <c r="R2722" s="34"/>
    </row>
    <row r="2723" spans="1:18" ht="15.75" customHeight="1" x14ac:dyDescent="0.2">
      <c r="A2723" s="22"/>
      <c r="B2723" s="27" t="s">
        <v>30</v>
      </c>
      <c r="C2723" s="27">
        <v>1197831</v>
      </c>
      <c r="D2723" s="28">
        <v>44458</v>
      </c>
      <c r="E2723" s="27" t="s">
        <v>31</v>
      </c>
      <c r="F2723" s="27" t="s">
        <v>105</v>
      </c>
      <c r="G2723" s="27" t="s">
        <v>106</v>
      </c>
      <c r="H2723" s="27" t="s">
        <v>29</v>
      </c>
      <c r="I2723" s="29">
        <v>0.3000000000000001</v>
      </c>
      <c r="J2723" s="30">
        <v>3500</v>
      </c>
      <c r="K2723" s="31">
        <f t="shared" si="20"/>
        <v>1050.0000000000005</v>
      </c>
      <c r="L2723" s="31">
        <f t="shared" si="21"/>
        <v>420.00000000000023</v>
      </c>
      <c r="M2723" s="32">
        <v>0.4</v>
      </c>
      <c r="O2723" s="37"/>
      <c r="P2723" s="35"/>
      <c r="Q2723" s="33"/>
      <c r="R2723" s="34"/>
    </row>
    <row r="2724" spans="1:18" ht="15.75" customHeight="1" x14ac:dyDescent="0.2">
      <c r="A2724" s="22"/>
      <c r="B2724" s="27" t="s">
        <v>30</v>
      </c>
      <c r="C2724" s="27">
        <v>1197831</v>
      </c>
      <c r="D2724" s="28">
        <v>44490</v>
      </c>
      <c r="E2724" s="27" t="s">
        <v>31</v>
      </c>
      <c r="F2724" s="27" t="s">
        <v>105</v>
      </c>
      <c r="G2724" s="27" t="s">
        <v>106</v>
      </c>
      <c r="H2724" s="27" t="s">
        <v>24</v>
      </c>
      <c r="I2724" s="29">
        <v>0.3000000000000001</v>
      </c>
      <c r="J2724" s="30">
        <v>5250</v>
      </c>
      <c r="K2724" s="31">
        <f t="shared" si="20"/>
        <v>1575.0000000000005</v>
      </c>
      <c r="L2724" s="31">
        <f t="shared" si="21"/>
        <v>630.00000000000023</v>
      </c>
      <c r="M2724" s="32">
        <v>0.4</v>
      </c>
      <c r="O2724" s="37"/>
      <c r="P2724" s="35"/>
      <c r="Q2724" s="33"/>
      <c r="R2724" s="34"/>
    </row>
    <row r="2725" spans="1:18" ht="15.75" customHeight="1" x14ac:dyDescent="0.2">
      <c r="A2725" s="22"/>
      <c r="B2725" s="27" t="s">
        <v>30</v>
      </c>
      <c r="C2725" s="27">
        <v>1197831</v>
      </c>
      <c r="D2725" s="28">
        <v>44490</v>
      </c>
      <c r="E2725" s="27" t="s">
        <v>31</v>
      </c>
      <c r="F2725" s="27" t="s">
        <v>105</v>
      </c>
      <c r="G2725" s="27" t="s">
        <v>106</v>
      </c>
      <c r="H2725" s="27" t="s">
        <v>25</v>
      </c>
      <c r="I2725" s="29">
        <v>0.20000000000000012</v>
      </c>
      <c r="J2725" s="30">
        <v>3500</v>
      </c>
      <c r="K2725" s="31">
        <f t="shared" si="20"/>
        <v>700.00000000000045</v>
      </c>
      <c r="L2725" s="31">
        <f t="shared" si="21"/>
        <v>245.00000000000014</v>
      </c>
      <c r="M2725" s="32">
        <v>0.35</v>
      </c>
      <c r="O2725" s="37"/>
      <c r="P2725" s="35"/>
      <c r="Q2725" s="33"/>
      <c r="R2725" s="34"/>
    </row>
    <row r="2726" spans="1:18" ht="15.75" customHeight="1" x14ac:dyDescent="0.2">
      <c r="A2726" s="22"/>
      <c r="B2726" s="27" t="s">
        <v>30</v>
      </c>
      <c r="C2726" s="27">
        <v>1197831</v>
      </c>
      <c r="D2726" s="28">
        <v>44490</v>
      </c>
      <c r="E2726" s="27" t="s">
        <v>31</v>
      </c>
      <c r="F2726" s="27" t="s">
        <v>105</v>
      </c>
      <c r="G2726" s="27" t="s">
        <v>106</v>
      </c>
      <c r="H2726" s="27" t="s">
        <v>26</v>
      </c>
      <c r="I2726" s="29">
        <v>0.20000000000000012</v>
      </c>
      <c r="J2726" s="30">
        <v>2250</v>
      </c>
      <c r="K2726" s="31">
        <f t="shared" si="20"/>
        <v>450.00000000000028</v>
      </c>
      <c r="L2726" s="31">
        <f t="shared" si="21"/>
        <v>180.00000000000011</v>
      </c>
      <c r="M2726" s="32">
        <v>0.4</v>
      </c>
      <c r="O2726" s="37"/>
      <c r="P2726" s="35"/>
      <c r="Q2726" s="33"/>
      <c r="R2726" s="34"/>
    </row>
    <row r="2727" spans="1:18" ht="15.75" customHeight="1" x14ac:dyDescent="0.2">
      <c r="A2727" s="22"/>
      <c r="B2727" s="27" t="s">
        <v>30</v>
      </c>
      <c r="C2727" s="27">
        <v>1197831</v>
      </c>
      <c r="D2727" s="28">
        <v>44490</v>
      </c>
      <c r="E2727" s="27" t="s">
        <v>31</v>
      </c>
      <c r="F2727" s="27" t="s">
        <v>105</v>
      </c>
      <c r="G2727" s="27" t="s">
        <v>106</v>
      </c>
      <c r="H2727" s="27" t="s">
        <v>27</v>
      </c>
      <c r="I2727" s="29">
        <v>0.20000000000000012</v>
      </c>
      <c r="J2727" s="30">
        <v>2000</v>
      </c>
      <c r="K2727" s="31">
        <f t="shared" si="20"/>
        <v>400.00000000000023</v>
      </c>
      <c r="L2727" s="31">
        <f t="shared" si="21"/>
        <v>160.00000000000011</v>
      </c>
      <c r="M2727" s="32">
        <v>0.4</v>
      </c>
      <c r="O2727" s="37"/>
      <c r="P2727" s="35"/>
      <c r="Q2727" s="33"/>
      <c r="R2727" s="34"/>
    </row>
    <row r="2728" spans="1:18" ht="15.75" customHeight="1" x14ac:dyDescent="0.2">
      <c r="A2728" s="22"/>
      <c r="B2728" s="27" t="s">
        <v>30</v>
      </c>
      <c r="C2728" s="27">
        <v>1197831</v>
      </c>
      <c r="D2728" s="28">
        <v>44490</v>
      </c>
      <c r="E2728" s="27" t="s">
        <v>31</v>
      </c>
      <c r="F2728" s="27" t="s">
        <v>105</v>
      </c>
      <c r="G2728" s="27" t="s">
        <v>106</v>
      </c>
      <c r="H2728" s="27" t="s">
        <v>28</v>
      </c>
      <c r="I2728" s="29">
        <v>0.3000000000000001</v>
      </c>
      <c r="J2728" s="30">
        <v>2000</v>
      </c>
      <c r="K2728" s="31">
        <f t="shared" si="20"/>
        <v>600.00000000000023</v>
      </c>
      <c r="L2728" s="31">
        <f t="shared" si="21"/>
        <v>210.00000000000006</v>
      </c>
      <c r="M2728" s="32">
        <v>0.35</v>
      </c>
      <c r="O2728" s="37"/>
      <c r="P2728" s="35"/>
      <c r="Q2728" s="33"/>
      <c r="R2728" s="34"/>
    </row>
    <row r="2729" spans="1:18" ht="15.75" customHeight="1" x14ac:dyDescent="0.2">
      <c r="A2729" s="22"/>
      <c r="B2729" s="27" t="s">
        <v>30</v>
      </c>
      <c r="C2729" s="27">
        <v>1197831</v>
      </c>
      <c r="D2729" s="28">
        <v>44490</v>
      </c>
      <c r="E2729" s="27" t="s">
        <v>31</v>
      </c>
      <c r="F2729" s="27" t="s">
        <v>105</v>
      </c>
      <c r="G2729" s="27" t="s">
        <v>106</v>
      </c>
      <c r="H2729" s="27" t="s">
        <v>29</v>
      </c>
      <c r="I2729" s="29">
        <v>0.30000000000000004</v>
      </c>
      <c r="J2729" s="30">
        <v>3250</v>
      </c>
      <c r="K2729" s="31">
        <f t="shared" si="20"/>
        <v>975.00000000000011</v>
      </c>
      <c r="L2729" s="31">
        <f t="shared" si="21"/>
        <v>390.00000000000006</v>
      </c>
      <c r="M2729" s="32">
        <v>0.4</v>
      </c>
      <c r="O2729" s="37"/>
      <c r="P2729" s="35"/>
      <c r="Q2729" s="33"/>
      <c r="R2729" s="34"/>
    </row>
    <row r="2730" spans="1:18" ht="15.75" customHeight="1" x14ac:dyDescent="0.2">
      <c r="A2730" s="22"/>
      <c r="B2730" s="27" t="s">
        <v>30</v>
      </c>
      <c r="C2730" s="27">
        <v>1197831</v>
      </c>
      <c r="D2730" s="28">
        <v>44520</v>
      </c>
      <c r="E2730" s="27" t="s">
        <v>31</v>
      </c>
      <c r="F2730" s="27" t="s">
        <v>105</v>
      </c>
      <c r="G2730" s="27" t="s">
        <v>106</v>
      </c>
      <c r="H2730" s="27" t="s">
        <v>24</v>
      </c>
      <c r="I2730" s="29">
        <v>0.25000000000000011</v>
      </c>
      <c r="J2730" s="30">
        <v>4750</v>
      </c>
      <c r="K2730" s="31">
        <f t="shared" si="20"/>
        <v>1187.5000000000005</v>
      </c>
      <c r="L2730" s="31">
        <f t="shared" si="21"/>
        <v>475.00000000000023</v>
      </c>
      <c r="M2730" s="32">
        <v>0.4</v>
      </c>
      <c r="O2730" s="37"/>
      <c r="P2730" s="35"/>
      <c r="Q2730" s="33"/>
      <c r="R2730" s="34"/>
    </row>
    <row r="2731" spans="1:18" ht="15.75" customHeight="1" x14ac:dyDescent="0.2">
      <c r="A2731" s="22"/>
      <c r="B2731" s="27" t="s">
        <v>30</v>
      </c>
      <c r="C2731" s="27">
        <v>1197831</v>
      </c>
      <c r="D2731" s="28">
        <v>44520</v>
      </c>
      <c r="E2731" s="27" t="s">
        <v>31</v>
      </c>
      <c r="F2731" s="27" t="s">
        <v>105</v>
      </c>
      <c r="G2731" s="27" t="s">
        <v>106</v>
      </c>
      <c r="H2731" s="27" t="s">
        <v>25</v>
      </c>
      <c r="I2731" s="29">
        <v>0.15000000000000013</v>
      </c>
      <c r="J2731" s="30">
        <v>3000</v>
      </c>
      <c r="K2731" s="31">
        <f t="shared" si="20"/>
        <v>450.0000000000004</v>
      </c>
      <c r="L2731" s="31">
        <f t="shared" si="21"/>
        <v>157.50000000000014</v>
      </c>
      <c r="M2731" s="32">
        <v>0.35</v>
      </c>
      <c r="O2731" s="37"/>
      <c r="P2731" s="35"/>
      <c r="Q2731" s="33"/>
      <c r="R2731" s="34"/>
    </row>
    <row r="2732" spans="1:18" ht="15.75" customHeight="1" x14ac:dyDescent="0.2">
      <c r="A2732" s="22"/>
      <c r="B2732" s="27" t="s">
        <v>30</v>
      </c>
      <c r="C2732" s="27">
        <v>1197831</v>
      </c>
      <c r="D2732" s="28">
        <v>44520</v>
      </c>
      <c r="E2732" s="27" t="s">
        <v>31</v>
      </c>
      <c r="F2732" s="27" t="s">
        <v>105</v>
      </c>
      <c r="G2732" s="27" t="s">
        <v>106</v>
      </c>
      <c r="H2732" s="27" t="s">
        <v>26</v>
      </c>
      <c r="I2732" s="29">
        <v>0.25000000000000017</v>
      </c>
      <c r="J2732" s="30">
        <v>2450</v>
      </c>
      <c r="K2732" s="31">
        <f t="shared" si="20"/>
        <v>612.50000000000045</v>
      </c>
      <c r="L2732" s="31">
        <f t="shared" si="21"/>
        <v>245.0000000000002</v>
      </c>
      <c r="M2732" s="32">
        <v>0.4</v>
      </c>
      <c r="O2732" s="37"/>
      <c r="P2732" s="35"/>
      <c r="Q2732" s="33"/>
      <c r="R2732" s="34"/>
    </row>
    <row r="2733" spans="1:18" ht="15.75" customHeight="1" x14ac:dyDescent="0.2">
      <c r="A2733" s="22"/>
      <c r="B2733" s="27" t="s">
        <v>30</v>
      </c>
      <c r="C2733" s="27">
        <v>1197831</v>
      </c>
      <c r="D2733" s="28">
        <v>44520</v>
      </c>
      <c r="E2733" s="27" t="s">
        <v>31</v>
      </c>
      <c r="F2733" s="27" t="s">
        <v>105</v>
      </c>
      <c r="G2733" s="27" t="s">
        <v>106</v>
      </c>
      <c r="H2733" s="27" t="s">
        <v>27</v>
      </c>
      <c r="I2733" s="29">
        <v>0.55000000000000016</v>
      </c>
      <c r="J2733" s="30">
        <v>3000</v>
      </c>
      <c r="K2733" s="31">
        <f t="shared" si="20"/>
        <v>1650.0000000000005</v>
      </c>
      <c r="L2733" s="31">
        <f t="shared" si="21"/>
        <v>660.00000000000023</v>
      </c>
      <c r="M2733" s="32">
        <v>0.4</v>
      </c>
      <c r="O2733" s="37"/>
      <c r="P2733" s="35"/>
      <c r="Q2733" s="33"/>
      <c r="R2733" s="34"/>
    </row>
    <row r="2734" spans="1:18" ht="15.75" customHeight="1" x14ac:dyDescent="0.2">
      <c r="A2734" s="22"/>
      <c r="B2734" s="27" t="s">
        <v>30</v>
      </c>
      <c r="C2734" s="27">
        <v>1197831</v>
      </c>
      <c r="D2734" s="28">
        <v>44520</v>
      </c>
      <c r="E2734" s="27" t="s">
        <v>31</v>
      </c>
      <c r="F2734" s="27" t="s">
        <v>105</v>
      </c>
      <c r="G2734" s="27" t="s">
        <v>106</v>
      </c>
      <c r="H2734" s="27" t="s">
        <v>28</v>
      </c>
      <c r="I2734" s="29">
        <v>0.75000000000000011</v>
      </c>
      <c r="J2734" s="30">
        <v>2750</v>
      </c>
      <c r="K2734" s="31">
        <f t="shared" si="20"/>
        <v>2062.5000000000005</v>
      </c>
      <c r="L2734" s="31">
        <f t="shared" si="21"/>
        <v>721.87500000000011</v>
      </c>
      <c r="M2734" s="32">
        <v>0.35</v>
      </c>
      <c r="O2734" s="37"/>
      <c r="P2734" s="35"/>
      <c r="Q2734" s="33"/>
      <c r="R2734" s="34"/>
    </row>
    <row r="2735" spans="1:18" ht="15.75" customHeight="1" x14ac:dyDescent="0.2">
      <c r="A2735" s="22"/>
      <c r="B2735" s="27" t="s">
        <v>30</v>
      </c>
      <c r="C2735" s="27">
        <v>1197831</v>
      </c>
      <c r="D2735" s="28">
        <v>44520</v>
      </c>
      <c r="E2735" s="27" t="s">
        <v>31</v>
      </c>
      <c r="F2735" s="27" t="s">
        <v>105</v>
      </c>
      <c r="G2735" s="27" t="s">
        <v>106</v>
      </c>
      <c r="H2735" s="27" t="s">
        <v>29</v>
      </c>
      <c r="I2735" s="29">
        <v>0.75</v>
      </c>
      <c r="J2735" s="30">
        <v>3750</v>
      </c>
      <c r="K2735" s="31">
        <f t="shared" si="20"/>
        <v>2812.5</v>
      </c>
      <c r="L2735" s="31">
        <f t="shared" si="21"/>
        <v>1125</v>
      </c>
      <c r="M2735" s="32">
        <v>0.4</v>
      </c>
      <c r="O2735" s="37"/>
      <c r="P2735" s="35"/>
      <c r="Q2735" s="33"/>
      <c r="R2735" s="34"/>
    </row>
    <row r="2736" spans="1:18" ht="15.75" customHeight="1" x14ac:dyDescent="0.2">
      <c r="A2736" s="22"/>
      <c r="B2736" s="27" t="s">
        <v>30</v>
      </c>
      <c r="C2736" s="27">
        <v>1197831</v>
      </c>
      <c r="D2736" s="28">
        <v>44549</v>
      </c>
      <c r="E2736" s="27" t="s">
        <v>31</v>
      </c>
      <c r="F2736" s="27" t="s">
        <v>105</v>
      </c>
      <c r="G2736" s="27" t="s">
        <v>106</v>
      </c>
      <c r="H2736" s="27" t="s">
        <v>24</v>
      </c>
      <c r="I2736" s="29">
        <v>0.70000000000000007</v>
      </c>
      <c r="J2736" s="30">
        <v>6250</v>
      </c>
      <c r="K2736" s="31">
        <f t="shared" si="20"/>
        <v>4375</v>
      </c>
      <c r="L2736" s="31">
        <f t="shared" si="21"/>
        <v>1750</v>
      </c>
      <c r="M2736" s="32">
        <v>0.4</v>
      </c>
      <c r="O2736" s="37"/>
      <c r="P2736" s="35"/>
      <c r="Q2736" s="33"/>
      <c r="R2736" s="34"/>
    </row>
    <row r="2737" spans="1:18" ht="15.75" customHeight="1" x14ac:dyDescent="0.2">
      <c r="A2737" s="22"/>
      <c r="B2737" s="27" t="s">
        <v>30</v>
      </c>
      <c r="C2737" s="27">
        <v>1197831</v>
      </c>
      <c r="D2737" s="28">
        <v>44549</v>
      </c>
      <c r="E2737" s="27" t="s">
        <v>31</v>
      </c>
      <c r="F2737" s="27" t="s">
        <v>105</v>
      </c>
      <c r="G2737" s="27" t="s">
        <v>106</v>
      </c>
      <c r="H2737" s="27" t="s">
        <v>25</v>
      </c>
      <c r="I2737" s="29">
        <v>0.60000000000000009</v>
      </c>
      <c r="J2737" s="30">
        <v>4250</v>
      </c>
      <c r="K2737" s="31">
        <f t="shared" si="20"/>
        <v>2550.0000000000005</v>
      </c>
      <c r="L2737" s="31">
        <f t="shared" si="21"/>
        <v>892.50000000000011</v>
      </c>
      <c r="M2737" s="32">
        <v>0.35</v>
      </c>
      <c r="O2737" s="37"/>
      <c r="P2737" s="35"/>
      <c r="Q2737" s="33"/>
      <c r="R2737" s="34"/>
    </row>
    <row r="2738" spans="1:18" ht="15.75" customHeight="1" x14ac:dyDescent="0.2">
      <c r="A2738" s="22"/>
      <c r="B2738" s="27" t="s">
        <v>30</v>
      </c>
      <c r="C2738" s="27">
        <v>1197831</v>
      </c>
      <c r="D2738" s="28">
        <v>44549</v>
      </c>
      <c r="E2738" s="27" t="s">
        <v>31</v>
      </c>
      <c r="F2738" s="27" t="s">
        <v>105</v>
      </c>
      <c r="G2738" s="27" t="s">
        <v>106</v>
      </c>
      <c r="H2738" s="27" t="s">
        <v>26</v>
      </c>
      <c r="I2738" s="29">
        <v>0.60000000000000009</v>
      </c>
      <c r="J2738" s="30">
        <v>3750</v>
      </c>
      <c r="K2738" s="31">
        <f t="shared" si="20"/>
        <v>2250.0000000000005</v>
      </c>
      <c r="L2738" s="31">
        <f t="shared" si="21"/>
        <v>900.00000000000023</v>
      </c>
      <c r="M2738" s="32">
        <v>0.4</v>
      </c>
      <c r="O2738" s="37"/>
      <c r="P2738" s="35"/>
      <c r="Q2738" s="33"/>
      <c r="R2738" s="34"/>
    </row>
    <row r="2739" spans="1:18" ht="15.75" customHeight="1" x14ac:dyDescent="0.2">
      <c r="A2739" s="22"/>
      <c r="B2739" s="27" t="s">
        <v>30</v>
      </c>
      <c r="C2739" s="27">
        <v>1197831</v>
      </c>
      <c r="D2739" s="28">
        <v>44549</v>
      </c>
      <c r="E2739" s="27" t="s">
        <v>31</v>
      </c>
      <c r="F2739" s="27" t="s">
        <v>105</v>
      </c>
      <c r="G2739" s="27" t="s">
        <v>106</v>
      </c>
      <c r="H2739" s="27" t="s">
        <v>27</v>
      </c>
      <c r="I2739" s="29">
        <v>0.60000000000000009</v>
      </c>
      <c r="J2739" s="30">
        <v>3250</v>
      </c>
      <c r="K2739" s="31">
        <f t="shared" si="20"/>
        <v>1950.0000000000002</v>
      </c>
      <c r="L2739" s="31">
        <f t="shared" si="21"/>
        <v>780.00000000000011</v>
      </c>
      <c r="M2739" s="32">
        <v>0.4</v>
      </c>
      <c r="O2739" s="37"/>
      <c r="P2739" s="35"/>
      <c r="Q2739" s="33"/>
      <c r="R2739" s="34"/>
    </row>
    <row r="2740" spans="1:18" ht="15.75" customHeight="1" x14ac:dyDescent="0.2">
      <c r="A2740" s="22"/>
      <c r="B2740" s="27" t="s">
        <v>30</v>
      </c>
      <c r="C2740" s="27">
        <v>1197831</v>
      </c>
      <c r="D2740" s="28">
        <v>44549</v>
      </c>
      <c r="E2740" s="27" t="s">
        <v>31</v>
      </c>
      <c r="F2740" s="27" t="s">
        <v>105</v>
      </c>
      <c r="G2740" s="27" t="s">
        <v>106</v>
      </c>
      <c r="H2740" s="27" t="s">
        <v>28</v>
      </c>
      <c r="I2740" s="29">
        <v>0.70000000000000007</v>
      </c>
      <c r="J2740" s="30">
        <v>3250</v>
      </c>
      <c r="K2740" s="31">
        <f t="shared" si="20"/>
        <v>2275</v>
      </c>
      <c r="L2740" s="31">
        <f t="shared" si="21"/>
        <v>796.25</v>
      </c>
      <c r="M2740" s="32">
        <v>0.35</v>
      </c>
      <c r="O2740" s="37"/>
      <c r="P2740" s="35"/>
      <c r="Q2740" s="33"/>
      <c r="R2740" s="34"/>
    </row>
    <row r="2741" spans="1:18" ht="15.75" customHeight="1" x14ac:dyDescent="0.2">
      <c r="A2741" s="22"/>
      <c r="B2741" s="27" t="s">
        <v>30</v>
      </c>
      <c r="C2741" s="27">
        <v>1197831</v>
      </c>
      <c r="D2741" s="28">
        <v>44549</v>
      </c>
      <c r="E2741" s="27" t="s">
        <v>31</v>
      </c>
      <c r="F2741" s="27" t="s">
        <v>105</v>
      </c>
      <c r="G2741" s="27" t="s">
        <v>106</v>
      </c>
      <c r="H2741" s="27" t="s">
        <v>29</v>
      </c>
      <c r="I2741" s="29">
        <v>0.75</v>
      </c>
      <c r="J2741" s="30">
        <v>4250</v>
      </c>
      <c r="K2741" s="31">
        <f t="shared" si="20"/>
        <v>3187.5</v>
      </c>
      <c r="L2741" s="31">
        <f t="shared" si="21"/>
        <v>1275</v>
      </c>
      <c r="M2741" s="32">
        <v>0.4</v>
      </c>
      <c r="O2741" s="37"/>
      <c r="P2741" s="35"/>
      <c r="Q2741" s="33"/>
      <c r="R2741" s="34"/>
    </row>
    <row r="2742" spans="1:18" ht="15.75" customHeight="1" x14ac:dyDescent="0.2">
      <c r="A2742" s="22" t="s">
        <v>46</v>
      </c>
      <c r="B2742" s="27" t="s">
        <v>30</v>
      </c>
      <c r="C2742" s="27">
        <v>1197831</v>
      </c>
      <c r="D2742" s="28">
        <v>44212</v>
      </c>
      <c r="E2742" s="27" t="s">
        <v>31</v>
      </c>
      <c r="F2742" s="27" t="s">
        <v>107</v>
      </c>
      <c r="G2742" s="27" t="s">
        <v>108</v>
      </c>
      <c r="H2742" s="27" t="s">
        <v>24</v>
      </c>
      <c r="I2742" s="29">
        <v>0.25000000000000006</v>
      </c>
      <c r="J2742" s="30">
        <v>5500</v>
      </c>
      <c r="K2742" s="31">
        <f t="shared" si="20"/>
        <v>1375.0000000000002</v>
      </c>
      <c r="L2742" s="31">
        <f t="shared" si="21"/>
        <v>481.25000000000006</v>
      </c>
      <c r="M2742" s="32">
        <v>0.35</v>
      </c>
      <c r="O2742" s="37"/>
      <c r="P2742" s="35"/>
      <c r="Q2742" s="33"/>
      <c r="R2742" s="34"/>
    </row>
    <row r="2743" spans="1:18" ht="15.75" customHeight="1" x14ac:dyDescent="0.2">
      <c r="A2743" s="22"/>
      <c r="B2743" s="27" t="s">
        <v>30</v>
      </c>
      <c r="C2743" s="27">
        <v>1197831</v>
      </c>
      <c r="D2743" s="28">
        <v>44212</v>
      </c>
      <c r="E2743" s="27" t="s">
        <v>31</v>
      </c>
      <c r="F2743" s="27" t="s">
        <v>107</v>
      </c>
      <c r="G2743" s="27" t="s">
        <v>108</v>
      </c>
      <c r="H2743" s="27" t="s">
        <v>25</v>
      </c>
      <c r="I2743" s="29">
        <v>0.25000000000000006</v>
      </c>
      <c r="J2743" s="30">
        <v>3500</v>
      </c>
      <c r="K2743" s="31">
        <f t="shared" si="20"/>
        <v>875.00000000000023</v>
      </c>
      <c r="L2743" s="31">
        <f t="shared" si="21"/>
        <v>306.25000000000006</v>
      </c>
      <c r="M2743" s="32">
        <v>0.35</v>
      </c>
      <c r="O2743" s="37"/>
      <c r="P2743" s="35"/>
      <c r="Q2743" s="33"/>
      <c r="R2743" s="34"/>
    </row>
    <row r="2744" spans="1:18" ht="15.75" customHeight="1" x14ac:dyDescent="0.2">
      <c r="A2744" s="22"/>
      <c r="B2744" s="27" t="s">
        <v>30</v>
      </c>
      <c r="C2744" s="27">
        <v>1197831</v>
      </c>
      <c r="D2744" s="28">
        <v>44212</v>
      </c>
      <c r="E2744" s="27" t="s">
        <v>31</v>
      </c>
      <c r="F2744" s="27" t="s">
        <v>107</v>
      </c>
      <c r="G2744" s="27" t="s">
        <v>108</v>
      </c>
      <c r="H2744" s="27" t="s">
        <v>26</v>
      </c>
      <c r="I2744" s="29">
        <v>0.15000000000000008</v>
      </c>
      <c r="J2744" s="30">
        <v>3500</v>
      </c>
      <c r="K2744" s="31">
        <f t="shared" si="20"/>
        <v>525.00000000000023</v>
      </c>
      <c r="L2744" s="31">
        <f t="shared" si="21"/>
        <v>183.75000000000006</v>
      </c>
      <c r="M2744" s="32">
        <v>0.35</v>
      </c>
      <c r="O2744" s="37"/>
      <c r="P2744" s="35"/>
      <c r="Q2744" s="33"/>
      <c r="R2744" s="34"/>
    </row>
    <row r="2745" spans="1:18" ht="15.75" customHeight="1" x14ac:dyDescent="0.2">
      <c r="A2745" s="22"/>
      <c r="B2745" s="27" t="s">
        <v>30</v>
      </c>
      <c r="C2745" s="27">
        <v>1197831</v>
      </c>
      <c r="D2745" s="28">
        <v>44212</v>
      </c>
      <c r="E2745" s="27" t="s">
        <v>31</v>
      </c>
      <c r="F2745" s="27" t="s">
        <v>107</v>
      </c>
      <c r="G2745" s="27" t="s">
        <v>108</v>
      </c>
      <c r="H2745" s="27" t="s">
        <v>27</v>
      </c>
      <c r="I2745" s="29">
        <v>0.2</v>
      </c>
      <c r="J2745" s="30">
        <v>2000</v>
      </c>
      <c r="K2745" s="31">
        <f t="shared" si="20"/>
        <v>400</v>
      </c>
      <c r="L2745" s="31">
        <f t="shared" si="21"/>
        <v>140</v>
      </c>
      <c r="M2745" s="32">
        <v>0.35</v>
      </c>
      <c r="O2745" s="37"/>
      <c r="P2745" s="35"/>
      <c r="Q2745" s="33"/>
      <c r="R2745" s="34"/>
    </row>
    <row r="2746" spans="1:18" ht="15.75" customHeight="1" x14ac:dyDescent="0.2">
      <c r="A2746" s="22"/>
      <c r="B2746" s="27" t="s">
        <v>30</v>
      </c>
      <c r="C2746" s="27">
        <v>1197831</v>
      </c>
      <c r="D2746" s="28">
        <v>44212</v>
      </c>
      <c r="E2746" s="27" t="s">
        <v>31</v>
      </c>
      <c r="F2746" s="27" t="s">
        <v>107</v>
      </c>
      <c r="G2746" s="27" t="s">
        <v>108</v>
      </c>
      <c r="H2746" s="27" t="s">
        <v>28</v>
      </c>
      <c r="I2746" s="29">
        <v>0.35000000000000003</v>
      </c>
      <c r="J2746" s="30">
        <v>2500</v>
      </c>
      <c r="K2746" s="31">
        <f t="shared" si="20"/>
        <v>875.00000000000011</v>
      </c>
      <c r="L2746" s="31">
        <f t="shared" si="21"/>
        <v>306.25</v>
      </c>
      <c r="M2746" s="32">
        <v>0.35</v>
      </c>
      <c r="O2746" s="37"/>
      <c r="P2746" s="35"/>
      <c r="Q2746" s="33"/>
      <c r="R2746" s="34"/>
    </row>
    <row r="2747" spans="1:18" ht="15.75" customHeight="1" x14ac:dyDescent="0.2">
      <c r="A2747" s="22"/>
      <c r="B2747" s="27" t="s">
        <v>30</v>
      </c>
      <c r="C2747" s="27">
        <v>1197831</v>
      </c>
      <c r="D2747" s="28">
        <v>44212</v>
      </c>
      <c r="E2747" s="27" t="s">
        <v>31</v>
      </c>
      <c r="F2747" s="27" t="s">
        <v>107</v>
      </c>
      <c r="G2747" s="27" t="s">
        <v>108</v>
      </c>
      <c r="H2747" s="27" t="s">
        <v>29</v>
      </c>
      <c r="I2747" s="29">
        <v>0.25000000000000006</v>
      </c>
      <c r="J2747" s="30">
        <v>3500</v>
      </c>
      <c r="K2747" s="31">
        <f t="shared" si="20"/>
        <v>875.00000000000023</v>
      </c>
      <c r="L2747" s="31">
        <f t="shared" si="21"/>
        <v>306.25000000000006</v>
      </c>
      <c r="M2747" s="32">
        <v>0.35</v>
      </c>
      <c r="O2747" s="37"/>
      <c r="P2747" s="35"/>
      <c r="Q2747" s="33"/>
      <c r="R2747" s="34"/>
    </row>
    <row r="2748" spans="1:18" ht="15.75" customHeight="1" x14ac:dyDescent="0.2">
      <c r="A2748" s="22"/>
      <c r="B2748" s="27" t="s">
        <v>30</v>
      </c>
      <c r="C2748" s="27">
        <v>1197831</v>
      </c>
      <c r="D2748" s="28">
        <v>44241</v>
      </c>
      <c r="E2748" s="27" t="s">
        <v>31</v>
      </c>
      <c r="F2748" s="27" t="s">
        <v>107</v>
      </c>
      <c r="G2748" s="27" t="s">
        <v>108</v>
      </c>
      <c r="H2748" s="27" t="s">
        <v>24</v>
      </c>
      <c r="I2748" s="29">
        <v>0.25000000000000006</v>
      </c>
      <c r="J2748" s="30">
        <v>6000</v>
      </c>
      <c r="K2748" s="31">
        <f t="shared" si="20"/>
        <v>1500.0000000000002</v>
      </c>
      <c r="L2748" s="31">
        <f t="shared" si="21"/>
        <v>525</v>
      </c>
      <c r="M2748" s="32">
        <v>0.35</v>
      </c>
      <c r="O2748" s="37"/>
      <c r="P2748" s="35"/>
      <c r="Q2748" s="33"/>
      <c r="R2748" s="34"/>
    </row>
    <row r="2749" spans="1:18" ht="15.75" customHeight="1" x14ac:dyDescent="0.2">
      <c r="A2749" s="22"/>
      <c r="B2749" s="27" t="s">
        <v>30</v>
      </c>
      <c r="C2749" s="27">
        <v>1197831</v>
      </c>
      <c r="D2749" s="28">
        <v>44241</v>
      </c>
      <c r="E2749" s="27" t="s">
        <v>31</v>
      </c>
      <c r="F2749" s="27" t="s">
        <v>107</v>
      </c>
      <c r="G2749" s="27" t="s">
        <v>108</v>
      </c>
      <c r="H2749" s="27" t="s">
        <v>25</v>
      </c>
      <c r="I2749" s="29">
        <v>0.25000000000000006</v>
      </c>
      <c r="J2749" s="30">
        <v>2500</v>
      </c>
      <c r="K2749" s="31">
        <f t="shared" si="20"/>
        <v>625.00000000000011</v>
      </c>
      <c r="L2749" s="31">
        <f t="shared" si="21"/>
        <v>218.75000000000003</v>
      </c>
      <c r="M2749" s="32">
        <v>0.35</v>
      </c>
      <c r="O2749" s="37"/>
      <c r="P2749" s="35"/>
      <c r="Q2749" s="33"/>
      <c r="R2749" s="34"/>
    </row>
    <row r="2750" spans="1:18" ht="15.75" customHeight="1" x14ac:dyDescent="0.2">
      <c r="A2750" s="22"/>
      <c r="B2750" s="27" t="s">
        <v>30</v>
      </c>
      <c r="C2750" s="27">
        <v>1197831</v>
      </c>
      <c r="D2750" s="28">
        <v>44241</v>
      </c>
      <c r="E2750" s="27" t="s">
        <v>31</v>
      </c>
      <c r="F2750" s="27" t="s">
        <v>107</v>
      </c>
      <c r="G2750" s="27" t="s">
        <v>108</v>
      </c>
      <c r="H2750" s="27" t="s">
        <v>26</v>
      </c>
      <c r="I2750" s="29">
        <v>0.15000000000000008</v>
      </c>
      <c r="J2750" s="30">
        <v>3000</v>
      </c>
      <c r="K2750" s="31">
        <f t="shared" si="20"/>
        <v>450.00000000000023</v>
      </c>
      <c r="L2750" s="31">
        <f t="shared" si="21"/>
        <v>157.50000000000006</v>
      </c>
      <c r="M2750" s="32">
        <v>0.35</v>
      </c>
      <c r="O2750" s="37"/>
      <c r="P2750" s="35"/>
      <c r="Q2750" s="33"/>
      <c r="R2750" s="34"/>
    </row>
    <row r="2751" spans="1:18" ht="15.75" customHeight="1" x14ac:dyDescent="0.2">
      <c r="A2751" s="22"/>
      <c r="B2751" s="27" t="s">
        <v>30</v>
      </c>
      <c r="C2751" s="27">
        <v>1197831</v>
      </c>
      <c r="D2751" s="28">
        <v>44241</v>
      </c>
      <c r="E2751" s="27" t="s">
        <v>31</v>
      </c>
      <c r="F2751" s="27" t="s">
        <v>107</v>
      </c>
      <c r="G2751" s="27" t="s">
        <v>108</v>
      </c>
      <c r="H2751" s="27" t="s">
        <v>27</v>
      </c>
      <c r="I2751" s="29">
        <v>0.2</v>
      </c>
      <c r="J2751" s="30">
        <v>1500</v>
      </c>
      <c r="K2751" s="31">
        <f t="shared" si="20"/>
        <v>300</v>
      </c>
      <c r="L2751" s="31">
        <f t="shared" si="21"/>
        <v>105</v>
      </c>
      <c r="M2751" s="32">
        <v>0.35</v>
      </c>
      <c r="O2751" s="37"/>
      <c r="P2751" s="35"/>
      <c r="Q2751" s="33"/>
      <c r="R2751" s="34"/>
    </row>
    <row r="2752" spans="1:18" ht="15.75" customHeight="1" x14ac:dyDescent="0.2">
      <c r="A2752" s="22"/>
      <c r="B2752" s="27" t="s">
        <v>30</v>
      </c>
      <c r="C2752" s="27">
        <v>1197831</v>
      </c>
      <c r="D2752" s="28">
        <v>44241</v>
      </c>
      <c r="E2752" s="27" t="s">
        <v>31</v>
      </c>
      <c r="F2752" s="27" t="s">
        <v>107</v>
      </c>
      <c r="G2752" s="27" t="s">
        <v>108</v>
      </c>
      <c r="H2752" s="27" t="s">
        <v>28</v>
      </c>
      <c r="I2752" s="29">
        <v>0.35000000000000003</v>
      </c>
      <c r="J2752" s="30">
        <v>2250</v>
      </c>
      <c r="K2752" s="31">
        <f t="shared" si="20"/>
        <v>787.50000000000011</v>
      </c>
      <c r="L2752" s="31">
        <f t="shared" si="21"/>
        <v>275.625</v>
      </c>
      <c r="M2752" s="32">
        <v>0.35</v>
      </c>
      <c r="O2752" s="37"/>
      <c r="P2752" s="35"/>
      <c r="Q2752" s="33"/>
      <c r="R2752" s="34"/>
    </row>
    <row r="2753" spans="1:18" ht="15.75" customHeight="1" x14ac:dyDescent="0.2">
      <c r="A2753" s="22"/>
      <c r="B2753" s="27" t="s">
        <v>30</v>
      </c>
      <c r="C2753" s="27">
        <v>1197831</v>
      </c>
      <c r="D2753" s="28">
        <v>44241</v>
      </c>
      <c r="E2753" s="27" t="s">
        <v>31</v>
      </c>
      <c r="F2753" s="27" t="s">
        <v>107</v>
      </c>
      <c r="G2753" s="27" t="s">
        <v>108</v>
      </c>
      <c r="H2753" s="27" t="s">
        <v>29</v>
      </c>
      <c r="I2753" s="29">
        <v>0.2</v>
      </c>
      <c r="J2753" s="30">
        <v>3250</v>
      </c>
      <c r="K2753" s="31">
        <f t="shared" si="20"/>
        <v>650</v>
      </c>
      <c r="L2753" s="31">
        <f t="shared" si="21"/>
        <v>227.49999999999997</v>
      </c>
      <c r="M2753" s="32">
        <v>0.35</v>
      </c>
      <c r="O2753" s="37"/>
      <c r="P2753" s="35"/>
      <c r="Q2753" s="33"/>
      <c r="R2753" s="34"/>
    </row>
    <row r="2754" spans="1:18" ht="15.75" customHeight="1" x14ac:dyDescent="0.2">
      <c r="A2754" s="22"/>
      <c r="B2754" s="27" t="s">
        <v>30</v>
      </c>
      <c r="C2754" s="27">
        <v>1197831</v>
      </c>
      <c r="D2754" s="28">
        <v>44267</v>
      </c>
      <c r="E2754" s="27" t="s">
        <v>31</v>
      </c>
      <c r="F2754" s="27" t="s">
        <v>107</v>
      </c>
      <c r="G2754" s="27" t="s">
        <v>108</v>
      </c>
      <c r="H2754" s="27" t="s">
        <v>24</v>
      </c>
      <c r="I2754" s="29">
        <v>0.2</v>
      </c>
      <c r="J2754" s="30">
        <v>5450</v>
      </c>
      <c r="K2754" s="31">
        <f t="shared" si="20"/>
        <v>1090</v>
      </c>
      <c r="L2754" s="31">
        <f t="shared" si="21"/>
        <v>381.5</v>
      </c>
      <c r="M2754" s="32">
        <v>0.35</v>
      </c>
      <c r="O2754" s="37"/>
      <c r="P2754" s="35"/>
      <c r="Q2754" s="33"/>
      <c r="R2754" s="34"/>
    </row>
    <row r="2755" spans="1:18" ht="15.75" customHeight="1" x14ac:dyDescent="0.2">
      <c r="A2755" s="22"/>
      <c r="B2755" s="27" t="s">
        <v>30</v>
      </c>
      <c r="C2755" s="27">
        <v>1197831</v>
      </c>
      <c r="D2755" s="28">
        <v>44267</v>
      </c>
      <c r="E2755" s="27" t="s">
        <v>31</v>
      </c>
      <c r="F2755" s="27" t="s">
        <v>107</v>
      </c>
      <c r="G2755" s="27" t="s">
        <v>108</v>
      </c>
      <c r="H2755" s="27" t="s">
        <v>25</v>
      </c>
      <c r="I2755" s="29">
        <v>0.2</v>
      </c>
      <c r="J2755" s="30">
        <v>2250</v>
      </c>
      <c r="K2755" s="31">
        <f t="shared" si="20"/>
        <v>450</v>
      </c>
      <c r="L2755" s="31">
        <f t="shared" si="21"/>
        <v>157.5</v>
      </c>
      <c r="M2755" s="32">
        <v>0.35</v>
      </c>
      <c r="O2755" s="37"/>
      <c r="P2755" s="35"/>
      <c r="Q2755" s="33"/>
      <c r="R2755" s="34"/>
    </row>
    <row r="2756" spans="1:18" ht="15.75" customHeight="1" x14ac:dyDescent="0.2">
      <c r="A2756" s="22"/>
      <c r="B2756" s="27" t="s">
        <v>30</v>
      </c>
      <c r="C2756" s="27">
        <v>1197831</v>
      </c>
      <c r="D2756" s="28">
        <v>44267</v>
      </c>
      <c r="E2756" s="27" t="s">
        <v>31</v>
      </c>
      <c r="F2756" s="27" t="s">
        <v>107</v>
      </c>
      <c r="G2756" s="27" t="s">
        <v>108</v>
      </c>
      <c r="H2756" s="27" t="s">
        <v>26</v>
      </c>
      <c r="I2756" s="29">
        <v>0.10000000000000002</v>
      </c>
      <c r="J2756" s="30">
        <v>2500</v>
      </c>
      <c r="K2756" s="31">
        <f t="shared" si="20"/>
        <v>250.00000000000006</v>
      </c>
      <c r="L2756" s="31">
        <f t="shared" si="21"/>
        <v>87.500000000000014</v>
      </c>
      <c r="M2756" s="32">
        <v>0.35</v>
      </c>
      <c r="O2756" s="37"/>
      <c r="P2756" s="35"/>
      <c r="Q2756" s="33"/>
      <c r="R2756" s="34"/>
    </row>
    <row r="2757" spans="1:18" ht="15.75" customHeight="1" x14ac:dyDescent="0.2">
      <c r="A2757" s="22"/>
      <c r="B2757" s="27" t="s">
        <v>30</v>
      </c>
      <c r="C2757" s="27">
        <v>1197831</v>
      </c>
      <c r="D2757" s="28">
        <v>44267</v>
      </c>
      <c r="E2757" s="27" t="s">
        <v>31</v>
      </c>
      <c r="F2757" s="27" t="s">
        <v>107</v>
      </c>
      <c r="G2757" s="27" t="s">
        <v>108</v>
      </c>
      <c r="H2757" s="27" t="s">
        <v>27</v>
      </c>
      <c r="I2757" s="29">
        <v>0.19999999999999996</v>
      </c>
      <c r="J2757" s="30">
        <v>1000</v>
      </c>
      <c r="K2757" s="31">
        <f t="shared" si="20"/>
        <v>199.99999999999994</v>
      </c>
      <c r="L2757" s="31">
        <f t="shared" si="21"/>
        <v>69.999999999999972</v>
      </c>
      <c r="M2757" s="32">
        <v>0.35</v>
      </c>
      <c r="O2757" s="37"/>
      <c r="P2757" s="35"/>
      <c r="Q2757" s="33"/>
      <c r="R2757" s="34"/>
    </row>
    <row r="2758" spans="1:18" ht="15.75" customHeight="1" x14ac:dyDescent="0.2">
      <c r="A2758" s="22"/>
      <c r="B2758" s="27" t="s">
        <v>30</v>
      </c>
      <c r="C2758" s="27">
        <v>1197831</v>
      </c>
      <c r="D2758" s="28">
        <v>44267</v>
      </c>
      <c r="E2758" s="27" t="s">
        <v>31</v>
      </c>
      <c r="F2758" s="27" t="s">
        <v>107</v>
      </c>
      <c r="G2758" s="27" t="s">
        <v>108</v>
      </c>
      <c r="H2758" s="27" t="s">
        <v>28</v>
      </c>
      <c r="I2758" s="29">
        <v>0.35000000000000009</v>
      </c>
      <c r="J2758" s="30">
        <v>1500</v>
      </c>
      <c r="K2758" s="31">
        <f t="shared" si="20"/>
        <v>525.00000000000011</v>
      </c>
      <c r="L2758" s="31">
        <f t="shared" si="21"/>
        <v>183.75000000000003</v>
      </c>
      <c r="M2758" s="32">
        <v>0.35</v>
      </c>
      <c r="O2758" s="37"/>
      <c r="P2758" s="35"/>
      <c r="Q2758" s="33"/>
      <c r="R2758" s="34"/>
    </row>
    <row r="2759" spans="1:18" ht="15.75" customHeight="1" x14ac:dyDescent="0.2">
      <c r="A2759" s="22"/>
      <c r="B2759" s="27" t="s">
        <v>30</v>
      </c>
      <c r="C2759" s="27">
        <v>1197831</v>
      </c>
      <c r="D2759" s="28">
        <v>44267</v>
      </c>
      <c r="E2759" s="27" t="s">
        <v>31</v>
      </c>
      <c r="F2759" s="27" t="s">
        <v>107</v>
      </c>
      <c r="G2759" s="27" t="s">
        <v>108</v>
      </c>
      <c r="H2759" s="27" t="s">
        <v>29</v>
      </c>
      <c r="I2759" s="29">
        <v>0.25</v>
      </c>
      <c r="J2759" s="30">
        <v>2500</v>
      </c>
      <c r="K2759" s="31">
        <f t="shared" si="20"/>
        <v>625</v>
      </c>
      <c r="L2759" s="31">
        <f t="shared" si="21"/>
        <v>218.75</v>
      </c>
      <c r="M2759" s="32">
        <v>0.35</v>
      </c>
      <c r="O2759" s="37"/>
      <c r="P2759" s="35"/>
      <c r="Q2759" s="33"/>
      <c r="R2759" s="34"/>
    </row>
    <row r="2760" spans="1:18" ht="15.75" customHeight="1" x14ac:dyDescent="0.2">
      <c r="A2760" s="22"/>
      <c r="B2760" s="27" t="s">
        <v>30</v>
      </c>
      <c r="C2760" s="27">
        <v>1197831</v>
      </c>
      <c r="D2760" s="28">
        <v>44299</v>
      </c>
      <c r="E2760" s="27" t="s">
        <v>31</v>
      </c>
      <c r="F2760" s="27" t="s">
        <v>107</v>
      </c>
      <c r="G2760" s="27" t="s">
        <v>108</v>
      </c>
      <c r="H2760" s="27" t="s">
        <v>24</v>
      </c>
      <c r="I2760" s="29">
        <v>0.25</v>
      </c>
      <c r="J2760" s="30">
        <v>5000</v>
      </c>
      <c r="K2760" s="31">
        <f t="shared" si="20"/>
        <v>1250</v>
      </c>
      <c r="L2760" s="31">
        <f t="shared" si="21"/>
        <v>437.5</v>
      </c>
      <c r="M2760" s="32">
        <v>0.35</v>
      </c>
      <c r="O2760" s="37"/>
      <c r="P2760" s="35"/>
      <c r="Q2760" s="33"/>
      <c r="R2760" s="34"/>
    </row>
    <row r="2761" spans="1:18" ht="15.75" customHeight="1" x14ac:dyDescent="0.2">
      <c r="A2761" s="22"/>
      <c r="B2761" s="27" t="s">
        <v>30</v>
      </c>
      <c r="C2761" s="27">
        <v>1197831</v>
      </c>
      <c r="D2761" s="28">
        <v>44299</v>
      </c>
      <c r="E2761" s="27" t="s">
        <v>31</v>
      </c>
      <c r="F2761" s="27" t="s">
        <v>107</v>
      </c>
      <c r="G2761" s="27" t="s">
        <v>108</v>
      </c>
      <c r="H2761" s="27" t="s">
        <v>25</v>
      </c>
      <c r="I2761" s="29">
        <v>0.25</v>
      </c>
      <c r="J2761" s="30">
        <v>2000</v>
      </c>
      <c r="K2761" s="31">
        <f t="shared" si="20"/>
        <v>500</v>
      </c>
      <c r="L2761" s="31">
        <f t="shared" si="21"/>
        <v>175</v>
      </c>
      <c r="M2761" s="32">
        <v>0.35</v>
      </c>
      <c r="O2761" s="37"/>
      <c r="P2761" s="35"/>
      <c r="Q2761" s="33"/>
      <c r="R2761" s="34"/>
    </row>
    <row r="2762" spans="1:18" ht="15.75" customHeight="1" x14ac:dyDescent="0.2">
      <c r="A2762" s="22"/>
      <c r="B2762" s="27" t="s">
        <v>30</v>
      </c>
      <c r="C2762" s="27">
        <v>1197831</v>
      </c>
      <c r="D2762" s="28">
        <v>44299</v>
      </c>
      <c r="E2762" s="27" t="s">
        <v>31</v>
      </c>
      <c r="F2762" s="27" t="s">
        <v>107</v>
      </c>
      <c r="G2762" s="27" t="s">
        <v>108</v>
      </c>
      <c r="H2762" s="27" t="s">
        <v>26</v>
      </c>
      <c r="I2762" s="29">
        <v>0.15000000000000002</v>
      </c>
      <c r="J2762" s="30">
        <v>2000</v>
      </c>
      <c r="K2762" s="31">
        <f t="shared" si="20"/>
        <v>300.00000000000006</v>
      </c>
      <c r="L2762" s="31">
        <f t="shared" si="21"/>
        <v>105.00000000000001</v>
      </c>
      <c r="M2762" s="32">
        <v>0.35</v>
      </c>
      <c r="O2762" s="37"/>
      <c r="P2762" s="35"/>
      <c r="Q2762" s="33"/>
      <c r="R2762" s="34"/>
    </row>
    <row r="2763" spans="1:18" ht="15.75" customHeight="1" x14ac:dyDescent="0.2">
      <c r="A2763" s="22"/>
      <c r="B2763" s="27" t="s">
        <v>30</v>
      </c>
      <c r="C2763" s="27">
        <v>1197831</v>
      </c>
      <c r="D2763" s="28">
        <v>44299</v>
      </c>
      <c r="E2763" s="27" t="s">
        <v>31</v>
      </c>
      <c r="F2763" s="27" t="s">
        <v>107</v>
      </c>
      <c r="G2763" s="27" t="s">
        <v>108</v>
      </c>
      <c r="H2763" s="27" t="s">
        <v>27</v>
      </c>
      <c r="I2763" s="29">
        <v>0.19999999999999996</v>
      </c>
      <c r="J2763" s="30">
        <v>1250</v>
      </c>
      <c r="K2763" s="31">
        <f t="shared" si="20"/>
        <v>249.99999999999994</v>
      </c>
      <c r="L2763" s="31">
        <f t="shared" si="21"/>
        <v>87.499999999999972</v>
      </c>
      <c r="M2763" s="32">
        <v>0.35</v>
      </c>
      <c r="O2763" s="37"/>
      <c r="P2763" s="35"/>
      <c r="Q2763" s="33"/>
      <c r="R2763" s="34"/>
    </row>
    <row r="2764" spans="1:18" ht="15.75" customHeight="1" x14ac:dyDescent="0.2">
      <c r="A2764" s="22"/>
      <c r="B2764" s="27" t="s">
        <v>30</v>
      </c>
      <c r="C2764" s="27">
        <v>1197831</v>
      </c>
      <c r="D2764" s="28">
        <v>44299</v>
      </c>
      <c r="E2764" s="27" t="s">
        <v>31</v>
      </c>
      <c r="F2764" s="27" t="s">
        <v>107</v>
      </c>
      <c r="G2764" s="27" t="s">
        <v>108</v>
      </c>
      <c r="H2764" s="27" t="s">
        <v>28</v>
      </c>
      <c r="I2764" s="29">
        <v>0.4</v>
      </c>
      <c r="J2764" s="30">
        <v>1500</v>
      </c>
      <c r="K2764" s="31">
        <f t="shared" si="20"/>
        <v>600</v>
      </c>
      <c r="L2764" s="31">
        <f t="shared" si="21"/>
        <v>210</v>
      </c>
      <c r="M2764" s="32">
        <v>0.35</v>
      </c>
      <c r="O2764" s="37"/>
      <c r="P2764" s="35"/>
      <c r="Q2764" s="33"/>
      <c r="R2764" s="34"/>
    </row>
    <row r="2765" spans="1:18" ht="15.75" customHeight="1" x14ac:dyDescent="0.2">
      <c r="A2765" s="22"/>
      <c r="B2765" s="27" t="s">
        <v>30</v>
      </c>
      <c r="C2765" s="27">
        <v>1197831</v>
      </c>
      <c r="D2765" s="28">
        <v>44299</v>
      </c>
      <c r="E2765" s="27" t="s">
        <v>31</v>
      </c>
      <c r="F2765" s="27" t="s">
        <v>107</v>
      </c>
      <c r="G2765" s="27" t="s">
        <v>108</v>
      </c>
      <c r="H2765" s="27" t="s">
        <v>29</v>
      </c>
      <c r="I2765" s="29">
        <v>0.30000000000000004</v>
      </c>
      <c r="J2765" s="30">
        <v>3000</v>
      </c>
      <c r="K2765" s="31">
        <f t="shared" si="20"/>
        <v>900.00000000000011</v>
      </c>
      <c r="L2765" s="31">
        <f t="shared" si="21"/>
        <v>315</v>
      </c>
      <c r="M2765" s="32">
        <v>0.35</v>
      </c>
      <c r="O2765" s="37"/>
      <c r="P2765" s="35"/>
      <c r="Q2765" s="33"/>
      <c r="R2765" s="34"/>
    </row>
    <row r="2766" spans="1:18" ht="15.75" customHeight="1" x14ac:dyDescent="0.2">
      <c r="A2766" s="22"/>
      <c r="B2766" s="27" t="s">
        <v>30</v>
      </c>
      <c r="C2766" s="27">
        <v>1197831</v>
      </c>
      <c r="D2766" s="28">
        <v>44328</v>
      </c>
      <c r="E2766" s="27" t="s">
        <v>31</v>
      </c>
      <c r="F2766" s="27" t="s">
        <v>107</v>
      </c>
      <c r="G2766" s="27" t="s">
        <v>108</v>
      </c>
      <c r="H2766" s="27" t="s">
        <v>24</v>
      </c>
      <c r="I2766" s="29">
        <v>0.4</v>
      </c>
      <c r="J2766" s="30">
        <v>5700</v>
      </c>
      <c r="K2766" s="31">
        <f t="shared" si="20"/>
        <v>2280</v>
      </c>
      <c r="L2766" s="31">
        <f t="shared" si="21"/>
        <v>798</v>
      </c>
      <c r="M2766" s="32">
        <v>0.35</v>
      </c>
      <c r="O2766" s="37"/>
      <c r="P2766" s="35"/>
      <c r="Q2766" s="33"/>
      <c r="R2766" s="34"/>
    </row>
    <row r="2767" spans="1:18" ht="15.75" customHeight="1" x14ac:dyDescent="0.2">
      <c r="A2767" s="22"/>
      <c r="B2767" s="27" t="s">
        <v>30</v>
      </c>
      <c r="C2767" s="27">
        <v>1197831</v>
      </c>
      <c r="D2767" s="28">
        <v>44328</v>
      </c>
      <c r="E2767" s="27" t="s">
        <v>31</v>
      </c>
      <c r="F2767" s="27" t="s">
        <v>107</v>
      </c>
      <c r="G2767" s="27" t="s">
        <v>108</v>
      </c>
      <c r="H2767" s="27" t="s">
        <v>25</v>
      </c>
      <c r="I2767" s="29">
        <v>0.4</v>
      </c>
      <c r="J2767" s="30">
        <v>2750</v>
      </c>
      <c r="K2767" s="31">
        <f t="shared" si="20"/>
        <v>1100</v>
      </c>
      <c r="L2767" s="31">
        <f t="shared" si="21"/>
        <v>385</v>
      </c>
      <c r="M2767" s="32">
        <v>0.35</v>
      </c>
      <c r="O2767" s="37"/>
      <c r="P2767" s="35"/>
      <c r="Q2767" s="33"/>
      <c r="R2767" s="34"/>
    </row>
    <row r="2768" spans="1:18" ht="15.75" customHeight="1" x14ac:dyDescent="0.2">
      <c r="A2768" s="22"/>
      <c r="B2768" s="27" t="s">
        <v>30</v>
      </c>
      <c r="C2768" s="27">
        <v>1197831</v>
      </c>
      <c r="D2768" s="28">
        <v>44328</v>
      </c>
      <c r="E2768" s="27" t="s">
        <v>31</v>
      </c>
      <c r="F2768" s="27" t="s">
        <v>107</v>
      </c>
      <c r="G2768" s="27" t="s">
        <v>108</v>
      </c>
      <c r="H2768" s="27" t="s">
        <v>26</v>
      </c>
      <c r="I2768" s="29">
        <v>0.35000000000000003</v>
      </c>
      <c r="J2768" s="30">
        <v>2500</v>
      </c>
      <c r="K2768" s="31">
        <f t="shared" si="20"/>
        <v>875.00000000000011</v>
      </c>
      <c r="L2768" s="31">
        <f t="shared" si="21"/>
        <v>306.25</v>
      </c>
      <c r="M2768" s="32">
        <v>0.35</v>
      </c>
      <c r="O2768" s="37"/>
      <c r="P2768" s="35"/>
      <c r="Q2768" s="33"/>
      <c r="R2768" s="34"/>
    </row>
    <row r="2769" spans="1:18" ht="15.75" customHeight="1" x14ac:dyDescent="0.2">
      <c r="A2769" s="22"/>
      <c r="B2769" s="27" t="s">
        <v>30</v>
      </c>
      <c r="C2769" s="27">
        <v>1197831</v>
      </c>
      <c r="D2769" s="28">
        <v>44328</v>
      </c>
      <c r="E2769" s="27" t="s">
        <v>31</v>
      </c>
      <c r="F2769" s="27" t="s">
        <v>107</v>
      </c>
      <c r="G2769" s="27" t="s">
        <v>108</v>
      </c>
      <c r="H2769" s="27" t="s">
        <v>27</v>
      </c>
      <c r="I2769" s="29">
        <v>0.35000000000000003</v>
      </c>
      <c r="J2769" s="30">
        <v>2000</v>
      </c>
      <c r="K2769" s="31">
        <f t="shared" si="20"/>
        <v>700.00000000000011</v>
      </c>
      <c r="L2769" s="31">
        <f t="shared" si="21"/>
        <v>245.00000000000003</v>
      </c>
      <c r="M2769" s="32">
        <v>0.35</v>
      </c>
      <c r="O2769" s="37"/>
      <c r="P2769" s="35"/>
      <c r="Q2769" s="33"/>
      <c r="R2769" s="34"/>
    </row>
    <row r="2770" spans="1:18" ht="15.75" customHeight="1" x14ac:dyDescent="0.2">
      <c r="A2770" s="22"/>
      <c r="B2770" s="27" t="s">
        <v>30</v>
      </c>
      <c r="C2770" s="27">
        <v>1197831</v>
      </c>
      <c r="D2770" s="28">
        <v>44328</v>
      </c>
      <c r="E2770" s="27" t="s">
        <v>31</v>
      </c>
      <c r="F2770" s="27" t="s">
        <v>107</v>
      </c>
      <c r="G2770" s="27" t="s">
        <v>108</v>
      </c>
      <c r="H2770" s="27" t="s">
        <v>28</v>
      </c>
      <c r="I2770" s="29">
        <v>0.44999999999999996</v>
      </c>
      <c r="J2770" s="30">
        <v>2250</v>
      </c>
      <c r="K2770" s="31">
        <f t="shared" si="20"/>
        <v>1012.4999999999999</v>
      </c>
      <c r="L2770" s="31">
        <f t="shared" si="21"/>
        <v>354.37499999999994</v>
      </c>
      <c r="M2770" s="32">
        <v>0.35</v>
      </c>
      <c r="O2770" s="37"/>
      <c r="P2770" s="35"/>
      <c r="Q2770" s="33"/>
      <c r="R2770" s="34"/>
    </row>
    <row r="2771" spans="1:18" ht="15.75" customHeight="1" x14ac:dyDescent="0.2">
      <c r="A2771" s="22"/>
      <c r="B2771" s="27" t="s">
        <v>30</v>
      </c>
      <c r="C2771" s="27">
        <v>1197831</v>
      </c>
      <c r="D2771" s="28">
        <v>44328</v>
      </c>
      <c r="E2771" s="27" t="s">
        <v>31</v>
      </c>
      <c r="F2771" s="27" t="s">
        <v>107</v>
      </c>
      <c r="G2771" s="27" t="s">
        <v>108</v>
      </c>
      <c r="H2771" s="27" t="s">
        <v>29</v>
      </c>
      <c r="I2771" s="29">
        <v>0.44999999999999996</v>
      </c>
      <c r="J2771" s="30">
        <v>3250</v>
      </c>
      <c r="K2771" s="31">
        <f t="shared" si="20"/>
        <v>1462.4999999999998</v>
      </c>
      <c r="L2771" s="31">
        <f t="shared" si="21"/>
        <v>511.87499999999989</v>
      </c>
      <c r="M2771" s="32">
        <v>0.35</v>
      </c>
      <c r="O2771" s="37"/>
      <c r="P2771" s="35"/>
      <c r="Q2771" s="33"/>
      <c r="R2771" s="34"/>
    </row>
    <row r="2772" spans="1:18" ht="15.75" customHeight="1" x14ac:dyDescent="0.2">
      <c r="A2772" s="22"/>
      <c r="B2772" s="27" t="s">
        <v>30</v>
      </c>
      <c r="C2772" s="27">
        <v>1197831</v>
      </c>
      <c r="D2772" s="28">
        <v>44361</v>
      </c>
      <c r="E2772" s="27" t="s">
        <v>31</v>
      </c>
      <c r="F2772" s="27" t="s">
        <v>107</v>
      </c>
      <c r="G2772" s="27" t="s">
        <v>108</v>
      </c>
      <c r="H2772" s="27" t="s">
        <v>24</v>
      </c>
      <c r="I2772" s="29">
        <v>0.39999999999999997</v>
      </c>
      <c r="J2772" s="30">
        <v>5750</v>
      </c>
      <c r="K2772" s="31">
        <f t="shared" si="20"/>
        <v>2300</v>
      </c>
      <c r="L2772" s="31">
        <f t="shared" si="21"/>
        <v>805</v>
      </c>
      <c r="M2772" s="32">
        <v>0.35</v>
      </c>
      <c r="O2772" s="37"/>
      <c r="P2772" s="35"/>
      <c r="Q2772" s="33"/>
      <c r="R2772" s="34"/>
    </row>
    <row r="2773" spans="1:18" ht="15.75" customHeight="1" x14ac:dyDescent="0.2">
      <c r="A2773" s="22"/>
      <c r="B2773" s="27" t="s">
        <v>30</v>
      </c>
      <c r="C2773" s="27">
        <v>1197831</v>
      </c>
      <c r="D2773" s="28">
        <v>44361</v>
      </c>
      <c r="E2773" s="27" t="s">
        <v>31</v>
      </c>
      <c r="F2773" s="27" t="s">
        <v>107</v>
      </c>
      <c r="G2773" s="27" t="s">
        <v>108</v>
      </c>
      <c r="H2773" s="27" t="s">
        <v>25</v>
      </c>
      <c r="I2773" s="29">
        <v>0.35000000000000003</v>
      </c>
      <c r="J2773" s="30">
        <v>3250</v>
      </c>
      <c r="K2773" s="31">
        <f t="shared" si="20"/>
        <v>1137.5</v>
      </c>
      <c r="L2773" s="31">
        <f t="shared" si="21"/>
        <v>398.125</v>
      </c>
      <c r="M2773" s="32">
        <v>0.35</v>
      </c>
      <c r="O2773" s="37"/>
      <c r="P2773" s="35"/>
      <c r="Q2773" s="33"/>
      <c r="R2773" s="34"/>
    </row>
    <row r="2774" spans="1:18" ht="15.75" customHeight="1" x14ac:dyDescent="0.2">
      <c r="A2774" s="22"/>
      <c r="B2774" s="27" t="s">
        <v>30</v>
      </c>
      <c r="C2774" s="27">
        <v>1197831</v>
      </c>
      <c r="D2774" s="28">
        <v>44361</v>
      </c>
      <c r="E2774" s="27" t="s">
        <v>31</v>
      </c>
      <c r="F2774" s="27" t="s">
        <v>107</v>
      </c>
      <c r="G2774" s="27" t="s">
        <v>108</v>
      </c>
      <c r="H2774" s="27" t="s">
        <v>26</v>
      </c>
      <c r="I2774" s="29">
        <v>0.4</v>
      </c>
      <c r="J2774" s="30">
        <v>3000</v>
      </c>
      <c r="K2774" s="31">
        <f t="shared" si="20"/>
        <v>1200</v>
      </c>
      <c r="L2774" s="31">
        <f t="shared" si="21"/>
        <v>420</v>
      </c>
      <c r="M2774" s="32">
        <v>0.35</v>
      </c>
      <c r="O2774" s="37"/>
      <c r="P2774" s="35"/>
      <c r="Q2774" s="33"/>
      <c r="R2774" s="34"/>
    </row>
    <row r="2775" spans="1:18" ht="15.75" customHeight="1" x14ac:dyDescent="0.2">
      <c r="A2775" s="22"/>
      <c r="B2775" s="27" t="s">
        <v>30</v>
      </c>
      <c r="C2775" s="27">
        <v>1197831</v>
      </c>
      <c r="D2775" s="28">
        <v>44361</v>
      </c>
      <c r="E2775" s="27" t="s">
        <v>31</v>
      </c>
      <c r="F2775" s="27" t="s">
        <v>107</v>
      </c>
      <c r="G2775" s="27" t="s">
        <v>108</v>
      </c>
      <c r="H2775" s="27" t="s">
        <v>27</v>
      </c>
      <c r="I2775" s="29">
        <v>0.4</v>
      </c>
      <c r="J2775" s="30">
        <v>2750</v>
      </c>
      <c r="K2775" s="31">
        <f t="shared" si="20"/>
        <v>1100</v>
      </c>
      <c r="L2775" s="31">
        <f t="shared" si="21"/>
        <v>385</v>
      </c>
      <c r="M2775" s="32">
        <v>0.35</v>
      </c>
      <c r="O2775" s="37"/>
      <c r="P2775" s="35"/>
      <c r="Q2775" s="33"/>
      <c r="R2775" s="34"/>
    </row>
    <row r="2776" spans="1:18" ht="15.75" customHeight="1" x14ac:dyDescent="0.2">
      <c r="A2776" s="22"/>
      <c r="B2776" s="27" t="s">
        <v>30</v>
      </c>
      <c r="C2776" s="27">
        <v>1197831</v>
      </c>
      <c r="D2776" s="28">
        <v>44361</v>
      </c>
      <c r="E2776" s="27" t="s">
        <v>31</v>
      </c>
      <c r="F2776" s="27" t="s">
        <v>107</v>
      </c>
      <c r="G2776" s="27" t="s">
        <v>108</v>
      </c>
      <c r="H2776" s="27" t="s">
        <v>28</v>
      </c>
      <c r="I2776" s="29">
        <v>0.54999999999999993</v>
      </c>
      <c r="J2776" s="30">
        <v>2750</v>
      </c>
      <c r="K2776" s="31">
        <f t="shared" si="20"/>
        <v>1512.4999999999998</v>
      </c>
      <c r="L2776" s="31">
        <f t="shared" si="21"/>
        <v>529.37499999999989</v>
      </c>
      <c r="M2776" s="32">
        <v>0.35</v>
      </c>
      <c r="O2776" s="37"/>
      <c r="P2776" s="35"/>
      <c r="Q2776" s="33"/>
      <c r="R2776" s="34"/>
    </row>
    <row r="2777" spans="1:18" ht="15.75" customHeight="1" x14ac:dyDescent="0.2">
      <c r="A2777" s="22"/>
      <c r="B2777" s="27" t="s">
        <v>30</v>
      </c>
      <c r="C2777" s="27">
        <v>1197831</v>
      </c>
      <c r="D2777" s="28">
        <v>44361</v>
      </c>
      <c r="E2777" s="27" t="s">
        <v>31</v>
      </c>
      <c r="F2777" s="27" t="s">
        <v>107</v>
      </c>
      <c r="G2777" s="27" t="s">
        <v>108</v>
      </c>
      <c r="H2777" s="27" t="s">
        <v>29</v>
      </c>
      <c r="I2777" s="29">
        <v>0.6</v>
      </c>
      <c r="J2777" s="30">
        <v>4500</v>
      </c>
      <c r="K2777" s="31">
        <f t="shared" si="20"/>
        <v>2700</v>
      </c>
      <c r="L2777" s="31">
        <f t="shared" si="21"/>
        <v>944.99999999999989</v>
      </c>
      <c r="M2777" s="32">
        <v>0.35</v>
      </c>
      <c r="O2777" s="37"/>
      <c r="P2777" s="35"/>
      <c r="Q2777" s="33"/>
      <c r="R2777" s="34"/>
    </row>
    <row r="2778" spans="1:18" ht="15.75" customHeight="1" x14ac:dyDescent="0.2">
      <c r="A2778" s="22"/>
      <c r="B2778" s="27" t="s">
        <v>30</v>
      </c>
      <c r="C2778" s="27">
        <v>1197831</v>
      </c>
      <c r="D2778" s="28">
        <v>44389</v>
      </c>
      <c r="E2778" s="27" t="s">
        <v>31</v>
      </c>
      <c r="F2778" s="27" t="s">
        <v>107</v>
      </c>
      <c r="G2778" s="27" t="s">
        <v>108</v>
      </c>
      <c r="H2778" s="27" t="s">
        <v>24</v>
      </c>
      <c r="I2778" s="29">
        <v>0.54999999999999993</v>
      </c>
      <c r="J2778" s="30">
        <v>6750</v>
      </c>
      <c r="K2778" s="31">
        <f t="shared" si="20"/>
        <v>3712.4999999999995</v>
      </c>
      <c r="L2778" s="31">
        <f t="shared" si="21"/>
        <v>1299.3749999999998</v>
      </c>
      <c r="M2778" s="32">
        <v>0.35</v>
      </c>
      <c r="O2778" s="37"/>
      <c r="P2778" s="35"/>
      <c r="Q2778" s="33"/>
      <c r="R2778" s="34"/>
    </row>
    <row r="2779" spans="1:18" ht="15.75" customHeight="1" x14ac:dyDescent="0.2">
      <c r="A2779" s="22"/>
      <c r="B2779" s="27" t="s">
        <v>30</v>
      </c>
      <c r="C2779" s="27">
        <v>1197831</v>
      </c>
      <c r="D2779" s="28">
        <v>44389</v>
      </c>
      <c r="E2779" s="27" t="s">
        <v>31</v>
      </c>
      <c r="F2779" s="27" t="s">
        <v>107</v>
      </c>
      <c r="G2779" s="27" t="s">
        <v>108</v>
      </c>
      <c r="H2779" s="27" t="s">
        <v>25</v>
      </c>
      <c r="I2779" s="29">
        <v>0.5</v>
      </c>
      <c r="J2779" s="30">
        <v>4250</v>
      </c>
      <c r="K2779" s="31">
        <f t="shared" si="20"/>
        <v>2125</v>
      </c>
      <c r="L2779" s="31">
        <f t="shared" si="21"/>
        <v>743.75</v>
      </c>
      <c r="M2779" s="32">
        <v>0.35</v>
      </c>
      <c r="O2779" s="37"/>
      <c r="P2779" s="35"/>
      <c r="Q2779" s="33"/>
      <c r="R2779" s="34"/>
    </row>
    <row r="2780" spans="1:18" ht="15.75" customHeight="1" x14ac:dyDescent="0.2">
      <c r="A2780" s="22"/>
      <c r="B2780" s="27" t="s">
        <v>30</v>
      </c>
      <c r="C2780" s="27">
        <v>1197831</v>
      </c>
      <c r="D2780" s="28">
        <v>44389</v>
      </c>
      <c r="E2780" s="27" t="s">
        <v>31</v>
      </c>
      <c r="F2780" s="27" t="s">
        <v>107</v>
      </c>
      <c r="G2780" s="27" t="s">
        <v>108</v>
      </c>
      <c r="H2780" s="27" t="s">
        <v>26</v>
      </c>
      <c r="I2780" s="29">
        <v>0.45</v>
      </c>
      <c r="J2780" s="30">
        <v>3500</v>
      </c>
      <c r="K2780" s="31">
        <f t="shared" si="20"/>
        <v>1575</v>
      </c>
      <c r="L2780" s="31">
        <f t="shared" si="21"/>
        <v>551.25</v>
      </c>
      <c r="M2780" s="32">
        <v>0.35</v>
      </c>
      <c r="O2780" s="37"/>
      <c r="P2780" s="35"/>
      <c r="Q2780" s="33"/>
      <c r="R2780" s="34"/>
    </row>
    <row r="2781" spans="1:18" ht="15.75" customHeight="1" x14ac:dyDescent="0.2">
      <c r="A2781" s="22"/>
      <c r="B2781" s="27" t="s">
        <v>30</v>
      </c>
      <c r="C2781" s="27">
        <v>1197831</v>
      </c>
      <c r="D2781" s="28">
        <v>44389</v>
      </c>
      <c r="E2781" s="27" t="s">
        <v>31</v>
      </c>
      <c r="F2781" s="27" t="s">
        <v>107</v>
      </c>
      <c r="G2781" s="27" t="s">
        <v>108</v>
      </c>
      <c r="H2781" s="27" t="s">
        <v>27</v>
      </c>
      <c r="I2781" s="29">
        <v>0.45</v>
      </c>
      <c r="J2781" s="30">
        <v>3000</v>
      </c>
      <c r="K2781" s="31">
        <f t="shared" si="20"/>
        <v>1350</v>
      </c>
      <c r="L2781" s="31">
        <f t="shared" si="21"/>
        <v>472.49999999999994</v>
      </c>
      <c r="M2781" s="32">
        <v>0.35</v>
      </c>
      <c r="O2781" s="37"/>
      <c r="P2781" s="35"/>
      <c r="Q2781" s="33"/>
      <c r="R2781" s="34"/>
    </row>
    <row r="2782" spans="1:18" ht="15.75" customHeight="1" x14ac:dyDescent="0.2">
      <c r="A2782" s="22"/>
      <c r="B2782" s="27" t="s">
        <v>30</v>
      </c>
      <c r="C2782" s="27">
        <v>1197831</v>
      </c>
      <c r="D2782" s="28">
        <v>44389</v>
      </c>
      <c r="E2782" s="27" t="s">
        <v>31</v>
      </c>
      <c r="F2782" s="27" t="s">
        <v>107</v>
      </c>
      <c r="G2782" s="27" t="s">
        <v>108</v>
      </c>
      <c r="H2782" s="27" t="s">
        <v>28</v>
      </c>
      <c r="I2782" s="29">
        <v>0.6</v>
      </c>
      <c r="J2782" s="30">
        <v>3250</v>
      </c>
      <c r="K2782" s="31">
        <f t="shared" si="20"/>
        <v>1950</v>
      </c>
      <c r="L2782" s="31">
        <f t="shared" si="21"/>
        <v>682.5</v>
      </c>
      <c r="M2782" s="32">
        <v>0.35</v>
      </c>
      <c r="O2782" s="37"/>
      <c r="P2782" s="35"/>
      <c r="Q2782" s="33"/>
      <c r="R2782" s="34"/>
    </row>
    <row r="2783" spans="1:18" ht="15.75" customHeight="1" x14ac:dyDescent="0.2">
      <c r="A2783" s="22"/>
      <c r="B2783" s="27" t="s">
        <v>30</v>
      </c>
      <c r="C2783" s="27">
        <v>1197831</v>
      </c>
      <c r="D2783" s="28">
        <v>44389</v>
      </c>
      <c r="E2783" s="27" t="s">
        <v>31</v>
      </c>
      <c r="F2783" s="27" t="s">
        <v>107</v>
      </c>
      <c r="G2783" s="27" t="s">
        <v>108</v>
      </c>
      <c r="H2783" s="27" t="s">
        <v>29</v>
      </c>
      <c r="I2783" s="29">
        <v>0.65</v>
      </c>
      <c r="J2783" s="30">
        <v>5000</v>
      </c>
      <c r="K2783" s="31">
        <f t="shared" si="20"/>
        <v>3250</v>
      </c>
      <c r="L2783" s="31">
        <f t="shared" si="21"/>
        <v>1137.5</v>
      </c>
      <c r="M2783" s="32">
        <v>0.35</v>
      </c>
      <c r="O2783" s="37"/>
      <c r="P2783" s="35"/>
      <c r="Q2783" s="33"/>
      <c r="R2783" s="34"/>
    </row>
    <row r="2784" spans="1:18" ht="15.75" customHeight="1" x14ac:dyDescent="0.2">
      <c r="A2784" s="22"/>
      <c r="B2784" s="27" t="s">
        <v>30</v>
      </c>
      <c r="C2784" s="27">
        <v>1197831</v>
      </c>
      <c r="D2784" s="28">
        <v>44421</v>
      </c>
      <c r="E2784" s="27" t="s">
        <v>31</v>
      </c>
      <c r="F2784" s="27" t="s">
        <v>107</v>
      </c>
      <c r="G2784" s="27" t="s">
        <v>108</v>
      </c>
      <c r="H2784" s="27" t="s">
        <v>24</v>
      </c>
      <c r="I2784" s="29">
        <v>0.6</v>
      </c>
      <c r="J2784" s="30">
        <v>6500</v>
      </c>
      <c r="K2784" s="31">
        <f t="shared" si="20"/>
        <v>3900</v>
      </c>
      <c r="L2784" s="31">
        <f t="shared" si="21"/>
        <v>1365</v>
      </c>
      <c r="M2784" s="32">
        <v>0.35</v>
      </c>
      <c r="O2784" s="37"/>
      <c r="P2784" s="35"/>
      <c r="Q2784" s="33"/>
      <c r="R2784" s="34"/>
    </row>
    <row r="2785" spans="1:18" ht="15.75" customHeight="1" x14ac:dyDescent="0.2">
      <c r="A2785" s="22"/>
      <c r="B2785" s="27" t="s">
        <v>30</v>
      </c>
      <c r="C2785" s="27">
        <v>1197831</v>
      </c>
      <c r="D2785" s="28">
        <v>44421</v>
      </c>
      <c r="E2785" s="27" t="s">
        <v>31</v>
      </c>
      <c r="F2785" s="27" t="s">
        <v>107</v>
      </c>
      <c r="G2785" s="27" t="s">
        <v>108</v>
      </c>
      <c r="H2785" s="27" t="s">
        <v>25</v>
      </c>
      <c r="I2785" s="29">
        <v>0.55000000000000004</v>
      </c>
      <c r="J2785" s="30">
        <v>4250</v>
      </c>
      <c r="K2785" s="31">
        <f t="shared" si="20"/>
        <v>2337.5</v>
      </c>
      <c r="L2785" s="31">
        <f t="shared" si="21"/>
        <v>818.125</v>
      </c>
      <c r="M2785" s="32">
        <v>0.35</v>
      </c>
      <c r="O2785" s="37"/>
      <c r="P2785" s="35"/>
      <c r="Q2785" s="33"/>
      <c r="R2785" s="34"/>
    </row>
    <row r="2786" spans="1:18" ht="15.75" customHeight="1" x14ac:dyDescent="0.2">
      <c r="A2786" s="22"/>
      <c r="B2786" s="27" t="s">
        <v>30</v>
      </c>
      <c r="C2786" s="27">
        <v>1197831</v>
      </c>
      <c r="D2786" s="28">
        <v>44421</v>
      </c>
      <c r="E2786" s="27" t="s">
        <v>31</v>
      </c>
      <c r="F2786" s="27" t="s">
        <v>107</v>
      </c>
      <c r="G2786" s="27" t="s">
        <v>108</v>
      </c>
      <c r="H2786" s="27" t="s">
        <v>26</v>
      </c>
      <c r="I2786" s="29">
        <v>0.5</v>
      </c>
      <c r="J2786" s="30">
        <v>3500</v>
      </c>
      <c r="K2786" s="31">
        <f t="shared" si="20"/>
        <v>1750</v>
      </c>
      <c r="L2786" s="31">
        <f t="shared" si="21"/>
        <v>612.5</v>
      </c>
      <c r="M2786" s="32">
        <v>0.35</v>
      </c>
      <c r="O2786" s="37"/>
      <c r="P2786" s="35"/>
      <c r="Q2786" s="33"/>
      <c r="R2786" s="34"/>
    </row>
    <row r="2787" spans="1:18" ht="15.75" customHeight="1" x14ac:dyDescent="0.2">
      <c r="A2787" s="22"/>
      <c r="B2787" s="27" t="s">
        <v>30</v>
      </c>
      <c r="C2787" s="27">
        <v>1197831</v>
      </c>
      <c r="D2787" s="28">
        <v>44421</v>
      </c>
      <c r="E2787" s="27" t="s">
        <v>31</v>
      </c>
      <c r="F2787" s="27" t="s">
        <v>107</v>
      </c>
      <c r="G2787" s="27" t="s">
        <v>108</v>
      </c>
      <c r="H2787" s="27" t="s">
        <v>27</v>
      </c>
      <c r="I2787" s="29">
        <v>0.4</v>
      </c>
      <c r="J2787" s="30">
        <v>3000</v>
      </c>
      <c r="K2787" s="31">
        <f t="shared" si="20"/>
        <v>1200</v>
      </c>
      <c r="L2787" s="31">
        <f t="shared" si="21"/>
        <v>420</v>
      </c>
      <c r="M2787" s="32">
        <v>0.35</v>
      </c>
      <c r="O2787" s="37"/>
      <c r="P2787" s="35"/>
      <c r="Q2787" s="33"/>
      <c r="R2787" s="34"/>
    </row>
    <row r="2788" spans="1:18" ht="15.75" customHeight="1" x14ac:dyDescent="0.2">
      <c r="A2788" s="22"/>
      <c r="B2788" s="27" t="s">
        <v>30</v>
      </c>
      <c r="C2788" s="27">
        <v>1197831</v>
      </c>
      <c r="D2788" s="28">
        <v>44421</v>
      </c>
      <c r="E2788" s="27" t="s">
        <v>31</v>
      </c>
      <c r="F2788" s="27" t="s">
        <v>107</v>
      </c>
      <c r="G2788" s="27" t="s">
        <v>108</v>
      </c>
      <c r="H2788" s="27" t="s">
        <v>28</v>
      </c>
      <c r="I2788" s="29">
        <v>0.5</v>
      </c>
      <c r="J2788" s="30">
        <v>2750</v>
      </c>
      <c r="K2788" s="31">
        <f t="shared" si="20"/>
        <v>1375</v>
      </c>
      <c r="L2788" s="31">
        <f t="shared" si="21"/>
        <v>481.24999999999994</v>
      </c>
      <c r="M2788" s="32">
        <v>0.35</v>
      </c>
      <c r="O2788" s="37"/>
      <c r="P2788" s="35"/>
      <c r="Q2788" s="33"/>
      <c r="R2788" s="34"/>
    </row>
    <row r="2789" spans="1:18" ht="15.75" customHeight="1" x14ac:dyDescent="0.2">
      <c r="A2789" s="22"/>
      <c r="B2789" s="27" t="s">
        <v>30</v>
      </c>
      <c r="C2789" s="27">
        <v>1197831</v>
      </c>
      <c r="D2789" s="28">
        <v>44421</v>
      </c>
      <c r="E2789" s="27" t="s">
        <v>31</v>
      </c>
      <c r="F2789" s="27" t="s">
        <v>107</v>
      </c>
      <c r="G2789" s="27" t="s">
        <v>108</v>
      </c>
      <c r="H2789" s="27" t="s">
        <v>29</v>
      </c>
      <c r="I2789" s="29">
        <v>0.55000000000000004</v>
      </c>
      <c r="J2789" s="30">
        <v>4500</v>
      </c>
      <c r="K2789" s="31">
        <f t="shared" si="20"/>
        <v>2475</v>
      </c>
      <c r="L2789" s="31">
        <f t="shared" si="21"/>
        <v>866.25</v>
      </c>
      <c r="M2789" s="32">
        <v>0.35</v>
      </c>
      <c r="O2789" s="37"/>
      <c r="P2789" s="35"/>
      <c r="Q2789" s="33"/>
      <c r="R2789" s="34"/>
    </row>
    <row r="2790" spans="1:18" ht="15.75" customHeight="1" x14ac:dyDescent="0.2">
      <c r="A2790" s="22"/>
      <c r="B2790" s="27" t="s">
        <v>30</v>
      </c>
      <c r="C2790" s="27">
        <v>1197831</v>
      </c>
      <c r="D2790" s="28">
        <v>44451</v>
      </c>
      <c r="E2790" s="27" t="s">
        <v>31</v>
      </c>
      <c r="F2790" s="27" t="s">
        <v>107</v>
      </c>
      <c r="G2790" s="27" t="s">
        <v>108</v>
      </c>
      <c r="H2790" s="27" t="s">
        <v>24</v>
      </c>
      <c r="I2790" s="29">
        <v>0.5</v>
      </c>
      <c r="J2790" s="30">
        <v>5500</v>
      </c>
      <c r="K2790" s="31">
        <f t="shared" si="20"/>
        <v>2750</v>
      </c>
      <c r="L2790" s="31">
        <f t="shared" si="21"/>
        <v>962.49999999999989</v>
      </c>
      <c r="M2790" s="32">
        <v>0.35</v>
      </c>
      <c r="O2790" s="37"/>
      <c r="P2790" s="35"/>
      <c r="Q2790" s="33"/>
      <c r="R2790" s="34"/>
    </row>
    <row r="2791" spans="1:18" ht="15.75" customHeight="1" x14ac:dyDescent="0.2">
      <c r="A2791" s="22"/>
      <c r="B2791" s="27" t="s">
        <v>30</v>
      </c>
      <c r="C2791" s="27">
        <v>1197831</v>
      </c>
      <c r="D2791" s="28">
        <v>44451</v>
      </c>
      <c r="E2791" s="27" t="s">
        <v>31</v>
      </c>
      <c r="F2791" s="27" t="s">
        <v>107</v>
      </c>
      <c r="G2791" s="27" t="s">
        <v>108</v>
      </c>
      <c r="H2791" s="27" t="s">
        <v>25</v>
      </c>
      <c r="I2791" s="29">
        <v>0.40000000000000013</v>
      </c>
      <c r="J2791" s="30">
        <v>3500</v>
      </c>
      <c r="K2791" s="31">
        <f t="shared" si="20"/>
        <v>1400.0000000000005</v>
      </c>
      <c r="L2791" s="31">
        <f t="shared" si="21"/>
        <v>490.00000000000011</v>
      </c>
      <c r="M2791" s="32">
        <v>0.35</v>
      </c>
      <c r="O2791" s="37"/>
      <c r="P2791" s="35"/>
      <c r="Q2791" s="33"/>
      <c r="R2791" s="34"/>
    </row>
    <row r="2792" spans="1:18" ht="15.75" customHeight="1" x14ac:dyDescent="0.2">
      <c r="A2792" s="22"/>
      <c r="B2792" s="27" t="s">
        <v>30</v>
      </c>
      <c r="C2792" s="27">
        <v>1197831</v>
      </c>
      <c r="D2792" s="28">
        <v>44451</v>
      </c>
      <c r="E2792" s="27" t="s">
        <v>31</v>
      </c>
      <c r="F2792" s="27" t="s">
        <v>107</v>
      </c>
      <c r="G2792" s="27" t="s">
        <v>108</v>
      </c>
      <c r="H2792" s="27" t="s">
        <v>26</v>
      </c>
      <c r="I2792" s="29">
        <v>0.15000000000000008</v>
      </c>
      <c r="J2792" s="30">
        <v>2500</v>
      </c>
      <c r="K2792" s="31">
        <f t="shared" si="20"/>
        <v>375.00000000000017</v>
      </c>
      <c r="L2792" s="31">
        <f t="shared" si="21"/>
        <v>131.25000000000006</v>
      </c>
      <c r="M2792" s="32">
        <v>0.35</v>
      </c>
      <c r="O2792" s="37"/>
      <c r="P2792" s="35"/>
      <c r="Q2792" s="33"/>
      <c r="R2792" s="34"/>
    </row>
    <row r="2793" spans="1:18" ht="15.75" customHeight="1" x14ac:dyDescent="0.2">
      <c r="A2793" s="22"/>
      <c r="B2793" s="27" t="s">
        <v>30</v>
      </c>
      <c r="C2793" s="27">
        <v>1197831</v>
      </c>
      <c r="D2793" s="28">
        <v>44451</v>
      </c>
      <c r="E2793" s="27" t="s">
        <v>31</v>
      </c>
      <c r="F2793" s="27" t="s">
        <v>107</v>
      </c>
      <c r="G2793" s="27" t="s">
        <v>108</v>
      </c>
      <c r="H2793" s="27" t="s">
        <v>27</v>
      </c>
      <c r="I2793" s="29">
        <v>0.15000000000000008</v>
      </c>
      <c r="J2793" s="30">
        <v>2250</v>
      </c>
      <c r="K2793" s="31">
        <f t="shared" si="20"/>
        <v>337.50000000000017</v>
      </c>
      <c r="L2793" s="31">
        <f t="shared" si="21"/>
        <v>118.12500000000006</v>
      </c>
      <c r="M2793" s="32">
        <v>0.35</v>
      </c>
      <c r="O2793" s="37"/>
      <c r="P2793" s="35"/>
      <c r="Q2793" s="33"/>
      <c r="R2793" s="34"/>
    </row>
    <row r="2794" spans="1:18" ht="15.75" customHeight="1" x14ac:dyDescent="0.2">
      <c r="A2794" s="22"/>
      <c r="B2794" s="27" t="s">
        <v>30</v>
      </c>
      <c r="C2794" s="27">
        <v>1197831</v>
      </c>
      <c r="D2794" s="28">
        <v>44451</v>
      </c>
      <c r="E2794" s="27" t="s">
        <v>31</v>
      </c>
      <c r="F2794" s="27" t="s">
        <v>107</v>
      </c>
      <c r="G2794" s="27" t="s">
        <v>108</v>
      </c>
      <c r="H2794" s="27" t="s">
        <v>28</v>
      </c>
      <c r="I2794" s="29">
        <v>0.25000000000000006</v>
      </c>
      <c r="J2794" s="30">
        <v>2250</v>
      </c>
      <c r="K2794" s="31">
        <f t="shared" si="20"/>
        <v>562.50000000000011</v>
      </c>
      <c r="L2794" s="31">
        <f t="shared" si="21"/>
        <v>196.87500000000003</v>
      </c>
      <c r="M2794" s="32">
        <v>0.35</v>
      </c>
      <c r="O2794" s="37"/>
      <c r="P2794" s="35"/>
      <c r="Q2794" s="33"/>
      <c r="R2794" s="34"/>
    </row>
    <row r="2795" spans="1:18" ht="15.75" customHeight="1" x14ac:dyDescent="0.2">
      <c r="A2795" s="22"/>
      <c r="B2795" s="27" t="s">
        <v>30</v>
      </c>
      <c r="C2795" s="27">
        <v>1197831</v>
      </c>
      <c r="D2795" s="28">
        <v>44451</v>
      </c>
      <c r="E2795" s="27" t="s">
        <v>31</v>
      </c>
      <c r="F2795" s="27" t="s">
        <v>107</v>
      </c>
      <c r="G2795" s="27" t="s">
        <v>108</v>
      </c>
      <c r="H2795" s="27" t="s">
        <v>29</v>
      </c>
      <c r="I2795" s="29">
        <v>0.3000000000000001</v>
      </c>
      <c r="J2795" s="30">
        <v>3250</v>
      </c>
      <c r="K2795" s="31">
        <f t="shared" si="20"/>
        <v>975.00000000000034</v>
      </c>
      <c r="L2795" s="31">
        <f t="shared" si="21"/>
        <v>341.25000000000011</v>
      </c>
      <c r="M2795" s="32">
        <v>0.35</v>
      </c>
      <c r="O2795" s="37"/>
      <c r="P2795" s="35"/>
      <c r="Q2795" s="33"/>
      <c r="R2795" s="34"/>
    </row>
    <row r="2796" spans="1:18" ht="15.75" customHeight="1" x14ac:dyDescent="0.2">
      <c r="A2796" s="22"/>
      <c r="B2796" s="27" t="s">
        <v>30</v>
      </c>
      <c r="C2796" s="27">
        <v>1197831</v>
      </c>
      <c r="D2796" s="28">
        <v>44483</v>
      </c>
      <c r="E2796" s="27" t="s">
        <v>31</v>
      </c>
      <c r="F2796" s="27" t="s">
        <v>107</v>
      </c>
      <c r="G2796" s="27" t="s">
        <v>108</v>
      </c>
      <c r="H2796" s="27" t="s">
        <v>24</v>
      </c>
      <c r="I2796" s="29">
        <v>0.3000000000000001</v>
      </c>
      <c r="J2796" s="30">
        <v>5000</v>
      </c>
      <c r="K2796" s="31">
        <f t="shared" si="20"/>
        <v>1500.0000000000005</v>
      </c>
      <c r="L2796" s="31">
        <f t="shared" si="21"/>
        <v>525.00000000000011</v>
      </c>
      <c r="M2796" s="32">
        <v>0.35</v>
      </c>
      <c r="O2796" s="37"/>
      <c r="P2796" s="35"/>
      <c r="Q2796" s="33"/>
      <c r="R2796" s="34"/>
    </row>
    <row r="2797" spans="1:18" ht="15.75" customHeight="1" x14ac:dyDescent="0.2">
      <c r="A2797" s="22"/>
      <c r="B2797" s="27" t="s">
        <v>30</v>
      </c>
      <c r="C2797" s="27">
        <v>1197831</v>
      </c>
      <c r="D2797" s="28">
        <v>44483</v>
      </c>
      <c r="E2797" s="27" t="s">
        <v>31</v>
      </c>
      <c r="F2797" s="27" t="s">
        <v>107</v>
      </c>
      <c r="G2797" s="27" t="s">
        <v>108</v>
      </c>
      <c r="H2797" s="27" t="s">
        <v>25</v>
      </c>
      <c r="I2797" s="29">
        <v>0.20000000000000012</v>
      </c>
      <c r="J2797" s="30">
        <v>3250</v>
      </c>
      <c r="K2797" s="31">
        <f t="shared" si="20"/>
        <v>650.00000000000034</v>
      </c>
      <c r="L2797" s="31">
        <f t="shared" si="21"/>
        <v>227.50000000000011</v>
      </c>
      <c r="M2797" s="32">
        <v>0.35</v>
      </c>
      <c r="O2797" s="37"/>
      <c r="P2797" s="35"/>
      <c r="Q2797" s="33"/>
      <c r="R2797" s="34"/>
    </row>
    <row r="2798" spans="1:18" ht="15.75" customHeight="1" x14ac:dyDescent="0.2">
      <c r="A2798" s="22"/>
      <c r="B2798" s="27" t="s">
        <v>30</v>
      </c>
      <c r="C2798" s="27">
        <v>1197831</v>
      </c>
      <c r="D2798" s="28">
        <v>44483</v>
      </c>
      <c r="E2798" s="27" t="s">
        <v>31</v>
      </c>
      <c r="F2798" s="27" t="s">
        <v>107</v>
      </c>
      <c r="G2798" s="27" t="s">
        <v>108</v>
      </c>
      <c r="H2798" s="27" t="s">
        <v>26</v>
      </c>
      <c r="I2798" s="29">
        <v>0.20000000000000012</v>
      </c>
      <c r="J2798" s="30">
        <v>2000</v>
      </c>
      <c r="K2798" s="31">
        <f t="shared" si="20"/>
        <v>400.00000000000023</v>
      </c>
      <c r="L2798" s="31">
        <f t="shared" si="21"/>
        <v>140.00000000000006</v>
      </c>
      <c r="M2798" s="32">
        <v>0.35</v>
      </c>
      <c r="O2798" s="37"/>
      <c r="P2798" s="35"/>
      <c r="Q2798" s="33"/>
      <c r="R2798" s="34"/>
    </row>
    <row r="2799" spans="1:18" ht="15.75" customHeight="1" x14ac:dyDescent="0.2">
      <c r="A2799" s="22"/>
      <c r="B2799" s="27" t="s">
        <v>30</v>
      </c>
      <c r="C2799" s="27">
        <v>1197831</v>
      </c>
      <c r="D2799" s="28">
        <v>44483</v>
      </c>
      <c r="E2799" s="27" t="s">
        <v>31</v>
      </c>
      <c r="F2799" s="27" t="s">
        <v>107</v>
      </c>
      <c r="G2799" s="27" t="s">
        <v>108</v>
      </c>
      <c r="H2799" s="27" t="s">
        <v>27</v>
      </c>
      <c r="I2799" s="29">
        <v>0.20000000000000012</v>
      </c>
      <c r="J2799" s="30">
        <v>1750</v>
      </c>
      <c r="K2799" s="31">
        <f t="shared" si="20"/>
        <v>350.00000000000023</v>
      </c>
      <c r="L2799" s="31">
        <f t="shared" si="21"/>
        <v>122.50000000000007</v>
      </c>
      <c r="M2799" s="32">
        <v>0.35</v>
      </c>
      <c r="O2799" s="37"/>
      <c r="P2799" s="35"/>
      <c r="Q2799" s="33"/>
      <c r="R2799" s="34"/>
    </row>
    <row r="2800" spans="1:18" ht="15.75" customHeight="1" x14ac:dyDescent="0.2">
      <c r="A2800" s="22"/>
      <c r="B2800" s="27" t="s">
        <v>30</v>
      </c>
      <c r="C2800" s="27">
        <v>1197831</v>
      </c>
      <c r="D2800" s="28">
        <v>44483</v>
      </c>
      <c r="E2800" s="27" t="s">
        <v>31</v>
      </c>
      <c r="F2800" s="27" t="s">
        <v>107</v>
      </c>
      <c r="G2800" s="27" t="s">
        <v>108</v>
      </c>
      <c r="H2800" s="27" t="s">
        <v>28</v>
      </c>
      <c r="I2800" s="29">
        <v>0.3000000000000001</v>
      </c>
      <c r="J2800" s="30">
        <v>1750</v>
      </c>
      <c r="K2800" s="31">
        <f t="shared" si="20"/>
        <v>525.00000000000023</v>
      </c>
      <c r="L2800" s="31">
        <f t="shared" si="21"/>
        <v>183.75000000000006</v>
      </c>
      <c r="M2800" s="32">
        <v>0.35</v>
      </c>
      <c r="O2800" s="37"/>
      <c r="P2800" s="35"/>
      <c r="Q2800" s="33"/>
      <c r="R2800" s="34"/>
    </row>
    <row r="2801" spans="1:18" ht="15.75" customHeight="1" x14ac:dyDescent="0.2">
      <c r="A2801" s="22"/>
      <c r="B2801" s="27" t="s">
        <v>30</v>
      </c>
      <c r="C2801" s="27">
        <v>1197831</v>
      </c>
      <c r="D2801" s="28">
        <v>44483</v>
      </c>
      <c r="E2801" s="27" t="s">
        <v>31</v>
      </c>
      <c r="F2801" s="27" t="s">
        <v>107</v>
      </c>
      <c r="G2801" s="27" t="s">
        <v>108</v>
      </c>
      <c r="H2801" s="27" t="s">
        <v>29</v>
      </c>
      <c r="I2801" s="29">
        <v>0.30000000000000004</v>
      </c>
      <c r="J2801" s="30">
        <v>3000</v>
      </c>
      <c r="K2801" s="31">
        <f t="shared" si="20"/>
        <v>900.00000000000011</v>
      </c>
      <c r="L2801" s="31">
        <f t="shared" si="21"/>
        <v>315</v>
      </c>
      <c r="M2801" s="32">
        <v>0.35</v>
      </c>
      <c r="O2801" s="37"/>
      <c r="P2801" s="35"/>
      <c r="Q2801" s="33"/>
      <c r="R2801" s="34"/>
    </row>
    <row r="2802" spans="1:18" ht="15.75" customHeight="1" x14ac:dyDescent="0.2">
      <c r="A2802" s="22"/>
      <c r="B2802" s="27" t="s">
        <v>30</v>
      </c>
      <c r="C2802" s="27">
        <v>1197831</v>
      </c>
      <c r="D2802" s="28">
        <v>44513</v>
      </c>
      <c r="E2802" s="27" t="s">
        <v>31</v>
      </c>
      <c r="F2802" s="27" t="s">
        <v>107</v>
      </c>
      <c r="G2802" s="27" t="s">
        <v>108</v>
      </c>
      <c r="H2802" s="27" t="s">
        <v>24</v>
      </c>
      <c r="I2802" s="29">
        <v>0.25000000000000011</v>
      </c>
      <c r="J2802" s="30">
        <v>4500</v>
      </c>
      <c r="K2802" s="31">
        <f t="shared" si="20"/>
        <v>1125.0000000000005</v>
      </c>
      <c r="L2802" s="31">
        <f t="shared" si="21"/>
        <v>393.75000000000011</v>
      </c>
      <c r="M2802" s="32">
        <v>0.35</v>
      </c>
      <c r="O2802" s="37"/>
      <c r="P2802" s="35"/>
      <c r="Q2802" s="33"/>
      <c r="R2802" s="34"/>
    </row>
    <row r="2803" spans="1:18" ht="15.75" customHeight="1" x14ac:dyDescent="0.2">
      <c r="A2803" s="22"/>
      <c r="B2803" s="27" t="s">
        <v>30</v>
      </c>
      <c r="C2803" s="27">
        <v>1197831</v>
      </c>
      <c r="D2803" s="28">
        <v>44513</v>
      </c>
      <c r="E2803" s="27" t="s">
        <v>31</v>
      </c>
      <c r="F2803" s="27" t="s">
        <v>107</v>
      </c>
      <c r="G2803" s="27" t="s">
        <v>108</v>
      </c>
      <c r="H2803" s="27" t="s">
        <v>25</v>
      </c>
      <c r="I2803" s="29">
        <v>0.15000000000000013</v>
      </c>
      <c r="J2803" s="30">
        <v>2750</v>
      </c>
      <c r="K2803" s="31">
        <f t="shared" si="20"/>
        <v>412.50000000000034</v>
      </c>
      <c r="L2803" s="31">
        <f t="shared" si="21"/>
        <v>144.37500000000011</v>
      </c>
      <c r="M2803" s="32">
        <v>0.35</v>
      </c>
      <c r="O2803" s="37"/>
      <c r="P2803" s="35"/>
      <c r="Q2803" s="33"/>
      <c r="R2803" s="34"/>
    </row>
    <row r="2804" spans="1:18" ht="15.75" customHeight="1" x14ac:dyDescent="0.2">
      <c r="A2804" s="22"/>
      <c r="B2804" s="27" t="s">
        <v>30</v>
      </c>
      <c r="C2804" s="27">
        <v>1197831</v>
      </c>
      <c r="D2804" s="28">
        <v>44513</v>
      </c>
      <c r="E2804" s="27" t="s">
        <v>31</v>
      </c>
      <c r="F2804" s="27" t="s">
        <v>107</v>
      </c>
      <c r="G2804" s="27" t="s">
        <v>108</v>
      </c>
      <c r="H2804" s="27" t="s">
        <v>26</v>
      </c>
      <c r="I2804" s="29">
        <v>0.25000000000000017</v>
      </c>
      <c r="J2804" s="30">
        <v>2200</v>
      </c>
      <c r="K2804" s="31">
        <f t="shared" si="20"/>
        <v>550.00000000000034</v>
      </c>
      <c r="L2804" s="31">
        <f t="shared" si="21"/>
        <v>192.50000000000011</v>
      </c>
      <c r="M2804" s="32">
        <v>0.35</v>
      </c>
      <c r="O2804" s="37"/>
      <c r="P2804" s="35"/>
      <c r="Q2804" s="33"/>
      <c r="R2804" s="34"/>
    </row>
    <row r="2805" spans="1:18" ht="15.75" customHeight="1" x14ac:dyDescent="0.2">
      <c r="A2805" s="22"/>
      <c r="B2805" s="27" t="s">
        <v>30</v>
      </c>
      <c r="C2805" s="27">
        <v>1197831</v>
      </c>
      <c r="D2805" s="28">
        <v>44513</v>
      </c>
      <c r="E2805" s="27" t="s">
        <v>31</v>
      </c>
      <c r="F2805" s="27" t="s">
        <v>107</v>
      </c>
      <c r="G2805" s="27" t="s">
        <v>108</v>
      </c>
      <c r="H2805" s="27" t="s">
        <v>27</v>
      </c>
      <c r="I2805" s="29">
        <v>0.55000000000000016</v>
      </c>
      <c r="J2805" s="30">
        <v>2750</v>
      </c>
      <c r="K2805" s="31">
        <f t="shared" si="20"/>
        <v>1512.5000000000005</v>
      </c>
      <c r="L2805" s="31">
        <f t="shared" si="21"/>
        <v>529.37500000000011</v>
      </c>
      <c r="M2805" s="32">
        <v>0.35</v>
      </c>
      <c r="O2805" s="37"/>
      <c r="P2805" s="35"/>
      <c r="Q2805" s="33"/>
      <c r="R2805" s="34"/>
    </row>
    <row r="2806" spans="1:18" ht="15.75" customHeight="1" x14ac:dyDescent="0.2">
      <c r="A2806" s="22"/>
      <c r="B2806" s="27" t="s">
        <v>30</v>
      </c>
      <c r="C2806" s="27">
        <v>1197831</v>
      </c>
      <c r="D2806" s="28">
        <v>44513</v>
      </c>
      <c r="E2806" s="27" t="s">
        <v>31</v>
      </c>
      <c r="F2806" s="27" t="s">
        <v>107</v>
      </c>
      <c r="G2806" s="27" t="s">
        <v>108</v>
      </c>
      <c r="H2806" s="27" t="s">
        <v>28</v>
      </c>
      <c r="I2806" s="29">
        <v>0.75000000000000011</v>
      </c>
      <c r="J2806" s="30">
        <v>2500</v>
      </c>
      <c r="K2806" s="31">
        <f t="shared" si="20"/>
        <v>1875.0000000000002</v>
      </c>
      <c r="L2806" s="31">
        <f t="shared" si="21"/>
        <v>656.25</v>
      </c>
      <c r="M2806" s="32">
        <v>0.35</v>
      </c>
      <c r="O2806" s="37"/>
      <c r="P2806" s="35"/>
      <c r="Q2806" s="33"/>
      <c r="R2806" s="34"/>
    </row>
    <row r="2807" spans="1:18" ht="15.75" customHeight="1" x14ac:dyDescent="0.2">
      <c r="A2807" s="22"/>
      <c r="B2807" s="27" t="s">
        <v>30</v>
      </c>
      <c r="C2807" s="27">
        <v>1197831</v>
      </c>
      <c r="D2807" s="28">
        <v>44513</v>
      </c>
      <c r="E2807" s="27" t="s">
        <v>31</v>
      </c>
      <c r="F2807" s="27" t="s">
        <v>107</v>
      </c>
      <c r="G2807" s="27" t="s">
        <v>108</v>
      </c>
      <c r="H2807" s="27" t="s">
        <v>29</v>
      </c>
      <c r="I2807" s="29">
        <v>0.75</v>
      </c>
      <c r="J2807" s="30">
        <v>3500</v>
      </c>
      <c r="K2807" s="31">
        <f t="shared" si="20"/>
        <v>2625</v>
      </c>
      <c r="L2807" s="31">
        <f t="shared" si="21"/>
        <v>918.74999999999989</v>
      </c>
      <c r="M2807" s="32">
        <v>0.35</v>
      </c>
      <c r="O2807" s="37"/>
      <c r="P2807" s="35"/>
      <c r="Q2807" s="33"/>
      <c r="R2807" s="34"/>
    </row>
    <row r="2808" spans="1:18" ht="15.75" customHeight="1" x14ac:dyDescent="0.2">
      <c r="A2808" s="22"/>
      <c r="B2808" s="27" t="s">
        <v>30</v>
      </c>
      <c r="C2808" s="27">
        <v>1197831</v>
      </c>
      <c r="D2808" s="28">
        <v>44542</v>
      </c>
      <c r="E2808" s="27" t="s">
        <v>31</v>
      </c>
      <c r="F2808" s="27" t="s">
        <v>107</v>
      </c>
      <c r="G2808" s="27" t="s">
        <v>108</v>
      </c>
      <c r="H2808" s="27" t="s">
        <v>24</v>
      </c>
      <c r="I2808" s="29">
        <v>0.70000000000000007</v>
      </c>
      <c r="J2808" s="30">
        <v>6000</v>
      </c>
      <c r="K2808" s="31">
        <f t="shared" si="20"/>
        <v>4200</v>
      </c>
      <c r="L2808" s="31">
        <f t="shared" si="21"/>
        <v>1470</v>
      </c>
      <c r="M2808" s="32">
        <v>0.35</v>
      </c>
      <c r="O2808" s="37"/>
      <c r="P2808" s="35"/>
      <c r="Q2808" s="33"/>
      <c r="R2808" s="34"/>
    </row>
    <row r="2809" spans="1:18" ht="15.75" customHeight="1" x14ac:dyDescent="0.2">
      <c r="A2809" s="22"/>
      <c r="B2809" s="27" t="s">
        <v>30</v>
      </c>
      <c r="C2809" s="27">
        <v>1197831</v>
      </c>
      <c r="D2809" s="28">
        <v>44542</v>
      </c>
      <c r="E2809" s="27" t="s">
        <v>31</v>
      </c>
      <c r="F2809" s="27" t="s">
        <v>107</v>
      </c>
      <c r="G2809" s="27" t="s">
        <v>108</v>
      </c>
      <c r="H2809" s="27" t="s">
        <v>25</v>
      </c>
      <c r="I2809" s="29">
        <v>0.60000000000000009</v>
      </c>
      <c r="J2809" s="30">
        <v>4000</v>
      </c>
      <c r="K2809" s="31">
        <f t="shared" si="20"/>
        <v>2400.0000000000005</v>
      </c>
      <c r="L2809" s="31">
        <f t="shared" si="21"/>
        <v>840.00000000000011</v>
      </c>
      <c r="M2809" s="32">
        <v>0.35</v>
      </c>
      <c r="O2809" s="37"/>
      <c r="P2809" s="35"/>
      <c r="Q2809" s="33"/>
      <c r="R2809" s="34"/>
    </row>
    <row r="2810" spans="1:18" ht="15.75" customHeight="1" x14ac:dyDescent="0.2">
      <c r="A2810" s="22"/>
      <c r="B2810" s="27" t="s">
        <v>30</v>
      </c>
      <c r="C2810" s="27">
        <v>1197831</v>
      </c>
      <c r="D2810" s="28">
        <v>44542</v>
      </c>
      <c r="E2810" s="27" t="s">
        <v>31</v>
      </c>
      <c r="F2810" s="27" t="s">
        <v>107</v>
      </c>
      <c r="G2810" s="27" t="s">
        <v>108</v>
      </c>
      <c r="H2810" s="27" t="s">
        <v>26</v>
      </c>
      <c r="I2810" s="29">
        <v>0.60000000000000009</v>
      </c>
      <c r="J2810" s="30">
        <v>3500</v>
      </c>
      <c r="K2810" s="31">
        <f t="shared" si="20"/>
        <v>2100.0000000000005</v>
      </c>
      <c r="L2810" s="31">
        <f t="shared" si="21"/>
        <v>735.00000000000011</v>
      </c>
      <c r="M2810" s="32">
        <v>0.35</v>
      </c>
      <c r="O2810" s="37"/>
      <c r="P2810" s="35"/>
      <c r="Q2810" s="33"/>
      <c r="R2810" s="34"/>
    </row>
    <row r="2811" spans="1:18" ht="15.75" customHeight="1" x14ac:dyDescent="0.2">
      <c r="A2811" s="22"/>
      <c r="B2811" s="27" t="s">
        <v>30</v>
      </c>
      <c r="C2811" s="27">
        <v>1197831</v>
      </c>
      <c r="D2811" s="28">
        <v>44542</v>
      </c>
      <c r="E2811" s="27" t="s">
        <v>31</v>
      </c>
      <c r="F2811" s="27" t="s">
        <v>107</v>
      </c>
      <c r="G2811" s="27" t="s">
        <v>108</v>
      </c>
      <c r="H2811" s="27" t="s">
        <v>27</v>
      </c>
      <c r="I2811" s="29">
        <v>0.60000000000000009</v>
      </c>
      <c r="J2811" s="30">
        <v>3000</v>
      </c>
      <c r="K2811" s="31">
        <f t="shared" ref="K2811:K3065" si="22">I2811*J2811</f>
        <v>1800.0000000000002</v>
      </c>
      <c r="L2811" s="31">
        <f t="shared" ref="L2811:L3065" si="23">K2811*M2811</f>
        <v>630</v>
      </c>
      <c r="M2811" s="32">
        <v>0.35</v>
      </c>
      <c r="O2811" s="37"/>
      <c r="P2811" s="35"/>
      <c r="Q2811" s="33"/>
      <c r="R2811" s="34"/>
    </row>
    <row r="2812" spans="1:18" ht="15.75" customHeight="1" x14ac:dyDescent="0.2">
      <c r="A2812" s="22"/>
      <c r="B2812" s="27" t="s">
        <v>30</v>
      </c>
      <c r="C2812" s="27">
        <v>1197831</v>
      </c>
      <c r="D2812" s="28">
        <v>44542</v>
      </c>
      <c r="E2812" s="27" t="s">
        <v>31</v>
      </c>
      <c r="F2812" s="27" t="s">
        <v>107</v>
      </c>
      <c r="G2812" s="27" t="s">
        <v>108</v>
      </c>
      <c r="H2812" s="27" t="s">
        <v>28</v>
      </c>
      <c r="I2812" s="29">
        <v>0.70000000000000007</v>
      </c>
      <c r="J2812" s="30">
        <v>3000</v>
      </c>
      <c r="K2812" s="31">
        <f t="shared" si="22"/>
        <v>2100</v>
      </c>
      <c r="L2812" s="31">
        <f t="shared" si="23"/>
        <v>735</v>
      </c>
      <c r="M2812" s="32">
        <v>0.35</v>
      </c>
      <c r="O2812" s="37"/>
      <c r="P2812" s="35"/>
      <c r="Q2812" s="33"/>
      <c r="R2812" s="34"/>
    </row>
    <row r="2813" spans="1:18" ht="15.75" customHeight="1" x14ac:dyDescent="0.2">
      <c r="A2813" s="22"/>
      <c r="B2813" s="27" t="s">
        <v>30</v>
      </c>
      <c r="C2813" s="27">
        <v>1197831</v>
      </c>
      <c r="D2813" s="28">
        <v>44542</v>
      </c>
      <c r="E2813" s="27" t="s">
        <v>31</v>
      </c>
      <c r="F2813" s="27" t="s">
        <v>107</v>
      </c>
      <c r="G2813" s="27" t="s">
        <v>108</v>
      </c>
      <c r="H2813" s="27" t="s">
        <v>29</v>
      </c>
      <c r="I2813" s="29">
        <v>0.75</v>
      </c>
      <c r="J2813" s="30">
        <v>4000</v>
      </c>
      <c r="K2813" s="31">
        <f t="shared" si="22"/>
        <v>3000</v>
      </c>
      <c r="L2813" s="31">
        <f t="shared" si="23"/>
        <v>1050</v>
      </c>
      <c r="M2813" s="32">
        <v>0.35</v>
      </c>
      <c r="O2813" s="37"/>
      <c r="P2813" s="35"/>
      <c r="Q2813" s="33"/>
      <c r="R2813" s="34"/>
    </row>
    <row r="2814" spans="1:18" ht="15.75" customHeight="1" x14ac:dyDescent="0.2">
      <c r="A2814" s="22" t="s">
        <v>46</v>
      </c>
      <c r="B2814" s="27" t="s">
        <v>21</v>
      </c>
      <c r="C2814" s="27">
        <v>1185732</v>
      </c>
      <c r="D2814" s="28">
        <v>44208</v>
      </c>
      <c r="E2814" s="27" t="s">
        <v>40</v>
      </c>
      <c r="F2814" s="27" t="s">
        <v>109</v>
      </c>
      <c r="G2814" s="27" t="s">
        <v>110</v>
      </c>
      <c r="H2814" s="27" t="s">
        <v>24</v>
      </c>
      <c r="I2814" s="29">
        <v>0.4</v>
      </c>
      <c r="J2814" s="30">
        <v>4750</v>
      </c>
      <c r="K2814" s="31">
        <f t="shared" si="22"/>
        <v>1900</v>
      </c>
      <c r="L2814" s="31">
        <f t="shared" si="23"/>
        <v>665</v>
      </c>
      <c r="M2814" s="32">
        <v>0.35</v>
      </c>
      <c r="O2814" s="37"/>
      <c r="P2814" s="35"/>
      <c r="Q2814" s="33"/>
      <c r="R2814" s="34"/>
    </row>
    <row r="2815" spans="1:18" ht="15.75" customHeight="1" x14ac:dyDescent="0.2">
      <c r="A2815" s="22"/>
      <c r="B2815" s="27" t="s">
        <v>21</v>
      </c>
      <c r="C2815" s="27">
        <v>1185732</v>
      </c>
      <c r="D2815" s="28">
        <v>44208</v>
      </c>
      <c r="E2815" s="27" t="s">
        <v>40</v>
      </c>
      <c r="F2815" s="27" t="s">
        <v>109</v>
      </c>
      <c r="G2815" s="27" t="s">
        <v>110</v>
      </c>
      <c r="H2815" s="27" t="s">
        <v>25</v>
      </c>
      <c r="I2815" s="29">
        <v>0.4</v>
      </c>
      <c r="J2815" s="30">
        <v>2750</v>
      </c>
      <c r="K2815" s="31">
        <f t="shared" si="22"/>
        <v>1100</v>
      </c>
      <c r="L2815" s="31">
        <f t="shared" si="23"/>
        <v>330</v>
      </c>
      <c r="M2815" s="32">
        <v>0.3</v>
      </c>
      <c r="O2815" s="37"/>
      <c r="P2815" s="35"/>
      <c r="Q2815" s="33"/>
      <c r="R2815" s="34"/>
    </row>
    <row r="2816" spans="1:18" ht="15.75" customHeight="1" x14ac:dyDescent="0.2">
      <c r="A2816" s="22"/>
      <c r="B2816" s="27" t="s">
        <v>21</v>
      </c>
      <c r="C2816" s="27">
        <v>1185732</v>
      </c>
      <c r="D2816" s="28">
        <v>44208</v>
      </c>
      <c r="E2816" s="27" t="s">
        <v>40</v>
      </c>
      <c r="F2816" s="27" t="s">
        <v>109</v>
      </c>
      <c r="G2816" s="27" t="s">
        <v>110</v>
      </c>
      <c r="H2816" s="27" t="s">
        <v>26</v>
      </c>
      <c r="I2816" s="29">
        <v>0.30000000000000004</v>
      </c>
      <c r="J2816" s="30">
        <v>2750</v>
      </c>
      <c r="K2816" s="31">
        <f t="shared" si="22"/>
        <v>825.00000000000011</v>
      </c>
      <c r="L2816" s="31">
        <f t="shared" si="23"/>
        <v>247.50000000000003</v>
      </c>
      <c r="M2816" s="32">
        <v>0.3</v>
      </c>
      <c r="O2816" s="37"/>
      <c r="P2816" s="35"/>
      <c r="Q2816" s="33"/>
      <c r="R2816" s="34"/>
    </row>
    <row r="2817" spans="1:18" ht="15.75" customHeight="1" x14ac:dyDescent="0.2">
      <c r="A2817" s="22"/>
      <c r="B2817" s="27" t="s">
        <v>21</v>
      </c>
      <c r="C2817" s="27">
        <v>1185732</v>
      </c>
      <c r="D2817" s="28">
        <v>44208</v>
      </c>
      <c r="E2817" s="27" t="s">
        <v>40</v>
      </c>
      <c r="F2817" s="27" t="s">
        <v>109</v>
      </c>
      <c r="G2817" s="27" t="s">
        <v>110</v>
      </c>
      <c r="H2817" s="27" t="s">
        <v>27</v>
      </c>
      <c r="I2817" s="29">
        <v>0.35000000000000003</v>
      </c>
      <c r="J2817" s="30">
        <v>1250</v>
      </c>
      <c r="K2817" s="31">
        <f t="shared" si="22"/>
        <v>437.50000000000006</v>
      </c>
      <c r="L2817" s="31">
        <f t="shared" si="23"/>
        <v>131.25</v>
      </c>
      <c r="M2817" s="32">
        <v>0.3</v>
      </c>
      <c r="O2817" s="37"/>
      <c r="P2817" s="35"/>
      <c r="Q2817" s="33"/>
      <c r="R2817" s="34"/>
    </row>
    <row r="2818" spans="1:18" ht="15.75" customHeight="1" x14ac:dyDescent="0.2">
      <c r="A2818" s="22"/>
      <c r="B2818" s="27" t="s">
        <v>21</v>
      </c>
      <c r="C2818" s="27">
        <v>1185732</v>
      </c>
      <c r="D2818" s="28">
        <v>44208</v>
      </c>
      <c r="E2818" s="27" t="s">
        <v>40</v>
      </c>
      <c r="F2818" s="27" t="s">
        <v>109</v>
      </c>
      <c r="G2818" s="27" t="s">
        <v>110</v>
      </c>
      <c r="H2818" s="27" t="s">
        <v>28</v>
      </c>
      <c r="I2818" s="29">
        <v>0.49999999999999994</v>
      </c>
      <c r="J2818" s="30">
        <v>1750</v>
      </c>
      <c r="K2818" s="31">
        <f t="shared" si="22"/>
        <v>874.99999999999989</v>
      </c>
      <c r="L2818" s="31">
        <f t="shared" si="23"/>
        <v>306.24999999999994</v>
      </c>
      <c r="M2818" s="32">
        <v>0.35</v>
      </c>
      <c r="O2818" s="37"/>
      <c r="P2818" s="35"/>
      <c r="Q2818" s="33"/>
      <c r="R2818" s="34"/>
    </row>
    <row r="2819" spans="1:18" ht="15.75" customHeight="1" x14ac:dyDescent="0.2">
      <c r="A2819" s="22"/>
      <c r="B2819" s="27" t="s">
        <v>21</v>
      </c>
      <c r="C2819" s="27">
        <v>1185732</v>
      </c>
      <c r="D2819" s="28">
        <v>44208</v>
      </c>
      <c r="E2819" s="27" t="s">
        <v>40</v>
      </c>
      <c r="F2819" s="27" t="s">
        <v>109</v>
      </c>
      <c r="G2819" s="27" t="s">
        <v>110</v>
      </c>
      <c r="H2819" s="27" t="s">
        <v>29</v>
      </c>
      <c r="I2819" s="29">
        <v>0.4</v>
      </c>
      <c r="J2819" s="30">
        <v>2750</v>
      </c>
      <c r="K2819" s="31">
        <f t="shared" si="22"/>
        <v>1100</v>
      </c>
      <c r="L2819" s="31">
        <f t="shared" si="23"/>
        <v>440</v>
      </c>
      <c r="M2819" s="32">
        <v>0.4</v>
      </c>
      <c r="O2819" s="37"/>
      <c r="P2819" s="35"/>
      <c r="Q2819" s="33"/>
      <c r="R2819" s="34"/>
    </row>
    <row r="2820" spans="1:18" ht="15.75" customHeight="1" x14ac:dyDescent="0.2">
      <c r="A2820" s="22"/>
      <c r="B2820" s="27" t="s">
        <v>21</v>
      </c>
      <c r="C2820" s="27">
        <v>1185732</v>
      </c>
      <c r="D2820" s="28">
        <v>44239</v>
      </c>
      <c r="E2820" s="27" t="s">
        <v>40</v>
      </c>
      <c r="F2820" s="27" t="s">
        <v>109</v>
      </c>
      <c r="G2820" s="27" t="s">
        <v>110</v>
      </c>
      <c r="H2820" s="27" t="s">
        <v>24</v>
      </c>
      <c r="I2820" s="29">
        <v>0.4</v>
      </c>
      <c r="J2820" s="30">
        <v>5250</v>
      </c>
      <c r="K2820" s="31">
        <f t="shared" si="22"/>
        <v>2100</v>
      </c>
      <c r="L2820" s="31">
        <f t="shared" si="23"/>
        <v>735</v>
      </c>
      <c r="M2820" s="32">
        <v>0.35</v>
      </c>
      <c r="O2820" s="37"/>
      <c r="P2820" s="35"/>
      <c r="Q2820" s="33"/>
      <c r="R2820" s="34"/>
    </row>
    <row r="2821" spans="1:18" ht="15.75" customHeight="1" x14ac:dyDescent="0.2">
      <c r="A2821" s="22"/>
      <c r="B2821" s="27" t="s">
        <v>21</v>
      </c>
      <c r="C2821" s="27">
        <v>1185732</v>
      </c>
      <c r="D2821" s="28">
        <v>44239</v>
      </c>
      <c r="E2821" s="27" t="s">
        <v>40</v>
      </c>
      <c r="F2821" s="27" t="s">
        <v>109</v>
      </c>
      <c r="G2821" s="27" t="s">
        <v>110</v>
      </c>
      <c r="H2821" s="27" t="s">
        <v>25</v>
      </c>
      <c r="I2821" s="29">
        <v>0.4</v>
      </c>
      <c r="J2821" s="30">
        <v>1750</v>
      </c>
      <c r="K2821" s="31">
        <f t="shared" si="22"/>
        <v>700</v>
      </c>
      <c r="L2821" s="31">
        <f t="shared" si="23"/>
        <v>210</v>
      </c>
      <c r="M2821" s="32">
        <v>0.3</v>
      </c>
      <c r="O2821" s="37"/>
      <c r="P2821" s="35"/>
      <c r="Q2821" s="33"/>
      <c r="R2821" s="34"/>
    </row>
    <row r="2822" spans="1:18" ht="15.75" customHeight="1" x14ac:dyDescent="0.2">
      <c r="A2822" s="22"/>
      <c r="B2822" s="27" t="s">
        <v>21</v>
      </c>
      <c r="C2822" s="27">
        <v>1185732</v>
      </c>
      <c r="D2822" s="28">
        <v>44239</v>
      </c>
      <c r="E2822" s="27" t="s">
        <v>40</v>
      </c>
      <c r="F2822" s="27" t="s">
        <v>109</v>
      </c>
      <c r="G2822" s="27" t="s">
        <v>110</v>
      </c>
      <c r="H2822" s="27" t="s">
        <v>26</v>
      </c>
      <c r="I2822" s="29">
        <v>0.30000000000000004</v>
      </c>
      <c r="J2822" s="30">
        <v>2250</v>
      </c>
      <c r="K2822" s="31">
        <f t="shared" si="22"/>
        <v>675.00000000000011</v>
      </c>
      <c r="L2822" s="31">
        <f t="shared" si="23"/>
        <v>202.50000000000003</v>
      </c>
      <c r="M2822" s="32">
        <v>0.3</v>
      </c>
      <c r="O2822" s="37"/>
      <c r="P2822" s="35"/>
      <c r="Q2822" s="33"/>
      <c r="R2822" s="34"/>
    </row>
    <row r="2823" spans="1:18" ht="15.75" customHeight="1" x14ac:dyDescent="0.2">
      <c r="A2823" s="22"/>
      <c r="B2823" s="27" t="s">
        <v>21</v>
      </c>
      <c r="C2823" s="27">
        <v>1185732</v>
      </c>
      <c r="D2823" s="28">
        <v>44239</v>
      </c>
      <c r="E2823" s="27" t="s">
        <v>40</v>
      </c>
      <c r="F2823" s="27" t="s">
        <v>109</v>
      </c>
      <c r="G2823" s="27" t="s">
        <v>110</v>
      </c>
      <c r="H2823" s="27" t="s">
        <v>27</v>
      </c>
      <c r="I2823" s="29">
        <v>0.35000000000000003</v>
      </c>
      <c r="J2823" s="30">
        <v>1000</v>
      </c>
      <c r="K2823" s="31">
        <f t="shared" si="22"/>
        <v>350.00000000000006</v>
      </c>
      <c r="L2823" s="31">
        <f t="shared" si="23"/>
        <v>105.00000000000001</v>
      </c>
      <c r="M2823" s="32">
        <v>0.3</v>
      </c>
      <c r="O2823" s="37"/>
      <c r="P2823" s="35"/>
      <c r="Q2823" s="33"/>
      <c r="R2823" s="34"/>
    </row>
    <row r="2824" spans="1:18" ht="15.75" customHeight="1" x14ac:dyDescent="0.2">
      <c r="A2824" s="22"/>
      <c r="B2824" s="27" t="s">
        <v>21</v>
      </c>
      <c r="C2824" s="27">
        <v>1185732</v>
      </c>
      <c r="D2824" s="28">
        <v>44239</v>
      </c>
      <c r="E2824" s="27" t="s">
        <v>40</v>
      </c>
      <c r="F2824" s="27" t="s">
        <v>109</v>
      </c>
      <c r="G2824" s="27" t="s">
        <v>110</v>
      </c>
      <c r="H2824" s="27" t="s">
        <v>28</v>
      </c>
      <c r="I2824" s="29">
        <v>0.49999999999999994</v>
      </c>
      <c r="J2824" s="30">
        <v>1750</v>
      </c>
      <c r="K2824" s="31">
        <f t="shared" si="22"/>
        <v>874.99999999999989</v>
      </c>
      <c r="L2824" s="31">
        <f t="shared" si="23"/>
        <v>306.24999999999994</v>
      </c>
      <c r="M2824" s="32">
        <v>0.35</v>
      </c>
      <c r="O2824" s="37"/>
      <c r="P2824" s="35"/>
      <c r="Q2824" s="33"/>
      <c r="R2824" s="34"/>
    </row>
    <row r="2825" spans="1:18" ht="15.75" customHeight="1" x14ac:dyDescent="0.2">
      <c r="A2825" s="22"/>
      <c r="B2825" s="27" t="s">
        <v>21</v>
      </c>
      <c r="C2825" s="27">
        <v>1185732</v>
      </c>
      <c r="D2825" s="28">
        <v>44239</v>
      </c>
      <c r="E2825" s="27" t="s">
        <v>40</v>
      </c>
      <c r="F2825" s="27" t="s">
        <v>109</v>
      </c>
      <c r="G2825" s="27" t="s">
        <v>110</v>
      </c>
      <c r="H2825" s="27" t="s">
        <v>29</v>
      </c>
      <c r="I2825" s="29">
        <v>0.35</v>
      </c>
      <c r="J2825" s="30">
        <v>2750</v>
      </c>
      <c r="K2825" s="31">
        <f t="shared" si="22"/>
        <v>962.49999999999989</v>
      </c>
      <c r="L2825" s="31">
        <f t="shared" si="23"/>
        <v>385</v>
      </c>
      <c r="M2825" s="32">
        <v>0.4</v>
      </c>
      <c r="O2825" s="37"/>
      <c r="P2825" s="35"/>
      <c r="Q2825" s="33"/>
      <c r="R2825" s="34"/>
    </row>
    <row r="2826" spans="1:18" ht="15.75" customHeight="1" x14ac:dyDescent="0.2">
      <c r="A2826" s="22"/>
      <c r="B2826" s="27" t="s">
        <v>21</v>
      </c>
      <c r="C2826" s="27">
        <v>1185732</v>
      </c>
      <c r="D2826" s="28">
        <v>44266</v>
      </c>
      <c r="E2826" s="27" t="s">
        <v>40</v>
      </c>
      <c r="F2826" s="27" t="s">
        <v>109</v>
      </c>
      <c r="G2826" s="27" t="s">
        <v>110</v>
      </c>
      <c r="H2826" s="27" t="s">
        <v>24</v>
      </c>
      <c r="I2826" s="29">
        <v>0.4</v>
      </c>
      <c r="J2826" s="30">
        <v>4950</v>
      </c>
      <c r="K2826" s="31">
        <f t="shared" si="22"/>
        <v>1980</v>
      </c>
      <c r="L2826" s="31">
        <f t="shared" si="23"/>
        <v>693</v>
      </c>
      <c r="M2826" s="32">
        <v>0.35</v>
      </c>
      <c r="O2826" s="37"/>
      <c r="P2826" s="35"/>
      <c r="Q2826" s="33"/>
      <c r="R2826" s="34"/>
    </row>
    <row r="2827" spans="1:18" ht="15.75" customHeight="1" x14ac:dyDescent="0.2">
      <c r="A2827" s="22"/>
      <c r="B2827" s="27" t="s">
        <v>21</v>
      </c>
      <c r="C2827" s="27">
        <v>1185732</v>
      </c>
      <c r="D2827" s="28">
        <v>44266</v>
      </c>
      <c r="E2827" s="27" t="s">
        <v>40</v>
      </c>
      <c r="F2827" s="27" t="s">
        <v>109</v>
      </c>
      <c r="G2827" s="27" t="s">
        <v>110</v>
      </c>
      <c r="H2827" s="27" t="s">
        <v>25</v>
      </c>
      <c r="I2827" s="29">
        <v>0.4</v>
      </c>
      <c r="J2827" s="30">
        <v>2000</v>
      </c>
      <c r="K2827" s="31">
        <f t="shared" si="22"/>
        <v>800</v>
      </c>
      <c r="L2827" s="31">
        <f t="shared" si="23"/>
        <v>240</v>
      </c>
      <c r="M2827" s="32">
        <v>0.3</v>
      </c>
      <c r="O2827" s="37"/>
      <c r="P2827" s="35"/>
      <c r="Q2827" s="33"/>
      <c r="R2827" s="34"/>
    </row>
    <row r="2828" spans="1:18" ht="15.75" customHeight="1" x14ac:dyDescent="0.2">
      <c r="A2828" s="22"/>
      <c r="B2828" s="27" t="s">
        <v>21</v>
      </c>
      <c r="C2828" s="27">
        <v>1185732</v>
      </c>
      <c r="D2828" s="28">
        <v>44266</v>
      </c>
      <c r="E2828" s="27" t="s">
        <v>40</v>
      </c>
      <c r="F2828" s="27" t="s">
        <v>109</v>
      </c>
      <c r="G2828" s="27" t="s">
        <v>110</v>
      </c>
      <c r="H2828" s="27" t="s">
        <v>26</v>
      </c>
      <c r="I2828" s="29">
        <v>0.30000000000000004</v>
      </c>
      <c r="J2828" s="30">
        <v>2250</v>
      </c>
      <c r="K2828" s="31">
        <f t="shared" si="22"/>
        <v>675.00000000000011</v>
      </c>
      <c r="L2828" s="31">
        <f t="shared" si="23"/>
        <v>202.50000000000003</v>
      </c>
      <c r="M2828" s="32">
        <v>0.3</v>
      </c>
      <c r="O2828" s="37"/>
      <c r="P2828" s="35"/>
      <c r="Q2828" s="33"/>
      <c r="R2828" s="34"/>
    </row>
    <row r="2829" spans="1:18" ht="15.75" customHeight="1" x14ac:dyDescent="0.2">
      <c r="A2829" s="22"/>
      <c r="B2829" s="27" t="s">
        <v>21</v>
      </c>
      <c r="C2829" s="27">
        <v>1185732</v>
      </c>
      <c r="D2829" s="28">
        <v>44266</v>
      </c>
      <c r="E2829" s="27" t="s">
        <v>40</v>
      </c>
      <c r="F2829" s="27" t="s">
        <v>109</v>
      </c>
      <c r="G2829" s="27" t="s">
        <v>110</v>
      </c>
      <c r="H2829" s="27" t="s">
        <v>27</v>
      </c>
      <c r="I2829" s="29">
        <v>0.35</v>
      </c>
      <c r="J2829" s="30">
        <v>750</v>
      </c>
      <c r="K2829" s="31">
        <f t="shared" si="22"/>
        <v>262.5</v>
      </c>
      <c r="L2829" s="31">
        <f t="shared" si="23"/>
        <v>78.75</v>
      </c>
      <c r="M2829" s="32">
        <v>0.3</v>
      </c>
      <c r="O2829" s="37"/>
      <c r="P2829" s="35"/>
      <c r="Q2829" s="33"/>
      <c r="R2829" s="34"/>
    </row>
    <row r="2830" spans="1:18" ht="15.75" customHeight="1" x14ac:dyDescent="0.2">
      <c r="A2830" s="22"/>
      <c r="B2830" s="27" t="s">
        <v>21</v>
      </c>
      <c r="C2830" s="27">
        <v>1185732</v>
      </c>
      <c r="D2830" s="28">
        <v>44266</v>
      </c>
      <c r="E2830" s="27" t="s">
        <v>40</v>
      </c>
      <c r="F2830" s="27" t="s">
        <v>109</v>
      </c>
      <c r="G2830" s="27" t="s">
        <v>110</v>
      </c>
      <c r="H2830" s="27" t="s">
        <v>28</v>
      </c>
      <c r="I2830" s="29">
        <v>0.5</v>
      </c>
      <c r="J2830" s="30">
        <v>1250</v>
      </c>
      <c r="K2830" s="31">
        <f t="shared" si="22"/>
        <v>625</v>
      </c>
      <c r="L2830" s="31">
        <f t="shared" si="23"/>
        <v>218.75</v>
      </c>
      <c r="M2830" s="32">
        <v>0.35</v>
      </c>
      <c r="O2830" s="37"/>
      <c r="P2830" s="35"/>
      <c r="Q2830" s="33"/>
      <c r="R2830" s="34"/>
    </row>
    <row r="2831" spans="1:18" ht="15.75" customHeight="1" x14ac:dyDescent="0.2">
      <c r="A2831" s="22"/>
      <c r="B2831" s="27" t="s">
        <v>21</v>
      </c>
      <c r="C2831" s="27">
        <v>1185732</v>
      </c>
      <c r="D2831" s="28">
        <v>44266</v>
      </c>
      <c r="E2831" s="27" t="s">
        <v>40</v>
      </c>
      <c r="F2831" s="27" t="s">
        <v>109</v>
      </c>
      <c r="G2831" s="27" t="s">
        <v>110</v>
      </c>
      <c r="H2831" s="27" t="s">
        <v>29</v>
      </c>
      <c r="I2831" s="29">
        <v>0.4</v>
      </c>
      <c r="J2831" s="30">
        <v>2250</v>
      </c>
      <c r="K2831" s="31">
        <f t="shared" si="22"/>
        <v>900</v>
      </c>
      <c r="L2831" s="31">
        <f t="shared" si="23"/>
        <v>360</v>
      </c>
      <c r="M2831" s="32">
        <v>0.4</v>
      </c>
      <c r="O2831" s="37"/>
      <c r="P2831" s="35"/>
      <c r="Q2831" s="33"/>
      <c r="R2831" s="34"/>
    </row>
    <row r="2832" spans="1:18" ht="15.75" customHeight="1" x14ac:dyDescent="0.2">
      <c r="A2832" s="22"/>
      <c r="B2832" s="27" t="s">
        <v>21</v>
      </c>
      <c r="C2832" s="27">
        <v>1185732</v>
      </c>
      <c r="D2832" s="28">
        <v>44298</v>
      </c>
      <c r="E2832" s="27" t="s">
        <v>40</v>
      </c>
      <c r="F2832" s="27" t="s">
        <v>109</v>
      </c>
      <c r="G2832" s="27" t="s">
        <v>110</v>
      </c>
      <c r="H2832" s="27" t="s">
        <v>24</v>
      </c>
      <c r="I2832" s="29">
        <v>0.4</v>
      </c>
      <c r="J2832" s="30">
        <v>4500</v>
      </c>
      <c r="K2832" s="31">
        <f t="shared" si="22"/>
        <v>1800</v>
      </c>
      <c r="L2832" s="31">
        <f t="shared" si="23"/>
        <v>630</v>
      </c>
      <c r="M2832" s="32">
        <v>0.35</v>
      </c>
      <c r="O2832" s="37"/>
      <c r="P2832" s="35"/>
      <c r="Q2832" s="33"/>
      <c r="R2832" s="34"/>
    </row>
    <row r="2833" spans="1:18" ht="15.75" customHeight="1" x14ac:dyDescent="0.2">
      <c r="A2833" s="22"/>
      <c r="B2833" s="27" t="s">
        <v>21</v>
      </c>
      <c r="C2833" s="27">
        <v>1185732</v>
      </c>
      <c r="D2833" s="28">
        <v>44298</v>
      </c>
      <c r="E2833" s="27" t="s">
        <v>40</v>
      </c>
      <c r="F2833" s="27" t="s">
        <v>109</v>
      </c>
      <c r="G2833" s="27" t="s">
        <v>110</v>
      </c>
      <c r="H2833" s="27" t="s">
        <v>25</v>
      </c>
      <c r="I2833" s="29">
        <v>0.4</v>
      </c>
      <c r="J2833" s="30">
        <v>1500</v>
      </c>
      <c r="K2833" s="31">
        <f t="shared" si="22"/>
        <v>600</v>
      </c>
      <c r="L2833" s="31">
        <f t="shared" si="23"/>
        <v>180</v>
      </c>
      <c r="M2833" s="32">
        <v>0.3</v>
      </c>
      <c r="O2833" s="37"/>
      <c r="P2833" s="35"/>
      <c r="Q2833" s="33"/>
      <c r="R2833" s="34"/>
    </row>
    <row r="2834" spans="1:18" ht="15.75" customHeight="1" x14ac:dyDescent="0.2">
      <c r="A2834" s="22"/>
      <c r="B2834" s="27" t="s">
        <v>21</v>
      </c>
      <c r="C2834" s="27">
        <v>1185732</v>
      </c>
      <c r="D2834" s="28">
        <v>44298</v>
      </c>
      <c r="E2834" s="27" t="s">
        <v>40</v>
      </c>
      <c r="F2834" s="27" t="s">
        <v>109</v>
      </c>
      <c r="G2834" s="27" t="s">
        <v>110</v>
      </c>
      <c r="H2834" s="27" t="s">
        <v>26</v>
      </c>
      <c r="I2834" s="29">
        <v>0.30000000000000004</v>
      </c>
      <c r="J2834" s="30">
        <v>1500</v>
      </c>
      <c r="K2834" s="31">
        <f t="shared" si="22"/>
        <v>450.00000000000006</v>
      </c>
      <c r="L2834" s="31">
        <f t="shared" si="23"/>
        <v>135</v>
      </c>
      <c r="M2834" s="32">
        <v>0.3</v>
      </c>
      <c r="O2834" s="37"/>
      <c r="P2834" s="35"/>
      <c r="Q2834" s="33"/>
      <c r="R2834" s="34"/>
    </row>
    <row r="2835" spans="1:18" ht="15.75" customHeight="1" x14ac:dyDescent="0.2">
      <c r="A2835" s="22"/>
      <c r="B2835" s="27" t="s">
        <v>21</v>
      </c>
      <c r="C2835" s="27">
        <v>1185732</v>
      </c>
      <c r="D2835" s="28">
        <v>44298</v>
      </c>
      <c r="E2835" s="27" t="s">
        <v>40</v>
      </c>
      <c r="F2835" s="27" t="s">
        <v>109</v>
      </c>
      <c r="G2835" s="27" t="s">
        <v>110</v>
      </c>
      <c r="H2835" s="27" t="s">
        <v>27</v>
      </c>
      <c r="I2835" s="29">
        <v>0.35</v>
      </c>
      <c r="J2835" s="30">
        <v>750</v>
      </c>
      <c r="K2835" s="31">
        <f t="shared" si="22"/>
        <v>262.5</v>
      </c>
      <c r="L2835" s="31">
        <f t="shared" si="23"/>
        <v>78.75</v>
      </c>
      <c r="M2835" s="32">
        <v>0.3</v>
      </c>
      <c r="O2835" s="37"/>
      <c r="P2835" s="35"/>
      <c r="Q2835" s="33"/>
      <c r="R2835" s="34"/>
    </row>
    <row r="2836" spans="1:18" ht="15.75" customHeight="1" x14ac:dyDescent="0.2">
      <c r="A2836" s="22"/>
      <c r="B2836" s="27" t="s">
        <v>21</v>
      </c>
      <c r="C2836" s="27">
        <v>1185732</v>
      </c>
      <c r="D2836" s="28">
        <v>44298</v>
      </c>
      <c r="E2836" s="27" t="s">
        <v>40</v>
      </c>
      <c r="F2836" s="27" t="s">
        <v>109</v>
      </c>
      <c r="G2836" s="27" t="s">
        <v>110</v>
      </c>
      <c r="H2836" s="27" t="s">
        <v>28</v>
      </c>
      <c r="I2836" s="29">
        <v>0.6</v>
      </c>
      <c r="J2836" s="30">
        <v>1000</v>
      </c>
      <c r="K2836" s="31">
        <f t="shared" si="22"/>
        <v>600</v>
      </c>
      <c r="L2836" s="31">
        <f t="shared" si="23"/>
        <v>210</v>
      </c>
      <c r="M2836" s="32">
        <v>0.35</v>
      </c>
      <c r="O2836" s="37"/>
      <c r="P2836" s="35"/>
      <c r="Q2836" s="33"/>
      <c r="R2836" s="34"/>
    </row>
    <row r="2837" spans="1:18" ht="15.75" customHeight="1" x14ac:dyDescent="0.2">
      <c r="A2837" s="22"/>
      <c r="B2837" s="27" t="s">
        <v>21</v>
      </c>
      <c r="C2837" s="27">
        <v>1185732</v>
      </c>
      <c r="D2837" s="28">
        <v>44298</v>
      </c>
      <c r="E2837" s="27" t="s">
        <v>40</v>
      </c>
      <c r="F2837" s="27" t="s">
        <v>109</v>
      </c>
      <c r="G2837" s="27" t="s">
        <v>110</v>
      </c>
      <c r="H2837" s="27" t="s">
        <v>29</v>
      </c>
      <c r="I2837" s="29">
        <v>0.5</v>
      </c>
      <c r="J2837" s="30">
        <v>2250</v>
      </c>
      <c r="K2837" s="31">
        <f t="shared" si="22"/>
        <v>1125</v>
      </c>
      <c r="L2837" s="31">
        <f t="shared" si="23"/>
        <v>450</v>
      </c>
      <c r="M2837" s="32">
        <v>0.4</v>
      </c>
      <c r="O2837" s="37"/>
      <c r="P2837" s="35"/>
      <c r="Q2837" s="33"/>
      <c r="R2837" s="34"/>
    </row>
    <row r="2838" spans="1:18" ht="15.75" customHeight="1" x14ac:dyDescent="0.2">
      <c r="A2838" s="22"/>
      <c r="B2838" s="27" t="s">
        <v>21</v>
      </c>
      <c r="C2838" s="27">
        <v>1185732</v>
      </c>
      <c r="D2838" s="28">
        <v>44329</v>
      </c>
      <c r="E2838" s="27" t="s">
        <v>40</v>
      </c>
      <c r="F2838" s="27" t="s">
        <v>109</v>
      </c>
      <c r="G2838" s="27" t="s">
        <v>110</v>
      </c>
      <c r="H2838" s="27" t="s">
        <v>24</v>
      </c>
      <c r="I2838" s="29">
        <v>0.6</v>
      </c>
      <c r="J2838" s="30">
        <v>4950</v>
      </c>
      <c r="K2838" s="31">
        <f t="shared" si="22"/>
        <v>2970</v>
      </c>
      <c r="L2838" s="31">
        <f t="shared" si="23"/>
        <v>1039.5</v>
      </c>
      <c r="M2838" s="32">
        <v>0.35</v>
      </c>
      <c r="O2838" s="37"/>
      <c r="P2838" s="35"/>
      <c r="Q2838" s="33"/>
      <c r="R2838" s="34"/>
    </row>
    <row r="2839" spans="1:18" ht="15.75" customHeight="1" x14ac:dyDescent="0.2">
      <c r="A2839" s="22"/>
      <c r="B2839" s="27" t="s">
        <v>21</v>
      </c>
      <c r="C2839" s="27">
        <v>1185732</v>
      </c>
      <c r="D2839" s="28">
        <v>44329</v>
      </c>
      <c r="E2839" s="27" t="s">
        <v>40</v>
      </c>
      <c r="F2839" s="27" t="s">
        <v>109</v>
      </c>
      <c r="G2839" s="27" t="s">
        <v>110</v>
      </c>
      <c r="H2839" s="27" t="s">
        <v>25</v>
      </c>
      <c r="I2839" s="29">
        <v>0.5</v>
      </c>
      <c r="J2839" s="30">
        <v>2000</v>
      </c>
      <c r="K2839" s="31">
        <f t="shared" si="22"/>
        <v>1000</v>
      </c>
      <c r="L2839" s="31">
        <f t="shared" si="23"/>
        <v>300</v>
      </c>
      <c r="M2839" s="32">
        <v>0.3</v>
      </c>
      <c r="O2839" s="37"/>
      <c r="P2839" s="35"/>
      <c r="Q2839" s="33"/>
      <c r="R2839" s="34"/>
    </row>
    <row r="2840" spans="1:18" ht="15.75" customHeight="1" x14ac:dyDescent="0.2">
      <c r="A2840" s="22"/>
      <c r="B2840" s="27" t="s">
        <v>21</v>
      </c>
      <c r="C2840" s="27">
        <v>1185732</v>
      </c>
      <c r="D2840" s="28">
        <v>44329</v>
      </c>
      <c r="E2840" s="27" t="s">
        <v>40</v>
      </c>
      <c r="F2840" s="27" t="s">
        <v>109</v>
      </c>
      <c r="G2840" s="27" t="s">
        <v>110</v>
      </c>
      <c r="H2840" s="27" t="s">
        <v>26</v>
      </c>
      <c r="I2840" s="29">
        <v>0.45</v>
      </c>
      <c r="J2840" s="30">
        <v>1750</v>
      </c>
      <c r="K2840" s="31">
        <f t="shared" si="22"/>
        <v>787.5</v>
      </c>
      <c r="L2840" s="31">
        <f t="shared" si="23"/>
        <v>236.25</v>
      </c>
      <c r="M2840" s="32">
        <v>0.3</v>
      </c>
      <c r="O2840" s="37"/>
      <c r="P2840" s="35"/>
      <c r="Q2840" s="33"/>
      <c r="R2840" s="34"/>
    </row>
    <row r="2841" spans="1:18" ht="15.75" customHeight="1" x14ac:dyDescent="0.2">
      <c r="A2841" s="22"/>
      <c r="B2841" s="27" t="s">
        <v>21</v>
      </c>
      <c r="C2841" s="27">
        <v>1185732</v>
      </c>
      <c r="D2841" s="28">
        <v>44329</v>
      </c>
      <c r="E2841" s="27" t="s">
        <v>40</v>
      </c>
      <c r="F2841" s="27" t="s">
        <v>109</v>
      </c>
      <c r="G2841" s="27" t="s">
        <v>110</v>
      </c>
      <c r="H2841" s="27" t="s">
        <v>27</v>
      </c>
      <c r="I2841" s="29">
        <v>0.45</v>
      </c>
      <c r="J2841" s="30">
        <v>1000</v>
      </c>
      <c r="K2841" s="31">
        <f t="shared" si="22"/>
        <v>450</v>
      </c>
      <c r="L2841" s="31">
        <f t="shared" si="23"/>
        <v>135</v>
      </c>
      <c r="M2841" s="32">
        <v>0.3</v>
      </c>
      <c r="O2841" s="37"/>
      <c r="P2841" s="35"/>
      <c r="Q2841" s="33"/>
      <c r="R2841" s="34"/>
    </row>
    <row r="2842" spans="1:18" ht="15.75" customHeight="1" x14ac:dyDescent="0.2">
      <c r="A2842" s="22"/>
      <c r="B2842" s="27" t="s">
        <v>21</v>
      </c>
      <c r="C2842" s="27">
        <v>1185732</v>
      </c>
      <c r="D2842" s="28">
        <v>44329</v>
      </c>
      <c r="E2842" s="27" t="s">
        <v>40</v>
      </c>
      <c r="F2842" s="27" t="s">
        <v>109</v>
      </c>
      <c r="G2842" s="27" t="s">
        <v>110</v>
      </c>
      <c r="H2842" s="27" t="s">
        <v>28</v>
      </c>
      <c r="I2842" s="29">
        <v>0.54999999999999993</v>
      </c>
      <c r="J2842" s="30">
        <v>1250</v>
      </c>
      <c r="K2842" s="31">
        <f t="shared" si="22"/>
        <v>687.49999999999989</v>
      </c>
      <c r="L2842" s="31">
        <f t="shared" si="23"/>
        <v>240.62499999999994</v>
      </c>
      <c r="M2842" s="32">
        <v>0.35</v>
      </c>
      <c r="O2842" s="37"/>
      <c r="P2842" s="35"/>
      <c r="Q2842" s="33"/>
      <c r="R2842" s="34"/>
    </row>
    <row r="2843" spans="1:18" ht="15.75" customHeight="1" x14ac:dyDescent="0.2">
      <c r="A2843" s="22"/>
      <c r="B2843" s="27" t="s">
        <v>21</v>
      </c>
      <c r="C2843" s="27">
        <v>1185732</v>
      </c>
      <c r="D2843" s="28">
        <v>44329</v>
      </c>
      <c r="E2843" s="27" t="s">
        <v>40</v>
      </c>
      <c r="F2843" s="27" t="s">
        <v>109</v>
      </c>
      <c r="G2843" s="27" t="s">
        <v>110</v>
      </c>
      <c r="H2843" s="27" t="s">
        <v>29</v>
      </c>
      <c r="I2843" s="29">
        <v>0.6</v>
      </c>
      <c r="J2843" s="30">
        <v>2500</v>
      </c>
      <c r="K2843" s="31">
        <f t="shared" si="22"/>
        <v>1500</v>
      </c>
      <c r="L2843" s="31">
        <f t="shared" si="23"/>
        <v>600</v>
      </c>
      <c r="M2843" s="32">
        <v>0.4</v>
      </c>
      <c r="O2843" s="37"/>
      <c r="P2843" s="35"/>
      <c r="Q2843" s="33"/>
      <c r="R2843" s="34"/>
    </row>
    <row r="2844" spans="1:18" ht="15.75" customHeight="1" x14ac:dyDescent="0.2">
      <c r="A2844" s="22"/>
      <c r="B2844" s="27" t="s">
        <v>21</v>
      </c>
      <c r="C2844" s="27">
        <v>1185732</v>
      </c>
      <c r="D2844" s="28">
        <v>44359</v>
      </c>
      <c r="E2844" s="27" t="s">
        <v>40</v>
      </c>
      <c r="F2844" s="27" t="s">
        <v>109</v>
      </c>
      <c r="G2844" s="27" t="s">
        <v>110</v>
      </c>
      <c r="H2844" s="27" t="s">
        <v>24</v>
      </c>
      <c r="I2844" s="29">
        <v>0.45</v>
      </c>
      <c r="J2844" s="30">
        <v>5000</v>
      </c>
      <c r="K2844" s="31">
        <f t="shared" si="22"/>
        <v>2250</v>
      </c>
      <c r="L2844" s="31">
        <f t="shared" si="23"/>
        <v>787.5</v>
      </c>
      <c r="M2844" s="32">
        <v>0.35</v>
      </c>
      <c r="O2844" s="37"/>
      <c r="P2844" s="35"/>
      <c r="Q2844" s="33"/>
      <c r="R2844" s="34"/>
    </row>
    <row r="2845" spans="1:18" ht="15.75" customHeight="1" x14ac:dyDescent="0.2">
      <c r="A2845" s="22"/>
      <c r="B2845" s="27" t="s">
        <v>21</v>
      </c>
      <c r="C2845" s="27">
        <v>1185732</v>
      </c>
      <c r="D2845" s="28">
        <v>44359</v>
      </c>
      <c r="E2845" s="27" t="s">
        <v>40</v>
      </c>
      <c r="F2845" s="27" t="s">
        <v>109</v>
      </c>
      <c r="G2845" s="27" t="s">
        <v>110</v>
      </c>
      <c r="H2845" s="27" t="s">
        <v>25</v>
      </c>
      <c r="I2845" s="29">
        <v>0.40000000000000008</v>
      </c>
      <c r="J2845" s="30">
        <v>2500</v>
      </c>
      <c r="K2845" s="31">
        <f t="shared" si="22"/>
        <v>1000.0000000000002</v>
      </c>
      <c r="L2845" s="31">
        <f t="shared" si="23"/>
        <v>300.00000000000006</v>
      </c>
      <c r="M2845" s="32">
        <v>0.3</v>
      </c>
      <c r="O2845" s="37"/>
      <c r="P2845" s="35"/>
      <c r="Q2845" s="33"/>
      <c r="R2845" s="34"/>
    </row>
    <row r="2846" spans="1:18" ht="15.75" customHeight="1" x14ac:dyDescent="0.2">
      <c r="A2846" s="22"/>
      <c r="B2846" s="27" t="s">
        <v>21</v>
      </c>
      <c r="C2846" s="27">
        <v>1185732</v>
      </c>
      <c r="D2846" s="28">
        <v>44359</v>
      </c>
      <c r="E2846" s="27" t="s">
        <v>40</v>
      </c>
      <c r="F2846" s="27" t="s">
        <v>109</v>
      </c>
      <c r="G2846" s="27" t="s">
        <v>110</v>
      </c>
      <c r="H2846" s="27" t="s">
        <v>26</v>
      </c>
      <c r="I2846" s="29">
        <v>0.35000000000000003</v>
      </c>
      <c r="J2846" s="30">
        <v>2000</v>
      </c>
      <c r="K2846" s="31">
        <f t="shared" si="22"/>
        <v>700.00000000000011</v>
      </c>
      <c r="L2846" s="31">
        <f t="shared" si="23"/>
        <v>210.00000000000003</v>
      </c>
      <c r="M2846" s="32">
        <v>0.3</v>
      </c>
      <c r="O2846" s="37"/>
      <c r="P2846" s="35"/>
      <c r="Q2846" s="33"/>
      <c r="R2846" s="34"/>
    </row>
    <row r="2847" spans="1:18" ht="15.75" customHeight="1" x14ac:dyDescent="0.2">
      <c r="A2847" s="22"/>
      <c r="B2847" s="27" t="s">
        <v>21</v>
      </c>
      <c r="C2847" s="27">
        <v>1185732</v>
      </c>
      <c r="D2847" s="28">
        <v>44359</v>
      </c>
      <c r="E2847" s="27" t="s">
        <v>40</v>
      </c>
      <c r="F2847" s="27" t="s">
        <v>109</v>
      </c>
      <c r="G2847" s="27" t="s">
        <v>110</v>
      </c>
      <c r="H2847" s="27" t="s">
        <v>27</v>
      </c>
      <c r="I2847" s="29">
        <v>0.35000000000000003</v>
      </c>
      <c r="J2847" s="30">
        <v>1750</v>
      </c>
      <c r="K2847" s="31">
        <f t="shared" si="22"/>
        <v>612.50000000000011</v>
      </c>
      <c r="L2847" s="31">
        <f t="shared" si="23"/>
        <v>183.75000000000003</v>
      </c>
      <c r="M2847" s="32">
        <v>0.3</v>
      </c>
      <c r="O2847" s="37"/>
      <c r="P2847" s="35"/>
      <c r="Q2847" s="33"/>
      <c r="R2847" s="34"/>
    </row>
    <row r="2848" spans="1:18" ht="15.75" customHeight="1" x14ac:dyDescent="0.2">
      <c r="A2848" s="22"/>
      <c r="B2848" s="27" t="s">
        <v>21</v>
      </c>
      <c r="C2848" s="27">
        <v>1185732</v>
      </c>
      <c r="D2848" s="28">
        <v>44359</v>
      </c>
      <c r="E2848" s="27" t="s">
        <v>40</v>
      </c>
      <c r="F2848" s="27" t="s">
        <v>109</v>
      </c>
      <c r="G2848" s="27" t="s">
        <v>110</v>
      </c>
      <c r="H2848" s="27" t="s">
        <v>28</v>
      </c>
      <c r="I2848" s="29">
        <v>0.45</v>
      </c>
      <c r="J2848" s="30">
        <v>1750</v>
      </c>
      <c r="K2848" s="31">
        <f t="shared" si="22"/>
        <v>787.5</v>
      </c>
      <c r="L2848" s="31">
        <f t="shared" si="23"/>
        <v>275.625</v>
      </c>
      <c r="M2848" s="32">
        <v>0.35</v>
      </c>
      <c r="O2848" s="37"/>
      <c r="P2848" s="35"/>
      <c r="Q2848" s="33"/>
      <c r="R2848" s="34"/>
    </row>
    <row r="2849" spans="1:18" ht="15.75" customHeight="1" x14ac:dyDescent="0.2">
      <c r="A2849" s="22"/>
      <c r="B2849" s="27" t="s">
        <v>21</v>
      </c>
      <c r="C2849" s="27">
        <v>1185732</v>
      </c>
      <c r="D2849" s="28">
        <v>44359</v>
      </c>
      <c r="E2849" s="27" t="s">
        <v>40</v>
      </c>
      <c r="F2849" s="27" t="s">
        <v>109</v>
      </c>
      <c r="G2849" s="27" t="s">
        <v>110</v>
      </c>
      <c r="H2849" s="27" t="s">
        <v>29</v>
      </c>
      <c r="I2849" s="29">
        <v>0.55000000000000004</v>
      </c>
      <c r="J2849" s="30">
        <v>3250</v>
      </c>
      <c r="K2849" s="31">
        <f t="shared" si="22"/>
        <v>1787.5000000000002</v>
      </c>
      <c r="L2849" s="31">
        <f t="shared" si="23"/>
        <v>715.00000000000011</v>
      </c>
      <c r="M2849" s="32">
        <v>0.4</v>
      </c>
      <c r="O2849" s="37"/>
      <c r="P2849" s="35"/>
      <c r="Q2849" s="33"/>
      <c r="R2849" s="34"/>
    </row>
    <row r="2850" spans="1:18" ht="15.75" customHeight="1" x14ac:dyDescent="0.2">
      <c r="A2850" s="22"/>
      <c r="B2850" s="27" t="s">
        <v>21</v>
      </c>
      <c r="C2850" s="27">
        <v>1185732</v>
      </c>
      <c r="D2850" s="28">
        <v>44388</v>
      </c>
      <c r="E2850" s="27" t="s">
        <v>40</v>
      </c>
      <c r="F2850" s="27" t="s">
        <v>109</v>
      </c>
      <c r="G2850" s="27" t="s">
        <v>110</v>
      </c>
      <c r="H2850" s="27" t="s">
        <v>24</v>
      </c>
      <c r="I2850" s="29">
        <v>0.5</v>
      </c>
      <c r="J2850" s="30">
        <v>5500</v>
      </c>
      <c r="K2850" s="31">
        <f t="shared" si="22"/>
        <v>2750</v>
      </c>
      <c r="L2850" s="31">
        <f t="shared" si="23"/>
        <v>962.49999999999989</v>
      </c>
      <c r="M2850" s="32">
        <v>0.35</v>
      </c>
      <c r="O2850" s="37"/>
      <c r="P2850" s="35"/>
      <c r="Q2850" s="33"/>
      <c r="R2850" s="34"/>
    </row>
    <row r="2851" spans="1:18" ht="15.75" customHeight="1" x14ac:dyDescent="0.2">
      <c r="A2851" s="22"/>
      <c r="B2851" s="27" t="s">
        <v>21</v>
      </c>
      <c r="C2851" s="27">
        <v>1185732</v>
      </c>
      <c r="D2851" s="28">
        <v>44388</v>
      </c>
      <c r="E2851" s="27" t="s">
        <v>40</v>
      </c>
      <c r="F2851" s="27" t="s">
        <v>109</v>
      </c>
      <c r="G2851" s="27" t="s">
        <v>110</v>
      </c>
      <c r="H2851" s="27" t="s">
        <v>25</v>
      </c>
      <c r="I2851" s="29">
        <v>0.45000000000000007</v>
      </c>
      <c r="J2851" s="30">
        <v>3000</v>
      </c>
      <c r="K2851" s="31">
        <f t="shared" si="22"/>
        <v>1350.0000000000002</v>
      </c>
      <c r="L2851" s="31">
        <f t="shared" si="23"/>
        <v>405.00000000000006</v>
      </c>
      <c r="M2851" s="32">
        <v>0.3</v>
      </c>
      <c r="O2851" s="37"/>
      <c r="P2851" s="35"/>
      <c r="Q2851" s="33"/>
      <c r="R2851" s="34"/>
    </row>
    <row r="2852" spans="1:18" ht="15.75" customHeight="1" x14ac:dyDescent="0.2">
      <c r="A2852" s="22"/>
      <c r="B2852" s="27" t="s">
        <v>21</v>
      </c>
      <c r="C2852" s="27">
        <v>1185732</v>
      </c>
      <c r="D2852" s="28">
        <v>44388</v>
      </c>
      <c r="E2852" s="27" t="s">
        <v>40</v>
      </c>
      <c r="F2852" s="27" t="s">
        <v>109</v>
      </c>
      <c r="G2852" s="27" t="s">
        <v>110</v>
      </c>
      <c r="H2852" s="27" t="s">
        <v>26</v>
      </c>
      <c r="I2852" s="29">
        <v>0.4</v>
      </c>
      <c r="J2852" s="30">
        <v>2250</v>
      </c>
      <c r="K2852" s="31">
        <f t="shared" si="22"/>
        <v>900</v>
      </c>
      <c r="L2852" s="31">
        <f t="shared" si="23"/>
        <v>270</v>
      </c>
      <c r="M2852" s="32">
        <v>0.3</v>
      </c>
      <c r="O2852" s="37"/>
      <c r="P2852" s="35"/>
      <c r="Q2852" s="33"/>
      <c r="R2852" s="34"/>
    </row>
    <row r="2853" spans="1:18" ht="15.75" customHeight="1" x14ac:dyDescent="0.2">
      <c r="A2853" s="22"/>
      <c r="B2853" s="27" t="s">
        <v>21</v>
      </c>
      <c r="C2853" s="27">
        <v>1185732</v>
      </c>
      <c r="D2853" s="28">
        <v>44388</v>
      </c>
      <c r="E2853" s="27" t="s">
        <v>40</v>
      </c>
      <c r="F2853" s="27" t="s">
        <v>109</v>
      </c>
      <c r="G2853" s="27" t="s">
        <v>110</v>
      </c>
      <c r="H2853" s="27" t="s">
        <v>27</v>
      </c>
      <c r="I2853" s="29">
        <v>0.4</v>
      </c>
      <c r="J2853" s="30">
        <v>1750</v>
      </c>
      <c r="K2853" s="31">
        <f t="shared" si="22"/>
        <v>700</v>
      </c>
      <c r="L2853" s="31">
        <f t="shared" si="23"/>
        <v>210</v>
      </c>
      <c r="M2853" s="32">
        <v>0.3</v>
      </c>
      <c r="O2853" s="37"/>
      <c r="P2853" s="35"/>
      <c r="Q2853" s="33"/>
      <c r="R2853" s="34"/>
    </row>
    <row r="2854" spans="1:18" ht="15.75" customHeight="1" x14ac:dyDescent="0.2">
      <c r="A2854" s="22"/>
      <c r="B2854" s="27" t="s">
        <v>21</v>
      </c>
      <c r="C2854" s="27">
        <v>1185732</v>
      </c>
      <c r="D2854" s="28">
        <v>44388</v>
      </c>
      <c r="E2854" s="27" t="s">
        <v>40</v>
      </c>
      <c r="F2854" s="27" t="s">
        <v>109</v>
      </c>
      <c r="G2854" s="27" t="s">
        <v>110</v>
      </c>
      <c r="H2854" s="27" t="s">
        <v>28</v>
      </c>
      <c r="I2854" s="29">
        <v>0.5</v>
      </c>
      <c r="J2854" s="30">
        <v>2000</v>
      </c>
      <c r="K2854" s="31">
        <f t="shared" si="22"/>
        <v>1000</v>
      </c>
      <c r="L2854" s="31">
        <f t="shared" si="23"/>
        <v>350</v>
      </c>
      <c r="M2854" s="32">
        <v>0.35</v>
      </c>
      <c r="O2854" s="37"/>
      <c r="P2854" s="35"/>
      <c r="Q2854" s="33"/>
      <c r="R2854" s="34"/>
    </row>
    <row r="2855" spans="1:18" ht="15.75" customHeight="1" x14ac:dyDescent="0.2">
      <c r="A2855" s="22"/>
      <c r="B2855" s="27" t="s">
        <v>21</v>
      </c>
      <c r="C2855" s="27">
        <v>1185732</v>
      </c>
      <c r="D2855" s="28">
        <v>44388</v>
      </c>
      <c r="E2855" s="27" t="s">
        <v>40</v>
      </c>
      <c r="F2855" s="27" t="s">
        <v>109</v>
      </c>
      <c r="G2855" s="27" t="s">
        <v>110</v>
      </c>
      <c r="H2855" s="27" t="s">
        <v>29</v>
      </c>
      <c r="I2855" s="29">
        <v>0.55000000000000004</v>
      </c>
      <c r="J2855" s="30">
        <v>3750</v>
      </c>
      <c r="K2855" s="31">
        <f t="shared" si="22"/>
        <v>2062.5</v>
      </c>
      <c r="L2855" s="31">
        <f t="shared" si="23"/>
        <v>825</v>
      </c>
      <c r="M2855" s="32">
        <v>0.4</v>
      </c>
      <c r="O2855" s="37"/>
      <c r="P2855" s="35"/>
      <c r="Q2855" s="33"/>
      <c r="R2855" s="34"/>
    </row>
    <row r="2856" spans="1:18" ht="15.75" customHeight="1" x14ac:dyDescent="0.2">
      <c r="A2856" s="22"/>
      <c r="B2856" s="27" t="s">
        <v>21</v>
      </c>
      <c r="C2856" s="27">
        <v>1185732</v>
      </c>
      <c r="D2856" s="28">
        <v>44420</v>
      </c>
      <c r="E2856" s="27" t="s">
        <v>40</v>
      </c>
      <c r="F2856" s="27" t="s">
        <v>109</v>
      </c>
      <c r="G2856" s="27" t="s">
        <v>110</v>
      </c>
      <c r="H2856" s="27" t="s">
        <v>24</v>
      </c>
      <c r="I2856" s="29">
        <v>0.5</v>
      </c>
      <c r="J2856" s="30">
        <v>5250</v>
      </c>
      <c r="K2856" s="31">
        <f t="shared" si="22"/>
        <v>2625</v>
      </c>
      <c r="L2856" s="31">
        <f t="shared" si="23"/>
        <v>918.74999999999989</v>
      </c>
      <c r="M2856" s="32">
        <v>0.35</v>
      </c>
      <c r="O2856" s="37"/>
      <c r="P2856" s="35"/>
      <c r="Q2856" s="33"/>
      <c r="R2856" s="34"/>
    </row>
    <row r="2857" spans="1:18" ht="15.75" customHeight="1" x14ac:dyDescent="0.2">
      <c r="A2857" s="22"/>
      <c r="B2857" s="27" t="s">
        <v>21</v>
      </c>
      <c r="C2857" s="27">
        <v>1185732</v>
      </c>
      <c r="D2857" s="28">
        <v>44420</v>
      </c>
      <c r="E2857" s="27" t="s">
        <v>40</v>
      </c>
      <c r="F2857" s="27" t="s">
        <v>109</v>
      </c>
      <c r="G2857" s="27" t="s">
        <v>110</v>
      </c>
      <c r="H2857" s="27" t="s">
        <v>25</v>
      </c>
      <c r="I2857" s="29">
        <v>0.45000000000000007</v>
      </c>
      <c r="J2857" s="30">
        <v>3000</v>
      </c>
      <c r="K2857" s="31">
        <f t="shared" si="22"/>
        <v>1350.0000000000002</v>
      </c>
      <c r="L2857" s="31">
        <f t="shared" si="23"/>
        <v>405.00000000000006</v>
      </c>
      <c r="M2857" s="32">
        <v>0.3</v>
      </c>
      <c r="O2857" s="37"/>
      <c r="P2857" s="35"/>
      <c r="Q2857" s="33"/>
      <c r="R2857" s="34"/>
    </row>
    <row r="2858" spans="1:18" ht="15.75" customHeight="1" x14ac:dyDescent="0.2">
      <c r="A2858" s="22"/>
      <c r="B2858" s="27" t="s">
        <v>21</v>
      </c>
      <c r="C2858" s="27">
        <v>1185732</v>
      </c>
      <c r="D2858" s="28">
        <v>44420</v>
      </c>
      <c r="E2858" s="27" t="s">
        <v>40</v>
      </c>
      <c r="F2858" s="27" t="s">
        <v>109</v>
      </c>
      <c r="G2858" s="27" t="s">
        <v>110</v>
      </c>
      <c r="H2858" s="27" t="s">
        <v>26</v>
      </c>
      <c r="I2858" s="29">
        <v>0.4</v>
      </c>
      <c r="J2858" s="30">
        <v>2250</v>
      </c>
      <c r="K2858" s="31">
        <f t="shared" si="22"/>
        <v>900</v>
      </c>
      <c r="L2858" s="31">
        <f t="shared" si="23"/>
        <v>270</v>
      </c>
      <c r="M2858" s="32">
        <v>0.3</v>
      </c>
      <c r="O2858" s="37"/>
      <c r="P2858" s="35"/>
      <c r="Q2858" s="33"/>
      <c r="R2858" s="34"/>
    </row>
    <row r="2859" spans="1:18" ht="15.75" customHeight="1" x14ac:dyDescent="0.2">
      <c r="A2859" s="22"/>
      <c r="B2859" s="27" t="s">
        <v>21</v>
      </c>
      <c r="C2859" s="27">
        <v>1185732</v>
      </c>
      <c r="D2859" s="28">
        <v>44420</v>
      </c>
      <c r="E2859" s="27" t="s">
        <v>40</v>
      </c>
      <c r="F2859" s="27" t="s">
        <v>109</v>
      </c>
      <c r="G2859" s="27" t="s">
        <v>110</v>
      </c>
      <c r="H2859" s="27" t="s">
        <v>27</v>
      </c>
      <c r="I2859" s="29">
        <v>0.4</v>
      </c>
      <c r="J2859" s="30">
        <v>2000</v>
      </c>
      <c r="K2859" s="31">
        <f t="shared" si="22"/>
        <v>800</v>
      </c>
      <c r="L2859" s="31">
        <f t="shared" si="23"/>
        <v>240</v>
      </c>
      <c r="M2859" s="32">
        <v>0.3</v>
      </c>
      <c r="O2859" s="37"/>
      <c r="P2859" s="35"/>
      <c r="Q2859" s="33"/>
      <c r="R2859" s="34"/>
    </row>
    <row r="2860" spans="1:18" ht="15.75" customHeight="1" x14ac:dyDescent="0.2">
      <c r="A2860" s="22"/>
      <c r="B2860" s="27" t="s">
        <v>21</v>
      </c>
      <c r="C2860" s="27">
        <v>1185732</v>
      </c>
      <c r="D2860" s="28">
        <v>44420</v>
      </c>
      <c r="E2860" s="27" t="s">
        <v>40</v>
      </c>
      <c r="F2860" s="27" t="s">
        <v>109</v>
      </c>
      <c r="G2860" s="27" t="s">
        <v>110</v>
      </c>
      <c r="H2860" s="27" t="s">
        <v>28</v>
      </c>
      <c r="I2860" s="29">
        <v>0.5</v>
      </c>
      <c r="J2860" s="30">
        <v>1750</v>
      </c>
      <c r="K2860" s="31">
        <f t="shared" si="22"/>
        <v>875</v>
      </c>
      <c r="L2860" s="31">
        <f t="shared" si="23"/>
        <v>306.25</v>
      </c>
      <c r="M2860" s="32">
        <v>0.35</v>
      </c>
      <c r="O2860" s="37"/>
      <c r="P2860" s="35"/>
      <c r="Q2860" s="33"/>
      <c r="R2860" s="34"/>
    </row>
    <row r="2861" spans="1:18" ht="15.75" customHeight="1" x14ac:dyDescent="0.2">
      <c r="A2861" s="22"/>
      <c r="B2861" s="27" t="s">
        <v>21</v>
      </c>
      <c r="C2861" s="27">
        <v>1185732</v>
      </c>
      <c r="D2861" s="28">
        <v>44420</v>
      </c>
      <c r="E2861" s="27" t="s">
        <v>40</v>
      </c>
      <c r="F2861" s="27" t="s">
        <v>109</v>
      </c>
      <c r="G2861" s="27" t="s">
        <v>110</v>
      </c>
      <c r="H2861" s="27" t="s">
        <v>29</v>
      </c>
      <c r="I2861" s="29">
        <v>0.55000000000000004</v>
      </c>
      <c r="J2861" s="30">
        <v>3500</v>
      </c>
      <c r="K2861" s="31">
        <f t="shared" si="22"/>
        <v>1925.0000000000002</v>
      </c>
      <c r="L2861" s="31">
        <f t="shared" si="23"/>
        <v>770.00000000000011</v>
      </c>
      <c r="M2861" s="32">
        <v>0.4</v>
      </c>
      <c r="O2861" s="37"/>
      <c r="P2861" s="35"/>
      <c r="Q2861" s="33"/>
      <c r="R2861" s="34"/>
    </row>
    <row r="2862" spans="1:18" ht="15.75" customHeight="1" x14ac:dyDescent="0.2">
      <c r="A2862" s="22"/>
      <c r="B2862" s="27" t="s">
        <v>21</v>
      </c>
      <c r="C2862" s="27">
        <v>1185732</v>
      </c>
      <c r="D2862" s="28">
        <v>44452</v>
      </c>
      <c r="E2862" s="27" t="s">
        <v>40</v>
      </c>
      <c r="F2862" s="27" t="s">
        <v>109</v>
      </c>
      <c r="G2862" s="27" t="s">
        <v>110</v>
      </c>
      <c r="H2862" s="27" t="s">
        <v>24</v>
      </c>
      <c r="I2862" s="29">
        <v>0.45</v>
      </c>
      <c r="J2862" s="30">
        <v>4750</v>
      </c>
      <c r="K2862" s="31">
        <f t="shared" si="22"/>
        <v>2137.5</v>
      </c>
      <c r="L2862" s="31">
        <f t="shared" si="23"/>
        <v>748.125</v>
      </c>
      <c r="M2862" s="32">
        <v>0.35</v>
      </c>
      <c r="O2862" s="37"/>
      <c r="P2862" s="35"/>
      <c r="Q2862" s="33"/>
      <c r="R2862" s="34"/>
    </row>
    <row r="2863" spans="1:18" ht="15.75" customHeight="1" x14ac:dyDescent="0.2">
      <c r="A2863" s="22"/>
      <c r="B2863" s="27" t="s">
        <v>21</v>
      </c>
      <c r="C2863" s="27">
        <v>1185732</v>
      </c>
      <c r="D2863" s="28">
        <v>44452</v>
      </c>
      <c r="E2863" s="27" t="s">
        <v>40</v>
      </c>
      <c r="F2863" s="27" t="s">
        <v>109</v>
      </c>
      <c r="G2863" s="27" t="s">
        <v>110</v>
      </c>
      <c r="H2863" s="27" t="s">
        <v>25</v>
      </c>
      <c r="I2863" s="29">
        <v>0.40000000000000008</v>
      </c>
      <c r="J2863" s="30">
        <v>2750</v>
      </c>
      <c r="K2863" s="31">
        <f t="shared" si="22"/>
        <v>1100.0000000000002</v>
      </c>
      <c r="L2863" s="31">
        <f t="shared" si="23"/>
        <v>330.00000000000006</v>
      </c>
      <c r="M2863" s="32">
        <v>0.3</v>
      </c>
      <c r="O2863" s="37"/>
      <c r="P2863" s="35"/>
      <c r="Q2863" s="33"/>
      <c r="R2863" s="34"/>
    </row>
    <row r="2864" spans="1:18" ht="15.75" customHeight="1" x14ac:dyDescent="0.2">
      <c r="A2864" s="22"/>
      <c r="B2864" s="27" t="s">
        <v>21</v>
      </c>
      <c r="C2864" s="27">
        <v>1185732</v>
      </c>
      <c r="D2864" s="28">
        <v>44452</v>
      </c>
      <c r="E2864" s="27" t="s">
        <v>40</v>
      </c>
      <c r="F2864" s="27" t="s">
        <v>109</v>
      </c>
      <c r="G2864" s="27" t="s">
        <v>110</v>
      </c>
      <c r="H2864" s="27" t="s">
        <v>26</v>
      </c>
      <c r="I2864" s="29">
        <v>0.35000000000000003</v>
      </c>
      <c r="J2864" s="30">
        <v>1750</v>
      </c>
      <c r="K2864" s="31">
        <f t="shared" si="22"/>
        <v>612.50000000000011</v>
      </c>
      <c r="L2864" s="31">
        <f t="shared" si="23"/>
        <v>183.75000000000003</v>
      </c>
      <c r="M2864" s="32">
        <v>0.3</v>
      </c>
      <c r="O2864" s="37"/>
      <c r="P2864" s="35"/>
      <c r="Q2864" s="33"/>
      <c r="R2864" s="34"/>
    </row>
    <row r="2865" spans="1:18" ht="15.75" customHeight="1" x14ac:dyDescent="0.2">
      <c r="A2865" s="22"/>
      <c r="B2865" s="27" t="s">
        <v>21</v>
      </c>
      <c r="C2865" s="27">
        <v>1185732</v>
      </c>
      <c r="D2865" s="28">
        <v>44452</v>
      </c>
      <c r="E2865" s="27" t="s">
        <v>40</v>
      </c>
      <c r="F2865" s="27" t="s">
        <v>109</v>
      </c>
      <c r="G2865" s="27" t="s">
        <v>110</v>
      </c>
      <c r="H2865" s="27" t="s">
        <v>27</v>
      </c>
      <c r="I2865" s="29">
        <v>0.35000000000000003</v>
      </c>
      <c r="J2865" s="30">
        <v>1500</v>
      </c>
      <c r="K2865" s="31">
        <f t="shared" si="22"/>
        <v>525</v>
      </c>
      <c r="L2865" s="31">
        <f t="shared" si="23"/>
        <v>157.5</v>
      </c>
      <c r="M2865" s="32">
        <v>0.3</v>
      </c>
      <c r="O2865" s="37"/>
      <c r="P2865" s="35"/>
      <c r="Q2865" s="33"/>
      <c r="R2865" s="34"/>
    </row>
    <row r="2866" spans="1:18" ht="15.75" customHeight="1" x14ac:dyDescent="0.2">
      <c r="A2866" s="22"/>
      <c r="B2866" s="27" t="s">
        <v>21</v>
      </c>
      <c r="C2866" s="27">
        <v>1185732</v>
      </c>
      <c r="D2866" s="28">
        <v>44452</v>
      </c>
      <c r="E2866" s="27" t="s">
        <v>40</v>
      </c>
      <c r="F2866" s="27" t="s">
        <v>109</v>
      </c>
      <c r="G2866" s="27" t="s">
        <v>110</v>
      </c>
      <c r="H2866" s="27" t="s">
        <v>28</v>
      </c>
      <c r="I2866" s="29">
        <v>0.45</v>
      </c>
      <c r="J2866" s="30">
        <v>1500</v>
      </c>
      <c r="K2866" s="31">
        <f t="shared" si="22"/>
        <v>675</v>
      </c>
      <c r="L2866" s="31">
        <f t="shared" si="23"/>
        <v>236.24999999999997</v>
      </c>
      <c r="M2866" s="32">
        <v>0.35</v>
      </c>
      <c r="O2866" s="37"/>
      <c r="P2866" s="35"/>
      <c r="Q2866" s="33"/>
      <c r="R2866" s="34"/>
    </row>
    <row r="2867" spans="1:18" ht="15.75" customHeight="1" x14ac:dyDescent="0.2">
      <c r="A2867" s="22"/>
      <c r="B2867" s="27" t="s">
        <v>21</v>
      </c>
      <c r="C2867" s="27">
        <v>1185732</v>
      </c>
      <c r="D2867" s="28">
        <v>44452</v>
      </c>
      <c r="E2867" s="27" t="s">
        <v>40</v>
      </c>
      <c r="F2867" s="27" t="s">
        <v>109</v>
      </c>
      <c r="G2867" s="27" t="s">
        <v>110</v>
      </c>
      <c r="H2867" s="27" t="s">
        <v>29</v>
      </c>
      <c r="I2867" s="29">
        <v>0.5</v>
      </c>
      <c r="J2867" s="30">
        <v>2250</v>
      </c>
      <c r="K2867" s="31">
        <f t="shared" si="22"/>
        <v>1125</v>
      </c>
      <c r="L2867" s="31">
        <f t="shared" si="23"/>
        <v>450</v>
      </c>
      <c r="M2867" s="32">
        <v>0.4</v>
      </c>
      <c r="O2867" s="37"/>
      <c r="P2867" s="35"/>
      <c r="Q2867" s="33"/>
      <c r="R2867" s="34"/>
    </row>
    <row r="2868" spans="1:18" ht="15.75" customHeight="1" x14ac:dyDescent="0.2">
      <c r="A2868" s="22"/>
      <c r="B2868" s="27" t="s">
        <v>21</v>
      </c>
      <c r="C2868" s="27">
        <v>1185732</v>
      </c>
      <c r="D2868" s="28">
        <v>44481</v>
      </c>
      <c r="E2868" s="27" t="s">
        <v>40</v>
      </c>
      <c r="F2868" s="27" t="s">
        <v>109</v>
      </c>
      <c r="G2868" s="27" t="s">
        <v>110</v>
      </c>
      <c r="H2868" s="27" t="s">
        <v>24</v>
      </c>
      <c r="I2868" s="29">
        <v>0.54999999999999993</v>
      </c>
      <c r="J2868" s="30">
        <v>4000</v>
      </c>
      <c r="K2868" s="31">
        <f t="shared" si="22"/>
        <v>2199.9999999999995</v>
      </c>
      <c r="L2868" s="31">
        <f t="shared" si="23"/>
        <v>769.99999999999977</v>
      </c>
      <c r="M2868" s="32">
        <v>0.35</v>
      </c>
      <c r="O2868" s="37"/>
      <c r="P2868" s="35"/>
      <c r="Q2868" s="33"/>
      <c r="R2868" s="34"/>
    </row>
    <row r="2869" spans="1:18" ht="15.75" customHeight="1" x14ac:dyDescent="0.2">
      <c r="A2869" s="22"/>
      <c r="B2869" s="27" t="s">
        <v>21</v>
      </c>
      <c r="C2869" s="27">
        <v>1185732</v>
      </c>
      <c r="D2869" s="28">
        <v>44481</v>
      </c>
      <c r="E2869" s="27" t="s">
        <v>40</v>
      </c>
      <c r="F2869" s="27" t="s">
        <v>109</v>
      </c>
      <c r="G2869" s="27" t="s">
        <v>110</v>
      </c>
      <c r="H2869" s="27" t="s">
        <v>25</v>
      </c>
      <c r="I2869" s="29">
        <v>0.45</v>
      </c>
      <c r="J2869" s="30">
        <v>2500</v>
      </c>
      <c r="K2869" s="31">
        <f t="shared" si="22"/>
        <v>1125</v>
      </c>
      <c r="L2869" s="31">
        <f t="shared" si="23"/>
        <v>337.5</v>
      </c>
      <c r="M2869" s="32">
        <v>0.3</v>
      </c>
      <c r="O2869" s="37"/>
      <c r="P2869" s="35"/>
      <c r="Q2869" s="33"/>
      <c r="R2869" s="34"/>
    </row>
    <row r="2870" spans="1:18" ht="15.75" customHeight="1" x14ac:dyDescent="0.2">
      <c r="A2870" s="22"/>
      <c r="B2870" s="27" t="s">
        <v>21</v>
      </c>
      <c r="C2870" s="27">
        <v>1185732</v>
      </c>
      <c r="D2870" s="28">
        <v>44481</v>
      </c>
      <c r="E2870" s="27" t="s">
        <v>40</v>
      </c>
      <c r="F2870" s="27" t="s">
        <v>109</v>
      </c>
      <c r="G2870" s="27" t="s">
        <v>110</v>
      </c>
      <c r="H2870" s="27" t="s">
        <v>26</v>
      </c>
      <c r="I2870" s="29">
        <v>0.45</v>
      </c>
      <c r="J2870" s="30">
        <v>1500</v>
      </c>
      <c r="K2870" s="31">
        <f t="shared" si="22"/>
        <v>675</v>
      </c>
      <c r="L2870" s="31">
        <f t="shared" si="23"/>
        <v>202.5</v>
      </c>
      <c r="M2870" s="32">
        <v>0.3</v>
      </c>
      <c r="O2870" s="37"/>
      <c r="P2870" s="35"/>
      <c r="Q2870" s="33"/>
      <c r="R2870" s="34"/>
    </row>
    <row r="2871" spans="1:18" ht="15.75" customHeight="1" x14ac:dyDescent="0.2">
      <c r="A2871" s="22"/>
      <c r="B2871" s="27" t="s">
        <v>21</v>
      </c>
      <c r="C2871" s="27">
        <v>1185732</v>
      </c>
      <c r="D2871" s="28">
        <v>44481</v>
      </c>
      <c r="E2871" s="27" t="s">
        <v>40</v>
      </c>
      <c r="F2871" s="27" t="s">
        <v>109</v>
      </c>
      <c r="G2871" s="27" t="s">
        <v>110</v>
      </c>
      <c r="H2871" s="27" t="s">
        <v>27</v>
      </c>
      <c r="I2871" s="29">
        <v>0.45</v>
      </c>
      <c r="J2871" s="30">
        <v>1250</v>
      </c>
      <c r="K2871" s="31">
        <f t="shared" si="22"/>
        <v>562.5</v>
      </c>
      <c r="L2871" s="31">
        <f t="shared" si="23"/>
        <v>168.75</v>
      </c>
      <c r="M2871" s="32">
        <v>0.3</v>
      </c>
      <c r="O2871" s="37"/>
      <c r="P2871" s="35"/>
      <c r="Q2871" s="33"/>
      <c r="R2871" s="34"/>
    </row>
    <row r="2872" spans="1:18" ht="15.75" customHeight="1" x14ac:dyDescent="0.2">
      <c r="A2872" s="22"/>
      <c r="B2872" s="27" t="s">
        <v>21</v>
      </c>
      <c r="C2872" s="27">
        <v>1185732</v>
      </c>
      <c r="D2872" s="28">
        <v>44481</v>
      </c>
      <c r="E2872" s="27" t="s">
        <v>40</v>
      </c>
      <c r="F2872" s="27" t="s">
        <v>109</v>
      </c>
      <c r="G2872" s="27" t="s">
        <v>110</v>
      </c>
      <c r="H2872" s="27" t="s">
        <v>28</v>
      </c>
      <c r="I2872" s="29">
        <v>0.54999999999999993</v>
      </c>
      <c r="J2872" s="30">
        <v>1250</v>
      </c>
      <c r="K2872" s="31">
        <f t="shared" si="22"/>
        <v>687.49999999999989</v>
      </c>
      <c r="L2872" s="31">
        <f t="shared" si="23"/>
        <v>240.62499999999994</v>
      </c>
      <c r="M2872" s="32">
        <v>0.35</v>
      </c>
      <c r="O2872" s="37"/>
      <c r="P2872" s="35"/>
      <c r="Q2872" s="33"/>
      <c r="R2872" s="34"/>
    </row>
    <row r="2873" spans="1:18" ht="15.75" customHeight="1" x14ac:dyDescent="0.2">
      <c r="A2873" s="22"/>
      <c r="B2873" s="27" t="s">
        <v>21</v>
      </c>
      <c r="C2873" s="27">
        <v>1185732</v>
      </c>
      <c r="D2873" s="28">
        <v>44481</v>
      </c>
      <c r="E2873" s="27" t="s">
        <v>40</v>
      </c>
      <c r="F2873" s="27" t="s">
        <v>109</v>
      </c>
      <c r="G2873" s="27" t="s">
        <v>110</v>
      </c>
      <c r="H2873" s="27" t="s">
        <v>29</v>
      </c>
      <c r="I2873" s="29">
        <v>0.59999999999999987</v>
      </c>
      <c r="J2873" s="30">
        <v>2500</v>
      </c>
      <c r="K2873" s="31">
        <f t="shared" si="22"/>
        <v>1499.9999999999998</v>
      </c>
      <c r="L2873" s="31">
        <f t="shared" si="23"/>
        <v>599.99999999999989</v>
      </c>
      <c r="M2873" s="32">
        <v>0.4</v>
      </c>
      <c r="O2873" s="37"/>
      <c r="P2873" s="35"/>
      <c r="Q2873" s="33"/>
      <c r="R2873" s="34"/>
    </row>
    <row r="2874" spans="1:18" ht="15.75" customHeight="1" x14ac:dyDescent="0.2">
      <c r="A2874" s="22"/>
      <c r="B2874" s="27" t="s">
        <v>21</v>
      </c>
      <c r="C2874" s="27">
        <v>1185732</v>
      </c>
      <c r="D2874" s="28">
        <v>44512</v>
      </c>
      <c r="E2874" s="27" t="s">
        <v>40</v>
      </c>
      <c r="F2874" s="27" t="s">
        <v>109</v>
      </c>
      <c r="G2874" s="27" t="s">
        <v>110</v>
      </c>
      <c r="H2874" s="27" t="s">
        <v>24</v>
      </c>
      <c r="I2874" s="29">
        <v>0.54999999999999993</v>
      </c>
      <c r="J2874" s="30">
        <v>4000</v>
      </c>
      <c r="K2874" s="31">
        <f t="shared" si="22"/>
        <v>2199.9999999999995</v>
      </c>
      <c r="L2874" s="31">
        <f t="shared" si="23"/>
        <v>769.99999999999977</v>
      </c>
      <c r="M2874" s="32">
        <v>0.35</v>
      </c>
      <c r="O2874" s="37"/>
      <c r="P2874" s="35"/>
      <c r="Q2874" s="33"/>
      <c r="R2874" s="34"/>
    </row>
    <row r="2875" spans="1:18" ht="15.75" customHeight="1" x14ac:dyDescent="0.2">
      <c r="A2875" s="22"/>
      <c r="B2875" s="27" t="s">
        <v>21</v>
      </c>
      <c r="C2875" s="27">
        <v>1185732</v>
      </c>
      <c r="D2875" s="28">
        <v>44512</v>
      </c>
      <c r="E2875" s="27" t="s">
        <v>40</v>
      </c>
      <c r="F2875" s="27" t="s">
        <v>109</v>
      </c>
      <c r="G2875" s="27" t="s">
        <v>110</v>
      </c>
      <c r="H2875" s="27" t="s">
        <v>25</v>
      </c>
      <c r="I2875" s="29">
        <v>0.45</v>
      </c>
      <c r="J2875" s="30">
        <v>2500</v>
      </c>
      <c r="K2875" s="31">
        <f t="shared" si="22"/>
        <v>1125</v>
      </c>
      <c r="L2875" s="31">
        <f t="shared" si="23"/>
        <v>337.5</v>
      </c>
      <c r="M2875" s="32">
        <v>0.3</v>
      </c>
      <c r="O2875" s="37"/>
      <c r="P2875" s="35"/>
      <c r="Q2875" s="33"/>
      <c r="R2875" s="34"/>
    </row>
    <row r="2876" spans="1:18" ht="15.75" customHeight="1" x14ac:dyDescent="0.2">
      <c r="A2876" s="22"/>
      <c r="B2876" s="27" t="s">
        <v>21</v>
      </c>
      <c r="C2876" s="27">
        <v>1185732</v>
      </c>
      <c r="D2876" s="28">
        <v>44512</v>
      </c>
      <c r="E2876" s="27" t="s">
        <v>40</v>
      </c>
      <c r="F2876" s="27" t="s">
        <v>109</v>
      </c>
      <c r="G2876" s="27" t="s">
        <v>110</v>
      </c>
      <c r="H2876" s="27" t="s">
        <v>26</v>
      </c>
      <c r="I2876" s="29">
        <v>0.45</v>
      </c>
      <c r="J2876" s="30">
        <v>1950</v>
      </c>
      <c r="K2876" s="31">
        <f t="shared" si="22"/>
        <v>877.5</v>
      </c>
      <c r="L2876" s="31">
        <f t="shared" si="23"/>
        <v>263.25</v>
      </c>
      <c r="M2876" s="32">
        <v>0.3</v>
      </c>
      <c r="O2876" s="37"/>
      <c r="P2876" s="35"/>
      <c r="Q2876" s="33"/>
      <c r="R2876" s="34"/>
    </row>
    <row r="2877" spans="1:18" ht="15.75" customHeight="1" x14ac:dyDescent="0.2">
      <c r="A2877" s="22"/>
      <c r="B2877" s="27" t="s">
        <v>21</v>
      </c>
      <c r="C2877" s="27">
        <v>1185732</v>
      </c>
      <c r="D2877" s="28">
        <v>44512</v>
      </c>
      <c r="E2877" s="27" t="s">
        <v>40</v>
      </c>
      <c r="F2877" s="27" t="s">
        <v>109</v>
      </c>
      <c r="G2877" s="27" t="s">
        <v>110</v>
      </c>
      <c r="H2877" s="27" t="s">
        <v>27</v>
      </c>
      <c r="I2877" s="29">
        <v>0.45</v>
      </c>
      <c r="J2877" s="30">
        <v>1750</v>
      </c>
      <c r="K2877" s="31">
        <f t="shared" si="22"/>
        <v>787.5</v>
      </c>
      <c r="L2877" s="31">
        <f t="shared" si="23"/>
        <v>236.25</v>
      </c>
      <c r="M2877" s="32">
        <v>0.3</v>
      </c>
      <c r="O2877" s="37"/>
      <c r="P2877" s="35"/>
      <c r="Q2877" s="33"/>
      <c r="R2877" s="34"/>
    </row>
    <row r="2878" spans="1:18" ht="15.75" customHeight="1" x14ac:dyDescent="0.2">
      <c r="A2878" s="22"/>
      <c r="B2878" s="27" t="s">
        <v>21</v>
      </c>
      <c r="C2878" s="27">
        <v>1185732</v>
      </c>
      <c r="D2878" s="28">
        <v>44512</v>
      </c>
      <c r="E2878" s="27" t="s">
        <v>40</v>
      </c>
      <c r="F2878" s="27" t="s">
        <v>109</v>
      </c>
      <c r="G2878" s="27" t="s">
        <v>110</v>
      </c>
      <c r="H2878" s="27" t="s">
        <v>28</v>
      </c>
      <c r="I2878" s="29">
        <v>0.6</v>
      </c>
      <c r="J2878" s="30">
        <v>1500</v>
      </c>
      <c r="K2878" s="31">
        <f t="shared" si="22"/>
        <v>900</v>
      </c>
      <c r="L2878" s="31">
        <f t="shared" si="23"/>
        <v>315</v>
      </c>
      <c r="M2878" s="32">
        <v>0.35</v>
      </c>
      <c r="O2878" s="37"/>
      <c r="P2878" s="35"/>
      <c r="Q2878" s="33"/>
      <c r="R2878" s="34"/>
    </row>
    <row r="2879" spans="1:18" ht="15.75" customHeight="1" x14ac:dyDescent="0.2">
      <c r="A2879" s="22"/>
      <c r="B2879" s="27" t="s">
        <v>21</v>
      </c>
      <c r="C2879" s="27">
        <v>1185732</v>
      </c>
      <c r="D2879" s="28">
        <v>44512</v>
      </c>
      <c r="E2879" s="27" t="s">
        <v>40</v>
      </c>
      <c r="F2879" s="27" t="s">
        <v>109</v>
      </c>
      <c r="G2879" s="27" t="s">
        <v>110</v>
      </c>
      <c r="H2879" s="27" t="s">
        <v>29</v>
      </c>
      <c r="I2879" s="29">
        <v>0.64999999999999991</v>
      </c>
      <c r="J2879" s="30">
        <v>2500</v>
      </c>
      <c r="K2879" s="31">
        <f t="shared" si="22"/>
        <v>1624.9999999999998</v>
      </c>
      <c r="L2879" s="31">
        <f t="shared" si="23"/>
        <v>650</v>
      </c>
      <c r="M2879" s="32">
        <v>0.4</v>
      </c>
      <c r="O2879" s="37"/>
      <c r="P2879" s="35"/>
      <c r="Q2879" s="33"/>
      <c r="R2879" s="34"/>
    </row>
    <row r="2880" spans="1:18" ht="15.75" customHeight="1" x14ac:dyDescent="0.2">
      <c r="A2880" s="22"/>
      <c r="B2880" s="27" t="s">
        <v>21</v>
      </c>
      <c r="C2880" s="27">
        <v>1185732</v>
      </c>
      <c r="D2880" s="28">
        <v>44541</v>
      </c>
      <c r="E2880" s="27" t="s">
        <v>40</v>
      </c>
      <c r="F2880" s="27" t="s">
        <v>109</v>
      </c>
      <c r="G2880" s="27" t="s">
        <v>110</v>
      </c>
      <c r="H2880" s="27" t="s">
        <v>24</v>
      </c>
      <c r="I2880" s="29">
        <v>0.6</v>
      </c>
      <c r="J2880" s="30">
        <v>5000</v>
      </c>
      <c r="K2880" s="31">
        <f t="shared" si="22"/>
        <v>3000</v>
      </c>
      <c r="L2880" s="31">
        <f t="shared" si="23"/>
        <v>1050</v>
      </c>
      <c r="M2880" s="32">
        <v>0.35</v>
      </c>
      <c r="O2880" s="37"/>
      <c r="P2880" s="35"/>
      <c r="Q2880" s="33"/>
      <c r="R2880" s="34"/>
    </row>
    <row r="2881" spans="1:18" ht="15.75" customHeight="1" x14ac:dyDescent="0.2">
      <c r="A2881" s="22"/>
      <c r="B2881" s="27" t="s">
        <v>21</v>
      </c>
      <c r="C2881" s="27">
        <v>1185732</v>
      </c>
      <c r="D2881" s="28">
        <v>44541</v>
      </c>
      <c r="E2881" s="27" t="s">
        <v>40</v>
      </c>
      <c r="F2881" s="27" t="s">
        <v>109</v>
      </c>
      <c r="G2881" s="27" t="s">
        <v>110</v>
      </c>
      <c r="H2881" s="27" t="s">
        <v>25</v>
      </c>
      <c r="I2881" s="29">
        <v>0.5</v>
      </c>
      <c r="J2881" s="30">
        <v>3000</v>
      </c>
      <c r="K2881" s="31">
        <f t="shared" si="22"/>
        <v>1500</v>
      </c>
      <c r="L2881" s="31">
        <f t="shared" si="23"/>
        <v>450</v>
      </c>
      <c r="M2881" s="32">
        <v>0.3</v>
      </c>
      <c r="O2881" s="37"/>
      <c r="P2881" s="35"/>
      <c r="Q2881" s="33"/>
      <c r="R2881" s="34"/>
    </row>
    <row r="2882" spans="1:18" ht="15.75" customHeight="1" x14ac:dyDescent="0.2">
      <c r="A2882" s="22"/>
      <c r="B2882" s="27" t="s">
        <v>21</v>
      </c>
      <c r="C2882" s="27">
        <v>1185732</v>
      </c>
      <c r="D2882" s="28">
        <v>44541</v>
      </c>
      <c r="E2882" s="27" t="s">
        <v>40</v>
      </c>
      <c r="F2882" s="27" t="s">
        <v>109</v>
      </c>
      <c r="G2882" s="27" t="s">
        <v>110</v>
      </c>
      <c r="H2882" s="27" t="s">
        <v>26</v>
      </c>
      <c r="I2882" s="29">
        <v>0.5</v>
      </c>
      <c r="J2882" s="30">
        <v>2500</v>
      </c>
      <c r="K2882" s="31">
        <f t="shared" si="22"/>
        <v>1250</v>
      </c>
      <c r="L2882" s="31">
        <f t="shared" si="23"/>
        <v>375</v>
      </c>
      <c r="M2882" s="32">
        <v>0.3</v>
      </c>
      <c r="O2882" s="37"/>
      <c r="P2882" s="35"/>
      <c r="Q2882" s="33"/>
      <c r="R2882" s="34"/>
    </row>
    <row r="2883" spans="1:18" ht="15.75" customHeight="1" x14ac:dyDescent="0.2">
      <c r="A2883" s="22"/>
      <c r="B2883" s="27" t="s">
        <v>21</v>
      </c>
      <c r="C2883" s="27">
        <v>1185732</v>
      </c>
      <c r="D2883" s="28">
        <v>44541</v>
      </c>
      <c r="E2883" s="27" t="s">
        <v>40</v>
      </c>
      <c r="F2883" s="27" t="s">
        <v>109</v>
      </c>
      <c r="G2883" s="27" t="s">
        <v>110</v>
      </c>
      <c r="H2883" s="27" t="s">
        <v>27</v>
      </c>
      <c r="I2883" s="29">
        <v>0.5</v>
      </c>
      <c r="J2883" s="30">
        <v>2000</v>
      </c>
      <c r="K2883" s="31">
        <f t="shared" si="22"/>
        <v>1000</v>
      </c>
      <c r="L2883" s="31">
        <f t="shared" si="23"/>
        <v>300</v>
      </c>
      <c r="M2883" s="32">
        <v>0.3</v>
      </c>
      <c r="O2883" s="37"/>
      <c r="P2883" s="35"/>
      <c r="Q2883" s="33"/>
      <c r="R2883" s="34"/>
    </row>
    <row r="2884" spans="1:18" ht="15.75" customHeight="1" x14ac:dyDescent="0.2">
      <c r="A2884" s="22"/>
      <c r="B2884" s="27" t="s">
        <v>21</v>
      </c>
      <c r="C2884" s="27">
        <v>1185732</v>
      </c>
      <c r="D2884" s="28">
        <v>44541</v>
      </c>
      <c r="E2884" s="27" t="s">
        <v>40</v>
      </c>
      <c r="F2884" s="27" t="s">
        <v>109</v>
      </c>
      <c r="G2884" s="27" t="s">
        <v>110</v>
      </c>
      <c r="H2884" s="27" t="s">
        <v>28</v>
      </c>
      <c r="I2884" s="29">
        <v>0.6</v>
      </c>
      <c r="J2884" s="30">
        <v>2000</v>
      </c>
      <c r="K2884" s="31">
        <f t="shared" si="22"/>
        <v>1200</v>
      </c>
      <c r="L2884" s="31">
        <f t="shared" si="23"/>
        <v>420</v>
      </c>
      <c r="M2884" s="32">
        <v>0.35</v>
      </c>
      <c r="O2884" s="37"/>
      <c r="P2884" s="35"/>
      <c r="Q2884" s="33"/>
      <c r="R2884" s="34"/>
    </row>
    <row r="2885" spans="1:18" ht="15.75" customHeight="1" x14ac:dyDescent="0.2">
      <c r="A2885" s="22"/>
      <c r="B2885" s="27" t="s">
        <v>21</v>
      </c>
      <c r="C2885" s="27">
        <v>1185732</v>
      </c>
      <c r="D2885" s="28">
        <v>44541</v>
      </c>
      <c r="E2885" s="27" t="s">
        <v>40</v>
      </c>
      <c r="F2885" s="27" t="s">
        <v>109</v>
      </c>
      <c r="G2885" s="27" t="s">
        <v>110</v>
      </c>
      <c r="H2885" s="27" t="s">
        <v>29</v>
      </c>
      <c r="I2885" s="29">
        <v>0.64999999999999991</v>
      </c>
      <c r="J2885" s="30">
        <v>3000</v>
      </c>
      <c r="K2885" s="31">
        <f t="shared" si="22"/>
        <v>1949.9999999999998</v>
      </c>
      <c r="L2885" s="31">
        <f t="shared" si="23"/>
        <v>780</v>
      </c>
      <c r="M2885" s="32">
        <v>0.4</v>
      </c>
      <c r="O2885" s="37"/>
      <c r="P2885" s="35"/>
      <c r="Q2885" s="33"/>
      <c r="R2885" s="34"/>
    </row>
    <row r="2886" spans="1:18" ht="15.75" customHeight="1" x14ac:dyDescent="0.2">
      <c r="A2886" s="22" t="s">
        <v>46</v>
      </c>
      <c r="B2886" s="27" t="s">
        <v>21</v>
      </c>
      <c r="C2886" s="27">
        <v>1185732</v>
      </c>
      <c r="D2886" s="28">
        <v>44205</v>
      </c>
      <c r="E2886" s="27" t="s">
        <v>40</v>
      </c>
      <c r="F2886" s="27" t="s">
        <v>111</v>
      </c>
      <c r="G2886" s="27" t="s">
        <v>112</v>
      </c>
      <c r="H2886" s="27" t="s">
        <v>24</v>
      </c>
      <c r="I2886" s="29">
        <v>0.35000000000000003</v>
      </c>
      <c r="J2886" s="30">
        <v>4750</v>
      </c>
      <c r="K2886" s="31">
        <f t="shared" si="22"/>
        <v>1662.5000000000002</v>
      </c>
      <c r="L2886" s="31">
        <f t="shared" si="23"/>
        <v>581.875</v>
      </c>
      <c r="M2886" s="32">
        <v>0.35</v>
      </c>
      <c r="O2886" s="37"/>
      <c r="P2886" s="35"/>
      <c r="Q2886" s="33"/>
      <c r="R2886" s="34"/>
    </row>
    <row r="2887" spans="1:18" ht="15.75" customHeight="1" x14ac:dyDescent="0.2">
      <c r="A2887" s="22"/>
      <c r="B2887" s="27" t="s">
        <v>21</v>
      </c>
      <c r="C2887" s="27">
        <v>1185732</v>
      </c>
      <c r="D2887" s="28">
        <v>44205</v>
      </c>
      <c r="E2887" s="27" t="s">
        <v>40</v>
      </c>
      <c r="F2887" s="27" t="s">
        <v>111</v>
      </c>
      <c r="G2887" s="27" t="s">
        <v>112</v>
      </c>
      <c r="H2887" s="27" t="s">
        <v>25</v>
      </c>
      <c r="I2887" s="29">
        <v>0.35000000000000003</v>
      </c>
      <c r="J2887" s="30">
        <v>2750</v>
      </c>
      <c r="K2887" s="31">
        <f t="shared" si="22"/>
        <v>962.50000000000011</v>
      </c>
      <c r="L2887" s="31">
        <f t="shared" si="23"/>
        <v>288.75</v>
      </c>
      <c r="M2887" s="32">
        <v>0.3</v>
      </c>
      <c r="O2887" s="37"/>
      <c r="P2887" s="35"/>
      <c r="Q2887" s="33"/>
      <c r="R2887" s="34"/>
    </row>
    <row r="2888" spans="1:18" ht="15.75" customHeight="1" x14ac:dyDescent="0.2">
      <c r="A2888" s="22"/>
      <c r="B2888" s="27" t="s">
        <v>21</v>
      </c>
      <c r="C2888" s="27">
        <v>1185732</v>
      </c>
      <c r="D2888" s="28">
        <v>44205</v>
      </c>
      <c r="E2888" s="27" t="s">
        <v>40</v>
      </c>
      <c r="F2888" s="27" t="s">
        <v>111</v>
      </c>
      <c r="G2888" s="27" t="s">
        <v>112</v>
      </c>
      <c r="H2888" s="27" t="s">
        <v>26</v>
      </c>
      <c r="I2888" s="29">
        <v>0.25000000000000006</v>
      </c>
      <c r="J2888" s="30">
        <v>2750</v>
      </c>
      <c r="K2888" s="31">
        <f t="shared" si="22"/>
        <v>687.50000000000011</v>
      </c>
      <c r="L2888" s="31">
        <f t="shared" si="23"/>
        <v>206.25000000000003</v>
      </c>
      <c r="M2888" s="32">
        <v>0.3</v>
      </c>
      <c r="O2888" s="37"/>
      <c r="P2888" s="35"/>
      <c r="Q2888" s="33"/>
      <c r="R2888" s="34"/>
    </row>
    <row r="2889" spans="1:18" ht="15.75" customHeight="1" x14ac:dyDescent="0.2">
      <c r="A2889" s="22"/>
      <c r="B2889" s="27" t="s">
        <v>21</v>
      </c>
      <c r="C2889" s="27">
        <v>1185732</v>
      </c>
      <c r="D2889" s="28">
        <v>44205</v>
      </c>
      <c r="E2889" s="27" t="s">
        <v>40</v>
      </c>
      <c r="F2889" s="27" t="s">
        <v>111</v>
      </c>
      <c r="G2889" s="27" t="s">
        <v>112</v>
      </c>
      <c r="H2889" s="27" t="s">
        <v>27</v>
      </c>
      <c r="I2889" s="29">
        <v>0.30000000000000004</v>
      </c>
      <c r="J2889" s="30">
        <v>1250</v>
      </c>
      <c r="K2889" s="31">
        <f t="shared" si="22"/>
        <v>375.00000000000006</v>
      </c>
      <c r="L2889" s="31">
        <f t="shared" si="23"/>
        <v>112.50000000000001</v>
      </c>
      <c r="M2889" s="32">
        <v>0.3</v>
      </c>
      <c r="O2889" s="37"/>
      <c r="P2889" s="35"/>
      <c r="Q2889" s="33"/>
      <c r="R2889" s="34"/>
    </row>
    <row r="2890" spans="1:18" ht="15.75" customHeight="1" x14ac:dyDescent="0.2">
      <c r="A2890" s="22"/>
      <c r="B2890" s="27" t="s">
        <v>21</v>
      </c>
      <c r="C2890" s="27">
        <v>1185732</v>
      </c>
      <c r="D2890" s="28">
        <v>44205</v>
      </c>
      <c r="E2890" s="27" t="s">
        <v>40</v>
      </c>
      <c r="F2890" s="27" t="s">
        <v>111</v>
      </c>
      <c r="G2890" s="27" t="s">
        <v>112</v>
      </c>
      <c r="H2890" s="27" t="s">
        <v>28</v>
      </c>
      <c r="I2890" s="29">
        <v>0.44999999999999996</v>
      </c>
      <c r="J2890" s="30">
        <v>1750</v>
      </c>
      <c r="K2890" s="31">
        <f t="shared" si="22"/>
        <v>787.49999999999989</v>
      </c>
      <c r="L2890" s="31">
        <f t="shared" si="23"/>
        <v>275.62499999999994</v>
      </c>
      <c r="M2890" s="32">
        <v>0.35</v>
      </c>
      <c r="O2890" s="37"/>
      <c r="P2890" s="35"/>
      <c r="Q2890" s="33"/>
      <c r="R2890" s="34"/>
    </row>
    <row r="2891" spans="1:18" ht="15.75" customHeight="1" x14ac:dyDescent="0.2">
      <c r="A2891" s="22"/>
      <c r="B2891" s="27" t="s">
        <v>21</v>
      </c>
      <c r="C2891" s="27">
        <v>1185732</v>
      </c>
      <c r="D2891" s="28">
        <v>44205</v>
      </c>
      <c r="E2891" s="27" t="s">
        <v>40</v>
      </c>
      <c r="F2891" s="27" t="s">
        <v>111</v>
      </c>
      <c r="G2891" s="27" t="s">
        <v>112</v>
      </c>
      <c r="H2891" s="27" t="s">
        <v>29</v>
      </c>
      <c r="I2891" s="29">
        <v>0.35000000000000003</v>
      </c>
      <c r="J2891" s="30">
        <v>2750</v>
      </c>
      <c r="K2891" s="31">
        <f t="shared" si="22"/>
        <v>962.50000000000011</v>
      </c>
      <c r="L2891" s="31">
        <f t="shared" si="23"/>
        <v>385.00000000000006</v>
      </c>
      <c r="M2891" s="32">
        <v>0.4</v>
      </c>
      <c r="O2891" s="37"/>
      <c r="P2891" s="35"/>
      <c r="Q2891" s="33"/>
      <c r="R2891" s="34"/>
    </row>
    <row r="2892" spans="1:18" ht="15.75" customHeight="1" x14ac:dyDescent="0.2">
      <c r="A2892" s="22"/>
      <c r="B2892" s="27" t="s">
        <v>21</v>
      </c>
      <c r="C2892" s="27">
        <v>1185732</v>
      </c>
      <c r="D2892" s="28">
        <v>44236</v>
      </c>
      <c r="E2892" s="27" t="s">
        <v>40</v>
      </c>
      <c r="F2892" s="27" t="s">
        <v>111</v>
      </c>
      <c r="G2892" s="27" t="s">
        <v>112</v>
      </c>
      <c r="H2892" s="27" t="s">
        <v>24</v>
      </c>
      <c r="I2892" s="29">
        <v>0.35000000000000003</v>
      </c>
      <c r="J2892" s="30">
        <v>5250</v>
      </c>
      <c r="K2892" s="31">
        <f t="shared" si="22"/>
        <v>1837.5000000000002</v>
      </c>
      <c r="L2892" s="31">
        <f t="shared" si="23"/>
        <v>643.125</v>
      </c>
      <c r="M2892" s="32">
        <v>0.35</v>
      </c>
      <c r="O2892" s="37"/>
      <c r="P2892" s="35"/>
      <c r="Q2892" s="33"/>
      <c r="R2892" s="34"/>
    </row>
    <row r="2893" spans="1:18" ht="15.75" customHeight="1" x14ac:dyDescent="0.2">
      <c r="A2893" s="22"/>
      <c r="B2893" s="27" t="s">
        <v>21</v>
      </c>
      <c r="C2893" s="27">
        <v>1185732</v>
      </c>
      <c r="D2893" s="28">
        <v>44236</v>
      </c>
      <c r="E2893" s="27" t="s">
        <v>40</v>
      </c>
      <c r="F2893" s="27" t="s">
        <v>111</v>
      </c>
      <c r="G2893" s="27" t="s">
        <v>112</v>
      </c>
      <c r="H2893" s="27" t="s">
        <v>25</v>
      </c>
      <c r="I2893" s="29">
        <v>0.35000000000000003</v>
      </c>
      <c r="J2893" s="30">
        <v>1750</v>
      </c>
      <c r="K2893" s="31">
        <f t="shared" si="22"/>
        <v>612.50000000000011</v>
      </c>
      <c r="L2893" s="31">
        <f t="shared" si="23"/>
        <v>183.75000000000003</v>
      </c>
      <c r="M2893" s="32">
        <v>0.3</v>
      </c>
      <c r="O2893" s="37"/>
      <c r="P2893" s="35"/>
      <c r="Q2893" s="33"/>
      <c r="R2893" s="34"/>
    </row>
    <row r="2894" spans="1:18" ht="15.75" customHeight="1" x14ac:dyDescent="0.2">
      <c r="A2894" s="22"/>
      <c r="B2894" s="27" t="s">
        <v>21</v>
      </c>
      <c r="C2894" s="27">
        <v>1185732</v>
      </c>
      <c r="D2894" s="28">
        <v>44236</v>
      </c>
      <c r="E2894" s="27" t="s">
        <v>40</v>
      </c>
      <c r="F2894" s="27" t="s">
        <v>111</v>
      </c>
      <c r="G2894" s="27" t="s">
        <v>112</v>
      </c>
      <c r="H2894" s="27" t="s">
        <v>26</v>
      </c>
      <c r="I2894" s="29">
        <v>0.25000000000000006</v>
      </c>
      <c r="J2894" s="30">
        <v>2250</v>
      </c>
      <c r="K2894" s="31">
        <f t="shared" si="22"/>
        <v>562.50000000000011</v>
      </c>
      <c r="L2894" s="31">
        <f t="shared" si="23"/>
        <v>168.75000000000003</v>
      </c>
      <c r="M2894" s="32">
        <v>0.3</v>
      </c>
      <c r="O2894" s="37"/>
      <c r="P2894" s="35"/>
      <c r="Q2894" s="33"/>
      <c r="R2894" s="34"/>
    </row>
    <row r="2895" spans="1:18" ht="15.75" customHeight="1" x14ac:dyDescent="0.2">
      <c r="A2895" s="22"/>
      <c r="B2895" s="27" t="s">
        <v>21</v>
      </c>
      <c r="C2895" s="27">
        <v>1185732</v>
      </c>
      <c r="D2895" s="28">
        <v>44236</v>
      </c>
      <c r="E2895" s="27" t="s">
        <v>40</v>
      </c>
      <c r="F2895" s="27" t="s">
        <v>111</v>
      </c>
      <c r="G2895" s="27" t="s">
        <v>112</v>
      </c>
      <c r="H2895" s="27" t="s">
        <v>27</v>
      </c>
      <c r="I2895" s="29">
        <v>0.30000000000000004</v>
      </c>
      <c r="J2895" s="30">
        <v>1000</v>
      </c>
      <c r="K2895" s="31">
        <f t="shared" si="22"/>
        <v>300.00000000000006</v>
      </c>
      <c r="L2895" s="31">
        <f t="shared" si="23"/>
        <v>90.000000000000014</v>
      </c>
      <c r="M2895" s="32">
        <v>0.3</v>
      </c>
      <c r="O2895" s="37"/>
      <c r="P2895" s="35"/>
      <c r="Q2895" s="33"/>
      <c r="R2895" s="34"/>
    </row>
    <row r="2896" spans="1:18" ht="15.75" customHeight="1" x14ac:dyDescent="0.2">
      <c r="A2896" s="22"/>
      <c r="B2896" s="27" t="s">
        <v>21</v>
      </c>
      <c r="C2896" s="27">
        <v>1185732</v>
      </c>
      <c r="D2896" s="28">
        <v>44236</v>
      </c>
      <c r="E2896" s="27" t="s">
        <v>40</v>
      </c>
      <c r="F2896" s="27" t="s">
        <v>111</v>
      </c>
      <c r="G2896" s="27" t="s">
        <v>112</v>
      </c>
      <c r="H2896" s="27" t="s">
        <v>28</v>
      </c>
      <c r="I2896" s="29">
        <v>0.44999999999999996</v>
      </c>
      <c r="J2896" s="30">
        <v>1750</v>
      </c>
      <c r="K2896" s="31">
        <f t="shared" si="22"/>
        <v>787.49999999999989</v>
      </c>
      <c r="L2896" s="31">
        <f t="shared" si="23"/>
        <v>275.62499999999994</v>
      </c>
      <c r="M2896" s="32">
        <v>0.35</v>
      </c>
      <c r="O2896" s="37"/>
      <c r="P2896" s="35"/>
      <c r="Q2896" s="33"/>
      <c r="R2896" s="34"/>
    </row>
    <row r="2897" spans="1:18" ht="15.75" customHeight="1" x14ac:dyDescent="0.2">
      <c r="A2897" s="22"/>
      <c r="B2897" s="27" t="s">
        <v>21</v>
      </c>
      <c r="C2897" s="27">
        <v>1185732</v>
      </c>
      <c r="D2897" s="28">
        <v>44236</v>
      </c>
      <c r="E2897" s="27" t="s">
        <v>40</v>
      </c>
      <c r="F2897" s="27" t="s">
        <v>111</v>
      </c>
      <c r="G2897" s="27" t="s">
        <v>112</v>
      </c>
      <c r="H2897" s="27" t="s">
        <v>29</v>
      </c>
      <c r="I2897" s="29">
        <v>0.24999999999999997</v>
      </c>
      <c r="J2897" s="30">
        <v>2750</v>
      </c>
      <c r="K2897" s="31">
        <f t="shared" si="22"/>
        <v>687.49999999999989</v>
      </c>
      <c r="L2897" s="31">
        <f t="shared" si="23"/>
        <v>274.99999999999994</v>
      </c>
      <c r="M2897" s="32">
        <v>0.4</v>
      </c>
      <c r="O2897" s="37"/>
      <c r="P2897" s="35"/>
      <c r="Q2897" s="33"/>
      <c r="R2897" s="34"/>
    </row>
    <row r="2898" spans="1:18" ht="15.75" customHeight="1" x14ac:dyDescent="0.2">
      <c r="A2898" s="22"/>
      <c r="B2898" s="27" t="s">
        <v>21</v>
      </c>
      <c r="C2898" s="27">
        <v>1185732</v>
      </c>
      <c r="D2898" s="28">
        <v>44263</v>
      </c>
      <c r="E2898" s="27" t="s">
        <v>40</v>
      </c>
      <c r="F2898" s="27" t="s">
        <v>111</v>
      </c>
      <c r="G2898" s="27" t="s">
        <v>112</v>
      </c>
      <c r="H2898" s="27" t="s">
        <v>24</v>
      </c>
      <c r="I2898" s="29">
        <v>0.30000000000000004</v>
      </c>
      <c r="J2898" s="30">
        <v>4950</v>
      </c>
      <c r="K2898" s="31">
        <f t="shared" si="22"/>
        <v>1485.0000000000002</v>
      </c>
      <c r="L2898" s="31">
        <f t="shared" si="23"/>
        <v>519.75</v>
      </c>
      <c r="M2898" s="32">
        <v>0.35</v>
      </c>
      <c r="O2898" s="37"/>
      <c r="P2898" s="35"/>
      <c r="Q2898" s="33"/>
      <c r="R2898" s="34"/>
    </row>
    <row r="2899" spans="1:18" ht="15.75" customHeight="1" x14ac:dyDescent="0.2">
      <c r="A2899" s="22"/>
      <c r="B2899" s="27" t="s">
        <v>21</v>
      </c>
      <c r="C2899" s="27">
        <v>1185732</v>
      </c>
      <c r="D2899" s="28">
        <v>44263</v>
      </c>
      <c r="E2899" s="27" t="s">
        <v>40</v>
      </c>
      <c r="F2899" s="27" t="s">
        <v>111</v>
      </c>
      <c r="G2899" s="27" t="s">
        <v>112</v>
      </c>
      <c r="H2899" s="27" t="s">
        <v>25</v>
      </c>
      <c r="I2899" s="29">
        <v>0.30000000000000004</v>
      </c>
      <c r="J2899" s="30">
        <v>2000</v>
      </c>
      <c r="K2899" s="31">
        <f t="shared" si="22"/>
        <v>600.00000000000011</v>
      </c>
      <c r="L2899" s="31">
        <f t="shared" si="23"/>
        <v>180.00000000000003</v>
      </c>
      <c r="M2899" s="32">
        <v>0.3</v>
      </c>
      <c r="O2899" s="37"/>
      <c r="P2899" s="35"/>
      <c r="Q2899" s="33"/>
      <c r="R2899" s="34"/>
    </row>
    <row r="2900" spans="1:18" ht="15.75" customHeight="1" x14ac:dyDescent="0.2">
      <c r="A2900" s="22"/>
      <c r="B2900" s="27" t="s">
        <v>21</v>
      </c>
      <c r="C2900" s="27">
        <v>1185732</v>
      </c>
      <c r="D2900" s="28">
        <v>44263</v>
      </c>
      <c r="E2900" s="27" t="s">
        <v>40</v>
      </c>
      <c r="F2900" s="27" t="s">
        <v>111</v>
      </c>
      <c r="G2900" s="27" t="s">
        <v>112</v>
      </c>
      <c r="H2900" s="27" t="s">
        <v>26</v>
      </c>
      <c r="I2900" s="29">
        <v>0.20000000000000004</v>
      </c>
      <c r="J2900" s="30">
        <v>2250</v>
      </c>
      <c r="K2900" s="31">
        <f t="shared" si="22"/>
        <v>450.00000000000011</v>
      </c>
      <c r="L2900" s="31">
        <f t="shared" si="23"/>
        <v>135.00000000000003</v>
      </c>
      <c r="M2900" s="32">
        <v>0.3</v>
      </c>
      <c r="O2900" s="37"/>
      <c r="P2900" s="35"/>
      <c r="Q2900" s="33"/>
      <c r="R2900" s="34"/>
    </row>
    <row r="2901" spans="1:18" ht="15.75" customHeight="1" x14ac:dyDescent="0.2">
      <c r="A2901" s="22"/>
      <c r="B2901" s="27" t="s">
        <v>21</v>
      </c>
      <c r="C2901" s="27">
        <v>1185732</v>
      </c>
      <c r="D2901" s="28">
        <v>44263</v>
      </c>
      <c r="E2901" s="27" t="s">
        <v>40</v>
      </c>
      <c r="F2901" s="27" t="s">
        <v>111</v>
      </c>
      <c r="G2901" s="27" t="s">
        <v>112</v>
      </c>
      <c r="H2901" s="27" t="s">
        <v>27</v>
      </c>
      <c r="I2901" s="29">
        <v>0.24999999999999997</v>
      </c>
      <c r="J2901" s="30">
        <v>750</v>
      </c>
      <c r="K2901" s="31">
        <f t="shared" si="22"/>
        <v>187.49999999999997</v>
      </c>
      <c r="L2901" s="31">
        <f t="shared" si="23"/>
        <v>56.249999999999993</v>
      </c>
      <c r="M2901" s="32">
        <v>0.3</v>
      </c>
      <c r="O2901" s="37"/>
      <c r="P2901" s="35"/>
      <c r="Q2901" s="33"/>
      <c r="R2901" s="34"/>
    </row>
    <row r="2902" spans="1:18" ht="15.75" customHeight="1" x14ac:dyDescent="0.2">
      <c r="A2902" s="22"/>
      <c r="B2902" s="27" t="s">
        <v>21</v>
      </c>
      <c r="C2902" s="27">
        <v>1185732</v>
      </c>
      <c r="D2902" s="28">
        <v>44263</v>
      </c>
      <c r="E2902" s="27" t="s">
        <v>40</v>
      </c>
      <c r="F2902" s="27" t="s">
        <v>111</v>
      </c>
      <c r="G2902" s="27" t="s">
        <v>112</v>
      </c>
      <c r="H2902" s="27" t="s">
        <v>28</v>
      </c>
      <c r="I2902" s="29">
        <v>0.4</v>
      </c>
      <c r="J2902" s="30">
        <v>1250</v>
      </c>
      <c r="K2902" s="31">
        <f t="shared" si="22"/>
        <v>500</v>
      </c>
      <c r="L2902" s="31">
        <f t="shared" si="23"/>
        <v>175</v>
      </c>
      <c r="M2902" s="32">
        <v>0.35</v>
      </c>
      <c r="O2902" s="37"/>
      <c r="P2902" s="35"/>
      <c r="Q2902" s="33"/>
      <c r="R2902" s="34"/>
    </row>
    <row r="2903" spans="1:18" ht="15.75" customHeight="1" x14ac:dyDescent="0.2">
      <c r="A2903" s="22"/>
      <c r="B2903" s="27" t="s">
        <v>21</v>
      </c>
      <c r="C2903" s="27">
        <v>1185732</v>
      </c>
      <c r="D2903" s="28">
        <v>44263</v>
      </c>
      <c r="E2903" s="27" t="s">
        <v>40</v>
      </c>
      <c r="F2903" s="27" t="s">
        <v>111</v>
      </c>
      <c r="G2903" s="27" t="s">
        <v>112</v>
      </c>
      <c r="H2903" s="27" t="s">
        <v>29</v>
      </c>
      <c r="I2903" s="29">
        <v>0.30000000000000004</v>
      </c>
      <c r="J2903" s="30">
        <v>2250</v>
      </c>
      <c r="K2903" s="31">
        <f t="shared" si="22"/>
        <v>675.00000000000011</v>
      </c>
      <c r="L2903" s="31">
        <f t="shared" si="23"/>
        <v>270.00000000000006</v>
      </c>
      <c r="M2903" s="32">
        <v>0.4</v>
      </c>
      <c r="O2903" s="37"/>
      <c r="P2903" s="35"/>
      <c r="Q2903" s="33"/>
      <c r="R2903" s="34"/>
    </row>
    <row r="2904" spans="1:18" ht="15.75" customHeight="1" x14ac:dyDescent="0.2">
      <c r="A2904" s="22"/>
      <c r="B2904" s="27" t="s">
        <v>21</v>
      </c>
      <c r="C2904" s="27">
        <v>1185732</v>
      </c>
      <c r="D2904" s="28">
        <v>44295</v>
      </c>
      <c r="E2904" s="27" t="s">
        <v>40</v>
      </c>
      <c r="F2904" s="27" t="s">
        <v>111</v>
      </c>
      <c r="G2904" s="27" t="s">
        <v>112</v>
      </c>
      <c r="H2904" s="27" t="s">
        <v>24</v>
      </c>
      <c r="I2904" s="29">
        <v>0.30000000000000004</v>
      </c>
      <c r="J2904" s="30">
        <v>4500</v>
      </c>
      <c r="K2904" s="31">
        <f t="shared" si="22"/>
        <v>1350.0000000000002</v>
      </c>
      <c r="L2904" s="31">
        <f t="shared" si="23"/>
        <v>472.50000000000006</v>
      </c>
      <c r="M2904" s="32">
        <v>0.35</v>
      </c>
      <c r="O2904" s="37"/>
      <c r="P2904" s="35"/>
      <c r="Q2904" s="33"/>
      <c r="R2904" s="34"/>
    </row>
    <row r="2905" spans="1:18" ht="15.75" customHeight="1" x14ac:dyDescent="0.2">
      <c r="A2905" s="22"/>
      <c r="B2905" s="27" t="s">
        <v>21</v>
      </c>
      <c r="C2905" s="27">
        <v>1185732</v>
      </c>
      <c r="D2905" s="28">
        <v>44295</v>
      </c>
      <c r="E2905" s="27" t="s">
        <v>40</v>
      </c>
      <c r="F2905" s="27" t="s">
        <v>111</v>
      </c>
      <c r="G2905" s="27" t="s">
        <v>112</v>
      </c>
      <c r="H2905" s="27" t="s">
        <v>25</v>
      </c>
      <c r="I2905" s="29">
        <v>0.30000000000000004</v>
      </c>
      <c r="J2905" s="30">
        <v>1500</v>
      </c>
      <c r="K2905" s="31">
        <f t="shared" si="22"/>
        <v>450.00000000000006</v>
      </c>
      <c r="L2905" s="31">
        <f t="shared" si="23"/>
        <v>135</v>
      </c>
      <c r="M2905" s="32">
        <v>0.3</v>
      </c>
      <c r="O2905" s="37"/>
      <c r="P2905" s="35"/>
      <c r="Q2905" s="33"/>
      <c r="R2905" s="34"/>
    </row>
    <row r="2906" spans="1:18" ht="15.75" customHeight="1" x14ac:dyDescent="0.2">
      <c r="A2906" s="22"/>
      <c r="B2906" s="27" t="s">
        <v>21</v>
      </c>
      <c r="C2906" s="27">
        <v>1185732</v>
      </c>
      <c r="D2906" s="28">
        <v>44295</v>
      </c>
      <c r="E2906" s="27" t="s">
        <v>40</v>
      </c>
      <c r="F2906" s="27" t="s">
        <v>111</v>
      </c>
      <c r="G2906" s="27" t="s">
        <v>112</v>
      </c>
      <c r="H2906" s="27" t="s">
        <v>26</v>
      </c>
      <c r="I2906" s="29">
        <v>0.20000000000000004</v>
      </c>
      <c r="J2906" s="30">
        <v>1500</v>
      </c>
      <c r="K2906" s="31">
        <f t="shared" si="22"/>
        <v>300.00000000000006</v>
      </c>
      <c r="L2906" s="31">
        <f t="shared" si="23"/>
        <v>90.000000000000014</v>
      </c>
      <c r="M2906" s="32">
        <v>0.3</v>
      </c>
      <c r="O2906" s="37"/>
      <c r="P2906" s="35"/>
      <c r="Q2906" s="33"/>
      <c r="R2906" s="34"/>
    </row>
    <row r="2907" spans="1:18" ht="15.75" customHeight="1" x14ac:dyDescent="0.2">
      <c r="A2907" s="22"/>
      <c r="B2907" s="27" t="s">
        <v>21</v>
      </c>
      <c r="C2907" s="27">
        <v>1185732</v>
      </c>
      <c r="D2907" s="28">
        <v>44295</v>
      </c>
      <c r="E2907" s="27" t="s">
        <v>40</v>
      </c>
      <c r="F2907" s="27" t="s">
        <v>111</v>
      </c>
      <c r="G2907" s="27" t="s">
        <v>112</v>
      </c>
      <c r="H2907" s="27" t="s">
        <v>27</v>
      </c>
      <c r="I2907" s="29">
        <v>0.24999999999999997</v>
      </c>
      <c r="J2907" s="30">
        <v>750</v>
      </c>
      <c r="K2907" s="31">
        <f t="shared" si="22"/>
        <v>187.49999999999997</v>
      </c>
      <c r="L2907" s="31">
        <f t="shared" si="23"/>
        <v>56.249999999999993</v>
      </c>
      <c r="M2907" s="32">
        <v>0.3</v>
      </c>
      <c r="O2907" s="37"/>
      <c r="P2907" s="35"/>
      <c r="Q2907" s="33"/>
      <c r="R2907" s="34"/>
    </row>
    <row r="2908" spans="1:18" ht="15.75" customHeight="1" x14ac:dyDescent="0.2">
      <c r="A2908" s="22"/>
      <c r="B2908" s="27" t="s">
        <v>21</v>
      </c>
      <c r="C2908" s="27">
        <v>1185732</v>
      </c>
      <c r="D2908" s="28">
        <v>44295</v>
      </c>
      <c r="E2908" s="27" t="s">
        <v>40</v>
      </c>
      <c r="F2908" s="27" t="s">
        <v>111</v>
      </c>
      <c r="G2908" s="27" t="s">
        <v>112</v>
      </c>
      <c r="H2908" s="27" t="s">
        <v>28</v>
      </c>
      <c r="I2908" s="29">
        <v>0.6</v>
      </c>
      <c r="J2908" s="30">
        <v>1000</v>
      </c>
      <c r="K2908" s="31">
        <f t="shared" si="22"/>
        <v>600</v>
      </c>
      <c r="L2908" s="31">
        <f t="shared" si="23"/>
        <v>210</v>
      </c>
      <c r="M2908" s="32">
        <v>0.35</v>
      </c>
      <c r="O2908" s="37"/>
      <c r="P2908" s="35"/>
      <c r="Q2908" s="33"/>
      <c r="R2908" s="34"/>
    </row>
    <row r="2909" spans="1:18" ht="15.75" customHeight="1" x14ac:dyDescent="0.2">
      <c r="A2909" s="22"/>
      <c r="B2909" s="27" t="s">
        <v>21</v>
      </c>
      <c r="C2909" s="27">
        <v>1185732</v>
      </c>
      <c r="D2909" s="28">
        <v>44295</v>
      </c>
      <c r="E2909" s="27" t="s">
        <v>40</v>
      </c>
      <c r="F2909" s="27" t="s">
        <v>111</v>
      </c>
      <c r="G2909" s="27" t="s">
        <v>112</v>
      </c>
      <c r="H2909" s="27" t="s">
        <v>29</v>
      </c>
      <c r="I2909" s="29">
        <v>0.5</v>
      </c>
      <c r="J2909" s="30">
        <v>2250</v>
      </c>
      <c r="K2909" s="31">
        <f t="shared" si="22"/>
        <v>1125</v>
      </c>
      <c r="L2909" s="31">
        <f t="shared" si="23"/>
        <v>450</v>
      </c>
      <c r="M2909" s="32">
        <v>0.4</v>
      </c>
      <c r="O2909" s="37"/>
      <c r="P2909" s="35"/>
      <c r="Q2909" s="33"/>
      <c r="R2909" s="34"/>
    </row>
    <row r="2910" spans="1:18" ht="15.75" customHeight="1" x14ac:dyDescent="0.2">
      <c r="A2910" s="22"/>
      <c r="B2910" s="27" t="s">
        <v>21</v>
      </c>
      <c r="C2910" s="27">
        <v>1185732</v>
      </c>
      <c r="D2910" s="28">
        <v>44326</v>
      </c>
      <c r="E2910" s="27" t="s">
        <v>40</v>
      </c>
      <c r="F2910" s="27" t="s">
        <v>111</v>
      </c>
      <c r="G2910" s="27" t="s">
        <v>112</v>
      </c>
      <c r="H2910" s="27" t="s">
        <v>24</v>
      </c>
      <c r="I2910" s="29">
        <v>0.6</v>
      </c>
      <c r="J2910" s="30">
        <v>4950</v>
      </c>
      <c r="K2910" s="31">
        <f t="shared" si="22"/>
        <v>2970</v>
      </c>
      <c r="L2910" s="31">
        <f t="shared" si="23"/>
        <v>1039.5</v>
      </c>
      <c r="M2910" s="32">
        <v>0.35</v>
      </c>
      <c r="O2910" s="37"/>
      <c r="P2910" s="35"/>
      <c r="Q2910" s="33"/>
      <c r="R2910" s="34"/>
    </row>
    <row r="2911" spans="1:18" ht="15.75" customHeight="1" x14ac:dyDescent="0.2">
      <c r="A2911" s="22"/>
      <c r="B2911" s="27" t="s">
        <v>21</v>
      </c>
      <c r="C2911" s="27">
        <v>1185732</v>
      </c>
      <c r="D2911" s="28">
        <v>44326</v>
      </c>
      <c r="E2911" s="27" t="s">
        <v>40</v>
      </c>
      <c r="F2911" s="27" t="s">
        <v>111</v>
      </c>
      <c r="G2911" s="27" t="s">
        <v>112</v>
      </c>
      <c r="H2911" s="27" t="s">
        <v>25</v>
      </c>
      <c r="I2911" s="29">
        <v>0.45</v>
      </c>
      <c r="J2911" s="30">
        <v>2000</v>
      </c>
      <c r="K2911" s="31">
        <f t="shared" si="22"/>
        <v>900</v>
      </c>
      <c r="L2911" s="31">
        <f t="shared" si="23"/>
        <v>270</v>
      </c>
      <c r="M2911" s="32">
        <v>0.3</v>
      </c>
      <c r="O2911" s="37"/>
      <c r="P2911" s="35"/>
      <c r="Q2911" s="33"/>
      <c r="R2911" s="34"/>
    </row>
    <row r="2912" spans="1:18" ht="15.75" customHeight="1" x14ac:dyDescent="0.2">
      <c r="A2912" s="22"/>
      <c r="B2912" s="27" t="s">
        <v>21</v>
      </c>
      <c r="C2912" s="27">
        <v>1185732</v>
      </c>
      <c r="D2912" s="28">
        <v>44326</v>
      </c>
      <c r="E2912" s="27" t="s">
        <v>40</v>
      </c>
      <c r="F2912" s="27" t="s">
        <v>111</v>
      </c>
      <c r="G2912" s="27" t="s">
        <v>112</v>
      </c>
      <c r="H2912" s="27" t="s">
        <v>26</v>
      </c>
      <c r="I2912" s="29">
        <v>0.4</v>
      </c>
      <c r="J2912" s="30">
        <v>1750</v>
      </c>
      <c r="K2912" s="31">
        <f t="shared" si="22"/>
        <v>700</v>
      </c>
      <c r="L2912" s="31">
        <f t="shared" si="23"/>
        <v>210</v>
      </c>
      <c r="M2912" s="32">
        <v>0.3</v>
      </c>
      <c r="O2912" s="37"/>
      <c r="P2912" s="35"/>
      <c r="Q2912" s="33"/>
      <c r="R2912" s="34"/>
    </row>
    <row r="2913" spans="1:18" ht="15.75" customHeight="1" x14ac:dyDescent="0.2">
      <c r="A2913" s="22"/>
      <c r="B2913" s="27" t="s">
        <v>21</v>
      </c>
      <c r="C2913" s="27">
        <v>1185732</v>
      </c>
      <c r="D2913" s="28">
        <v>44326</v>
      </c>
      <c r="E2913" s="27" t="s">
        <v>40</v>
      </c>
      <c r="F2913" s="27" t="s">
        <v>111</v>
      </c>
      <c r="G2913" s="27" t="s">
        <v>112</v>
      </c>
      <c r="H2913" s="27" t="s">
        <v>27</v>
      </c>
      <c r="I2913" s="29">
        <v>0.4</v>
      </c>
      <c r="J2913" s="30">
        <v>1000</v>
      </c>
      <c r="K2913" s="31">
        <f t="shared" si="22"/>
        <v>400</v>
      </c>
      <c r="L2913" s="31">
        <f t="shared" si="23"/>
        <v>120</v>
      </c>
      <c r="M2913" s="32">
        <v>0.3</v>
      </c>
      <c r="O2913" s="37"/>
      <c r="P2913" s="35"/>
      <c r="Q2913" s="33"/>
      <c r="R2913" s="34"/>
    </row>
    <row r="2914" spans="1:18" ht="15.75" customHeight="1" x14ac:dyDescent="0.2">
      <c r="A2914" s="22"/>
      <c r="B2914" s="27" t="s">
        <v>21</v>
      </c>
      <c r="C2914" s="27">
        <v>1185732</v>
      </c>
      <c r="D2914" s="28">
        <v>44326</v>
      </c>
      <c r="E2914" s="27" t="s">
        <v>40</v>
      </c>
      <c r="F2914" s="27" t="s">
        <v>111</v>
      </c>
      <c r="G2914" s="27" t="s">
        <v>112</v>
      </c>
      <c r="H2914" s="27" t="s">
        <v>28</v>
      </c>
      <c r="I2914" s="29">
        <v>0.49999999999999994</v>
      </c>
      <c r="J2914" s="30">
        <v>1250</v>
      </c>
      <c r="K2914" s="31">
        <f t="shared" si="22"/>
        <v>624.99999999999989</v>
      </c>
      <c r="L2914" s="31">
        <f t="shared" si="23"/>
        <v>218.74999999999994</v>
      </c>
      <c r="M2914" s="32">
        <v>0.35</v>
      </c>
      <c r="O2914" s="37"/>
      <c r="P2914" s="35"/>
      <c r="Q2914" s="33"/>
      <c r="R2914" s="34"/>
    </row>
    <row r="2915" spans="1:18" ht="15.75" customHeight="1" x14ac:dyDescent="0.2">
      <c r="A2915" s="22"/>
      <c r="B2915" s="27" t="s">
        <v>21</v>
      </c>
      <c r="C2915" s="27">
        <v>1185732</v>
      </c>
      <c r="D2915" s="28">
        <v>44326</v>
      </c>
      <c r="E2915" s="27" t="s">
        <v>40</v>
      </c>
      <c r="F2915" s="27" t="s">
        <v>111</v>
      </c>
      <c r="G2915" s="27" t="s">
        <v>112</v>
      </c>
      <c r="H2915" s="27" t="s">
        <v>29</v>
      </c>
      <c r="I2915" s="29">
        <v>0.54999999999999993</v>
      </c>
      <c r="J2915" s="30">
        <v>2500</v>
      </c>
      <c r="K2915" s="31">
        <f t="shared" si="22"/>
        <v>1374.9999999999998</v>
      </c>
      <c r="L2915" s="31">
        <f t="shared" si="23"/>
        <v>549.99999999999989</v>
      </c>
      <c r="M2915" s="32">
        <v>0.4</v>
      </c>
      <c r="O2915" s="37"/>
      <c r="P2915" s="35"/>
      <c r="Q2915" s="33"/>
      <c r="R2915" s="34"/>
    </row>
    <row r="2916" spans="1:18" ht="15.75" customHeight="1" x14ac:dyDescent="0.2">
      <c r="A2916" s="22"/>
      <c r="B2916" s="27" t="s">
        <v>21</v>
      </c>
      <c r="C2916" s="27">
        <v>1185732</v>
      </c>
      <c r="D2916" s="28">
        <v>44356</v>
      </c>
      <c r="E2916" s="27" t="s">
        <v>40</v>
      </c>
      <c r="F2916" s="27" t="s">
        <v>111</v>
      </c>
      <c r="G2916" s="27" t="s">
        <v>112</v>
      </c>
      <c r="H2916" s="27" t="s">
        <v>24</v>
      </c>
      <c r="I2916" s="29">
        <v>0.4</v>
      </c>
      <c r="J2916" s="30">
        <v>5000</v>
      </c>
      <c r="K2916" s="31">
        <f t="shared" si="22"/>
        <v>2000</v>
      </c>
      <c r="L2916" s="31">
        <f t="shared" si="23"/>
        <v>700</v>
      </c>
      <c r="M2916" s="32">
        <v>0.35</v>
      </c>
      <c r="O2916" s="37"/>
      <c r="P2916" s="35"/>
      <c r="Q2916" s="33"/>
      <c r="R2916" s="34"/>
    </row>
    <row r="2917" spans="1:18" ht="15.75" customHeight="1" x14ac:dyDescent="0.2">
      <c r="A2917" s="22"/>
      <c r="B2917" s="27" t="s">
        <v>21</v>
      </c>
      <c r="C2917" s="27">
        <v>1185732</v>
      </c>
      <c r="D2917" s="28">
        <v>44356</v>
      </c>
      <c r="E2917" s="27" t="s">
        <v>40</v>
      </c>
      <c r="F2917" s="27" t="s">
        <v>111</v>
      </c>
      <c r="G2917" s="27" t="s">
        <v>112</v>
      </c>
      <c r="H2917" s="27" t="s">
        <v>25</v>
      </c>
      <c r="I2917" s="29">
        <v>0.35000000000000009</v>
      </c>
      <c r="J2917" s="30">
        <v>2500</v>
      </c>
      <c r="K2917" s="31">
        <f t="shared" si="22"/>
        <v>875.00000000000023</v>
      </c>
      <c r="L2917" s="31">
        <f t="shared" si="23"/>
        <v>262.50000000000006</v>
      </c>
      <c r="M2917" s="32">
        <v>0.3</v>
      </c>
      <c r="O2917" s="37"/>
      <c r="P2917" s="35"/>
      <c r="Q2917" s="33"/>
      <c r="R2917" s="34"/>
    </row>
    <row r="2918" spans="1:18" ht="15.75" customHeight="1" x14ac:dyDescent="0.2">
      <c r="A2918" s="22"/>
      <c r="B2918" s="27" t="s">
        <v>21</v>
      </c>
      <c r="C2918" s="27">
        <v>1185732</v>
      </c>
      <c r="D2918" s="28">
        <v>44356</v>
      </c>
      <c r="E2918" s="27" t="s">
        <v>40</v>
      </c>
      <c r="F2918" s="27" t="s">
        <v>111</v>
      </c>
      <c r="G2918" s="27" t="s">
        <v>112</v>
      </c>
      <c r="H2918" s="27" t="s">
        <v>26</v>
      </c>
      <c r="I2918" s="29">
        <v>0.30000000000000004</v>
      </c>
      <c r="J2918" s="30">
        <v>2000</v>
      </c>
      <c r="K2918" s="31">
        <f t="shared" si="22"/>
        <v>600.00000000000011</v>
      </c>
      <c r="L2918" s="31">
        <f t="shared" si="23"/>
        <v>180.00000000000003</v>
      </c>
      <c r="M2918" s="32">
        <v>0.3</v>
      </c>
      <c r="O2918" s="37"/>
      <c r="P2918" s="35"/>
      <c r="Q2918" s="33"/>
      <c r="R2918" s="34"/>
    </row>
    <row r="2919" spans="1:18" ht="15.75" customHeight="1" x14ac:dyDescent="0.2">
      <c r="A2919" s="22"/>
      <c r="B2919" s="27" t="s">
        <v>21</v>
      </c>
      <c r="C2919" s="27">
        <v>1185732</v>
      </c>
      <c r="D2919" s="28">
        <v>44356</v>
      </c>
      <c r="E2919" s="27" t="s">
        <v>40</v>
      </c>
      <c r="F2919" s="27" t="s">
        <v>111</v>
      </c>
      <c r="G2919" s="27" t="s">
        <v>112</v>
      </c>
      <c r="H2919" s="27" t="s">
        <v>27</v>
      </c>
      <c r="I2919" s="29">
        <v>0.30000000000000004</v>
      </c>
      <c r="J2919" s="30">
        <v>1750</v>
      </c>
      <c r="K2919" s="31">
        <f t="shared" si="22"/>
        <v>525.00000000000011</v>
      </c>
      <c r="L2919" s="31">
        <f t="shared" si="23"/>
        <v>157.50000000000003</v>
      </c>
      <c r="M2919" s="32">
        <v>0.3</v>
      </c>
      <c r="O2919" s="37"/>
      <c r="P2919" s="35"/>
      <c r="Q2919" s="33"/>
      <c r="R2919" s="34"/>
    </row>
    <row r="2920" spans="1:18" ht="15.75" customHeight="1" x14ac:dyDescent="0.2">
      <c r="A2920" s="22"/>
      <c r="B2920" s="27" t="s">
        <v>21</v>
      </c>
      <c r="C2920" s="27">
        <v>1185732</v>
      </c>
      <c r="D2920" s="28">
        <v>44356</v>
      </c>
      <c r="E2920" s="27" t="s">
        <v>40</v>
      </c>
      <c r="F2920" s="27" t="s">
        <v>111</v>
      </c>
      <c r="G2920" s="27" t="s">
        <v>112</v>
      </c>
      <c r="H2920" s="27" t="s">
        <v>28</v>
      </c>
      <c r="I2920" s="29">
        <v>0.4</v>
      </c>
      <c r="J2920" s="30">
        <v>1750</v>
      </c>
      <c r="K2920" s="31">
        <f t="shared" si="22"/>
        <v>700</v>
      </c>
      <c r="L2920" s="31">
        <f t="shared" si="23"/>
        <v>244.99999999999997</v>
      </c>
      <c r="M2920" s="32">
        <v>0.35</v>
      </c>
      <c r="O2920" s="37"/>
      <c r="P2920" s="35"/>
      <c r="Q2920" s="33"/>
      <c r="R2920" s="34"/>
    </row>
    <row r="2921" spans="1:18" ht="15.75" customHeight="1" x14ac:dyDescent="0.2">
      <c r="A2921" s="22"/>
      <c r="B2921" s="27" t="s">
        <v>21</v>
      </c>
      <c r="C2921" s="27">
        <v>1185732</v>
      </c>
      <c r="D2921" s="28">
        <v>44356</v>
      </c>
      <c r="E2921" s="27" t="s">
        <v>40</v>
      </c>
      <c r="F2921" s="27" t="s">
        <v>111</v>
      </c>
      <c r="G2921" s="27" t="s">
        <v>112</v>
      </c>
      <c r="H2921" s="27" t="s">
        <v>29</v>
      </c>
      <c r="I2921" s="29">
        <v>0.55000000000000004</v>
      </c>
      <c r="J2921" s="30">
        <v>3250</v>
      </c>
      <c r="K2921" s="31">
        <f t="shared" si="22"/>
        <v>1787.5000000000002</v>
      </c>
      <c r="L2921" s="31">
        <f t="shared" si="23"/>
        <v>715.00000000000011</v>
      </c>
      <c r="M2921" s="32">
        <v>0.4</v>
      </c>
      <c r="O2921" s="37"/>
      <c r="P2921" s="35"/>
      <c r="Q2921" s="33"/>
      <c r="R2921" s="34"/>
    </row>
    <row r="2922" spans="1:18" ht="15.75" customHeight="1" x14ac:dyDescent="0.2">
      <c r="A2922" s="22"/>
      <c r="B2922" s="27" t="s">
        <v>21</v>
      </c>
      <c r="C2922" s="27">
        <v>1185732</v>
      </c>
      <c r="D2922" s="28">
        <v>44385</v>
      </c>
      <c r="E2922" s="27" t="s">
        <v>40</v>
      </c>
      <c r="F2922" s="27" t="s">
        <v>111</v>
      </c>
      <c r="G2922" s="27" t="s">
        <v>112</v>
      </c>
      <c r="H2922" s="27" t="s">
        <v>24</v>
      </c>
      <c r="I2922" s="29">
        <v>0.5</v>
      </c>
      <c r="J2922" s="30">
        <v>5500</v>
      </c>
      <c r="K2922" s="31">
        <f t="shared" si="22"/>
        <v>2750</v>
      </c>
      <c r="L2922" s="31">
        <f t="shared" si="23"/>
        <v>962.49999999999989</v>
      </c>
      <c r="M2922" s="32">
        <v>0.35</v>
      </c>
      <c r="O2922" s="37"/>
      <c r="P2922" s="35"/>
      <c r="Q2922" s="33"/>
      <c r="R2922" s="34"/>
    </row>
    <row r="2923" spans="1:18" ht="15.75" customHeight="1" x14ac:dyDescent="0.2">
      <c r="A2923" s="22"/>
      <c r="B2923" s="27" t="s">
        <v>21</v>
      </c>
      <c r="C2923" s="27">
        <v>1185732</v>
      </c>
      <c r="D2923" s="28">
        <v>44385</v>
      </c>
      <c r="E2923" s="27" t="s">
        <v>40</v>
      </c>
      <c r="F2923" s="27" t="s">
        <v>111</v>
      </c>
      <c r="G2923" s="27" t="s">
        <v>112</v>
      </c>
      <c r="H2923" s="27" t="s">
        <v>25</v>
      </c>
      <c r="I2923" s="29">
        <v>0.45000000000000007</v>
      </c>
      <c r="J2923" s="30">
        <v>3000</v>
      </c>
      <c r="K2923" s="31">
        <f t="shared" si="22"/>
        <v>1350.0000000000002</v>
      </c>
      <c r="L2923" s="31">
        <f t="shared" si="23"/>
        <v>405.00000000000006</v>
      </c>
      <c r="M2923" s="32">
        <v>0.3</v>
      </c>
      <c r="O2923" s="37"/>
      <c r="P2923" s="35"/>
      <c r="Q2923" s="33"/>
      <c r="R2923" s="34"/>
    </row>
    <row r="2924" spans="1:18" ht="15.75" customHeight="1" x14ac:dyDescent="0.2">
      <c r="A2924" s="22"/>
      <c r="B2924" s="27" t="s">
        <v>21</v>
      </c>
      <c r="C2924" s="27">
        <v>1185732</v>
      </c>
      <c r="D2924" s="28">
        <v>44385</v>
      </c>
      <c r="E2924" s="27" t="s">
        <v>40</v>
      </c>
      <c r="F2924" s="27" t="s">
        <v>111</v>
      </c>
      <c r="G2924" s="27" t="s">
        <v>112</v>
      </c>
      <c r="H2924" s="27" t="s">
        <v>26</v>
      </c>
      <c r="I2924" s="29">
        <v>0.4</v>
      </c>
      <c r="J2924" s="30">
        <v>2250</v>
      </c>
      <c r="K2924" s="31">
        <f t="shared" si="22"/>
        <v>900</v>
      </c>
      <c r="L2924" s="31">
        <f t="shared" si="23"/>
        <v>270</v>
      </c>
      <c r="M2924" s="32">
        <v>0.3</v>
      </c>
      <c r="O2924" s="37"/>
      <c r="P2924" s="35"/>
      <c r="Q2924" s="33"/>
      <c r="R2924" s="34"/>
    </row>
    <row r="2925" spans="1:18" ht="15.75" customHeight="1" x14ac:dyDescent="0.2">
      <c r="A2925" s="22"/>
      <c r="B2925" s="27" t="s">
        <v>21</v>
      </c>
      <c r="C2925" s="27">
        <v>1185732</v>
      </c>
      <c r="D2925" s="28">
        <v>44385</v>
      </c>
      <c r="E2925" s="27" t="s">
        <v>40</v>
      </c>
      <c r="F2925" s="27" t="s">
        <v>111</v>
      </c>
      <c r="G2925" s="27" t="s">
        <v>112</v>
      </c>
      <c r="H2925" s="27" t="s">
        <v>27</v>
      </c>
      <c r="I2925" s="29">
        <v>0.4</v>
      </c>
      <c r="J2925" s="30">
        <v>1750</v>
      </c>
      <c r="K2925" s="31">
        <f t="shared" si="22"/>
        <v>700</v>
      </c>
      <c r="L2925" s="31">
        <f t="shared" si="23"/>
        <v>210</v>
      </c>
      <c r="M2925" s="32">
        <v>0.3</v>
      </c>
      <c r="O2925" s="37"/>
      <c r="P2925" s="35"/>
      <c r="Q2925" s="33"/>
      <c r="R2925" s="34"/>
    </row>
    <row r="2926" spans="1:18" ht="15.75" customHeight="1" x14ac:dyDescent="0.2">
      <c r="A2926" s="22"/>
      <c r="B2926" s="27" t="s">
        <v>21</v>
      </c>
      <c r="C2926" s="27">
        <v>1185732</v>
      </c>
      <c r="D2926" s="28">
        <v>44385</v>
      </c>
      <c r="E2926" s="27" t="s">
        <v>40</v>
      </c>
      <c r="F2926" s="27" t="s">
        <v>111</v>
      </c>
      <c r="G2926" s="27" t="s">
        <v>112</v>
      </c>
      <c r="H2926" s="27" t="s">
        <v>28</v>
      </c>
      <c r="I2926" s="29">
        <v>0.5</v>
      </c>
      <c r="J2926" s="30">
        <v>2000</v>
      </c>
      <c r="K2926" s="31">
        <f t="shared" si="22"/>
        <v>1000</v>
      </c>
      <c r="L2926" s="31">
        <f t="shared" si="23"/>
        <v>350</v>
      </c>
      <c r="M2926" s="32">
        <v>0.35</v>
      </c>
      <c r="O2926" s="37"/>
      <c r="P2926" s="35"/>
      <c r="Q2926" s="33"/>
      <c r="R2926" s="34"/>
    </row>
    <row r="2927" spans="1:18" ht="15.75" customHeight="1" x14ac:dyDescent="0.2">
      <c r="A2927" s="22"/>
      <c r="B2927" s="27" t="s">
        <v>21</v>
      </c>
      <c r="C2927" s="27">
        <v>1185732</v>
      </c>
      <c r="D2927" s="28">
        <v>44385</v>
      </c>
      <c r="E2927" s="27" t="s">
        <v>40</v>
      </c>
      <c r="F2927" s="27" t="s">
        <v>111</v>
      </c>
      <c r="G2927" s="27" t="s">
        <v>112</v>
      </c>
      <c r="H2927" s="27" t="s">
        <v>29</v>
      </c>
      <c r="I2927" s="29">
        <v>0.55000000000000004</v>
      </c>
      <c r="J2927" s="30">
        <v>3750</v>
      </c>
      <c r="K2927" s="31">
        <f t="shared" si="22"/>
        <v>2062.5</v>
      </c>
      <c r="L2927" s="31">
        <f t="shared" si="23"/>
        <v>825</v>
      </c>
      <c r="M2927" s="32">
        <v>0.4</v>
      </c>
      <c r="O2927" s="37"/>
      <c r="P2927" s="35"/>
      <c r="Q2927" s="33"/>
      <c r="R2927" s="34"/>
    </row>
    <row r="2928" spans="1:18" ht="15.75" customHeight="1" x14ac:dyDescent="0.2">
      <c r="A2928" s="22"/>
      <c r="B2928" s="27" t="s">
        <v>21</v>
      </c>
      <c r="C2928" s="27">
        <v>1185732</v>
      </c>
      <c r="D2928" s="28">
        <v>44417</v>
      </c>
      <c r="E2928" s="27" t="s">
        <v>40</v>
      </c>
      <c r="F2928" s="27" t="s">
        <v>111</v>
      </c>
      <c r="G2928" s="27" t="s">
        <v>112</v>
      </c>
      <c r="H2928" s="27" t="s">
        <v>24</v>
      </c>
      <c r="I2928" s="29">
        <v>0.5</v>
      </c>
      <c r="J2928" s="30">
        <v>5250</v>
      </c>
      <c r="K2928" s="31">
        <f t="shared" si="22"/>
        <v>2625</v>
      </c>
      <c r="L2928" s="31">
        <f t="shared" si="23"/>
        <v>918.74999999999989</v>
      </c>
      <c r="M2928" s="32">
        <v>0.35</v>
      </c>
      <c r="O2928" s="37"/>
      <c r="P2928" s="35"/>
      <c r="Q2928" s="33"/>
      <c r="R2928" s="34"/>
    </row>
    <row r="2929" spans="1:18" ht="15.75" customHeight="1" x14ac:dyDescent="0.2">
      <c r="A2929" s="22"/>
      <c r="B2929" s="27" t="s">
        <v>21</v>
      </c>
      <c r="C2929" s="27">
        <v>1185732</v>
      </c>
      <c r="D2929" s="28">
        <v>44417</v>
      </c>
      <c r="E2929" s="27" t="s">
        <v>40</v>
      </c>
      <c r="F2929" s="27" t="s">
        <v>111</v>
      </c>
      <c r="G2929" s="27" t="s">
        <v>112</v>
      </c>
      <c r="H2929" s="27" t="s">
        <v>25</v>
      </c>
      <c r="I2929" s="29">
        <v>0.45000000000000007</v>
      </c>
      <c r="J2929" s="30">
        <v>3000</v>
      </c>
      <c r="K2929" s="31">
        <f t="shared" si="22"/>
        <v>1350.0000000000002</v>
      </c>
      <c r="L2929" s="31">
        <f t="shared" si="23"/>
        <v>405.00000000000006</v>
      </c>
      <c r="M2929" s="32">
        <v>0.3</v>
      </c>
      <c r="O2929" s="37"/>
      <c r="P2929" s="35"/>
      <c r="Q2929" s="33"/>
      <c r="R2929" s="34"/>
    </row>
    <row r="2930" spans="1:18" ht="15.75" customHeight="1" x14ac:dyDescent="0.2">
      <c r="A2930" s="22"/>
      <c r="B2930" s="27" t="s">
        <v>21</v>
      </c>
      <c r="C2930" s="27">
        <v>1185732</v>
      </c>
      <c r="D2930" s="28">
        <v>44417</v>
      </c>
      <c r="E2930" s="27" t="s">
        <v>40</v>
      </c>
      <c r="F2930" s="27" t="s">
        <v>111</v>
      </c>
      <c r="G2930" s="27" t="s">
        <v>112</v>
      </c>
      <c r="H2930" s="27" t="s">
        <v>26</v>
      </c>
      <c r="I2930" s="29">
        <v>0.4</v>
      </c>
      <c r="J2930" s="30">
        <v>2250</v>
      </c>
      <c r="K2930" s="31">
        <f t="shared" si="22"/>
        <v>900</v>
      </c>
      <c r="L2930" s="31">
        <f t="shared" si="23"/>
        <v>270</v>
      </c>
      <c r="M2930" s="32">
        <v>0.3</v>
      </c>
      <c r="O2930" s="37"/>
      <c r="P2930" s="35"/>
      <c r="Q2930" s="33"/>
      <c r="R2930" s="34"/>
    </row>
    <row r="2931" spans="1:18" ht="15.75" customHeight="1" x14ac:dyDescent="0.2">
      <c r="A2931" s="22"/>
      <c r="B2931" s="27" t="s">
        <v>21</v>
      </c>
      <c r="C2931" s="27">
        <v>1185732</v>
      </c>
      <c r="D2931" s="28">
        <v>44417</v>
      </c>
      <c r="E2931" s="27" t="s">
        <v>40</v>
      </c>
      <c r="F2931" s="27" t="s">
        <v>111</v>
      </c>
      <c r="G2931" s="27" t="s">
        <v>112</v>
      </c>
      <c r="H2931" s="27" t="s">
        <v>27</v>
      </c>
      <c r="I2931" s="29">
        <v>0.4</v>
      </c>
      <c r="J2931" s="30">
        <v>2000</v>
      </c>
      <c r="K2931" s="31">
        <f t="shared" si="22"/>
        <v>800</v>
      </c>
      <c r="L2931" s="31">
        <f t="shared" si="23"/>
        <v>240</v>
      </c>
      <c r="M2931" s="32">
        <v>0.3</v>
      </c>
      <c r="O2931" s="37"/>
      <c r="P2931" s="35"/>
      <c r="Q2931" s="33"/>
      <c r="R2931" s="34"/>
    </row>
    <row r="2932" spans="1:18" ht="15.75" customHeight="1" x14ac:dyDescent="0.2">
      <c r="A2932" s="22"/>
      <c r="B2932" s="27" t="s">
        <v>21</v>
      </c>
      <c r="C2932" s="27">
        <v>1185732</v>
      </c>
      <c r="D2932" s="28">
        <v>44417</v>
      </c>
      <c r="E2932" s="27" t="s">
        <v>40</v>
      </c>
      <c r="F2932" s="27" t="s">
        <v>111</v>
      </c>
      <c r="G2932" s="27" t="s">
        <v>112</v>
      </c>
      <c r="H2932" s="27" t="s">
        <v>28</v>
      </c>
      <c r="I2932" s="29">
        <v>0.5</v>
      </c>
      <c r="J2932" s="30">
        <v>1750</v>
      </c>
      <c r="K2932" s="31">
        <f t="shared" si="22"/>
        <v>875</v>
      </c>
      <c r="L2932" s="31">
        <f t="shared" si="23"/>
        <v>306.25</v>
      </c>
      <c r="M2932" s="32">
        <v>0.35</v>
      </c>
      <c r="O2932" s="37"/>
      <c r="P2932" s="35"/>
      <c r="Q2932" s="33"/>
      <c r="R2932" s="34"/>
    </row>
    <row r="2933" spans="1:18" ht="15.75" customHeight="1" x14ac:dyDescent="0.2">
      <c r="A2933" s="22"/>
      <c r="B2933" s="27" t="s">
        <v>21</v>
      </c>
      <c r="C2933" s="27">
        <v>1185732</v>
      </c>
      <c r="D2933" s="28">
        <v>44417</v>
      </c>
      <c r="E2933" s="27" t="s">
        <v>40</v>
      </c>
      <c r="F2933" s="27" t="s">
        <v>111</v>
      </c>
      <c r="G2933" s="27" t="s">
        <v>112</v>
      </c>
      <c r="H2933" s="27" t="s">
        <v>29</v>
      </c>
      <c r="I2933" s="29">
        <v>0.55000000000000004</v>
      </c>
      <c r="J2933" s="30">
        <v>3500</v>
      </c>
      <c r="K2933" s="31">
        <f t="shared" si="22"/>
        <v>1925.0000000000002</v>
      </c>
      <c r="L2933" s="31">
        <f t="shared" si="23"/>
        <v>770.00000000000011</v>
      </c>
      <c r="M2933" s="32">
        <v>0.4</v>
      </c>
      <c r="O2933" s="37"/>
      <c r="P2933" s="35"/>
      <c r="Q2933" s="33"/>
      <c r="R2933" s="34"/>
    </row>
    <row r="2934" spans="1:18" ht="15.75" customHeight="1" x14ac:dyDescent="0.2">
      <c r="A2934" s="22"/>
      <c r="B2934" s="27" t="s">
        <v>21</v>
      </c>
      <c r="C2934" s="27">
        <v>1185732</v>
      </c>
      <c r="D2934" s="28">
        <v>44449</v>
      </c>
      <c r="E2934" s="27" t="s">
        <v>40</v>
      </c>
      <c r="F2934" s="27" t="s">
        <v>111</v>
      </c>
      <c r="G2934" s="27" t="s">
        <v>112</v>
      </c>
      <c r="H2934" s="27" t="s">
        <v>24</v>
      </c>
      <c r="I2934" s="29">
        <v>0.4</v>
      </c>
      <c r="J2934" s="30">
        <v>4750</v>
      </c>
      <c r="K2934" s="31">
        <f t="shared" si="22"/>
        <v>1900</v>
      </c>
      <c r="L2934" s="31">
        <f t="shared" si="23"/>
        <v>665</v>
      </c>
      <c r="M2934" s="32">
        <v>0.35</v>
      </c>
      <c r="O2934" s="37"/>
      <c r="P2934" s="35"/>
      <c r="Q2934" s="33"/>
      <c r="R2934" s="34"/>
    </row>
    <row r="2935" spans="1:18" ht="15.75" customHeight="1" x14ac:dyDescent="0.2">
      <c r="A2935" s="22"/>
      <c r="B2935" s="27" t="s">
        <v>21</v>
      </c>
      <c r="C2935" s="27">
        <v>1185732</v>
      </c>
      <c r="D2935" s="28">
        <v>44449</v>
      </c>
      <c r="E2935" s="27" t="s">
        <v>40</v>
      </c>
      <c r="F2935" s="27" t="s">
        <v>111</v>
      </c>
      <c r="G2935" s="27" t="s">
        <v>112</v>
      </c>
      <c r="H2935" s="27" t="s">
        <v>25</v>
      </c>
      <c r="I2935" s="29">
        <v>0.35000000000000009</v>
      </c>
      <c r="J2935" s="30">
        <v>2750</v>
      </c>
      <c r="K2935" s="31">
        <f t="shared" si="22"/>
        <v>962.50000000000023</v>
      </c>
      <c r="L2935" s="31">
        <f t="shared" si="23"/>
        <v>288.75000000000006</v>
      </c>
      <c r="M2935" s="32">
        <v>0.3</v>
      </c>
      <c r="O2935" s="37"/>
      <c r="P2935" s="35"/>
      <c r="Q2935" s="33"/>
      <c r="R2935" s="34"/>
    </row>
    <row r="2936" spans="1:18" ht="15.75" customHeight="1" x14ac:dyDescent="0.2">
      <c r="A2936" s="22"/>
      <c r="B2936" s="27" t="s">
        <v>21</v>
      </c>
      <c r="C2936" s="27">
        <v>1185732</v>
      </c>
      <c r="D2936" s="28">
        <v>44449</v>
      </c>
      <c r="E2936" s="27" t="s">
        <v>40</v>
      </c>
      <c r="F2936" s="27" t="s">
        <v>111</v>
      </c>
      <c r="G2936" s="27" t="s">
        <v>112</v>
      </c>
      <c r="H2936" s="27" t="s">
        <v>26</v>
      </c>
      <c r="I2936" s="29">
        <v>0.30000000000000004</v>
      </c>
      <c r="J2936" s="30">
        <v>1750</v>
      </c>
      <c r="K2936" s="31">
        <f t="shared" si="22"/>
        <v>525.00000000000011</v>
      </c>
      <c r="L2936" s="31">
        <f t="shared" si="23"/>
        <v>157.50000000000003</v>
      </c>
      <c r="M2936" s="32">
        <v>0.3</v>
      </c>
      <c r="O2936" s="37"/>
      <c r="P2936" s="35"/>
      <c r="Q2936" s="33"/>
      <c r="R2936" s="34"/>
    </row>
    <row r="2937" spans="1:18" ht="15.75" customHeight="1" x14ac:dyDescent="0.2">
      <c r="A2937" s="22"/>
      <c r="B2937" s="27" t="s">
        <v>21</v>
      </c>
      <c r="C2937" s="27">
        <v>1185732</v>
      </c>
      <c r="D2937" s="28">
        <v>44449</v>
      </c>
      <c r="E2937" s="27" t="s">
        <v>40</v>
      </c>
      <c r="F2937" s="27" t="s">
        <v>111</v>
      </c>
      <c r="G2937" s="27" t="s">
        <v>112</v>
      </c>
      <c r="H2937" s="27" t="s">
        <v>27</v>
      </c>
      <c r="I2937" s="29">
        <v>0.30000000000000004</v>
      </c>
      <c r="J2937" s="30">
        <v>1500</v>
      </c>
      <c r="K2937" s="31">
        <f t="shared" si="22"/>
        <v>450.00000000000006</v>
      </c>
      <c r="L2937" s="31">
        <f t="shared" si="23"/>
        <v>135</v>
      </c>
      <c r="M2937" s="32">
        <v>0.3</v>
      </c>
      <c r="O2937" s="37"/>
      <c r="P2937" s="35"/>
      <c r="Q2937" s="33"/>
      <c r="R2937" s="34"/>
    </row>
    <row r="2938" spans="1:18" ht="15.75" customHeight="1" x14ac:dyDescent="0.2">
      <c r="A2938" s="22"/>
      <c r="B2938" s="27" t="s">
        <v>21</v>
      </c>
      <c r="C2938" s="27">
        <v>1185732</v>
      </c>
      <c r="D2938" s="28">
        <v>44449</v>
      </c>
      <c r="E2938" s="27" t="s">
        <v>40</v>
      </c>
      <c r="F2938" s="27" t="s">
        <v>111</v>
      </c>
      <c r="G2938" s="27" t="s">
        <v>112</v>
      </c>
      <c r="H2938" s="27" t="s">
        <v>28</v>
      </c>
      <c r="I2938" s="29">
        <v>0.4</v>
      </c>
      <c r="J2938" s="30">
        <v>1500</v>
      </c>
      <c r="K2938" s="31">
        <f t="shared" si="22"/>
        <v>600</v>
      </c>
      <c r="L2938" s="31">
        <f t="shared" si="23"/>
        <v>210</v>
      </c>
      <c r="M2938" s="32">
        <v>0.35</v>
      </c>
      <c r="O2938" s="37"/>
      <c r="P2938" s="35"/>
      <c r="Q2938" s="33"/>
      <c r="R2938" s="34"/>
    </row>
    <row r="2939" spans="1:18" ht="15.75" customHeight="1" x14ac:dyDescent="0.2">
      <c r="A2939" s="22"/>
      <c r="B2939" s="27" t="s">
        <v>21</v>
      </c>
      <c r="C2939" s="27">
        <v>1185732</v>
      </c>
      <c r="D2939" s="28">
        <v>44449</v>
      </c>
      <c r="E2939" s="27" t="s">
        <v>40</v>
      </c>
      <c r="F2939" s="27" t="s">
        <v>111</v>
      </c>
      <c r="G2939" s="27" t="s">
        <v>112</v>
      </c>
      <c r="H2939" s="27" t="s">
        <v>29</v>
      </c>
      <c r="I2939" s="29">
        <v>0.45</v>
      </c>
      <c r="J2939" s="30">
        <v>2250</v>
      </c>
      <c r="K2939" s="31">
        <f t="shared" si="22"/>
        <v>1012.5</v>
      </c>
      <c r="L2939" s="31">
        <f t="shared" si="23"/>
        <v>405</v>
      </c>
      <c r="M2939" s="32">
        <v>0.4</v>
      </c>
      <c r="O2939" s="37"/>
      <c r="P2939" s="35"/>
      <c r="Q2939" s="33"/>
      <c r="R2939" s="34"/>
    </row>
    <row r="2940" spans="1:18" ht="15.75" customHeight="1" x14ac:dyDescent="0.2">
      <c r="A2940" s="22"/>
      <c r="B2940" s="27" t="s">
        <v>21</v>
      </c>
      <c r="C2940" s="27">
        <v>1185732</v>
      </c>
      <c r="D2940" s="28">
        <v>44478</v>
      </c>
      <c r="E2940" s="27" t="s">
        <v>40</v>
      </c>
      <c r="F2940" s="27" t="s">
        <v>111</v>
      </c>
      <c r="G2940" s="27" t="s">
        <v>112</v>
      </c>
      <c r="H2940" s="27" t="s">
        <v>24</v>
      </c>
      <c r="I2940" s="29">
        <v>0.49999999999999994</v>
      </c>
      <c r="J2940" s="30">
        <v>4000</v>
      </c>
      <c r="K2940" s="31">
        <f t="shared" si="22"/>
        <v>1999.9999999999998</v>
      </c>
      <c r="L2940" s="31">
        <f t="shared" si="23"/>
        <v>699.99999999999989</v>
      </c>
      <c r="M2940" s="32">
        <v>0.35</v>
      </c>
      <c r="O2940" s="37"/>
      <c r="P2940" s="35"/>
      <c r="Q2940" s="33"/>
      <c r="R2940" s="34"/>
    </row>
    <row r="2941" spans="1:18" ht="15.75" customHeight="1" x14ac:dyDescent="0.2">
      <c r="A2941" s="22"/>
      <c r="B2941" s="27" t="s">
        <v>21</v>
      </c>
      <c r="C2941" s="27">
        <v>1185732</v>
      </c>
      <c r="D2941" s="28">
        <v>44478</v>
      </c>
      <c r="E2941" s="27" t="s">
        <v>40</v>
      </c>
      <c r="F2941" s="27" t="s">
        <v>111</v>
      </c>
      <c r="G2941" s="27" t="s">
        <v>112</v>
      </c>
      <c r="H2941" s="27" t="s">
        <v>25</v>
      </c>
      <c r="I2941" s="29">
        <v>0.4</v>
      </c>
      <c r="J2941" s="30">
        <v>2500</v>
      </c>
      <c r="K2941" s="31">
        <f t="shared" si="22"/>
        <v>1000</v>
      </c>
      <c r="L2941" s="31">
        <f t="shared" si="23"/>
        <v>300</v>
      </c>
      <c r="M2941" s="32">
        <v>0.3</v>
      </c>
      <c r="O2941" s="37"/>
      <c r="P2941" s="35"/>
      <c r="Q2941" s="33"/>
      <c r="R2941" s="34"/>
    </row>
    <row r="2942" spans="1:18" ht="15.75" customHeight="1" x14ac:dyDescent="0.2">
      <c r="A2942" s="22"/>
      <c r="B2942" s="27" t="s">
        <v>21</v>
      </c>
      <c r="C2942" s="27">
        <v>1185732</v>
      </c>
      <c r="D2942" s="28">
        <v>44478</v>
      </c>
      <c r="E2942" s="27" t="s">
        <v>40</v>
      </c>
      <c r="F2942" s="27" t="s">
        <v>111</v>
      </c>
      <c r="G2942" s="27" t="s">
        <v>112</v>
      </c>
      <c r="H2942" s="27" t="s">
        <v>26</v>
      </c>
      <c r="I2942" s="29">
        <v>0.4</v>
      </c>
      <c r="J2942" s="30">
        <v>1500</v>
      </c>
      <c r="K2942" s="31">
        <f t="shared" si="22"/>
        <v>600</v>
      </c>
      <c r="L2942" s="31">
        <f t="shared" si="23"/>
        <v>180</v>
      </c>
      <c r="M2942" s="32">
        <v>0.3</v>
      </c>
      <c r="O2942" s="37"/>
      <c r="P2942" s="35"/>
      <c r="Q2942" s="33"/>
      <c r="R2942" s="34"/>
    </row>
    <row r="2943" spans="1:18" ht="15.75" customHeight="1" x14ac:dyDescent="0.2">
      <c r="A2943" s="22"/>
      <c r="B2943" s="27" t="s">
        <v>21</v>
      </c>
      <c r="C2943" s="27">
        <v>1185732</v>
      </c>
      <c r="D2943" s="28">
        <v>44478</v>
      </c>
      <c r="E2943" s="27" t="s">
        <v>40</v>
      </c>
      <c r="F2943" s="27" t="s">
        <v>111</v>
      </c>
      <c r="G2943" s="27" t="s">
        <v>112</v>
      </c>
      <c r="H2943" s="27" t="s">
        <v>27</v>
      </c>
      <c r="I2943" s="29">
        <v>0.4</v>
      </c>
      <c r="J2943" s="30">
        <v>1250</v>
      </c>
      <c r="K2943" s="31">
        <f t="shared" si="22"/>
        <v>500</v>
      </c>
      <c r="L2943" s="31">
        <f t="shared" si="23"/>
        <v>150</v>
      </c>
      <c r="M2943" s="32">
        <v>0.3</v>
      </c>
      <c r="O2943" s="37"/>
      <c r="P2943" s="35"/>
      <c r="Q2943" s="33"/>
      <c r="R2943" s="34"/>
    </row>
    <row r="2944" spans="1:18" ht="15.75" customHeight="1" x14ac:dyDescent="0.2">
      <c r="A2944" s="22"/>
      <c r="B2944" s="27" t="s">
        <v>21</v>
      </c>
      <c r="C2944" s="27">
        <v>1185732</v>
      </c>
      <c r="D2944" s="28">
        <v>44478</v>
      </c>
      <c r="E2944" s="27" t="s">
        <v>40</v>
      </c>
      <c r="F2944" s="27" t="s">
        <v>111</v>
      </c>
      <c r="G2944" s="27" t="s">
        <v>112</v>
      </c>
      <c r="H2944" s="27" t="s">
        <v>28</v>
      </c>
      <c r="I2944" s="29">
        <v>0.49999999999999994</v>
      </c>
      <c r="J2944" s="30">
        <v>1250</v>
      </c>
      <c r="K2944" s="31">
        <f t="shared" si="22"/>
        <v>624.99999999999989</v>
      </c>
      <c r="L2944" s="31">
        <f t="shared" si="23"/>
        <v>218.74999999999994</v>
      </c>
      <c r="M2944" s="32">
        <v>0.35</v>
      </c>
      <c r="O2944" s="37"/>
      <c r="P2944" s="35"/>
      <c r="Q2944" s="33"/>
      <c r="R2944" s="34"/>
    </row>
    <row r="2945" spans="1:18" ht="15.75" customHeight="1" x14ac:dyDescent="0.2">
      <c r="A2945" s="22"/>
      <c r="B2945" s="27" t="s">
        <v>21</v>
      </c>
      <c r="C2945" s="27">
        <v>1185732</v>
      </c>
      <c r="D2945" s="28">
        <v>44478</v>
      </c>
      <c r="E2945" s="27" t="s">
        <v>40</v>
      </c>
      <c r="F2945" s="27" t="s">
        <v>111</v>
      </c>
      <c r="G2945" s="27" t="s">
        <v>112</v>
      </c>
      <c r="H2945" s="27" t="s">
        <v>29</v>
      </c>
      <c r="I2945" s="29">
        <v>0.54999999999999982</v>
      </c>
      <c r="J2945" s="30">
        <v>2500</v>
      </c>
      <c r="K2945" s="31">
        <f t="shared" si="22"/>
        <v>1374.9999999999995</v>
      </c>
      <c r="L2945" s="31">
        <f t="shared" si="23"/>
        <v>549.99999999999989</v>
      </c>
      <c r="M2945" s="32">
        <v>0.4</v>
      </c>
      <c r="O2945" s="37"/>
      <c r="P2945" s="35"/>
      <c r="Q2945" s="33"/>
      <c r="R2945" s="34"/>
    </row>
    <row r="2946" spans="1:18" ht="15.75" customHeight="1" x14ac:dyDescent="0.2">
      <c r="A2946" s="22"/>
      <c r="B2946" s="27" t="s">
        <v>21</v>
      </c>
      <c r="C2946" s="27">
        <v>1185732</v>
      </c>
      <c r="D2946" s="28">
        <v>44509</v>
      </c>
      <c r="E2946" s="27" t="s">
        <v>40</v>
      </c>
      <c r="F2946" s="27" t="s">
        <v>111</v>
      </c>
      <c r="G2946" s="27" t="s">
        <v>112</v>
      </c>
      <c r="H2946" s="27" t="s">
        <v>24</v>
      </c>
      <c r="I2946" s="29">
        <v>0.49999999999999994</v>
      </c>
      <c r="J2946" s="30">
        <v>4000</v>
      </c>
      <c r="K2946" s="31">
        <f t="shared" si="22"/>
        <v>1999.9999999999998</v>
      </c>
      <c r="L2946" s="31">
        <f t="shared" si="23"/>
        <v>699.99999999999989</v>
      </c>
      <c r="M2946" s="32">
        <v>0.35</v>
      </c>
      <c r="O2946" s="37"/>
      <c r="P2946" s="35"/>
      <c r="Q2946" s="33"/>
      <c r="R2946" s="34"/>
    </row>
    <row r="2947" spans="1:18" ht="15.75" customHeight="1" x14ac:dyDescent="0.2">
      <c r="A2947" s="22"/>
      <c r="B2947" s="27" t="s">
        <v>21</v>
      </c>
      <c r="C2947" s="27">
        <v>1185732</v>
      </c>
      <c r="D2947" s="28">
        <v>44509</v>
      </c>
      <c r="E2947" s="27" t="s">
        <v>40</v>
      </c>
      <c r="F2947" s="27" t="s">
        <v>111</v>
      </c>
      <c r="G2947" s="27" t="s">
        <v>112</v>
      </c>
      <c r="H2947" s="27" t="s">
        <v>25</v>
      </c>
      <c r="I2947" s="29">
        <v>0.4</v>
      </c>
      <c r="J2947" s="30">
        <v>2500</v>
      </c>
      <c r="K2947" s="31">
        <f t="shared" si="22"/>
        <v>1000</v>
      </c>
      <c r="L2947" s="31">
        <f t="shared" si="23"/>
        <v>300</v>
      </c>
      <c r="M2947" s="32">
        <v>0.3</v>
      </c>
      <c r="O2947" s="37"/>
      <c r="P2947" s="35"/>
      <c r="Q2947" s="33"/>
      <c r="R2947" s="34"/>
    </row>
    <row r="2948" spans="1:18" ht="15.75" customHeight="1" x14ac:dyDescent="0.2">
      <c r="A2948" s="22"/>
      <c r="B2948" s="27" t="s">
        <v>21</v>
      </c>
      <c r="C2948" s="27">
        <v>1185732</v>
      </c>
      <c r="D2948" s="28">
        <v>44509</v>
      </c>
      <c r="E2948" s="27" t="s">
        <v>40</v>
      </c>
      <c r="F2948" s="27" t="s">
        <v>111</v>
      </c>
      <c r="G2948" s="27" t="s">
        <v>112</v>
      </c>
      <c r="H2948" s="27" t="s">
        <v>26</v>
      </c>
      <c r="I2948" s="29">
        <v>0.4</v>
      </c>
      <c r="J2948" s="30">
        <v>1950</v>
      </c>
      <c r="K2948" s="31">
        <f t="shared" si="22"/>
        <v>780</v>
      </c>
      <c r="L2948" s="31">
        <f t="shared" si="23"/>
        <v>234</v>
      </c>
      <c r="M2948" s="32">
        <v>0.3</v>
      </c>
      <c r="O2948" s="37"/>
      <c r="P2948" s="35"/>
      <c r="Q2948" s="33"/>
      <c r="R2948" s="34"/>
    </row>
    <row r="2949" spans="1:18" ht="15.75" customHeight="1" x14ac:dyDescent="0.2">
      <c r="A2949" s="22"/>
      <c r="B2949" s="27" t="s">
        <v>21</v>
      </c>
      <c r="C2949" s="27">
        <v>1185732</v>
      </c>
      <c r="D2949" s="28">
        <v>44509</v>
      </c>
      <c r="E2949" s="27" t="s">
        <v>40</v>
      </c>
      <c r="F2949" s="27" t="s">
        <v>111</v>
      </c>
      <c r="G2949" s="27" t="s">
        <v>112</v>
      </c>
      <c r="H2949" s="27" t="s">
        <v>27</v>
      </c>
      <c r="I2949" s="29">
        <v>0.4</v>
      </c>
      <c r="J2949" s="30">
        <v>1750</v>
      </c>
      <c r="K2949" s="31">
        <f t="shared" si="22"/>
        <v>700</v>
      </c>
      <c r="L2949" s="31">
        <f t="shared" si="23"/>
        <v>210</v>
      </c>
      <c r="M2949" s="32">
        <v>0.3</v>
      </c>
      <c r="O2949" s="37"/>
      <c r="P2949" s="35"/>
      <c r="Q2949" s="33"/>
      <c r="R2949" s="34"/>
    </row>
    <row r="2950" spans="1:18" ht="15.75" customHeight="1" x14ac:dyDescent="0.2">
      <c r="A2950" s="22"/>
      <c r="B2950" s="27" t="s">
        <v>21</v>
      </c>
      <c r="C2950" s="27">
        <v>1185732</v>
      </c>
      <c r="D2950" s="28">
        <v>44509</v>
      </c>
      <c r="E2950" s="27" t="s">
        <v>40</v>
      </c>
      <c r="F2950" s="27" t="s">
        <v>111</v>
      </c>
      <c r="G2950" s="27" t="s">
        <v>112</v>
      </c>
      <c r="H2950" s="27" t="s">
        <v>28</v>
      </c>
      <c r="I2950" s="29">
        <v>0.6</v>
      </c>
      <c r="J2950" s="30">
        <v>1500</v>
      </c>
      <c r="K2950" s="31">
        <f t="shared" si="22"/>
        <v>900</v>
      </c>
      <c r="L2950" s="31">
        <f t="shared" si="23"/>
        <v>315</v>
      </c>
      <c r="M2950" s="32">
        <v>0.35</v>
      </c>
      <c r="O2950" s="37"/>
      <c r="P2950" s="35"/>
      <c r="Q2950" s="33"/>
      <c r="R2950" s="34"/>
    </row>
    <row r="2951" spans="1:18" ht="15.75" customHeight="1" x14ac:dyDescent="0.2">
      <c r="A2951" s="22"/>
      <c r="B2951" s="27" t="s">
        <v>21</v>
      </c>
      <c r="C2951" s="27">
        <v>1185732</v>
      </c>
      <c r="D2951" s="28">
        <v>44509</v>
      </c>
      <c r="E2951" s="27" t="s">
        <v>40</v>
      </c>
      <c r="F2951" s="27" t="s">
        <v>111</v>
      </c>
      <c r="G2951" s="27" t="s">
        <v>112</v>
      </c>
      <c r="H2951" s="27" t="s">
        <v>29</v>
      </c>
      <c r="I2951" s="29">
        <v>0.64999999999999991</v>
      </c>
      <c r="J2951" s="30">
        <v>2500</v>
      </c>
      <c r="K2951" s="31">
        <f t="shared" si="22"/>
        <v>1624.9999999999998</v>
      </c>
      <c r="L2951" s="31">
        <f t="shared" si="23"/>
        <v>650</v>
      </c>
      <c r="M2951" s="32">
        <v>0.4</v>
      </c>
      <c r="O2951" s="37"/>
      <c r="P2951" s="35"/>
      <c r="Q2951" s="33"/>
      <c r="R2951" s="34"/>
    </row>
    <row r="2952" spans="1:18" ht="15.75" customHeight="1" x14ac:dyDescent="0.2">
      <c r="A2952" s="22"/>
      <c r="B2952" s="27" t="s">
        <v>21</v>
      </c>
      <c r="C2952" s="27">
        <v>1185732</v>
      </c>
      <c r="D2952" s="28">
        <v>44538</v>
      </c>
      <c r="E2952" s="27" t="s">
        <v>40</v>
      </c>
      <c r="F2952" s="27" t="s">
        <v>111</v>
      </c>
      <c r="G2952" s="27" t="s">
        <v>112</v>
      </c>
      <c r="H2952" s="27" t="s">
        <v>24</v>
      </c>
      <c r="I2952" s="29">
        <v>0.6</v>
      </c>
      <c r="J2952" s="30">
        <v>5000</v>
      </c>
      <c r="K2952" s="31">
        <f t="shared" si="22"/>
        <v>3000</v>
      </c>
      <c r="L2952" s="31">
        <f t="shared" si="23"/>
        <v>1050</v>
      </c>
      <c r="M2952" s="32">
        <v>0.35</v>
      </c>
      <c r="O2952" s="37"/>
      <c r="P2952" s="35"/>
      <c r="Q2952" s="33"/>
      <c r="R2952" s="34"/>
    </row>
    <row r="2953" spans="1:18" ht="15.75" customHeight="1" x14ac:dyDescent="0.2">
      <c r="A2953" s="22"/>
      <c r="B2953" s="27" t="s">
        <v>21</v>
      </c>
      <c r="C2953" s="27">
        <v>1185732</v>
      </c>
      <c r="D2953" s="28">
        <v>44538</v>
      </c>
      <c r="E2953" s="27" t="s">
        <v>40</v>
      </c>
      <c r="F2953" s="27" t="s">
        <v>111</v>
      </c>
      <c r="G2953" s="27" t="s">
        <v>112</v>
      </c>
      <c r="H2953" s="27" t="s">
        <v>25</v>
      </c>
      <c r="I2953" s="29">
        <v>0.5</v>
      </c>
      <c r="J2953" s="30">
        <v>3000</v>
      </c>
      <c r="K2953" s="31">
        <f t="shared" si="22"/>
        <v>1500</v>
      </c>
      <c r="L2953" s="31">
        <f t="shared" si="23"/>
        <v>450</v>
      </c>
      <c r="M2953" s="32">
        <v>0.3</v>
      </c>
      <c r="O2953" s="37"/>
      <c r="P2953" s="35"/>
      <c r="Q2953" s="33"/>
      <c r="R2953" s="34"/>
    </row>
    <row r="2954" spans="1:18" ht="15.75" customHeight="1" x14ac:dyDescent="0.2">
      <c r="A2954" s="22"/>
      <c r="B2954" s="27" t="s">
        <v>21</v>
      </c>
      <c r="C2954" s="27">
        <v>1185732</v>
      </c>
      <c r="D2954" s="28">
        <v>44538</v>
      </c>
      <c r="E2954" s="27" t="s">
        <v>40</v>
      </c>
      <c r="F2954" s="27" t="s">
        <v>111</v>
      </c>
      <c r="G2954" s="27" t="s">
        <v>112</v>
      </c>
      <c r="H2954" s="27" t="s">
        <v>26</v>
      </c>
      <c r="I2954" s="29">
        <v>0.5</v>
      </c>
      <c r="J2954" s="30">
        <v>2500</v>
      </c>
      <c r="K2954" s="31">
        <f t="shared" si="22"/>
        <v>1250</v>
      </c>
      <c r="L2954" s="31">
        <f t="shared" si="23"/>
        <v>375</v>
      </c>
      <c r="M2954" s="32">
        <v>0.3</v>
      </c>
      <c r="O2954" s="37"/>
      <c r="P2954" s="35"/>
      <c r="Q2954" s="33"/>
      <c r="R2954" s="34"/>
    </row>
    <row r="2955" spans="1:18" ht="15.75" customHeight="1" x14ac:dyDescent="0.2">
      <c r="A2955" s="22"/>
      <c r="B2955" s="27" t="s">
        <v>21</v>
      </c>
      <c r="C2955" s="27">
        <v>1185732</v>
      </c>
      <c r="D2955" s="28">
        <v>44538</v>
      </c>
      <c r="E2955" s="27" t="s">
        <v>40</v>
      </c>
      <c r="F2955" s="27" t="s">
        <v>111</v>
      </c>
      <c r="G2955" s="27" t="s">
        <v>112</v>
      </c>
      <c r="H2955" s="27" t="s">
        <v>27</v>
      </c>
      <c r="I2955" s="29">
        <v>0.5</v>
      </c>
      <c r="J2955" s="30">
        <v>2000</v>
      </c>
      <c r="K2955" s="31">
        <f t="shared" si="22"/>
        <v>1000</v>
      </c>
      <c r="L2955" s="31">
        <f t="shared" si="23"/>
        <v>300</v>
      </c>
      <c r="M2955" s="32">
        <v>0.3</v>
      </c>
      <c r="O2955" s="37"/>
      <c r="P2955" s="35"/>
      <c r="Q2955" s="33"/>
      <c r="R2955" s="34"/>
    </row>
    <row r="2956" spans="1:18" ht="15.75" customHeight="1" x14ac:dyDescent="0.2">
      <c r="A2956" s="22"/>
      <c r="B2956" s="27" t="s">
        <v>21</v>
      </c>
      <c r="C2956" s="27">
        <v>1185732</v>
      </c>
      <c r="D2956" s="28">
        <v>44538</v>
      </c>
      <c r="E2956" s="27" t="s">
        <v>40</v>
      </c>
      <c r="F2956" s="27" t="s">
        <v>111</v>
      </c>
      <c r="G2956" s="27" t="s">
        <v>112</v>
      </c>
      <c r="H2956" s="27" t="s">
        <v>28</v>
      </c>
      <c r="I2956" s="29">
        <v>0.6</v>
      </c>
      <c r="J2956" s="30">
        <v>2000</v>
      </c>
      <c r="K2956" s="31">
        <f t="shared" si="22"/>
        <v>1200</v>
      </c>
      <c r="L2956" s="31">
        <f t="shared" si="23"/>
        <v>420</v>
      </c>
      <c r="M2956" s="32">
        <v>0.35</v>
      </c>
      <c r="O2956" s="37"/>
      <c r="P2956" s="35"/>
      <c r="Q2956" s="33"/>
      <c r="R2956" s="34"/>
    </row>
    <row r="2957" spans="1:18" ht="15.75" customHeight="1" x14ac:dyDescent="0.2">
      <c r="A2957" s="22"/>
      <c r="B2957" s="27" t="s">
        <v>21</v>
      </c>
      <c r="C2957" s="27">
        <v>1185732</v>
      </c>
      <c r="D2957" s="28">
        <v>44538</v>
      </c>
      <c r="E2957" s="27" t="s">
        <v>40</v>
      </c>
      <c r="F2957" s="27" t="s">
        <v>111</v>
      </c>
      <c r="G2957" s="27" t="s">
        <v>112</v>
      </c>
      <c r="H2957" s="27" t="s">
        <v>29</v>
      </c>
      <c r="I2957" s="29">
        <v>0.64999999999999991</v>
      </c>
      <c r="J2957" s="30">
        <v>3000</v>
      </c>
      <c r="K2957" s="31">
        <f t="shared" si="22"/>
        <v>1949.9999999999998</v>
      </c>
      <c r="L2957" s="31">
        <f t="shared" si="23"/>
        <v>780</v>
      </c>
      <c r="M2957" s="32">
        <v>0.4</v>
      </c>
      <c r="O2957" s="37"/>
      <c r="P2957" s="35"/>
      <c r="Q2957" s="33"/>
      <c r="R2957" s="34"/>
    </row>
    <row r="2958" spans="1:18" ht="15.75" customHeight="1" x14ac:dyDescent="0.2">
      <c r="A2958" s="22" t="s">
        <v>46</v>
      </c>
      <c r="B2958" s="27" t="s">
        <v>21</v>
      </c>
      <c r="C2958" s="27">
        <v>1185732</v>
      </c>
      <c r="D2958" s="28">
        <v>44202</v>
      </c>
      <c r="E2958" s="27" t="s">
        <v>40</v>
      </c>
      <c r="F2958" s="27" t="s">
        <v>113</v>
      </c>
      <c r="G2958" s="27" t="s">
        <v>114</v>
      </c>
      <c r="H2958" s="27" t="s">
        <v>24</v>
      </c>
      <c r="I2958" s="29">
        <v>0.30000000000000004</v>
      </c>
      <c r="J2958" s="30">
        <v>4500</v>
      </c>
      <c r="K2958" s="31">
        <f t="shared" si="22"/>
        <v>1350.0000000000002</v>
      </c>
      <c r="L2958" s="31">
        <f t="shared" si="23"/>
        <v>405.00000000000006</v>
      </c>
      <c r="M2958" s="32">
        <v>0.3</v>
      </c>
      <c r="O2958" s="37"/>
      <c r="P2958" s="35"/>
      <c r="Q2958" s="33"/>
      <c r="R2958" s="34"/>
    </row>
    <row r="2959" spans="1:18" ht="15.75" customHeight="1" x14ac:dyDescent="0.2">
      <c r="A2959" s="22"/>
      <c r="B2959" s="27" t="s">
        <v>21</v>
      </c>
      <c r="C2959" s="27">
        <v>1185732</v>
      </c>
      <c r="D2959" s="28">
        <v>44202</v>
      </c>
      <c r="E2959" s="27" t="s">
        <v>40</v>
      </c>
      <c r="F2959" s="27" t="s">
        <v>113</v>
      </c>
      <c r="G2959" s="27" t="s">
        <v>114</v>
      </c>
      <c r="H2959" s="27" t="s">
        <v>25</v>
      </c>
      <c r="I2959" s="29">
        <v>0.30000000000000004</v>
      </c>
      <c r="J2959" s="30">
        <v>2500</v>
      </c>
      <c r="K2959" s="31">
        <f t="shared" si="22"/>
        <v>750.00000000000011</v>
      </c>
      <c r="L2959" s="31">
        <f t="shared" si="23"/>
        <v>262.5</v>
      </c>
      <c r="M2959" s="32">
        <v>0.35</v>
      </c>
      <c r="O2959" s="37"/>
      <c r="P2959" s="35"/>
      <c r="Q2959" s="33"/>
      <c r="R2959" s="34"/>
    </row>
    <row r="2960" spans="1:18" ht="15.75" customHeight="1" x14ac:dyDescent="0.2">
      <c r="A2960" s="22"/>
      <c r="B2960" s="27" t="s">
        <v>21</v>
      </c>
      <c r="C2960" s="27">
        <v>1185732</v>
      </c>
      <c r="D2960" s="28">
        <v>44202</v>
      </c>
      <c r="E2960" s="27" t="s">
        <v>40</v>
      </c>
      <c r="F2960" s="27" t="s">
        <v>113</v>
      </c>
      <c r="G2960" s="27" t="s">
        <v>114</v>
      </c>
      <c r="H2960" s="27" t="s">
        <v>26</v>
      </c>
      <c r="I2960" s="29">
        <v>0.20000000000000007</v>
      </c>
      <c r="J2960" s="30">
        <v>2500</v>
      </c>
      <c r="K2960" s="31">
        <f t="shared" si="22"/>
        <v>500.00000000000017</v>
      </c>
      <c r="L2960" s="31">
        <f t="shared" si="23"/>
        <v>150.00000000000006</v>
      </c>
      <c r="M2960" s="32">
        <v>0.3</v>
      </c>
      <c r="O2960" s="37"/>
      <c r="P2960" s="35"/>
      <c r="Q2960" s="33"/>
      <c r="R2960" s="34"/>
    </row>
    <row r="2961" spans="1:18" ht="15.75" customHeight="1" x14ac:dyDescent="0.2">
      <c r="A2961" s="22"/>
      <c r="B2961" s="27" t="s">
        <v>21</v>
      </c>
      <c r="C2961" s="27">
        <v>1185732</v>
      </c>
      <c r="D2961" s="28">
        <v>44202</v>
      </c>
      <c r="E2961" s="27" t="s">
        <v>40</v>
      </c>
      <c r="F2961" s="27" t="s">
        <v>113</v>
      </c>
      <c r="G2961" s="27" t="s">
        <v>114</v>
      </c>
      <c r="H2961" s="27" t="s">
        <v>27</v>
      </c>
      <c r="I2961" s="29">
        <v>0.25000000000000006</v>
      </c>
      <c r="J2961" s="30">
        <v>1000</v>
      </c>
      <c r="K2961" s="31">
        <f t="shared" si="22"/>
        <v>250.00000000000006</v>
      </c>
      <c r="L2961" s="31">
        <f t="shared" si="23"/>
        <v>75.000000000000014</v>
      </c>
      <c r="M2961" s="32">
        <v>0.3</v>
      </c>
      <c r="O2961" s="37"/>
      <c r="P2961" s="35"/>
      <c r="Q2961" s="33"/>
      <c r="R2961" s="34"/>
    </row>
    <row r="2962" spans="1:18" ht="15.75" customHeight="1" x14ac:dyDescent="0.2">
      <c r="A2962" s="22"/>
      <c r="B2962" s="27" t="s">
        <v>21</v>
      </c>
      <c r="C2962" s="27">
        <v>1185732</v>
      </c>
      <c r="D2962" s="28">
        <v>44202</v>
      </c>
      <c r="E2962" s="27" t="s">
        <v>40</v>
      </c>
      <c r="F2962" s="27" t="s">
        <v>113</v>
      </c>
      <c r="G2962" s="27" t="s">
        <v>114</v>
      </c>
      <c r="H2962" s="27" t="s">
        <v>28</v>
      </c>
      <c r="I2962" s="29">
        <v>0.39999999999999997</v>
      </c>
      <c r="J2962" s="30">
        <v>1500</v>
      </c>
      <c r="K2962" s="31">
        <f t="shared" si="22"/>
        <v>600</v>
      </c>
      <c r="L2962" s="31">
        <f t="shared" si="23"/>
        <v>300</v>
      </c>
      <c r="M2962" s="32">
        <v>0.5</v>
      </c>
      <c r="O2962" s="37"/>
      <c r="P2962" s="35"/>
      <c r="Q2962" s="33"/>
      <c r="R2962" s="34"/>
    </row>
    <row r="2963" spans="1:18" ht="15.75" customHeight="1" x14ac:dyDescent="0.2">
      <c r="A2963" s="22"/>
      <c r="B2963" s="27" t="s">
        <v>21</v>
      </c>
      <c r="C2963" s="27">
        <v>1185732</v>
      </c>
      <c r="D2963" s="28">
        <v>44202</v>
      </c>
      <c r="E2963" s="27" t="s">
        <v>40</v>
      </c>
      <c r="F2963" s="27" t="s">
        <v>113</v>
      </c>
      <c r="G2963" s="27" t="s">
        <v>114</v>
      </c>
      <c r="H2963" s="27" t="s">
        <v>29</v>
      </c>
      <c r="I2963" s="29">
        <v>0.30000000000000004</v>
      </c>
      <c r="J2963" s="30">
        <v>2500</v>
      </c>
      <c r="K2963" s="31">
        <f t="shared" si="22"/>
        <v>750.00000000000011</v>
      </c>
      <c r="L2963" s="31">
        <f t="shared" si="23"/>
        <v>300.00000000000006</v>
      </c>
      <c r="M2963" s="32">
        <v>0.4</v>
      </c>
      <c r="O2963" s="37"/>
      <c r="P2963" s="35"/>
      <c r="Q2963" s="33"/>
      <c r="R2963" s="34"/>
    </row>
    <row r="2964" spans="1:18" ht="15.75" customHeight="1" x14ac:dyDescent="0.2">
      <c r="A2964" s="22"/>
      <c r="B2964" s="27" t="s">
        <v>21</v>
      </c>
      <c r="C2964" s="27">
        <v>1185732</v>
      </c>
      <c r="D2964" s="28">
        <v>44233</v>
      </c>
      <c r="E2964" s="27" t="s">
        <v>40</v>
      </c>
      <c r="F2964" s="27" t="s">
        <v>113</v>
      </c>
      <c r="G2964" s="27" t="s">
        <v>114</v>
      </c>
      <c r="H2964" s="27" t="s">
        <v>24</v>
      </c>
      <c r="I2964" s="29">
        <v>0.30000000000000004</v>
      </c>
      <c r="J2964" s="30">
        <v>5000</v>
      </c>
      <c r="K2964" s="31">
        <f t="shared" si="22"/>
        <v>1500.0000000000002</v>
      </c>
      <c r="L2964" s="31">
        <f t="shared" si="23"/>
        <v>450.00000000000006</v>
      </c>
      <c r="M2964" s="32">
        <v>0.3</v>
      </c>
      <c r="O2964" s="37"/>
      <c r="P2964" s="35"/>
      <c r="Q2964" s="33"/>
      <c r="R2964" s="34"/>
    </row>
    <row r="2965" spans="1:18" ht="15.75" customHeight="1" x14ac:dyDescent="0.2">
      <c r="A2965" s="22"/>
      <c r="B2965" s="27" t="s">
        <v>21</v>
      </c>
      <c r="C2965" s="27">
        <v>1185732</v>
      </c>
      <c r="D2965" s="28">
        <v>44233</v>
      </c>
      <c r="E2965" s="27" t="s">
        <v>40</v>
      </c>
      <c r="F2965" s="27" t="s">
        <v>113</v>
      </c>
      <c r="G2965" s="27" t="s">
        <v>114</v>
      </c>
      <c r="H2965" s="27" t="s">
        <v>25</v>
      </c>
      <c r="I2965" s="29">
        <v>0.30000000000000004</v>
      </c>
      <c r="J2965" s="30">
        <v>1500</v>
      </c>
      <c r="K2965" s="31">
        <f t="shared" si="22"/>
        <v>450.00000000000006</v>
      </c>
      <c r="L2965" s="31">
        <f t="shared" si="23"/>
        <v>157.5</v>
      </c>
      <c r="M2965" s="32">
        <v>0.35</v>
      </c>
      <c r="O2965" s="37"/>
      <c r="P2965" s="35"/>
      <c r="Q2965" s="33"/>
      <c r="R2965" s="34"/>
    </row>
    <row r="2966" spans="1:18" ht="15.75" customHeight="1" x14ac:dyDescent="0.2">
      <c r="A2966" s="22"/>
      <c r="B2966" s="27" t="s">
        <v>21</v>
      </c>
      <c r="C2966" s="27">
        <v>1185732</v>
      </c>
      <c r="D2966" s="28">
        <v>44233</v>
      </c>
      <c r="E2966" s="27" t="s">
        <v>40</v>
      </c>
      <c r="F2966" s="27" t="s">
        <v>113</v>
      </c>
      <c r="G2966" s="27" t="s">
        <v>114</v>
      </c>
      <c r="H2966" s="27" t="s">
        <v>26</v>
      </c>
      <c r="I2966" s="29">
        <v>0.20000000000000007</v>
      </c>
      <c r="J2966" s="30">
        <v>2000</v>
      </c>
      <c r="K2966" s="31">
        <f t="shared" si="22"/>
        <v>400.00000000000011</v>
      </c>
      <c r="L2966" s="31">
        <f t="shared" si="23"/>
        <v>120.00000000000003</v>
      </c>
      <c r="M2966" s="32">
        <v>0.3</v>
      </c>
      <c r="O2966" s="37"/>
      <c r="P2966" s="35"/>
      <c r="Q2966" s="33"/>
      <c r="R2966" s="34"/>
    </row>
    <row r="2967" spans="1:18" ht="15.75" customHeight="1" x14ac:dyDescent="0.2">
      <c r="A2967" s="22"/>
      <c r="B2967" s="27" t="s">
        <v>21</v>
      </c>
      <c r="C2967" s="27">
        <v>1185732</v>
      </c>
      <c r="D2967" s="28">
        <v>44233</v>
      </c>
      <c r="E2967" s="27" t="s">
        <v>40</v>
      </c>
      <c r="F2967" s="27" t="s">
        <v>113</v>
      </c>
      <c r="G2967" s="27" t="s">
        <v>114</v>
      </c>
      <c r="H2967" s="27" t="s">
        <v>27</v>
      </c>
      <c r="I2967" s="29">
        <v>0.25000000000000006</v>
      </c>
      <c r="J2967" s="30">
        <v>750</v>
      </c>
      <c r="K2967" s="31">
        <f t="shared" si="22"/>
        <v>187.50000000000003</v>
      </c>
      <c r="L2967" s="31">
        <f t="shared" si="23"/>
        <v>56.250000000000007</v>
      </c>
      <c r="M2967" s="32">
        <v>0.3</v>
      </c>
      <c r="O2967" s="37"/>
      <c r="P2967" s="35"/>
      <c r="Q2967" s="33"/>
      <c r="R2967" s="34"/>
    </row>
    <row r="2968" spans="1:18" ht="15.75" customHeight="1" x14ac:dyDescent="0.2">
      <c r="A2968" s="22"/>
      <c r="B2968" s="27" t="s">
        <v>21</v>
      </c>
      <c r="C2968" s="27">
        <v>1185732</v>
      </c>
      <c r="D2968" s="28">
        <v>44233</v>
      </c>
      <c r="E2968" s="27" t="s">
        <v>40</v>
      </c>
      <c r="F2968" s="27" t="s">
        <v>113</v>
      </c>
      <c r="G2968" s="27" t="s">
        <v>114</v>
      </c>
      <c r="H2968" s="27" t="s">
        <v>28</v>
      </c>
      <c r="I2968" s="29">
        <v>0.39999999999999997</v>
      </c>
      <c r="J2968" s="30">
        <v>1500</v>
      </c>
      <c r="K2968" s="31">
        <f t="shared" si="22"/>
        <v>600</v>
      </c>
      <c r="L2968" s="31">
        <f t="shared" si="23"/>
        <v>300</v>
      </c>
      <c r="M2968" s="32">
        <v>0.5</v>
      </c>
      <c r="O2968" s="37"/>
      <c r="P2968" s="35"/>
      <c r="Q2968" s="33"/>
      <c r="R2968" s="34"/>
    </row>
    <row r="2969" spans="1:18" ht="15.75" customHeight="1" x14ac:dyDescent="0.2">
      <c r="A2969" s="22"/>
      <c r="B2969" s="27" t="s">
        <v>21</v>
      </c>
      <c r="C2969" s="27">
        <v>1185732</v>
      </c>
      <c r="D2969" s="28">
        <v>44233</v>
      </c>
      <c r="E2969" s="27" t="s">
        <v>40</v>
      </c>
      <c r="F2969" s="27" t="s">
        <v>113</v>
      </c>
      <c r="G2969" s="27" t="s">
        <v>114</v>
      </c>
      <c r="H2969" s="27" t="s">
        <v>29</v>
      </c>
      <c r="I2969" s="29">
        <v>0.14999999999999997</v>
      </c>
      <c r="J2969" s="30">
        <v>2500</v>
      </c>
      <c r="K2969" s="31">
        <f t="shared" si="22"/>
        <v>374.99999999999994</v>
      </c>
      <c r="L2969" s="31">
        <f t="shared" si="23"/>
        <v>149.99999999999997</v>
      </c>
      <c r="M2969" s="32">
        <v>0.4</v>
      </c>
      <c r="O2969" s="37"/>
      <c r="P2969" s="35"/>
      <c r="Q2969" s="33"/>
      <c r="R2969" s="34"/>
    </row>
    <row r="2970" spans="1:18" ht="15.75" customHeight="1" x14ac:dyDescent="0.2">
      <c r="A2970" s="22"/>
      <c r="B2970" s="27" t="s">
        <v>21</v>
      </c>
      <c r="C2970" s="27">
        <v>1185732</v>
      </c>
      <c r="D2970" s="28">
        <v>44260</v>
      </c>
      <c r="E2970" s="27" t="s">
        <v>40</v>
      </c>
      <c r="F2970" s="27" t="s">
        <v>113</v>
      </c>
      <c r="G2970" s="27" t="s">
        <v>114</v>
      </c>
      <c r="H2970" s="27" t="s">
        <v>24</v>
      </c>
      <c r="I2970" s="29">
        <v>0.20000000000000004</v>
      </c>
      <c r="J2970" s="30">
        <v>4700</v>
      </c>
      <c r="K2970" s="31">
        <f t="shared" si="22"/>
        <v>940.00000000000023</v>
      </c>
      <c r="L2970" s="31">
        <f t="shared" si="23"/>
        <v>282.00000000000006</v>
      </c>
      <c r="M2970" s="32">
        <v>0.3</v>
      </c>
      <c r="O2970" s="37"/>
      <c r="P2970" s="35"/>
      <c r="Q2970" s="33"/>
      <c r="R2970" s="34"/>
    </row>
    <row r="2971" spans="1:18" ht="15.75" customHeight="1" x14ac:dyDescent="0.2">
      <c r="A2971" s="22"/>
      <c r="B2971" s="27" t="s">
        <v>21</v>
      </c>
      <c r="C2971" s="27">
        <v>1185732</v>
      </c>
      <c r="D2971" s="28">
        <v>44260</v>
      </c>
      <c r="E2971" s="27" t="s">
        <v>40</v>
      </c>
      <c r="F2971" s="27" t="s">
        <v>113</v>
      </c>
      <c r="G2971" s="27" t="s">
        <v>114</v>
      </c>
      <c r="H2971" s="27" t="s">
        <v>25</v>
      </c>
      <c r="I2971" s="29">
        <v>0.20000000000000004</v>
      </c>
      <c r="J2971" s="30">
        <v>1750</v>
      </c>
      <c r="K2971" s="31">
        <f t="shared" si="22"/>
        <v>350.00000000000006</v>
      </c>
      <c r="L2971" s="31">
        <f t="shared" si="23"/>
        <v>122.50000000000001</v>
      </c>
      <c r="M2971" s="32">
        <v>0.35</v>
      </c>
      <c r="O2971" s="37"/>
      <c r="P2971" s="35"/>
      <c r="Q2971" s="33"/>
      <c r="R2971" s="34"/>
    </row>
    <row r="2972" spans="1:18" ht="15.75" customHeight="1" x14ac:dyDescent="0.2">
      <c r="A2972" s="22"/>
      <c r="B2972" s="27" t="s">
        <v>21</v>
      </c>
      <c r="C2972" s="27">
        <v>1185732</v>
      </c>
      <c r="D2972" s="28">
        <v>44260</v>
      </c>
      <c r="E2972" s="27" t="s">
        <v>40</v>
      </c>
      <c r="F2972" s="27" t="s">
        <v>113</v>
      </c>
      <c r="G2972" s="27" t="s">
        <v>114</v>
      </c>
      <c r="H2972" s="27" t="s">
        <v>26</v>
      </c>
      <c r="I2972" s="29">
        <v>0.10000000000000003</v>
      </c>
      <c r="J2972" s="30">
        <v>2250</v>
      </c>
      <c r="K2972" s="31">
        <f t="shared" si="22"/>
        <v>225.00000000000009</v>
      </c>
      <c r="L2972" s="31">
        <f t="shared" si="23"/>
        <v>67.500000000000028</v>
      </c>
      <c r="M2972" s="32">
        <v>0.3</v>
      </c>
      <c r="O2972" s="37"/>
      <c r="P2972" s="35"/>
      <c r="Q2972" s="33"/>
      <c r="R2972" s="34"/>
    </row>
    <row r="2973" spans="1:18" ht="15.75" customHeight="1" x14ac:dyDescent="0.2">
      <c r="A2973" s="22"/>
      <c r="B2973" s="27" t="s">
        <v>21</v>
      </c>
      <c r="C2973" s="27">
        <v>1185732</v>
      </c>
      <c r="D2973" s="28">
        <v>44260</v>
      </c>
      <c r="E2973" s="27" t="s">
        <v>40</v>
      </c>
      <c r="F2973" s="27" t="s">
        <v>113</v>
      </c>
      <c r="G2973" s="27" t="s">
        <v>114</v>
      </c>
      <c r="H2973" s="27" t="s">
        <v>27</v>
      </c>
      <c r="I2973" s="29">
        <v>0.14999999999999997</v>
      </c>
      <c r="J2973" s="30">
        <v>1000</v>
      </c>
      <c r="K2973" s="31">
        <f t="shared" si="22"/>
        <v>149.99999999999997</v>
      </c>
      <c r="L2973" s="31">
        <f t="shared" si="23"/>
        <v>44.999999999999993</v>
      </c>
      <c r="M2973" s="32">
        <v>0.3</v>
      </c>
      <c r="O2973" s="37"/>
      <c r="P2973" s="35"/>
      <c r="Q2973" s="33"/>
      <c r="R2973" s="34"/>
    </row>
    <row r="2974" spans="1:18" ht="15.75" customHeight="1" x14ac:dyDescent="0.2">
      <c r="A2974" s="22"/>
      <c r="B2974" s="27" t="s">
        <v>21</v>
      </c>
      <c r="C2974" s="27">
        <v>1185732</v>
      </c>
      <c r="D2974" s="28">
        <v>44260</v>
      </c>
      <c r="E2974" s="27" t="s">
        <v>40</v>
      </c>
      <c r="F2974" s="27" t="s">
        <v>113</v>
      </c>
      <c r="G2974" s="27" t="s">
        <v>114</v>
      </c>
      <c r="H2974" s="27" t="s">
        <v>28</v>
      </c>
      <c r="I2974" s="29">
        <v>0.30000000000000004</v>
      </c>
      <c r="J2974" s="30">
        <v>1500</v>
      </c>
      <c r="K2974" s="31">
        <f t="shared" si="22"/>
        <v>450.00000000000006</v>
      </c>
      <c r="L2974" s="31">
        <f t="shared" si="23"/>
        <v>225.00000000000003</v>
      </c>
      <c r="M2974" s="32">
        <v>0.5</v>
      </c>
      <c r="O2974" s="37"/>
      <c r="P2974" s="35"/>
      <c r="Q2974" s="33"/>
      <c r="R2974" s="34"/>
    </row>
    <row r="2975" spans="1:18" ht="15.75" customHeight="1" x14ac:dyDescent="0.2">
      <c r="A2975" s="22"/>
      <c r="B2975" s="27" t="s">
        <v>21</v>
      </c>
      <c r="C2975" s="27">
        <v>1185732</v>
      </c>
      <c r="D2975" s="28">
        <v>44260</v>
      </c>
      <c r="E2975" s="27" t="s">
        <v>40</v>
      </c>
      <c r="F2975" s="27" t="s">
        <v>113</v>
      </c>
      <c r="G2975" s="27" t="s">
        <v>114</v>
      </c>
      <c r="H2975" s="27" t="s">
        <v>29</v>
      </c>
      <c r="I2975" s="29">
        <v>0.20000000000000004</v>
      </c>
      <c r="J2975" s="30">
        <v>2500</v>
      </c>
      <c r="K2975" s="31">
        <f t="shared" si="22"/>
        <v>500.00000000000011</v>
      </c>
      <c r="L2975" s="31">
        <f t="shared" si="23"/>
        <v>200.00000000000006</v>
      </c>
      <c r="M2975" s="32">
        <v>0.4</v>
      </c>
      <c r="O2975" s="37"/>
      <c r="P2975" s="35"/>
      <c r="Q2975" s="33"/>
      <c r="R2975" s="34"/>
    </row>
    <row r="2976" spans="1:18" ht="15.75" customHeight="1" x14ac:dyDescent="0.2">
      <c r="A2976" s="22"/>
      <c r="B2976" s="27" t="s">
        <v>21</v>
      </c>
      <c r="C2976" s="27">
        <v>1185732</v>
      </c>
      <c r="D2976" s="28">
        <v>44292</v>
      </c>
      <c r="E2976" s="27" t="s">
        <v>40</v>
      </c>
      <c r="F2976" s="27" t="s">
        <v>113</v>
      </c>
      <c r="G2976" s="27" t="s">
        <v>114</v>
      </c>
      <c r="H2976" s="27" t="s">
        <v>24</v>
      </c>
      <c r="I2976" s="29">
        <v>0.20000000000000004</v>
      </c>
      <c r="J2976" s="30">
        <v>4750</v>
      </c>
      <c r="K2976" s="31">
        <f t="shared" si="22"/>
        <v>950.00000000000023</v>
      </c>
      <c r="L2976" s="31">
        <f t="shared" si="23"/>
        <v>285.00000000000006</v>
      </c>
      <c r="M2976" s="32">
        <v>0.3</v>
      </c>
      <c r="O2976" s="37"/>
      <c r="P2976" s="35"/>
      <c r="Q2976" s="33"/>
      <c r="R2976" s="34"/>
    </row>
    <row r="2977" spans="1:18" ht="15.75" customHeight="1" x14ac:dyDescent="0.2">
      <c r="A2977" s="22"/>
      <c r="B2977" s="27" t="s">
        <v>21</v>
      </c>
      <c r="C2977" s="27">
        <v>1185732</v>
      </c>
      <c r="D2977" s="28">
        <v>44292</v>
      </c>
      <c r="E2977" s="27" t="s">
        <v>40</v>
      </c>
      <c r="F2977" s="27" t="s">
        <v>113</v>
      </c>
      <c r="G2977" s="27" t="s">
        <v>114</v>
      </c>
      <c r="H2977" s="27" t="s">
        <v>25</v>
      </c>
      <c r="I2977" s="29">
        <v>0.20000000000000004</v>
      </c>
      <c r="J2977" s="30">
        <v>1750</v>
      </c>
      <c r="K2977" s="31">
        <f t="shared" si="22"/>
        <v>350.00000000000006</v>
      </c>
      <c r="L2977" s="31">
        <f t="shared" si="23"/>
        <v>122.50000000000001</v>
      </c>
      <c r="M2977" s="32">
        <v>0.35</v>
      </c>
      <c r="O2977" s="37"/>
      <c r="P2977" s="35"/>
      <c r="Q2977" s="33"/>
      <c r="R2977" s="34"/>
    </row>
    <row r="2978" spans="1:18" ht="15.75" customHeight="1" x14ac:dyDescent="0.2">
      <c r="A2978" s="22"/>
      <c r="B2978" s="27" t="s">
        <v>21</v>
      </c>
      <c r="C2978" s="27">
        <v>1185732</v>
      </c>
      <c r="D2978" s="28">
        <v>44292</v>
      </c>
      <c r="E2978" s="27" t="s">
        <v>40</v>
      </c>
      <c r="F2978" s="27" t="s">
        <v>113</v>
      </c>
      <c r="G2978" s="27" t="s">
        <v>114</v>
      </c>
      <c r="H2978" s="27" t="s">
        <v>26</v>
      </c>
      <c r="I2978" s="29">
        <v>0.10000000000000003</v>
      </c>
      <c r="J2978" s="30">
        <v>1750</v>
      </c>
      <c r="K2978" s="31">
        <f t="shared" si="22"/>
        <v>175.00000000000006</v>
      </c>
      <c r="L2978" s="31">
        <f t="shared" si="23"/>
        <v>52.500000000000014</v>
      </c>
      <c r="M2978" s="32">
        <v>0.3</v>
      </c>
      <c r="O2978" s="37"/>
      <c r="P2978" s="35"/>
      <c r="Q2978" s="33"/>
      <c r="R2978" s="34"/>
    </row>
    <row r="2979" spans="1:18" ht="15.75" customHeight="1" x14ac:dyDescent="0.2">
      <c r="A2979" s="22"/>
      <c r="B2979" s="27" t="s">
        <v>21</v>
      </c>
      <c r="C2979" s="27">
        <v>1185732</v>
      </c>
      <c r="D2979" s="28">
        <v>44292</v>
      </c>
      <c r="E2979" s="27" t="s">
        <v>40</v>
      </c>
      <c r="F2979" s="27" t="s">
        <v>113</v>
      </c>
      <c r="G2979" s="27" t="s">
        <v>114</v>
      </c>
      <c r="H2979" s="27" t="s">
        <v>27</v>
      </c>
      <c r="I2979" s="29">
        <v>0.14999999999999997</v>
      </c>
      <c r="J2979" s="30">
        <v>1000</v>
      </c>
      <c r="K2979" s="31">
        <f t="shared" si="22"/>
        <v>149.99999999999997</v>
      </c>
      <c r="L2979" s="31">
        <f t="shared" si="23"/>
        <v>44.999999999999993</v>
      </c>
      <c r="M2979" s="32">
        <v>0.3</v>
      </c>
      <c r="O2979" s="37"/>
      <c r="P2979" s="35"/>
      <c r="Q2979" s="33"/>
      <c r="R2979" s="34"/>
    </row>
    <row r="2980" spans="1:18" ht="15.75" customHeight="1" x14ac:dyDescent="0.2">
      <c r="A2980" s="22"/>
      <c r="B2980" s="27" t="s">
        <v>21</v>
      </c>
      <c r="C2980" s="27">
        <v>1185732</v>
      </c>
      <c r="D2980" s="28">
        <v>44292</v>
      </c>
      <c r="E2980" s="27" t="s">
        <v>40</v>
      </c>
      <c r="F2980" s="27" t="s">
        <v>113</v>
      </c>
      <c r="G2980" s="27" t="s">
        <v>114</v>
      </c>
      <c r="H2980" s="27" t="s">
        <v>28</v>
      </c>
      <c r="I2980" s="29">
        <v>0.6</v>
      </c>
      <c r="J2980" s="30">
        <v>1250</v>
      </c>
      <c r="K2980" s="31">
        <f t="shared" si="22"/>
        <v>750</v>
      </c>
      <c r="L2980" s="31">
        <f t="shared" si="23"/>
        <v>375</v>
      </c>
      <c r="M2980" s="32">
        <v>0.5</v>
      </c>
      <c r="O2980" s="37"/>
      <c r="P2980" s="35"/>
      <c r="Q2980" s="33"/>
      <c r="R2980" s="34"/>
    </row>
    <row r="2981" spans="1:18" ht="15.75" customHeight="1" x14ac:dyDescent="0.2">
      <c r="A2981" s="22"/>
      <c r="B2981" s="27" t="s">
        <v>21</v>
      </c>
      <c r="C2981" s="27">
        <v>1185732</v>
      </c>
      <c r="D2981" s="28">
        <v>44292</v>
      </c>
      <c r="E2981" s="27" t="s">
        <v>40</v>
      </c>
      <c r="F2981" s="27" t="s">
        <v>113</v>
      </c>
      <c r="G2981" s="27" t="s">
        <v>114</v>
      </c>
      <c r="H2981" s="27" t="s">
        <v>29</v>
      </c>
      <c r="I2981" s="29">
        <v>0.5</v>
      </c>
      <c r="J2981" s="30">
        <v>2500</v>
      </c>
      <c r="K2981" s="31">
        <f t="shared" si="22"/>
        <v>1250</v>
      </c>
      <c r="L2981" s="31">
        <f t="shared" si="23"/>
        <v>500</v>
      </c>
      <c r="M2981" s="32">
        <v>0.4</v>
      </c>
      <c r="O2981" s="37"/>
      <c r="P2981" s="35"/>
      <c r="Q2981" s="33"/>
      <c r="R2981" s="34"/>
    </row>
    <row r="2982" spans="1:18" ht="15.75" customHeight="1" x14ac:dyDescent="0.2">
      <c r="A2982" s="22"/>
      <c r="B2982" s="27" t="s">
        <v>21</v>
      </c>
      <c r="C2982" s="27">
        <v>1185732</v>
      </c>
      <c r="D2982" s="28">
        <v>44323</v>
      </c>
      <c r="E2982" s="27" t="s">
        <v>40</v>
      </c>
      <c r="F2982" s="27" t="s">
        <v>113</v>
      </c>
      <c r="G2982" s="27" t="s">
        <v>114</v>
      </c>
      <c r="H2982" s="27" t="s">
        <v>24</v>
      </c>
      <c r="I2982" s="29">
        <v>0.6</v>
      </c>
      <c r="J2982" s="30">
        <v>5200</v>
      </c>
      <c r="K2982" s="31">
        <f t="shared" si="22"/>
        <v>3120</v>
      </c>
      <c r="L2982" s="31">
        <f t="shared" si="23"/>
        <v>936</v>
      </c>
      <c r="M2982" s="32">
        <v>0.3</v>
      </c>
      <c r="O2982" s="37"/>
      <c r="P2982" s="35"/>
      <c r="Q2982" s="33"/>
      <c r="R2982" s="34"/>
    </row>
    <row r="2983" spans="1:18" ht="15.75" customHeight="1" x14ac:dyDescent="0.2">
      <c r="A2983" s="22"/>
      <c r="B2983" s="27" t="s">
        <v>21</v>
      </c>
      <c r="C2983" s="27">
        <v>1185732</v>
      </c>
      <c r="D2983" s="28">
        <v>44323</v>
      </c>
      <c r="E2983" s="27" t="s">
        <v>40</v>
      </c>
      <c r="F2983" s="27" t="s">
        <v>113</v>
      </c>
      <c r="G2983" s="27" t="s">
        <v>114</v>
      </c>
      <c r="H2983" s="27" t="s">
        <v>25</v>
      </c>
      <c r="I2983" s="29">
        <v>0.4</v>
      </c>
      <c r="J2983" s="30">
        <v>2250</v>
      </c>
      <c r="K2983" s="31">
        <f t="shared" si="22"/>
        <v>900</v>
      </c>
      <c r="L2983" s="31">
        <f t="shared" si="23"/>
        <v>315</v>
      </c>
      <c r="M2983" s="32">
        <v>0.35</v>
      </c>
      <c r="O2983" s="37"/>
      <c r="P2983" s="35"/>
      <c r="Q2983" s="33"/>
      <c r="R2983" s="34"/>
    </row>
    <row r="2984" spans="1:18" ht="15.75" customHeight="1" x14ac:dyDescent="0.2">
      <c r="A2984" s="22"/>
      <c r="B2984" s="27" t="s">
        <v>21</v>
      </c>
      <c r="C2984" s="27">
        <v>1185732</v>
      </c>
      <c r="D2984" s="28">
        <v>44323</v>
      </c>
      <c r="E2984" s="27" t="s">
        <v>40</v>
      </c>
      <c r="F2984" s="27" t="s">
        <v>113</v>
      </c>
      <c r="G2984" s="27" t="s">
        <v>114</v>
      </c>
      <c r="H2984" s="27" t="s">
        <v>26</v>
      </c>
      <c r="I2984" s="29">
        <v>0.35000000000000003</v>
      </c>
      <c r="J2984" s="30">
        <v>2000</v>
      </c>
      <c r="K2984" s="31">
        <f t="shared" si="22"/>
        <v>700.00000000000011</v>
      </c>
      <c r="L2984" s="31">
        <f t="shared" si="23"/>
        <v>210.00000000000003</v>
      </c>
      <c r="M2984" s="32">
        <v>0.3</v>
      </c>
      <c r="O2984" s="37"/>
      <c r="P2984" s="35"/>
      <c r="Q2984" s="33"/>
      <c r="R2984" s="34"/>
    </row>
    <row r="2985" spans="1:18" ht="15.75" customHeight="1" x14ac:dyDescent="0.2">
      <c r="A2985" s="22"/>
      <c r="B2985" s="27" t="s">
        <v>21</v>
      </c>
      <c r="C2985" s="27">
        <v>1185732</v>
      </c>
      <c r="D2985" s="28">
        <v>44323</v>
      </c>
      <c r="E2985" s="27" t="s">
        <v>40</v>
      </c>
      <c r="F2985" s="27" t="s">
        <v>113</v>
      </c>
      <c r="G2985" s="27" t="s">
        <v>114</v>
      </c>
      <c r="H2985" s="27" t="s">
        <v>27</v>
      </c>
      <c r="I2985" s="29">
        <v>0.35000000000000003</v>
      </c>
      <c r="J2985" s="30">
        <v>1250</v>
      </c>
      <c r="K2985" s="31">
        <f t="shared" si="22"/>
        <v>437.50000000000006</v>
      </c>
      <c r="L2985" s="31">
        <f t="shared" si="23"/>
        <v>131.25</v>
      </c>
      <c r="M2985" s="32">
        <v>0.3</v>
      </c>
      <c r="O2985" s="37"/>
      <c r="P2985" s="35"/>
      <c r="Q2985" s="33"/>
      <c r="R2985" s="34"/>
    </row>
    <row r="2986" spans="1:18" ht="15.75" customHeight="1" x14ac:dyDescent="0.2">
      <c r="A2986" s="22"/>
      <c r="B2986" s="27" t="s">
        <v>21</v>
      </c>
      <c r="C2986" s="27">
        <v>1185732</v>
      </c>
      <c r="D2986" s="28">
        <v>44323</v>
      </c>
      <c r="E2986" s="27" t="s">
        <v>40</v>
      </c>
      <c r="F2986" s="27" t="s">
        <v>113</v>
      </c>
      <c r="G2986" s="27" t="s">
        <v>114</v>
      </c>
      <c r="H2986" s="27" t="s">
        <v>28</v>
      </c>
      <c r="I2986" s="29">
        <v>0.44999999999999996</v>
      </c>
      <c r="J2986" s="30">
        <v>1500</v>
      </c>
      <c r="K2986" s="31">
        <f t="shared" si="22"/>
        <v>674.99999999999989</v>
      </c>
      <c r="L2986" s="31">
        <f t="shared" si="23"/>
        <v>337.49999999999994</v>
      </c>
      <c r="M2986" s="32">
        <v>0.5</v>
      </c>
      <c r="O2986" s="37"/>
      <c r="P2986" s="35"/>
      <c r="Q2986" s="33"/>
      <c r="R2986" s="34"/>
    </row>
    <row r="2987" spans="1:18" ht="15.75" customHeight="1" x14ac:dyDescent="0.2">
      <c r="A2987" s="22"/>
      <c r="B2987" s="27" t="s">
        <v>21</v>
      </c>
      <c r="C2987" s="27">
        <v>1185732</v>
      </c>
      <c r="D2987" s="28">
        <v>44323</v>
      </c>
      <c r="E2987" s="27" t="s">
        <v>40</v>
      </c>
      <c r="F2987" s="27" t="s">
        <v>113</v>
      </c>
      <c r="G2987" s="27" t="s">
        <v>114</v>
      </c>
      <c r="H2987" s="27" t="s">
        <v>29</v>
      </c>
      <c r="I2987" s="29">
        <v>0.49999999999999994</v>
      </c>
      <c r="J2987" s="30">
        <v>2750</v>
      </c>
      <c r="K2987" s="31">
        <f t="shared" si="22"/>
        <v>1374.9999999999998</v>
      </c>
      <c r="L2987" s="31">
        <f t="shared" si="23"/>
        <v>549.99999999999989</v>
      </c>
      <c r="M2987" s="32">
        <v>0.4</v>
      </c>
      <c r="O2987" s="37"/>
      <c r="P2987" s="35"/>
      <c r="Q2987" s="33"/>
      <c r="R2987" s="34"/>
    </row>
    <row r="2988" spans="1:18" ht="15.75" customHeight="1" x14ac:dyDescent="0.2">
      <c r="A2988" s="22"/>
      <c r="B2988" s="27" t="s">
        <v>21</v>
      </c>
      <c r="C2988" s="27">
        <v>1185732</v>
      </c>
      <c r="D2988" s="28">
        <v>44353</v>
      </c>
      <c r="E2988" s="27" t="s">
        <v>40</v>
      </c>
      <c r="F2988" s="27" t="s">
        <v>113</v>
      </c>
      <c r="G2988" s="27" t="s">
        <v>114</v>
      </c>
      <c r="H2988" s="27" t="s">
        <v>24</v>
      </c>
      <c r="I2988" s="29">
        <v>0.35000000000000003</v>
      </c>
      <c r="J2988" s="30">
        <v>5250</v>
      </c>
      <c r="K2988" s="31">
        <f t="shared" si="22"/>
        <v>1837.5000000000002</v>
      </c>
      <c r="L2988" s="31">
        <f t="shared" si="23"/>
        <v>551.25</v>
      </c>
      <c r="M2988" s="32">
        <v>0.3</v>
      </c>
      <c r="O2988" s="37"/>
      <c r="P2988" s="35"/>
      <c r="Q2988" s="33"/>
      <c r="R2988" s="34"/>
    </row>
    <row r="2989" spans="1:18" ht="15.75" customHeight="1" x14ac:dyDescent="0.2">
      <c r="A2989" s="22"/>
      <c r="B2989" s="27" t="s">
        <v>21</v>
      </c>
      <c r="C2989" s="27">
        <v>1185732</v>
      </c>
      <c r="D2989" s="28">
        <v>44353</v>
      </c>
      <c r="E2989" s="27" t="s">
        <v>40</v>
      </c>
      <c r="F2989" s="27" t="s">
        <v>113</v>
      </c>
      <c r="G2989" s="27" t="s">
        <v>114</v>
      </c>
      <c r="H2989" s="27" t="s">
        <v>25</v>
      </c>
      <c r="I2989" s="29">
        <v>0.3000000000000001</v>
      </c>
      <c r="J2989" s="30">
        <v>2750</v>
      </c>
      <c r="K2989" s="31">
        <f t="shared" si="22"/>
        <v>825.00000000000023</v>
      </c>
      <c r="L2989" s="31">
        <f t="shared" si="23"/>
        <v>288.75000000000006</v>
      </c>
      <c r="M2989" s="32">
        <v>0.35</v>
      </c>
      <c r="O2989" s="37"/>
      <c r="P2989" s="35"/>
      <c r="Q2989" s="33"/>
      <c r="R2989" s="34"/>
    </row>
    <row r="2990" spans="1:18" ht="15.75" customHeight="1" x14ac:dyDescent="0.2">
      <c r="A2990" s="22"/>
      <c r="B2990" s="27" t="s">
        <v>21</v>
      </c>
      <c r="C2990" s="27">
        <v>1185732</v>
      </c>
      <c r="D2990" s="28">
        <v>44353</v>
      </c>
      <c r="E2990" s="27" t="s">
        <v>40</v>
      </c>
      <c r="F2990" s="27" t="s">
        <v>113</v>
      </c>
      <c r="G2990" s="27" t="s">
        <v>114</v>
      </c>
      <c r="H2990" s="27" t="s">
        <v>26</v>
      </c>
      <c r="I2990" s="29">
        <v>0.25000000000000006</v>
      </c>
      <c r="J2990" s="30">
        <v>2000</v>
      </c>
      <c r="K2990" s="31">
        <f t="shared" si="22"/>
        <v>500.00000000000011</v>
      </c>
      <c r="L2990" s="31">
        <f t="shared" si="23"/>
        <v>150.00000000000003</v>
      </c>
      <c r="M2990" s="32">
        <v>0.3</v>
      </c>
      <c r="O2990" s="37"/>
      <c r="P2990" s="35"/>
      <c r="Q2990" s="33"/>
      <c r="R2990" s="34"/>
    </row>
    <row r="2991" spans="1:18" ht="15.75" customHeight="1" x14ac:dyDescent="0.2">
      <c r="A2991" s="22"/>
      <c r="B2991" s="27" t="s">
        <v>21</v>
      </c>
      <c r="C2991" s="27">
        <v>1185732</v>
      </c>
      <c r="D2991" s="28">
        <v>44353</v>
      </c>
      <c r="E2991" s="27" t="s">
        <v>40</v>
      </c>
      <c r="F2991" s="27" t="s">
        <v>113</v>
      </c>
      <c r="G2991" s="27" t="s">
        <v>114</v>
      </c>
      <c r="H2991" s="27" t="s">
        <v>27</v>
      </c>
      <c r="I2991" s="29">
        <v>0.25000000000000006</v>
      </c>
      <c r="J2991" s="30">
        <v>1750</v>
      </c>
      <c r="K2991" s="31">
        <f t="shared" si="22"/>
        <v>437.50000000000011</v>
      </c>
      <c r="L2991" s="31">
        <f t="shared" si="23"/>
        <v>131.25000000000003</v>
      </c>
      <c r="M2991" s="32">
        <v>0.3</v>
      </c>
      <c r="O2991" s="37"/>
      <c r="P2991" s="35"/>
      <c r="Q2991" s="33"/>
      <c r="R2991" s="34"/>
    </row>
    <row r="2992" spans="1:18" ht="15.75" customHeight="1" x14ac:dyDescent="0.2">
      <c r="A2992" s="22"/>
      <c r="B2992" s="27" t="s">
        <v>21</v>
      </c>
      <c r="C2992" s="27">
        <v>1185732</v>
      </c>
      <c r="D2992" s="28">
        <v>44353</v>
      </c>
      <c r="E2992" s="27" t="s">
        <v>40</v>
      </c>
      <c r="F2992" s="27" t="s">
        <v>113</v>
      </c>
      <c r="G2992" s="27" t="s">
        <v>114</v>
      </c>
      <c r="H2992" s="27" t="s">
        <v>28</v>
      </c>
      <c r="I2992" s="29">
        <v>0.35000000000000003</v>
      </c>
      <c r="J2992" s="30">
        <v>1750</v>
      </c>
      <c r="K2992" s="31">
        <f t="shared" si="22"/>
        <v>612.50000000000011</v>
      </c>
      <c r="L2992" s="31">
        <f t="shared" si="23"/>
        <v>306.25000000000006</v>
      </c>
      <c r="M2992" s="32">
        <v>0.5</v>
      </c>
      <c r="O2992" s="37"/>
      <c r="P2992" s="35"/>
      <c r="Q2992" s="33"/>
      <c r="R2992" s="34"/>
    </row>
    <row r="2993" spans="1:18" ht="15.75" customHeight="1" x14ac:dyDescent="0.2">
      <c r="A2993" s="22"/>
      <c r="B2993" s="27" t="s">
        <v>21</v>
      </c>
      <c r="C2993" s="27">
        <v>1185732</v>
      </c>
      <c r="D2993" s="28">
        <v>44353</v>
      </c>
      <c r="E2993" s="27" t="s">
        <v>40</v>
      </c>
      <c r="F2993" s="27" t="s">
        <v>113</v>
      </c>
      <c r="G2993" s="27" t="s">
        <v>114</v>
      </c>
      <c r="H2993" s="27" t="s">
        <v>29</v>
      </c>
      <c r="I2993" s="29">
        <v>0.55000000000000004</v>
      </c>
      <c r="J2993" s="30">
        <v>3250</v>
      </c>
      <c r="K2993" s="31">
        <f t="shared" si="22"/>
        <v>1787.5000000000002</v>
      </c>
      <c r="L2993" s="31">
        <f t="shared" si="23"/>
        <v>715.00000000000011</v>
      </c>
      <c r="M2993" s="32">
        <v>0.4</v>
      </c>
      <c r="O2993" s="37"/>
      <c r="P2993" s="35"/>
      <c r="Q2993" s="33"/>
      <c r="R2993" s="34"/>
    </row>
    <row r="2994" spans="1:18" ht="15.75" customHeight="1" x14ac:dyDescent="0.2">
      <c r="A2994" s="22"/>
      <c r="B2994" s="27" t="s">
        <v>21</v>
      </c>
      <c r="C2994" s="27">
        <v>1185732</v>
      </c>
      <c r="D2994" s="28">
        <v>44382</v>
      </c>
      <c r="E2994" s="27" t="s">
        <v>40</v>
      </c>
      <c r="F2994" s="27" t="s">
        <v>113</v>
      </c>
      <c r="G2994" s="27" t="s">
        <v>114</v>
      </c>
      <c r="H2994" s="27" t="s">
        <v>24</v>
      </c>
      <c r="I2994" s="29">
        <v>0.5</v>
      </c>
      <c r="J2994" s="30">
        <v>5500</v>
      </c>
      <c r="K2994" s="31">
        <f t="shared" si="22"/>
        <v>2750</v>
      </c>
      <c r="L2994" s="31">
        <f t="shared" si="23"/>
        <v>825</v>
      </c>
      <c r="M2994" s="32">
        <v>0.3</v>
      </c>
      <c r="O2994" s="37"/>
      <c r="P2994" s="35"/>
      <c r="Q2994" s="33"/>
      <c r="R2994" s="34"/>
    </row>
    <row r="2995" spans="1:18" ht="15.75" customHeight="1" x14ac:dyDescent="0.2">
      <c r="A2995" s="22"/>
      <c r="B2995" s="27" t="s">
        <v>21</v>
      </c>
      <c r="C2995" s="27">
        <v>1185732</v>
      </c>
      <c r="D2995" s="28">
        <v>44382</v>
      </c>
      <c r="E2995" s="27" t="s">
        <v>40</v>
      </c>
      <c r="F2995" s="27" t="s">
        <v>113</v>
      </c>
      <c r="G2995" s="27" t="s">
        <v>114</v>
      </c>
      <c r="H2995" s="27" t="s">
        <v>25</v>
      </c>
      <c r="I2995" s="29">
        <v>0.45000000000000007</v>
      </c>
      <c r="J2995" s="30">
        <v>3000</v>
      </c>
      <c r="K2995" s="31">
        <f t="shared" si="22"/>
        <v>1350.0000000000002</v>
      </c>
      <c r="L2995" s="31">
        <f t="shared" si="23"/>
        <v>472.50000000000006</v>
      </c>
      <c r="M2995" s="32">
        <v>0.35</v>
      </c>
      <c r="O2995" s="37"/>
      <c r="P2995" s="35"/>
      <c r="Q2995" s="33"/>
      <c r="R2995" s="34"/>
    </row>
    <row r="2996" spans="1:18" ht="15.75" customHeight="1" x14ac:dyDescent="0.2">
      <c r="A2996" s="22"/>
      <c r="B2996" s="27" t="s">
        <v>21</v>
      </c>
      <c r="C2996" s="27">
        <v>1185732</v>
      </c>
      <c r="D2996" s="28">
        <v>44382</v>
      </c>
      <c r="E2996" s="27" t="s">
        <v>40</v>
      </c>
      <c r="F2996" s="27" t="s">
        <v>113</v>
      </c>
      <c r="G2996" s="27" t="s">
        <v>114</v>
      </c>
      <c r="H2996" s="27" t="s">
        <v>26</v>
      </c>
      <c r="I2996" s="29">
        <v>0.4</v>
      </c>
      <c r="J2996" s="30">
        <v>2250</v>
      </c>
      <c r="K2996" s="31">
        <f t="shared" si="22"/>
        <v>900</v>
      </c>
      <c r="L2996" s="31">
        <f t="shared" si="23"/>
        <v>270</v>
      </c>
      <c r="M2996" s="32">
        <v>0.3</v>
      </c>
      <c r="O2996" s="37"/>
      <c r="P2996" s="35"/>
      <c r="Q2996" s="33"/>
      <c r="R2996" s="34"/>
    </row>
    <row r="2997" spans="1:18" ht="15.75" customHeight="1" x14ac:dyDescent="0.2">
      <c r="A2997" s="22"/>
      <c r="B2997" s="27" t="s">
        <v>21</v>
      </c>
      <c r="C2997" s="27">
        <v>1185732</v>
      </c>
      <c r="D2997" s="28">
        <v>44382</v>
      </c>
      <c r="E2997" s="27" t="s">
        <v>40</v>
      </c>
      <c r="F2997" s="27" t="s">
        <v>113</v>
      </c>
      <c r="G2997" s="27" t="s">
        <v>114</v>
      </c>
      <c r="H2997" s="27" t="s">
        <v>27</v>
      </c>
      <c r="I2997" s="29">
        <v>0.4</v>
      </c>
      <c r="J2997" s="30">
        <v>1750</v>
      </c>
      <c r="K2997" s="31">
        <f t="shared" si="22"/>
        <v>700</v>
      </c>
      <c r="L2997" s="31">
        <f t="shared" si="23"/>
        <v>210</v>
      </c>
      <c r="M2997" s="32">
        <v>0.3</v>
      </c>
      <c r="O2997" s="37"/>
      <c r="P2997" s="35"/>
      <c r="Q2997" s="33"/>
      <c r="R2997" s="34"/>
    </row>
    <row r="2998" spans="1:18" ht="15.75" customHeight="1" x14ac:dyDescent="0.2">
      <c r="A2998" s="22"/>
      <c r="B2998" s="27" t="s">
        <v>21</v>
      </c>
      <c r="C2998" s="27">
        <v>1185732</v>
      </c>
      <c r="D2998" s="28">
        <v>44382</v>
      </c>
      <c r="E2998" s="27" t="s">
        <v>40</v>
      </c>
      <c r="F2998" s="27" t="s">
        <v>113</v>
      </c>
      <c r="G2998" s="27" t="s">
        <v>114</v>
      </c>
      <c r="H2998" s="27" t="s">
        <v>28</v>
      </c>
      <c r="I2998" s="29">
        <v>0.5</v>
      </c>
      <c r="J2998" s="30">
        <v>2000</v>
      </c>
      <c r="K2998" s="31">
        <f t="shared" si="22"/>
        <v>1000</v>
      </c>
      <c r="L2998" s="31">
        <f t="shared" si="23"/>
        <v>500</v>
      </c>
      <c r="M2998" s="32">
        <v>0.5</v>
      </c>
      <c r="O2998" s="37"/>
      <c r="P2998" s="35"/>
      <c r="Q2998" s="33"/>
      <c r="R2998" s="34"/>
    </row>
    <row r="2999" spans="1:18" ht="15.75" customHeight="1" x14ac:dyDescent="0.2">
      <c r="A2999" s="22"/>
      <c r="B2999" s="27" t="s">
        <v>21</v>
      </c>
      <c r="C2999" s="27">
        <v>1185732</v>
      </c>
      <c r="D2999" s="28">
        <v>44382</v>
      </c>
      <c r="E2999" s="27" t="s">
        <v>40</v>
      </c>
      <c r="F2999" s="27" t="s">
        <v>113</v>
      </c>
      <c r="G2999" s="27" t="s">
        <v>114</v>
      </c>
      <c r="H2999" s="27" t="s">
        <v>29</v>
      </c>
      <c r="I2999" s="29">
        <v>0.55000000000000004</v>
      </c>
      <c r="J2999" s="30">
        <v>3750</v>
      </c>
      <c r="K2999" s="31">
        <f t="shared" si="22"/>
        <v>2062.5</v>
      </c>
      <c r="L2999" s="31">
        <f t="shared" si="23"/>
        <v>825</v>
      </c>
      <c r="M2999" s="32">
        <v>0.4</v>
      </c>
      <c r="O2999" s="37"/>
      <c r="P2999" s="35"/>
      <c r="Q2999" s="33"/>
      <c r="R2999" s="34"/>
    </row>
    <row r="3000" spans="1:18" ht="15.75" customHeight="1" x14ac:dyDescent="0.2">
      <c r="A3000" s="22"/>
      <c r="B3000" s="27" t="s">
        <v>21</v>
      </c>
      <c r="C3000" s="27">
        <v>1185732</v>
      </c>
      <c r="D3000" s="28">
        <v>44414</v>
      </c>
      <c r="E3000" s="27" t="s">
        <v>40</v>
      </c>
      <c r="F3000" s="27" t="s">
        <v>113</v>
      </c>
      <c r="G3000" s="27" t="s">
        <v>114</v>
      </c>
      <c r="H3000" s="27" t="s">
        <v>24</v>
      </c>
      <c r="I3000" s="29">
        <v>0.5</v>
      </c>
      <c r="J3000" s="30">
        <v>5250</v>
      </c>
      <c r="K3000" s="31">
        <f t="shared" si="22"/>
        <v>2625</v>
      </c>
      <c r="L3000" s="31">
        <f t="shared" si="23"/>
        <v>787.5</v>
      </c>
      <c r="M3000" s="32">
        <v>0.3</v>
      </c>
      <c r="O3000" s="37"/>
      <c r="P3000" s="35"/>
      <c r="Q3000" s="33"/>
      <c r="R3000" s="34"/>
    </row>
    <row r="3001" spans="1:18" ht="15.75" customHeight="1" x14ac:dyDescent="0.2">
      <c r="A3001" s="22"/>
      <c r="B3001" s="27" t="s">
        <v>21</v>
      </c>
      <c r="C3001" s="27">
        <v>1185732</v>
      </c>
      <c r="D3001" s="28">
        <v>44414</v>
      </c>
      <c r="E3001" s="27" t="s">
        <v>40</v>
      </c>
      <c r="F3001" s="27" t="s">
        <v>113</v>
      </c>
      <c r="G3001" s="27" t="s">
        <v>114</v>
      </c>
      <c r="H3001" s="27" t="s">
        <v>25</v>
      </c>
      <c r="I3001" s="29">
        <v>0.45000000000000007</v>
      </c>
      <c r="J3001" s="30">
        <v>3000</v>
      </c>
      <c r="K3001" s="31">
        <f t="shared" si="22"/>
        <v>1350.0000000000002</v>
      </c>
      <c r="L3001" s="31">
        <f t="shared" si="23"/>
        <v>472.50000000000006</v>
      </c>
      <c r="M3001" s="32">
        <v>0.35</v>
      </c>
      <c r="O3001" s="37"/>
      <c r="P3001" s="35"/>
      <c r="Q3001" s="33"/>
      <c r="R3001" s="34"/>
    </row>
    <row r="3002" spans="1:18" ht="15.75" customHeight="1" x14ac:dyDescent="0.2">
      <c r="A3002" s="22"/>
      <c r="B3002" s="27" t="s">
        <v>21</v>
      </c>
      <c r="C3002" s="27">
        <v>1185732</v>
      </c>
      <c r="D3002" s="28">
        <v>44414</v>
      </c>
      <c r="E3002" s="27" t="s">
        <v>40</v>
      </c>
      <c r="F3002" s="27" t="s">
        <v>113</v>
      </c>
      <c r="G3002" s="27" t="s">
        <v>114</v>
      </c>
      <c r="H3002" s="27" t="s">
        <v>26</v>
      </c>
      <c r="I3002" s="29">
        <v>0.4</v>
      </c>
      <c r="J3002" s="30">
        <v>2250</v>
      </c>
      <c r="K3002" s="31">
        <f t="shared" si="22"/>
        <v>900</v>
      </c>
      <c r="L3002" s="31">
        <f t="shared" si="23"/>
        <v>270</v>
      </c>
      <c r="M3002" s="32">
        <v>0.3</v>
      </c>
      <c r="O3002" s="37"/>
      <c r="P3002" s="35"/>
      <c r="Q3002" s="33"/>
      <c r="R3002" s="34"/>
    </row>
    <row r="3003" spans="1:18" ht="15.75" customHeight="1" x14ac:dyDescent="0.2">
      <c r="A3003" s="22"/>
      <c r="B3003" s="27" t="s">
        <v>21</v>
      </c>
      <c r="C3003" s="27">
        <v>1185732</v>
      </c>
      <c r="D3003" s="28">
        <v>44414</v>
      </c>
      <c r="E3003" s="27" t="s">
        <v>40</v>
      </c>
      <c r="F3003" s="27" t="s">
        <v>113</v>
      </c>
      <c r="G3003" s="27" t="s">
        <v>114</v>
      </c>
      <c r="H3003" s="27" t="s">
        <v>27</v>
      </c>
      <c r="I3003" s="29">
        <v>0.4</v>
      </c>
      <c r="J3003" s="30">
        <v>2000</v>
      </c>
      <c r="K3003" s="31">
        <f t="shared" si="22"/>
        <v>800</v>
      </c>
      <c r="L3003" s="31">
        <f t="shared" si="23"/>
        <v>240</v>
      </c>
      <c r="M3003" s="32">
        <v>0.3</v>
      </c>
      <c r="O3003" s="37"/>
      <c r="P3003" s="35"/>
      <c r="Q3003" s="33"/>
      <c r="R3003" s="34"/>
    </row>
    <row r="3004" spans="1:18" ht="15.75" customHeight="1" x14ac:dyDescent="0.2">
      <c r="A3004" s="22"/>
      <c r="B3004" s="27" t="s">
        <v>21</v>
      </c>
      <c r="C3004" s="27">
        <v>1185732</v>
      </c>
      <c r="D3004" s="28">
        <v>44414</v>
      </c>
      <c r="E3004" s="27" t="s">
        <v>40</v>
      </c>
      <c r="F3004" s="27" t="s">
        <v>113</v>
      </c>
      <c r="G3004" s="27" t="s">
        <v>114</v>
      </c>
      <c r="H3004" s="27" t="s">
        <v>28</v>
      </c>
      <c r="I3004" s="29">
        <v>0.5</v>
      </c>
      <c r="J3004" s="30">
        <v>1750</v>
      </c>
      <c r="K3004" s="31">
        <f t="shared" si="22"/>
        <v>875</v>
      </c>
      <c r="L3004" s="31">
        <f t="shared" si="23"/>
        <v>437.5</v>
      </c>
      <c r="M3004" s="32">
        <v>0.5</v>
      </c>
      <c r="O3004" s="37"/>
      <c r="P3004" s="35"/>
      <c r="Q3004" s="33"/>
      <c r="R3004" s="34"/>
    </row>
    <row r="3005" spans="1:18" ht="15.75" customHeight="1" x14ac:dyDescent="0.2">
      <c r="A3005" s="22"/>
      <c r="B3005" s="27" t="s">
        <v>21</v>
      </c>
      <c r="C3005" s="27">
        <v>1185732</v>
      </c>
      <c r="D3005" s="28">
        <v>44414</v>
      </c>
      <c r="E3005" s="27" t="s">
        <v>40</v>
      </c>
      <c r="F3005" s="27" t="s">
        <v>113</v>
      </c>
      <c r="G3005" s="27" t="s">
        <v>114</v>
      </c>
      <c r="H3005" s="27" t="s">
        <v>29</v>
      </c>
      <c r="I3005" s="29">
        <v>0.55000000000000004</v>
      </c>
      <c r="J3005" s="30">
        <v>3500</v>
      </c>
      <c r="K3005" s="31">
        <f t="shared" si="22"/>
        <v>1925.0000000000002</v>
      </c>
      <c r="L3005" s="31">
        <f t="shared" si="23"/>
        <v>770.00000000000011</v>
      </c>
      <c r="M3005" s="32">
        <v>0.4</v>
      </c>
      <c r="O3005" s="37"/>
      <c r="P3005" s="35"/>
      <c r="Q3005" s="33"/>
      <c r="R3005" s="34"/>
    </row>
    <row r="3006" spans="1:18" ht="15.75" customHeight="1" x14ac:dyDescent="0.2">
      <c r="A3006" s="22"/>
      <c r="B3006" s="27" t="s">
        <v>21</v>
      </c>
      <c r="C3006" s="27">
        <v>1185732</v>
      </c>
      <c r="D3006" s="28">
        <v>44446</v>
      </c>
      <c r="E3006" s="27" t="s">
        <v>40</v>
      </c>
      <c r="F3006" s="27" t="s">
        <v>113</v>
      </c>
      <c r="G3006" s="27" t="s">
        <v>114</v>
      </c>
      <c r="H3006" s="27" t="s">
        <v>24</v>
      </c>
      <c r="I3006" s="29">
        <v>0.35000000000000003</v>
      </c>
      <c r="J3006" s="30">
        <v>4750</v>
      </c>
      <c r="K3006" s="31">
        <f t="shared" si="22"/>
        <v>1662.5000000000002</v>
      </c>
      <c r="L3006" s="31">
        <f t="shared" si="23"/>
        <v>498.75000000000006</v>
      </c>
      <c r="M3006" s="32">
        <v>0.3</v>
      </c>
      <c r="O3006" s="37"/>
      <c r="P3006" s="35"/>
      <c r="Q3006" s="33"/>
      <c r="R3006" s="34"/>
    </row>
    <row r="3007" spans="1:18" ht="15.75" customHeight="1" x14ac:dyDescent="0.2">
      <c r="A3007" s="22"/>
      <c r="B3007" s="27" t="s">
        <v>21</v>
      </c>
      <c r="C3007" s="27">
        <v>1185732</v>
      </c>
      <c r="D3007" s="28">
        <v>44446</v>
      </c>
      <c r="E3007" s="27" t="s">
        <v>40</v>
      </c>
      <c r="F3007" s="27" t="s">
        <v>113</v>
      </c>
      <c r="G3007" s="27" t="s">
        <v>114</v>
      </c>
      <c r="H3007" s="27" t="s">
        <v>25</v>
      </c>
      <c r="I3007" s="29">
        <v>0.3000000000000001</v>
      </c>
      <c r="J3007" s="30">
        <v>2750</v>
      </c>
      <c r="K3007" s="31">
        <f t="shared" si="22"/>
        <v>825.00000000000023</v>
      </c>
      <c r="L3007" s="31">
        <f t="shared" si="23"/>
        <v>288.75000000000006</v>
      </c>
      <c r="M3007" s="32">
        <v>0.35</v>
      </c>
      <c r="O3007" s="37"/>
      <c r="P3007" s="35"/>
      <c r="Q3007" s="33"/>
      <c r="R3007" s="34"/>
    </row>
    <row r="3008" spans="1:18" ht="15.75" customHeight="1" x14ac:dyDescent="0.2">
      <c r="A3008" s="22"/>
      <c r="B3008" s="27" t="s">
        <v>21</v>
      </c>
      <c r="C3008" s="27">
        <v>1185732</v>
      </c>
      <c r="D3008" s="28">
        <v>44446</v>
      </c>
      <c r="E3008" s="27" t="s">
        <v>40</v>
      </c>
      <c r="F3008" s="27" t="s">
        <v>113</v>
      </c>
      <c r="G3008" s="27" t="s">
        <v>114</v>
      </c>
      <c r="H3008" s="27" t="s">
        <v>26</v>
      </c>
      <c r="I3008" s="29">
        <v>0.25000000000000006</v>
      </c>
      <c r="J3008" s="30">
        <v>1750</v>
      </c>
      <c r="K3008" s="31">
        <f t="shared" si="22"/>
        <v>437.50000000000011</v>
      </c>
      <c r="L3008" s="31">
        <f t="shared" si="23"/>
        <v>131.25000000000003</v>
      </c>
      <c r="M3008" s="32">
        <v>0.3</v>
      </c>
      <c r="O3008" s="37"/>
      <c r="P3008" s="35"/>
      <c r="Q3008" s="33"/>
      <c r="R3008" s="34"/>
    </row>
    <row r="3009" spans="1:18" ht="15.75" customHeight="1" x14ac:dyDescent="0.2">
      <c r="A3009" s="22"/>
      <c r="B3009" s="27" t="s">
        <v>21</v>
      </c>
      <c r="C3009" s="27">
        <v>1185732</v>
      </c>
      <c r="D3009" s="28">
        <v>44446</v>
      </c>
      <c r="E3009" s="27" t="s">
        <v>40</v>
      </c>
      <c r="F3009" s="27" t="s">
        <v>113</v>
      </c>
      <c r="G3009" s="27" t="s">
        <v>114</v>
      </c>
      <c r="H3009" s="27" t="s">
        <v>27</v>
      </c>
      <c r="I3009" s="29">
        <v>0.25000000000000006</v>
      </c>
      <c r="J3009" s="30">
        <v>1500</v>
      </c>
      <c r="K3009" s="31">
        <f t="shared" si="22"/>
        <v>375.00000000000006</v>
      </c>
      <c r="L3009" s="31">
        <f t="shared" si="23"/>
        <v>112.50000000000001</v>
      </c>
      <c r="M3009" s="32">
        <v>0.3</v>
      </c>
      <c r="O3009" s="37"/>
      <c r="P3009" s="35"/>
      <c r="Q3009" s="33"/>
      <c r="R3009" s="34"/>
    </row>
    <row r="3010" spans="1:18" ht="15.75" customHeight="1" x14ac:dyDescent="0.2">
      <c r="A3010" s="22"/>
      <c r="B3010" s="27" t="s">
        <v>21</v>
      </c>
      <c r="C3010" s="27">
        <v>1185732</v>
      </c>
      <c r="D3010" s="28">
        <v>44446</v>
      </c>
      <c r="E3010" s="27" t="s">
        <v>40</v>
      </c>
      <c r="F3010" s="27" t="s">
        <v>113</v>
      </c>
      <c r="G3010" s="27" t="s">
        <v>114</v>
      </c>
      <c r="H3010" s="27" t="s">
        <v>28</v>
      </c>
      <c r="I3010" s="29">
        <v>0.35000000000000003</v>
      </c>
      <c r="J3010" s="30">
        <v>1500</v>
      </c>
      <c r="K3010" s="31">
        <f t="shared" si="22"/>
        <v>525</v>
      </c>
      <c r="L3010" s="31">
        <f t="shared" si="23"/>
        <v>262.5</v>
      </c>
      <c r="M3010" s="32">
        <v>0.5</v>
      </c>
      <c r="O3010" s="37"/>
      <c r="P3010" s="35"/>
      <c r="Q3010" s="33"/>
      <c r="R3010" s="34"/>
    </row>
    <row r="3011" spans="1:18" ht="15.75" customHeight="1" x14ac:dyDescent="0.2">
      <c r="A3011" s="22"/>
      <c r="B3011" s="27" t="s">
        <v>21</v>
      </c>
      <c r="C3011" s="27">
        <v>1185732</v>
      </c>
      <c r="D3011" s="28">
        <v>44446</v>
      </c>
      <c r="E3011" s="27" t="s">
        <v>40</v>
      </c>
      <c r="F3011" s="27" t="s">
        <v>113</v>
      </c>
      <c r="G3011" s="27" t="s">
        <v>114</v>
      </c>
      <c r="H3011" s="27" t="s">
        <v>29</v>
      </c>
      <c r="I3011" s="29">
        <v>0.4</v>
      </c>
      <c r="J3011" s="30">
        <v>2250</v>
      </c>
      <c r="K3011" s="31">
        <f t="shared" si="22"/>
        <v>900</v>
      </c>
      <c r="L3011" s="31">
        <f t="shared" si="23"/>
        <v>360</v>
      </c>
      <c r="M3011" s="32">
        <v>0.4</v>
      </c>
      <c r="O3011" s="37"/>
      <c r="P3011" s="35"/>
      <c r="Q3011" s="33"/>
      <c r="R3011" s="34"/>
    </row>
    <row r="3012" spans="1:18" ht="15.75" customHeight="1" x14ac:dyDescent="0.2">
      <c r="A3012" s="22"/>
      <c r="B3012" s="27" t="s">
        <v>21</v>
      </c>
      <c r="C3012" s="27">
        <v>1185732</v>
      </c>
      <c r="D3012" s="28">
        <v>44475</v>
      </c>
      <c r="E3012" s="27" t="s">
        <v>40</v>
      </c>
      <c r="F3012" s="27" t="s">
        <v>113</v>
      </c>
      <c r="G3012" s="27" t="s">
        <v>114</v>
      </c>
      <c r="H3012" s="27" t="s">
        <v>24</v>
      </c>
      <c r="I3012" s="29">
        <v>0.44999999999999996</v>
      </c>
      <c r="J3012" s="30">
        <v>4000</v>
      </c>
      <c r="K3012" s="31">
        <f t="shared" si="22"/>
        <v>1799.9999999999998</v>
      </c>
      <c r="L3012" s="31">
        <f t="shared" si="23"/>
        <v>539.99999999999989</v>
      </c>
      <c r="M3012" s="32">
        <v>0.3</v>
      </c>
      <c r="O3012" s="37"/>
      <c r="P3012" s="35"/>
      <c r="Q3012" s="33"/>
      <c r="R3012" s="34"/>
    </row>
    <row r="3013" spans="1:18" ht="15.75" customHeight="1" x14ac:dyDescent="0.2">
      <c r="A3013" s="22"/>
      <c r="B3013" s="27" t="s">
        <v>21</v>
      </c>
      <c r="C3013" s="27">
        <v>1185732</v>
      </c>
      <c r="D3013" s="28">
        <v>44475</v>
      </c>
      <c r="E3013" s="27" t="s">
        <v>40</v>
      </c>
      <c r="F3013" s="27" t="s">
        <v>113</v>
      </c>
      <c r="G3013" s="27" t="s">
        <v>114</v>
      </c>
      <c r="H3013" s="27" t="s">
        <v>25</v>
      </c>
      <c r="I3013" s="29">
        <v>0.35000000000000003</v>
      </c>
      <c r="J3013" s="30">
        <v>2500</v>
      </c>
      <c r="K3013" s="31">
        <f t="shared" si="22"/>
        <v>875.00000000000011</v>
      </c>
      <c r="L3013" s="31">
        <f t="shared" si="23"/>
        <v>306.25</v>
      </c>
      <c r="M3013" s="32">
        <v>0.35</v>
      </c>
      <c r="O3013" s="37"/>
      <c r="P3013" s="35"/>
      <c r="Q3013" s="33"/>
      <c r="R3013" s="34"/>
    </row>
    <row r="3014" spans="1:18" ht="15.75" customHeight="1" x14ac:dyDescent="0.2">
      <c r="A3014" s="22"/>
      <c r="B3014" s="27" t="s">
        <v>21</v>
      </c>
      <c r="C3014" s="27">
        <v>1185732</v>
      </c>
      <c r="D3014" s="28">
        <v>44475</v>
      </c>
      <c r="E3014" s="27" t="s">
        <v>40</v>
      </c>
      <c r="F3014" s="27" t="s">
        <v>113</v>
      </c>
      <c r="G3014" s="27" t="s">
        <v>114</v>
      </c>
      <c r="H3014" s="27" t="s">
        <v>26</v>
      </c>
      <c r="I3014" s="29">
        <v>0.35000000000000003</v>
      </c>
      <c r="J3014" s="30">
        <v>1500</v>
      </c>
      <c r="K3014" s="31">
        <f t="shared" si="22"/>
        <v>525</v>
      </c>
      <c r="L3014" s="31">
        <f t="shared" si="23"/>
        <v>157.5</v>
      </c>
      <c r="M3014" s="32">
        <v>0.3</v>
      </c>
      <c r="O3014" s="37"/>
      <c r="P3014" s="35"/>
      <c r="Q3014" s="33"/>
      <c r="R3014" s="34"/>
    </row>
    <row r="3015" spans="1:18" ht="15.75" customHeight="1" x14ac:dyDescent="0.2">
      <c r="A3015" s="22"/>
      <c r="B3015" s="27" t="s">
        <v>21</v>
      </c>
      <c r="C3015" s="27">
        <v>1185732</v>
      </c>
      <c r="D3015" s="28">
        <v>44475</v>
      </c>
      <c r="E3015" s="27" t="s">
        <v>40</v>
      </c>
      <c r="F3015" s="27" t="s">
        <v>113</v>
      </c>
      <c r="G3015" s="27" t="s">
        <v>114</v>
      </c>
      <c r="H3015" s="27" t="s">
        <v>27</v>
      </c>
      <c r="I3015" s="29">
        <v>0.35000000000000003</v>
      </c>
      <c r="J3015" s="30">
        <v>1250</v>
      </c>
      <c r="K3015" s="31">
        <f t="shared" si="22"/>
        <v>437.50000000000006</v>
      </c>
      <c r="L3015" s="31">
        <f t="shared" si="23"/>
        <v>131.25</v>
      </c>
      <c r="M3015" s="32">
        <v>0.3</v>
      </c>
      <c r="O3015" s="37"/>
      <c r="P3015" s="35"/>
      <c r="Q3015" s="33"/>
      <c r="R3015" s="34"/>
    </row>
    <row r="3016" spans="1:18" ht="15.75" customHeight="1" x14ac:dyDescent="0.2">
      <c r="A3016" s="22"/>
      <c r="B3016" s="27" t="s">
        <v>21</v>
      </c>
      <c r="C3016" s="27">
        <v>1185732</v>
      </c>
      <c r="D3016" s="28">
        <v>44475</v>
      </c>
      <c r="E3016" s="27" t="s">
        <v>40</v>
      </c>
      <c r="F3016" s="27" t="s">
        <v>113</v>
      </c>
      <c r="G3016" s="27" t="s">
        <v>114</v>
      </c>
      <c r="H3016" s="27" t="s">
        <v>28</v>
      </c>
      <c r="I3016" s="29">
        <v>0.44999999999999996</v>
      </c>
      <c r="J3016" s="30">
        <v>1250</v>
      </c>
      <c r="K3016" s="31">
        <f t="shared" si="22"/>
        <v>562.5</v>
      </c>
      <c r="L3016" s="31">
        <f t="shared" si="23"/>
        <v>281.25</v>
      </c>
      <c r="M3016" s="32">
        <v>0.5</v>
      </c>
      <c r="O3016" s="37"/>
      <c r="P3016" s="35"/>
      <c r="Q3016" s="33"/>
      <c r="R3016" s="34"/>
    </row>
    <row r="3017" spans="1:18" ht="15.75" customHeight="1" x14ac:dyDescent="0.2">
      <c r="A3017" s="22"/>
      <c r="B3017" s="27" t="s">
        <v>21</v>
      </c>
      <c r="C3017" s="27">
        <v>1185732</v>
      </c>
      <c r="D3017" s="28">
        <v>44475</v>
      </c>
      <c r="E3017" s="27" t="s">
        <v>40</v>
      </c>
      <c r="F3017" s="27" t="s">
        <v>113</v>
      </c>
      <c r="G3017" s="27" t="s">
        <v>114</v>
      </c>
      <c r="H3017" s="27" t="s">
        <v>29</v>
      </c>
      <c r="I3017" s="29">
        <v>0.49999999999999983</v>
      </c>
      <c r="J3017" s="30">
        <v>2500</v>
      </c>
      <c r="K3017" s="31">
        <f t="shared" si="22"/>
        <v>1249.9999999999995</v>
      </c>
      <c r="L3017" s="31">
        <f t="shared" si="23"/>
        <v>499.99999999999983</v>
      </c>
      <c r="M3017" s="32">
        <v>0.4</v>
      </c>
      <c r="O3017" s="37"/>
      <c r="P3017" s="35"/>
      <c r="Q3017" s="33"/>
      <c r="R3017" s="34"/>
    </row>
    <row r="3018" spans="1:18" ht="15.75" customHeight="1" x14ac:dyDescent="0.2">
      <c r="A3018" s="22"/>
      <c r="B3018" s="27" t="s">
        <v>21</v>
      </c>
      <c r="C3018" s="27">
        <v>1185732</v>
      </c>
      <c r="D3018" s="28">
        <v>44506</v>
      </c>
      <c r="E3018" s="27" t="s">
        <v>40</v>
      </c>
      <c r="F3018" s="27" t="s">
        <v>113</v>
      </c>
      <c r="G3018" s="27" t="s">
        <v>114</v>
      </c>
      <c r="H3018" s="27" t="s">
        <v>24</v>
      </c>
      <c r="I3018" s="29">
        <v>0.44999999999999996</v>
      </c>
      <c r="J3018" s="30">
        <v>4000</v>
      </c>
      <c r="K3018" s="31">
        <f t="shared" si="22"/>
        <v>1799.9999999999998</v>
      </c>
      <c r="L3018" s="31">
        <f t="shared" si="23"/>
        <v>539.99999999999989</v>
      </c>
      <c r="M3018" s="32">
        <v>0.3</v>
      </c>
      <c r="O3018" s="37"/>
      <c r="P3018" s="35"/>
      <c r="Q3018" s="33"/>
      <c r="R3018" s="34"/>
    </row>
    <row r="3019" spans="1:18" ht="15.75" customHeight="1" x14ac:dyDescent="0.2">
      <c r="A3019" s="22"/>
      <c r="B3019" s="27" t="s">
        <v>21</v>
      </c>
      <c r="C3019" s="27">
        <v>1185732</v>
      </c>
      <c r="D3019" s="28">
        <v>44506</v>
      </c>
      <c r="E3019" s="27" t="s">
        <v>40</v>
      </c>
      <c r="F3019" s="27" t="s">
        <v>113</v>
      </c>
      <c r="G3019" s="27" t="s">
        <v>114</v>
      </c>
      <c r="H3019" s="27" t="s">
        <v>25</v>
      </c>
      <c r="I3019" s="29">
        <v>0.35000000000000003</v>
      </c>
      <c r="J3019" s="30">
        <v>2750</v>
      </c>
      <c r="K3019" s="31">
        <f t="shared" si="22"/>
        <v>962.50000000000011</v>
      </c>
      <c r="L3019" s="31">
        <f t="shared" si="23"/>
        <v>336.875</v>
      </c>
      <c r="M3019" s="32">
        <v>0.35</v>
      </c>
      <c r="O3019" s="37"/>
      <c r="P3019" s="35"/>
      <c r="Q3019" s="33"/>
      <c r="R3019" s="34"/>
    </row>
    <row r="3020" spans="1:18" ht="15.75" customHeight="1" x14ac:dyDescent="0.2">
      <c r="A3020" s="22"/>
      <c r="B3020" s="27" t="s">
        <v>21</v>
      </c>
      <c r="C3020" s="27">
        <v>1185732</v>
      </c>
      <c r="D3020" s="28">
        <v>44506</v>
      </c>
      <c r="E3020" s="27" t="s">
        <v>40</v>
      </c>
      <c r="F3020" s="27" t="s">
        <v>113</v>
      </c>
      <c r="G3020" s="27" t="s">
        <v>114</v>
      </c>
      <c r="H3020" s="27" t="s">
        <v>26</v>
      </c>
      <c r="I3020" s="29">
        <v>0.35000000000000003</v>
      </c>
      <c r="J3020" s="30">
        <v>2200</v>
      </c>
      <c r="K3020" s="31">
        <f t="shared" si="22"/>
        <v>770.00000000000011</v>
      </c>
      <c r="L3020" s="31">
        <f t="shared" si="23"/>
        <v>231.00000000000003</v>
      </c>
      <c r="M3020" s="32">
        <v>0.3</v>
      </c>
      <c r="O3020" s="37"/>
      <c r="P3020" s="35"/>
      <c r="Q3020" s="33"/>
      <c r="R3020" s="34"/>
    </row>
    <row r="3021" spans="1:18" ht="15.75" customHeight="1" x14ac:dyDescent="0.2">
      <c r="A3021" s="22"/>
      <c r="B3021" s="27" t="s">
        <v>21</v>
      </c>
      <c r="C3021" s="27">
        <v>1185732</v>
      </c>
      <c r="D3021" s="28">
        <v>44506</v>
      </c>
      <c r="E3021" s="27" t="s">
        <v>40</v>
      </c>
      <c r="F3021" s="27" t="s">
        <v>113</v>
      </c>
      <c r="G3021" s="27" t="s">
        <v>114</v>
      </c>
      <c r="H3021" s="27" t="s">
        <v>27</v>
      </c>
      <c r="I3021" s="29">
        <v>0.35000000000000003</v>
      </c>
      <c r="J3021" s="30">
        <v>2000</v>
      </c>
      <c r="K3021" s="31">
        <f t="shared" si="22"/>
        <v>700.00000000000011</v>
      </c>
      <c r="L3021" s="31">
        <f t="shared" si="23"/>
        <v>210.00000000000003</v>
      </c>
      <c r="M3021" s="32">
        <v>0.3</v>
      </c>
      <c r="O3021" s="37"/>
      <c r="P3021" s="35"/>
      <c r="Q3021" s="33"/>
      <c r="R3021" s="34"/>
    </row>
    <row r="3022" spans="1:18" ht="15.75" customHeight="1" x14ac:dyDescent="0.2">
      <c r="A3022" s="22"/>
      <c r="B3022" s="27" t="s">
        <v>21</v>
      </c>
      <c r="C3022" s="27">
        <v>1185732</v>
      </c>
      <c r="D3022" s="28">
        <v>44506</v>
      </c>
      <c r="E3022" s="27" t="s">
        <v>40</v>
      </c>
      <c r="F3022" s="27" t="s">
        <v>113</v>
      </c>
      <c r="G3022" s="27" t="s">
        <v>114</v>
      </c>
      <c r="H3022" s="27" t="s">
        <v>28</v>
      </c>
      <c r="I3022" s="29">
        <v>0.6</v>
      </c>
      <c r="J3022" s="30">
        <v>1750</v>
      </c>
      <c r="K3022" s="31">
        <f t="shared" si="22"/>
        <v>1050</v>
      </c>
      <c r="L3022" s="31">
        <f t="shared" si="23"/>
        <v>525</v>
      </c>
      <c r="M3022" s="32">
        <v>0.5</v>
      </c>
      <c r="O3022" s="37"/>
      <c r="P3022" s="35"/>
      <c r="Q3022" s="33"/>
      <c r="R3022" s="34"/>
    </row>
    <row r="3023" spans="1:18" ht="15.75" customHeight="1" x14ac:dyDescent="0.2">
      <c r="A3023" s="22"/>
      <c r="B3023" s="27" t="s">
        <v>21</v>
      </c>
      <c r="C3023" s="27">
        <v>1185732</v>
      </c>
      <c r="D3023" s="28">
        <v>44506</v>
      </c>
      <c r="E3023" s="27" t="s">
        <v>40</v>
      </c>
      <c r="F3023" s="27" t="s">
        <v>113</v>
      </c>
      <c r="G3023" s="27" t="s">
        <v>114</v>
      </c>
      <c r="H3023" s="27" t="s">
        <v>29</v>
      </c>
      <c r="I3023" s="29">
        <v>0.64999999999999991</v>
      </c>
      <c r="J3023" s="30">
        <v>2750</v>
      </c>
      <c r="K3023" s="31">
        <f t="shared" si="22"/>
        <v>1787.4999999999998</v>
      </c>
      <c r="L3023" s="31">
        <f t="shared" si="23"/>
        <v>715</v>
      </c>
      <c r="M3023" s="32">
        <v>0.4</v>
      </c>
      <c r="O3023" s="37"/>
      <c r="P3023" s="35"/>
      <c r="Q3023" s="33"/>
      <c r="R3023" s="34"/>
    </row>
    <row r="3024" spans="1:18" ht="15.75" customHeight="1" x14ac:dyDescent="0.2">
      <c r="A3024" s="22"/>
      <c r="B3024" s="27" t="s">
        <v>21</v>
      </c>
      <c r="C3024" s="27">
        <v>1185732</v>
      </c>
      <c r="D3024" s="28">
        <v>44535</v>
      </c>
      <c r="E3024" s="27" t="s">
        <v>40</v>
      </c>
      <c r="F3024" s="27" t="s">
        <v>113</v>
      </c>
      <c r="G3024" s="27" t="s">
        <v>114</v>
      </c>
      <c r="H3024" s="27" t="s">
        <v>24</v>
      </c>
      <c r="I3024" s="29">
        <v>0.6</v>
      </c>
      <c r="J3024" s="30">
        <v>5250</v>
      </c>
      <c r="K3024" s="31">
        <f t="shared" si="22"/>
        <v>3150</v>
      </c>
      <c r="L3024" s="31">
        <f t="shared" si="23"/>
        <v>945</v>
      </c>
      <c r="M3024" s="32">
        <v>0.3</v>
      </c>
      <c r="O3024" s="37"/>
      <c r="P3024" s="35"/>
      <c r="Q3024" s="33"/>
      <c r="R3024" s="34"/>
    </row>
    <row r="3025" spans="1:18" ht="15.75" customHeight="1" x14ac:dyDescent="0.2">
      <c r="A3025" s="22"/>
      <c r="B3025" s="27" t="s">
        <v>21</v>
      </c>
      <c r="C3025" s="27">
        <v>1185732</v>
      </c>
      <c r="D3025" s="28">
        <v>44535</v>
      </c>
      <c r="E3025" s="27" t="s">
        <v>40</v>
      </c>
      <c r="F3025" s="27" t="s">
        <v>113</v>
      </c>
      <c r="G3025" s="27" t="s">
        <v>114</v>
      </c>
      <c r="H3025" s="27" t="s">
        <v>25</v>
      </c>
      <c r="I3025" s="29">
        <v>0.5</v>
      </c>
      <c r="J3025" s="30">
        <v>3250</v>
      </c>
      <c r="K3025" s="31">
        <f t="shared" si="22"/>
        <v>1625</v>
      </c>
      <c r="L3025" s="31">
        <f t="shared" si="23"/>
        <v>568.75</v>
      </c>
      <c r="M3025" s="32">
        <v>0.35</v>
      </c>
      <c r="O3025" s="37"/>
      <c r="P3025" s="35"/>
      <c r="Q3025" s="33"/>
      <c r="R3025" s="34"/>
    </row>
    <row r="3026" spans="1:18" ht="15.75" customHeight="1" x14ac:dyDescent="0.2">
      <c r="A3026" s="22"/>
      <c r="B3026" s="27" t="s">
        <v>21</v>
      </c>
      <c r="C3026" s="27">
        <v>1185732</v>
      </c>
      <c r="D3026" s="28">
        <v>44535</v>
      </c>
      <c r="E3026" s="27" t="s">
        <v>40</v>
      </c>
      <c r="F3026" s="27" t="s">
        <v>113</v>
      </c>
      <c r="G3026" s="27" t="s">
        <v>114</v>
      </c>
      <c r="H3026" s="27" t="s">
        <v>26</v>
      </c>
      <c r="I3026" s="29">
        <v>0.5</v>
      </c>
      <c r="J3026" s="30">
        <v>2750</v>
      </c>
      <c r="K3026" s="31">
        <f t="shared" si="22"/>
        <v>1375</v>
      </c>
      <c r="L3026" s="31">
        <f t="shared" si="23"/>
        <v>412.5</v>
      </c>
      <c r="M3026" s="32">
        <v>0.3</v>
      </c>
      <c r="O3026" s="37"/>
      <c r="P3026" s="35"/>
      <c r="Q3026" s="33"/>
      <c r="R3026" s="34"/>
    </row>
    <row r="3027" spans="1:18" ht="15.75" customHeight="1" x14ac:dyDescent="0.2">
      <c r="A3027" s="22"/>
      <c r="B3027" s="27" t="s">
        <v>21</v>
      </c>
      <c r="C3027" s="27">
        <v>1185732</v>
      </c>
      <c r="D3027" s="28">
        <v>44535</v>
      </c>
      <c r="E3027" s="27" t="s">
        <v>40</v>
      </c>
      <c r="F3027" s="27" t="s">
        <v>113</v>
      </c>
      <c r="G3027" s="27" t="s">
        <v>114</v>
      </c>
      <c r="H3027" s="27" t="s">
        <v>27</v>
      </c>
      <c r="I3027" s="29">
        <v>0.5</v>
      </c>
      <c r="J3027" s="30">
        <v>2250</v>
      </c>
      <c r="K3027" s="31">
        <f t="shared" si="22"/>
        <v>1125</v>
      </c>
      <c r="L3027" s="31">
        <f t="shared" si="23"/>
        <v>337.5</v>
      </c>
      <c r="M3027" s="32">
        <v>0.3</v>
      </c>
      <c r="O3027" s="37"/>
      <c r="P3027" s="35"/>
      <c r="Q3027" s="33"/>
      <c r="R3027" s="34"/>
    </row>
    <row r="3028" spans="1:18" ht="15.75" customHeight="1" x14ac:dyDescent="0.2">
      <c r="A3028" s="22"/>
      <c r="B3028" s="27" t="s">
        <v>21</v>
      </c>
      <c r="C3028" s="27">
        <v>1185732</v>
      </c>
      <c r="D3028" s="28">
        <v>44535</v>
      </c>
      <c r="E3028" s="27" t="s">
        <v>40</v>
      </c>
      <c r="F3028" s="27" t="s">
        <v>113</v>
      </c>
      <c r="G3028" s="27" t="s">
        <v>114</v>
      </c>
      <c r="H3028" s="27" t="s">
        <v>28</v>
      </c>
      <c r="I3028" s="29">
        <v>0.6</v>
      </c>
      <c r="J3028" s="30">
        <v>2250</v>
      </c>
      <c r="K3028" s="31">
        <f t="shared" si="22"/>
        <v>1350</v>
      </c>
      <c r="L3028" s="31">
        <f t="shared" si="23"/>
        <v>675</v>
      </c>
      <c r="M3028" s="32">
        <v>0.5</v>
      </c>
      <c r="O3028" s="37"/>
      <c r="P3028" s="35"/>
      <c r="Q3028" s="33"/>
      <c r="R3028" s="34"/>
    </row>
    <row r="3029" spans="1:18" ht="15.75" customHeight="1" x14ac:dyDescent="0.2">
      <c r="A3029" s="22"/>
      <c r="B3029" s="27" t="s">
        <v>21</v>
      </c>
      <c r="C3029" s="27">
        <v>1185732</v>
      </c>
      <c r="D3029" s="28">
        <v>44535</v>
      </c>
      <c r="E3029" s="27" t="s">
        <v>40</v>
      </c>
      <c r="F3029" s="27" t="s">
        <v>113</v>
      </c>
      <c r="G3029" s="27" t="s">
        <v>114</v>
      </c>
      <c r="H3029" s="27" t="s">
        <v>29</v>
      </c>
      <c r="I3029" s="29">
        <v>0.64999999999999991</v>
      </c>
      <c r="J3029" s="30">
        <v>3250</v>
      </c>
      <c r="K3029" s="31">
        <f t="shared" si="22"/>
        <v>2112.4999999999995</v>
      </c>
      <c r="L3029" s="31">
        <f t="shared" si="23"/>
        <v>844.99999999999989</v>
      </c>
      <c r="M3029" s="32">
        <v>0.4</v>
      </c>
      <c r="O3029" s="37"/>
      <c r="P3029" s="35"/>
      <c r="Q3029" s="33"/>
      <c r="R3029" s="34"/>
    </row>
    <row r="3030" spans="1:18" ht="15.75" customHeight="1" x14ac:dyDescent="0.2">
      <c r="A3030" s="22" t="s">
        <v>46</v>
      </c>
      <c r="B3030" s="27" t="s">
        <v>21</v>
      </c>
      <c r="C3030" s="27">
        <v>1185732</v>
      </c>
      <c r="D3030" s="28">
        <v>44199</v>
      </c>
      <c r="E3030" s="27" t="s">
        <v>40</v>
      </c>
      <c r="F3030" s="27" t="s">
        <v>115</v>
      </c>
      <c r="G3030" s="27" t="s">
        <v>116</v>
      </c>
      <c r="H3030" s="27" t="s">
        <v>24</v>
      </c>
      <c r="I3030" s="29">
        <v>0.30000000000000004</v>
      </c>
      <c r="J3030" s="30">
        <v>4500</v>
      </c>
      <c r="K3030" s="31">
        <f t="shared" si="22"/>
        <v>1350.0000000000002</v>
      </c>
      <c r="L3030" s="31">
        <f t="shared" si="23"/>
        <v>405.00000000000006</v>
      </c>
      <c r="M3030" s="32">
        <v>0.3</v>
      </c>
      <c r="O3030" s="37"/>
      <c r="P3030" s="35"/>
      <c r="Q3030" s="33"/>
      <c r="R3030" s="34"/>
    </row>
    <row r="3031" spans="1:18" ht="15.75" customHeight="1" x14ac:dyDescent="0.2">
      <c r="A3031" s="22"/>
      <c r="B3031" s="27" t="s">
        <v>21</v>
      </c>
      <c r="C3031" s="27">
        <v>1185732</v>
      </c>
      <c r="D3031" s="28">
        <v>44199</v>
      </c>
      <c r="E3031" s="27" t="s">
        <v>40</v>
      </c>
      <c r="F3031" s="27" t="s">
        <v>115</v>
      </c>
      <c r="G3031" s="27" t="s">
        <v>116</v>
      </c>
      <c r="H3031" s="27" t="s">
        <v>25</v>
      </c>
      <c r="I3031" s="29">
        <v>0.30000000000000004</v>
      </c>
      <c r="J3031" s="30">
        <v>2500</v>
      </c>
      <c r="K3031" s="31">
        <f t="shared" si="22"/>
        <v>750.00000000000011</v>
      </c>
      <c r="L3031" s="31">
        <f t="shared" si="23"/>
        <v>262.5</v>
      </c>
      <c r="M3031" s="32">
        <v>0.35</v>
      </c>
      <c r="O3031" s="37"/>
      <c r="P3031" s="35"/>
      <c r="Q3031" s="33"/>
      <c r="R3031" s="34"/>
    </row>
    <row r="3032" spans="1:18" ht="15.75" customHeight="1" x14ac:dyDescent="0.2">
      <c r="A3032" s="22"/>
      <c r="B3032" s="27" t="s">
        <v>21</v>
      </c>
      <c r="C3032" s="27">
        <v>1185732</v>
      </c>
      <c r="D3032" s="28">
        <v>44199</v>
      </c>
      <c r="E3032" s="27" t="s">
        <v>40</v>
      </c>
      <c r="F3032" s="27" t="s">
        <v>115</v>
      </c>
      <c r="G3032" s="27" t="s">
        <v>116</v>
      </c>
      <c r="H3032" s="27" t="s">
        <v>26</v>
      </c>
      <c r="I3032" s="29">
        <v>0.20000000000000007</v>
      </c>
      <c r="J3032" s="30">
        <v>2500</v>
      </c>
      <c r="K3032" s="31">
        <f t="shared" si="22"/>
        <v>500.00000000000017</v>
      </c>
      <c r="L3032" s="31">
        <f t="shared" si="23"/>
        <v>150.00000000000006</v>
      </c>
      <c r="M3032" s="32">
        <v>0.3</v>
      </c>
      <c r="O3032" s="37"/>
      <c r="P3032" s="35"/>
      <c r="Q3032" s="33"/>
      <c r="R3032" s="34"/>
    </row>
    <row r="3033" spans="1:18" ht="15.75" customHeight="1" x14ac:dyDescent="0.2">
      <c r="A3033" s="22"/>
      <c r="B3033" s="27" t="s">
        <v>21</v>
      </c>
      <c r="C3033" s="27">
        <v>1185732</v>
      </c>
      <c r="D3033" s="28">
        <v>44199</v>
      </c>
      <c r="E3033" s="27" t="s">
        <v>40</v>
      </c>
      <c r="F3033" s="27" t="s">
        <v>115</v>
      </c>
      <c r="G3033" s="27" t="s">
        <v>116</v>
      </c>
      <c r="H3033" s="27" t="s">
        <v>27</v>
      </c>
      <c r="I3033" s="29">
        <v>0.25000000000000006</v>
      </c>
      <c r="J3033" s="30">
        <v>1000</v>
      </c>
      <c r="K3033" s="31">
        <f t="shared" si="22"/>
        <v>250.00000000000006</v>
      </c>
      <c r="L3033" s="31">
        <f t="shared" si="23"/>
        <v>75.000000000000014</v>
      </c>
      <c r="M3033" s="32">
        <v>0.3</v>
      </c>
      <c r="O3033" s="37"/>
      <c r="P3033" s="35"/>
      <c r="Q3033" s="33"/>
      <c r="R3033" s="34"/>
    </row>
    <row r="3034" spans="1:18" ht="15.75" customHeight="1" x14ac:dyDescent="0.2">
      <c r="A3034" s="22"/>
      <c r="B3034" s="27" t="s">
        <v>21</v>
      </c>
      <c r="C3034" s="27">
        <v>1185732</v>
      </c>
      <c r="D3034" s="28">
        <v>44199</v>
      </c>
      <c r="E3034" s="27" t="s">
        <v>40</v>
      </c>
      <c r="F3034" s="27" t="s">
        <v>115</v>
      </c>
      <c r="G3034" s="27" t="s">
        <v>116</v>
      </c>
      <c r="H3034" s="27" t="s">
        <v>28</v>
      </c>
      <c r="I3034" s="29">
        <v>0.39999999999999997</v>
      </c>
      <c r="J3034" s="30">
        <v>1500</v>
      </c>
      <c r="K3034" s="31">
        <f t="shared" si="22"/>
        <v>600</v>
      </c>
      <c r="L3034" s="31">
        <f t="shared" si="23"/>
        <v>300</v>
      </c>
      <c r="M3034" s="32">
        <v>0.5</v>
      </c>
      <c r="O3034" s="37"/>
      <c r="P3034" s="35"/>
      <c r="Q3034" s="33"/>
      <c r="R3034" s="34"/>
    </row>
    <row r="3035" spans="1:18" ht="15.75" customHeight="1" x14ac:dyDescent="0.2">
      <c r="A3035" s="22"/>
      <c r="B3035" s="27" t="s">
        <v>21</v>
      </c>
      <c r="C3035" s="27">
        <v>1185732</v>
      </c>
      <c r="D3035" s="28">
        <v>44199</v>
      </c>
      <c r="E3035" s="27" t="s">
        <v>40</v>
      </c>
      <c r="F3035" s="27" t="s">
        <v>115</v>
      </c>
      <c r="G3035" s="27" t="s">
        <v>116</v>
      </c>
      <c r="H3035" s="27" t="s">
        <v>29</v>
      </c>
      <c r="I3035" s="29">
        <v>0.30000000000000004</v>
      </c>
      <c r="J3035" s="30">
        <v>2500</v>
      </c>
      <c r="K3035" s="31">
        <f t="shared" si="22"/>
        <v>750.00000000000011</v>
      </c>
      <c r="L3035" s="31">
        <f t="shared" si="23"/>
        <v>300.00000000000006</v>
      </c>
      <c r="M3035" s="32">
        <v>0.4</v>
      </c>
      <c r="O3035" s="37"/>
      <c r="P3035" s="35"/>
      <c r="Q3035" s="33"/>
      <c r="R3035" s="34"/>
    </row>
    <row r="3036" spans="1:18" ht="15.75" customHeight="1" x14ac:dyDescent="0.2">
      <c r="A3036" s="22"/>
      <c r="B3036" s="27" t="s">
        <v>21</v>
      </c>
      <c r="C3036" s="27">
        <v>1185732</v>
      </c>
      <c r="D3036" s="28">
        <v>44230</v>
      </c>
      <c r="E3036" s="27" t="s">
        <v>40</v>
      </c>
      <c r="F3036" s="27" t="s">
        <v>115</v>
      </c>
      <c r="G3036" s="27" t="s">
        <v>116</v>
      </c>
      <c r="H3036" s="27" t="s">
        <v>24</v>
      </c>
      <c r="I3036" s="29">
        <v>0.30000000000000004</v>
      </c>
      <c r="J3036" s="30">
        <v>5000</v>
      </c>
      <c r="K3036" s="31">
        <f t="shared" si="22"/>
        <v>1500.0000000000002</v>
      </c>
      <c r="L3036" s="31">
        <f t="shared" si="23"/>
        <v>450.00000000000006</v>
      </c>
      <c r="M3036" s="32">
        <v>0.3</v>
      </c>
      <c r="O3036" s="37"/>
      <c r="P3036" s="35"/>
      <c r="Q3036" s="33"/>
      <c r="R3036" s="34"/>
    </row>
    <row r="3037" spans="1:18" ht="15.75" customHeight="1" x14ac:dyDescent="0.2">
      <c r="A3037" s="22"/>
      <c r="B3037" s="27" t="s">
        <v>21</v>
      </c>
      <c r="C3037" s="27">
        <v>1185732</v>
      </c>
      <c r="D3037" s="28">
        <v>44230</v>
      </c>
      <c r="E3037" s="27" t="s">
        <v>40</v>
      </c>
      <c r="F3037" s="27" t="s">
        <v>115</v>
      </c>
      <c r="G3037" s="27" t="s">
        <v>116</v>
      </c>
      <c r="H3037" s="27" t="s">
        <v>25</v>
      </c>
      <c r="I3037" s="29">
        <v>0.30000000000000004</v>
      </c>
      <c r="J3037" s="30">
        <v>1500</v>
      </c>
      <c r="K3037" s="31">
        <f t="shared" si="22"/>
        <v>450.00000000000006</v>
      </c>
      <c r="L3037" s="31">
        <f t="shared" si="23"/>
        <v>157.5</v>
      </c>
      <c r="M3037" s="32">
        <v>0.35</v>
      </c>
      <c r="O3037" s="37"/>
      <c r="P3037" s="35"/>
      <c r="Q3037" s="33"/>
      <c r="R3037" s="34"/>
    </row>
    <row r="3038" spans="1:18" ht="15.75" customHeight="1" x14ac:dyDescent="0.2">
      <c r="A3038" s="22"/>
      <c r="B3038" s="27" t="s">
        <v>21</v>
      </c>
      <c r="C3038" s="27">
        <v>1185732</v>
      </c>
      <c r="D3038" s="28">
        <v>44230</v>
      </c>
      <c r="E3038" s="27" t="s">
        <v>40</v>
      </c>
      <c r="F3038" s="27" t="s">
        <v>115</v>
      </c>
      <c r="G3038" s="27" t="s">
        <v>116</v>
      </c>
      <c r="H3038" s="27" t="s">
        <v>26</v>
      </c>
      <c r="I3038" s="29">
        <v>0.20000000000000007</v>
      </c>
      <c r="J3038" s="30">
        <v>2000</v>
      </c>
      <c r="K3038" s="31">
        <f t="shared" si="22"/>
        <v>400.00000000000011</v>
      </c>
      <c r="L3038" s="31">
        <f t="shared" si="23"/>
        <v>120.00000000000003</v>
      </c>
      <c r="M3038" s="32">
        <v>0.3</v>
      </c>
      <c r="O3038" s="37"/>
      <c r="P3038" s="35"/>
      <c r="Q3038" s="33"/>
      <c r="R3038" s="34"/>
    </row>
    <row r="3039" spans="1:18" ht="15.75" customHeight="1" x14ac:dyDescent="0.2">
      <c r="A3039" s="22"/>
      <c r="B3039" s="27" t="s">
        <v>21</v>
      </c>
      <c r="C3039" s="27">
        <v>1185732</v>
      </c>
      <c r="D3039" s="28">
        <v>44230</v>
      </c>
      <c r="E3039" s="27" t="s">
        <v>40</v>
      </c>
      <c r="F3039" s="27" t="s">
        <v>115</v>
      </c>
      <c r="G3039" s="27" t="s">
        <v>116</v>
      </c>
      <c r="H3039" s="27" t="s">
        <v>27</v>
      </c>
      <c r="I3039" s="29">
        <v>0.25000000000000006</v>
      </c>
      <c r="J3039" s="30">
        <v>750</v>
      </c>
      <c r="K3039" s="31">
        <f t="shared" si="22"/>
        <v>187.50000000000003</v>
      </c>
      <c r="L3039" s="31">
        <f t="shared" si="23"/>
        <v>56.250000000000007</v>
      </c>
      <c r="M3039" s="32">
        <v>0.3</v>
      </c>
      <c r="O3039" s="37"/>
      <c r="P3039" s="35"/>
      <c r="Q3039" s="33"/>
      <c r="R3039" s="34"/>
    </row>
    <row r="3040" spans="1:18" ht="15.75" customHeight="1" x14ac:dyDescent="0.2">
      <c r="A3040" s="22"/>
      <c r="B3040" s="27" t="s">
        <v>21</v>
      </c>
      <c r="C3040" s="27">
        <v>1185732</v>
      </c>
      <c r="D3040" s="28">
        <v>44230</v>
      </c>
      <c r="E3040" s="27" t="s">
        <v>40</v>
      </c>
      <c r="F3040" s="27" t="s">
        <v>115</v>
      </c>
      <c r="G3040" s="27" t="s">
        <v>116</v>
      </c>
      <c r="H3040" s="27" t="s">
        <v>28</v>
      </c>
      <c r="I3040" s="29">
        <v>0.39999999999999997</v>
      </c>
      <c r="J3040" s="30">
        <v>1500</v>
      </c>
      <c r="K3040" s="31">
        <f t="shared" si="22"/>
        <v>600</v>
      </c>
      <c r="L3040" s="31">
        <f t="shared" si="23"/>
        <v>300</v>
      </c>
      <c r="M3040" s="32">
        <v>0.5</v>
      </c>
      <c r="O3040" s="37"/>
      <c r="P3040" s="35"/>
      <c r="Q3040" s="33"/>
      <c r="R3040" s="34"/>
    </row>
    <row r="3041" spans="1:18" ht="15.75" customHeight="1" x14ac:dyDescent="0.2">
      <c r="A3041" s="22"/>
      <c r="B3041" s="27" t="s">
        <v>21</v>
      </c>
      <c r="C3041" s="27">
        <v>1185732</v>
      </c>
      <c r="D3041" s="28">
        <v>44230</v>
      </c>
      <c r="E3041" s="27" t="s">
        <v>40</v>
      </c>
      <c r="F3041" s="27" t="s">
        <v>115</v>
      </c>
      <c r="G3041" s="27" t="s">
        <v>116</v>
      </c>
      <c r="H3041" s="27" t="s">
        <v>29</v>
      </c>
      <c r="I3041" s="29">
        <v>0.14999999999999997</v>
      </c>
      <c r="J3041" s="30">
        <v>2500</v>
      </c>
      <c r="K3041" s="31">
        <f t="shared" si="22"/>
        <v>374.99999999999994</v>
      </c>
      <c r="L3041" s="31">
        <f t="shared" si="23"/>
        <v>149.99999999999997</v>
      </c>
      <c r="M3041" s="32">
        <v>0.4</v>
      </c>
      <c r="O3041" s="37"/>
      <c r="P3041" s="35"/>
      <c r="Q3041" s="33"/>
      <c r="R3041" s="34"/>
    </row>
    <row r="3042" spans="1:18" ht="15.75" customHeight="1" x14ac:dyDescent="0.2">
      <c r="A3042" s="22"/>
      <c r="B3042" s="27" t="s">
        <v>21</v>
      </c>
      <c r="C3042" s="27">
        <v>1185732</v>
      </c>
      <c r="D3042" s="28">
        <v>44257</v>
      </c>
      <c r="E3042" s="27" t="s">
        <v>40</v>
      </c>
      <c r="F3042" s="27" t="s">
        <v>115</v>
      </c>
      <c r="G3042" s="27" t="s">
        <v>116</v>
      </c>
      <c r="H3042" s="27" t="s">
        <v>24</v>
      </c>
      <c r="I3042" s="29">
        <v>0.20000000000000004</v>
      </c>
      <c r="J3042" s="30">
        <v>4700</v>
      </c>
      <c r="K3042" s="31">
        <f t="shared" si="22"/>
        <v>940.00000000000023</v>
      </c>
      <c r="L3042" s="31">
        <f t="shared" si="23"/>
        <v>282.00000000000006</v>
      </c>
      <c r="M3042" s="32">
        <v>0.3</v>
      </c>
      <c r="O3042" s="37"/>
      <c r="P3042" s="35"/>
      <c r="Q3042" s="33"/>
      <c r="R3042" s="34"/>
    </row>
    <row r="3043" spans="1:18" ht="15.75" customHeight="1" x14ac:dyDescent="0.2">
      <c r="A3043" s="22"/>
      <c r="B3043" s="27" t="s">
        <v>21</v>
      </c>
      <c r="C3043" s="27">
        <v>1185732</v>
      </c>
      <c r="D3043" s="28">
        <v>44257</v>
      </c>
      <c r="E3043" s="27" t="s">
        <v>40</v>
      </c>
      <c r="F3043" s="27" t="s">
        <v>115</v>
      </c>
      <c r="G3043" s="27" t="s">
        <v>116</v>
      </c>
      <c r="H3043" s="27" t="s">
        <v>25</v>
      </c>
      <c r="I3043" s="29">
        <v>0.20000000000000004</v>
      </c>
      <c r="J3043" s="30">
        <v>1750</v>
      </c>
      <c r="K3043" s="31">
        <f t="shared" si="22"/>
        <v>350.00000000000006</v>
      </c>
      <c r="L3043" s="31">
        <f t="shared" si="23"/>
        <v>122.50000000000001</v>
      </c>
      <c r="M3043" s="32">
        <v>0.35</v>
      </c>
      <c r="O3043" s="37"/>
      <c r="P3043" s="35"/>
      <c r="Q3043" s="33"/>
      <c r="R3043" s="34"/>
    </row>
    <row r="3044" spans="1:18" ht="15.75" customHeight="1" x14ac:dyDescent="0.2">
      <c r="A3044" s="22"/>
      <c r="B3044" s="27" t="s">
        <v>21</v>
      </c>
      <c r="C3044" s="27">
        <v>1185732</v>
      </c>
      <c r="D3044" s="28">
        <v>44257</v>
      </c>
      <c r="E3044" s="27" t="s">
        <v>40</v>
      </c>
      <c r="F3044" s="27" t="s">
        <v>115</v>
      </c>
      <c r="G3044" s="27" t="s">
        <v>116</v>
      </c>
      <c r="H3044" s="27" t="s">
        <v>26</v>
      </c>
      <c r="I3044" s="29">
        <v>0.10000000000000003</v>
      </c>
      <c r="J3044" s="30">
        <v>2250</v>
      </c>
      <c r="K3044" s="31">
        <f t="shared" si="22"/>
        <v>225.00000000000009</v>
      </c>
      <c r="L3044" s="31">
        <f t="shared" si="23"/>
        <v>67.500000000000028</v>
      </c>
      <c r="M3044" s="32">
        <v>0.3</v>
      </c>
      <c r="O3044" s="37"/>
      <c r="P3044" s="35"/>
      <c r="Q3044" s="33"/>
      <c r="R3044" s="34"/>
    </row>
    <row r="3045" spans="1:18" ht="15.75" customHeight="1" x14ac:dyDescent="0.2">
      <c r="A3045" s="22"/>
      <c r="B3045" s="27" t="s">
        <v>21</v>
      </c>
      <c r="C3045" s="27">
        <v>1185732</v>
      </c>
      <c r="D3045" s="28">
        <v>44257</v>
      </c>
      <c r="E3045" s="27" t="s">
        <v>40</v>
      </c>
      <c r="F3045" s="27" t="s">
        <v>115</v>
      </c>
      <c r="G3045" s="27" t="s">
        <v>116</v>
      </c>
      <c r="H3045" s="27" t="s">
        <v>27</v>
      </c>
      <c r="I3045" s="29">
        <v>0.14999999999999997</v>
      </c>
      <c r="J3045" s="30">
        <v>750</v>
      </c>
      <c r="K3045" s="31">
        <f t="shared" si="22"/>
        <v>112.49999999999997</v>
      </c>
      <c r="L3045" s="31">
        <f t="shared" si="23"/>
        <v>33.749999999999993</v>
      </c>
      <c r="M3045" s="32">
        <v>0.3</v>
      </c>
      <c r="O3045" s="37"/>
      <c r="P3045" s="35"/>
      <c r="Q3045" s="33"/>
      <c r="R3045" s="34"/>
    </row>
    <row r="3046" spans="1:18" ht="15.75" customHeight="1" x14ac:dyDescent="0.2">
      <c r="A3046" s="22"/>
      <c r="B3046" s="27" t="s">
        <v>21</v>
      </c>
      <c r="C3046" s="27">
        <v>1185732</v>
      </c>
      <c r="D3046" s="28">
        <v>44257</v>
      </c>
      <c r="E3046" s="27" t="s">
        <v>40</v>
      </c>
      <c r="F3046" s="27" t="s">
        <v>115</v>
      </c>
      <c r="G3046" s="27" t="s">
        <v>116</v>
      </c>
      <c r="H3046" s="27" t="s">
        <v>28</v>
      </c>
      <c r="I3046" s="29">
        <v>0.30000000000000004</v>
      </c>
      <c r="J3046" s="30">
        <v>1250</v>
      </c>
      <c r="K3046" s="31">
        <f t="shared" si="22"/>
        <v>375.00000000000006</v>
      </c>
      <c r="L3046" s="31">
        <f t="shared" si="23"/>
        <v>187.50000000000003</v>
      </c>
      <c r="M3046" s="32">
        <v>0.5</v>
      </c>
      <c r="O3046" s="37"/>
      <c r="P3046" s="35"/>
      <c r="Q3046" s="33"/>
      <c r="R3046" s="34"/>
    </row>
    <row r="3047" spans="1:18" ht="15.75" customHeight="1" x14ac:dyDescent="0.2">
      <c r="A3047" s="22"/>
      <c r="B3047" s="27" t="s">
        <v>21</v>
      </c>
      <c r="C3047" s="27">
        <v>1185732</v>
      </c>
      <c r="D3047" s="28">
        <v>44257</v>
      </c>
      <c r="E3047" s="27" t="s">
        <v>40</v>
      </c>
      <c r="F3047" s="27" t="s">
        <v>115</v>
      </c>
      <c r="G3047" s="27" t="s">
        <v>116</v>
      </c>
      <c r="H3047" s="27" t="s">
        <v>29</v>
      </c>
      <c r="I3047" s="29">
        <v>0.20000000000000004</v>
      </c>
      <c r="J3047" s="30">
        <v>2250</v>
      </c>
      <c r="K3047" s="31">
        <f t="shared" si="22"/>
        <v>450.00000000000011</v>
      </c>
      <c r="L3047" s="31">
        <f t="shared" si="23"/>
        <v>180.00000000000006</v>
      </c>
      <c r="M3047" s="32">
        <v>0.4</v>
      </c>
      <c r="O3047" s="37"/>
      <c r="P3047" s="35"/>
      <c r="Q3047" s="33"/>
      <c r="R3047" s="34"/>
    </row>
    <row r="3048" spans="1:18" ht="15.75" customHeight="1" x14ac:dyDescent="0.2">
      <c r="A3048" s="22"/>
      <c r="B3048" s="27" t="s">
        <v>21</v>
      </c>
      <c r="C3048" s="27">
        <v>1185732</v>
      </c>
      <c r="D3048" s="28">
        <v>44289</v>
      </c>
      <c r="E3048" s="27" t="s">
        <v>40</v>
      </c>
      <c r="F3048" s="27" t="s">
        <v>115</v>
      </c>
      <c r="G3048" s="27" t="s">
        <v>116</v>
      </c>
      <c r="H3048" s="27" t="s">
        <v>24</v>
      </c>
      <c r="I3048" s="29">
        <v>0.20000000000000004</v>
      </c>
      <c r="J3048" s="30">
        <v>4500</v>
      </c>
      <c r="K3048" s="31">
        <f t="shared" si="22"/>
        <v>900.00000000000023</v>
      </c>
      <c r="L3048" s="31">
        <f t="shared" si="23"/>
        <v>270.00000000000006</v>
      </c>
      <c r="M3048" s="32">
        <v>0.3</v>
      </c>
      <c r="O3048" s="37"/>
      <c r="P3048" s="35"/>
      <c r="Q3048" s="33"/>
      <c r="R3048" s="34"/>
    </row>
    <row r="3049" spans="1:18" ht="15.75" customHeight="1" x14ac:dyDescent="0.2">
      <c r="A3049" s="22"/>
      <c r="B3049" s="27" t="s">
        <v>21</v>
      </c>
      <c r="C3049" s="27">
        <v>1185732</v>
      </c>
      <c r="D3049" s="28">
        <v>44289</v>
      </c>
      <c r="E3049" s="27" t="s">
        <v>40</v>
      </c>
      <c r="F3049" s="27" t="s">
        <v>115</v>
      </c>
      <c r="G3049" s="27" t="s">
        <v>116</v>
      </c>
      <c r="H3049" s="27" t="s">
        <v>25</v>
      </c>
      <c r="I3049" s="29">
        <v>0.20000000000000004</v>
      </c>
      <c r="J3049" s="30">
        <v>1500</v>
      </c>
      <c r="K3049" s="31">
        <f t="shared" si="22"/>
        <v>300.00000000000006</v>
      </c>
      <c r="L3049" s="31">
        <f t="shared" si="23"/>
        <v>105.00000000000001</v>
      </c>
      <c r="M3049" s="32">
        <v>0.35</v>
      </c>
      <c r="O3049" s="37"/>
      <c r="P3049" s="35"/>
      <c r="Q3049" s="33"/>
      <c r="R3049" s="34"/>
    </row>
    <row r="3050" spans="1:18" ht="15.75" customHeight="1" x14ac:dyDescent="0.2">
      <c r="A3050" s="22"/>
      <c r="B3050" s="27" t="s">
        <v>21</v>
      </c>
      <c r="C3050" s="27">
        <v>1185732</v>
      </c>
      <c r="D3050" s="28">
        <v>44289</v>
      </c>
      <c r="E3050" s="27" t="s">
        <v>40</v>
      </c>
      <c r="F3050" s="27" t="s">
        <v>115</v>
      </c>
      <c r="G3050" s="27" t="s">
        <v>116</v>
      </c>
      <c r="H3050" s="27" t="s">
        <v>26</v>
      </c>
      <c r="I3050" s="29">
        <v>0.10000000000000003</v>
      </c>
      <c r="J3050" s="30">
        <v>1500</v>
      </c>
      <c r="K3050" s="31">
        <f t="shared" si="22"/>
        <v>150.00000000000006</v>
      </c>
      <c r="L3050" s="31">
        <f t="shared" si="23"/>
        <v>45.000000000000014</v>
      </c>
      <c r="M3050" s="32">
        <v>0.3</v>
      </c>
      <c r="O3050" s="37"/>
      <c r="P3050" s="35"/>
      <c r="Q3050" s="33"/>
      <c r="R3050" s="34"/>
    </row>
    <row r="3051" spans="1:18" ht="15.75" customHeight="1" x14ac:dyDescent="0.2">
      <c r="A3051" s="22"/>
      <c r="B3051" s="27" t="s">
        <v>21</v>
      </c>
      <c r="C3051" s="27">
        <v>1185732</v>
      </c>
      <c r="D3051" s="28">
        <v>44289</v>
      </c>
      <c r="E3051" s="27" t="s">
        <v>40</v>
      </c>
      <c r="F3051" s="27" t="s">
        <v>115</v>
      </c>
      <c r="G3051" s="27" t="s">
        <v>116</v>
      </c>
      <c r="H3051" s="27" t="s">
        <v>27</v>
      </c>
      <c r="I3051" s="29">
        <v>0.14999999999999997</v>
      </c>
      <c r="J3051" s="30">
        <v>750</v>
      </c>
      <c r="K3051" s="31">
        <f t="shared" si="22"/>
        <v>112.49999999999997</v>
      </c>
      <c r="L3051" s="31">
        <f t="shared" si="23"/>
        <v>33.749999999999993</v>
      </c>
      <c r="M3051" s="32">
        <v>0.3</v>
      </c>
      <c r="O3051" s="37"/>
      <c r="P3051" s="35"/>
      <c r="Q3051" s="33"/>
      <c r="R3051" s="34"/>
    </row>
    <row r="3052" spans="1:18" ht="15.75" customHeight="1" x14ac:dyDescent="0.2">
      <c r="A3052" s="22"/>
      <c r="B3052" s="27" t="s">
        <v>21</v>
      </c>
      <c r="C3052" s="27">
        <v>1185732</v>
      </c>
      <c r="D3052" s="28">
        <v>44289</v>
      </c>
      <c r="E3052" s="27" t="s">
        <v>40</v>
      </c>
      <c r="F3052" s="27" t="s">
        <v>115</v>
      </c>
      <c r="G3052" s="27" t="s">
        <v>116</v>
      </c>
      <c r="H3052" s="27" t="s">
        <v>28</v>
      </c>
      <c r="I3052" s="29">
        <v>0.6</v>
      </c>
      <c r="J3052" s="30">
        <v>1000</v>
      </c>
      <c r="K3052" s="31">
        <f t="shared" si="22"/>
        <v>600</v>
      </c>
      <c r="L3052" s="31">
        <f t="shared" si="23"/>
        <v>300</v>
      </c>
      <c r="M3052" s="32">
        <v>0.5</v>
      </c>
      <c r="O3052" s="37"/>
      <c r="P3052" s="35"/>
      <c r="Q3052" s="33"/>
      <c r="R3052" s="34"/>
    </row>
    <row r="3053" spans="1:18" ht="15.75" customHeight="1" x14ac:dyDescent="0.2">
      <c r="A3053" s="22"/>
      <c r="B3053" s="27" t="s">
        <v>21</v>
      </c>
      <c r="C3053" s="27">
        <v>1185732</v>
      </c>
      <c r="D3053" s="28">
        <v>44289</v>
      </c>
      <c r="E3053" s="27" t="s">
        <v>40</v>
      </c>
      <c r="F3053" s="27" t="s">
        <v>115</v>
      </c>
      <c r="G3053" s="27" t="s">
        <v>116</v>
      </c>
      <c r="H3053" s="27" t="s">
        <v>29</v>
      </c>
      <c r="I3053" s="29">
        <v>0.5</v>
      </c>
      <c r="J3053" s="30">
        <v>2250</v>
      </c>
      <c r="K3053" s="31">
        <f t="shared" si="22"/>
        <v>1125</v>
      </c>
      <c r="L3053" s="31">
        <f t="shared" si="23"/>
        <v>450</v>
      </c>
      <c r="M3053" s="32">
        <v>0.4</v>
      </c>
      <c r="O3053" s="37"/>
      <c r="P3053" s="35"/>
      <c r="Q3053" s="33"/>
      <c r="R3053" s="34"/>
    </row>
    <row r="3054" spans="1:18" ht="15.75" customHeight="1" x14ac:dyDescent="0.2">
      <c r="A3054" s="22"/>
      <c r="B3054" s="27" t="s">
        <v>21</v>
      </c>
      <c r="C3054" s="27">
        <v>1185732</v>
      </c>
      <c r="D3054" s="28">
        <v>44320</v>
      </c>
      <c r="E3054" s="27" t="s">
        <v>40</v>
      </c>
      <c r="F3054" s="27" t="s">
        <v>115</v>
      </c>
      <c r="G3054" s="27" t="s">
        <v>116</v>
      </c>
      <c r="H3054" s="27" t="s">
        <v>24</v>
      </c>
      <c r="I3054" s="29">
        <v>0.6</v>
      </c>
      <c r="J3054" s="30">
        <v>4950</v>
      </c>
      <c r="K3054" s="31">
        <f t="shared" si="22"/>
        <v>2970</v>
      </c>
      <c r="L3054" s="31">
        <f t="shared" si="23"/>
        <v>891</v>
      </c>
      <c r="M3054" s="32">
        <v>0.3</v>
      </c>
      <c r="O3054" s="37"/>
      <c r="P3054" s="35"/>
      <c r="Q3054" s="33"/>
      <c r="R3054" s="34"/>
    </row>
    <row r="3055" spans="1:18" ht="15.75" customHeight="1" x14ac:dyDescent="0.2">
      <c r="A3055" s="22"/>
      <c r="B3055" s="27" t="s">
        <v>21</v>
      </c>
      <c r="C3055" s="27">
        <v>1185732</v>
      </c>
      <c r="D3055" s="28">
        <v>44320</v>
      </c>
      <c r="E3055" s="27" t="s">
        <v>40</v>
      </c>
      <c r="F3055" s="27" t="s">
        <v>115</v>
      </c>
      <c r="G3055" s="27" t="s">
        <v>116</v>
      </c>
      <c r="H3055" s="27" t="s">
        <v>25</v>
      </c>
      <c r="I3055" s="29">
        <v>0.4</v>
      </c>
      <c r="J3055" s="30">
        <v>2000</v>
      </c>
      <c r="K3055" s="31">
        <f t="shared" si="22"/>
        <v>800</v>
      </c>
      <c r="L3055" s="31">
        <f t="shared" si="23"/>
        <v>280</v>
      </c>
      <c r="M3055" s="32">
        <v>0.35</v>
      </c>
      <c r="O3055" s="37"/>
      <c r="P3055" s="35"/>
      <c r="Q3055" s="33"/>
      <c r="R3055" s="34"/>
    </row>
    <row r="3056" spans="1:18" ht="15.75" customHeight="1" x14ac:dyDescent="0.2">
      <c r="A3056" s="22"/>
      <c r="B3056" s="27" t="s">
        <v>21</v>
      </c>
      <c r="C3056" s="27">
        <v>1185732</v>
      </c>
      <c r="D3056" s="28">
        <v>44320</v>
      </c>
      <c r="E3056" s="27" t="s">
        <v>40</v>
      </c>
      <c r="F3056" s="27" t="s">
        <v>115</v>
      </c>
      <c r="G3056" s="27" t="s">
        <v>116</v>
      </c>
      <c r="H3056" s="27" t="s">
        <v>26</v>
      </c>
      <c r="I3056" s="29">
        <v>0.35000000000000003</v>
      </c>
      <c r="J3056" s="30">
        <v>1750</v>
      </c>
      <c r="K3056" s="31">
        <f t="shared" si="22"/>
        <v>612.50000000000011</v>
      </c>
      <c r="L3056" s="31">
        <f t="shared" si="23"/>
        <v>183.75000000000003</v>
      </c>
      <c r="M3056" s="32">
        <v>0.3</v>
      </c>
      <c r="O3056" s="37"/>
      <c r="P3056" s="35"/>
      <c r="Q3056" s="33"/>
      <c r="R3056" s="34"/>
    </row>
    <row r="3057" spans="1:18" ht="15.75" customHeight="1" x14ac:dyDescent="0.2">
      <c r="A3057" s="22"/>
      <c r="B3057" s="27" t="s">
        <v>21</v>
      </c>
      <c r="C3057" s="27">
        <v>1185732</v>
      </c>
      <c r="D3057" s="28">
        <v>44320</v>
      </c>
      <c r="E3057" s="27" t="s">
        <v>40</v>
      </c>
      <c r="F3057" s="27" t="s">
        <v>115</v>
      </c>
      <c r="G3057" s="27" t="s">
        <v>116</v>
      </c>
      <c r="H3057" s="27" t="s">
        <v>27</v>
      </c>
      <c r="I3057" s="29">
        <v>0.35000000000000003</v>
      </c>
      <c r="J3057" s="30">
        <v>1500</v>
      </c>
      <c r="K3057" s="31">
        <f t="shared" si="22"/>
        <v>525</v>
      </c>
      <c r="L3057" s="31">
        <f t="shared" si="23"/>
        <v>157.5</v>
      </c>
      <c r="M3057" s="32">
        <v>0.3</v>
      </c>
      <c r="O3057" s="37"/>
      <c r="P3057" s="35"/>
      <c r="Q3057" s="33"/>
      <c r="R3057" s="34"/>
    </row>
    <row r="3058" spans="1:18" ht="15.75" customHeight="1" x14ac:dyDescent="0.2">
      <c r="A3058" s="22"/>
      <c r="B3058" s="27" t="s">
        <v>21</v>
      </c>
      <c r="C3058" s="27">
        <v>1185732</v>
      </c>
      <c r="D3058" s="28">
        <v>44320</v>
      </c>
      <c r="E3058" s="27" t="s">
        <v>40</v>
      </c>
      <c r="F3058" s="27" t="s">
        <v>115</v>
      </c>
      <c r="G3058" s="27" t="s">
        <v>116</v>
      </c>
      <c r="H3058" s="27" t="s">
        <v>28</v>
      </c>
      <c r="I3058" s="29">
        <v>0.44999999999999996</v>
      </c>
      <c r="J3058" s="30">
        <v>1750</v>
      </c>
      <c r="K3058" s="31">
        <f t="shared" si="22"/>
        <v>787.49999999999989</v>
      </c>
      <c r="L3058" s="31">
        <f t="shared" si="23"/>
        <v>393.74999999999994</v>
      </c>
      <c r="M3058" s="32">
        <v>0.5</v>
      </c>
      <c r="O3058" s="37"/>
      <c r="P3058" s="35"/>
      <c r="Q3058" s="33"/>
      <c r="R3058" s="34"/>
    </row>
    <row r="3059" spans="1:18" ht="15.75" customHeight="1" x14ac:dyDescent="0.2">
      <c r="A3059" s="22"/>
      <c r="B3059" s="27" t="s">
        <v>21</v>
      </c>
      <c r="C3059" s="27">
        <v>1185732</v>
      </c>
      <c r="D3059" s="28">
        <v>44320</v>
      </c>
      <c r="E3059" s="27" t="s">
        <v>40</v>
      </c>
      <c r="F3059" s="27" t="s">
        <v>115</v>
      </c>
      <c r="G3059" s="27" t="s">
        <v>116</v>
      </c>
      <c r="H3059" s="27" t="s">
        <v>29</v>
      </c>
      <c r="I3059" s="29">
        <v>0.49999999999999994</v>
      </c>
      <c r="J3059" s="30">
        <v>3000</v>
      </c>
      <c r="K3059" s="31">
        <f t="shared" si="22"/>
        <v>1499.9999999999998</v>
      </c>
      <c r="L3059" s="31">
        <f t="shared" si="23"/>
        <v>599.99999999999989</v>
      </c>
      <c r="M3059" s="32">
        <v>0.4</v>
      </c>
      <c r="O3059" s="37"/>
      <c r="P3059" s="35"/>
      <c r="Q3059" s="33"/>
      <c r="R3059" s="34"/>
    </row>
    <row r="3060" spans="1:18" ht="15.75" customHeight="1" x14ac:dyDescent="0.2">
      <c r="A3060" s="22"/>
      <c r="B3060" s="27" t="s">
        <v>21</v>
      </c>
      <c r="C3060" s="27">
        <v>1185732</v>
      </c>
      <c r="D3060" s="28">
        <v>44350</v>
      </c>
      <c r="E3060" s="27" t="s">
        <v>40</v>
      </c>
      <c r="F3060" s="27" t="s">
        <v>115</v>
      </c>
      <c r="G3060" s="27" t="s">
        <v>116</v>
      </c>
      <c r="H3060" s="27" t="s">
        <v>24</v>
      </c>
      <c r="I3060" s="29">
        <v>0.35000000000000003</v>
      </c>
      <c r="J3060" s="30">
        <v>5500</v>
      </c>
      <c r="K3060" s="31">
        <f t="shared" si="22"/>
        <v>1925.0000000000002</v>
      </c>
      <c r="L3060" s="31">
        <f t="shared" si="23"/>
        <v>577.5</v>
      </c>
      <c r="M3060" s="32">
        <v>0.3</v>
      </c>
      <c r="O3060" s="37"/>
      <c r="P3060" s="35"/>
      <c r="Q3060" s="33"/>
      <c r="R3060" s="34"/>
    </row>
    <row r="3061" spans="1:18" ht="15.75" customHeight="1" x14ac:dyDescent="0.2">
      <c r="A3061" s="22"/>
      <c r="B3061" s="27" t="s">
        <v>21</v>
      </c>
      <c r="C3061" s="27">
        <v>1185732</v>
      </c>
      <c r="D3061" s="28">
        <v>44350</v>
      </c>
      <c r="E3061" s="27" t="s">
        <v>40</v>
      </c>
      <c r="F3061" s="27" t="s">
        <v>115</v>
      </c>
      <c r="G3061" s="27" t="s">
        <v>116</v>
      </c>
      <c r="H3061" s="27" t="s">
        <v>25</v>
      </c>
      <c r="I3061" s="29">
        <v>0.3000000000000001</v>
      </c>
      <c r="J3061" s="30">
        <v>3000</v>
      </c>
      <c r="K3061" s="31">
        <f t="shared" si="22"/>
        <v>900.00000000000034</v>
      </c>
      <c r="L3061" s="31">
        <f t="shared" si="23"/>
        <v>315.00000000000011</v>
      </c>
      <c r="M3061" s="32">
        <v>0.35</v>
      </c>
      <c r="O3061" s="37"/>
      <c r="P3061" s="35"/>
      <c r="Q3061" s="33"/>
      <c r="R3061" s="34"/>
    </row>
    <row r="3062" spans="1:18" ht="15.75" customHeight="1" x14ac:dyDescent="0.2">
      <c r="A3062" s="22"/>
      <c r="B3062" s="27" t="s">
        <v>21</v>
      </c>
      <c r="C3062" s="27">
        <v>1185732</v>
      </c>
      <c r="D3062" s="28">
        <v>44350</v>
      </c>
      <c r="E3062" s="27" t="s">
        <v>40</v>
      </c>
      <c r="F3062" s="27" t="s">
        <v>115</v>
      </c>
      <c r="G3062" s="27" t="s">
        <v>116</v>
      </c>
      <c r="H3062" s="27" t="s">
        <v>26</v>
      </c>
      <c r="I3062" s="29">
        <v>0.25000000000000006</v>
      </c>
      <c r="J3062" s="30">
        <v>2000</v>
      </c>
      <c r="K3062" s="31">
        <f t="shared" si="22"/>
        <v>500.00000000000011</v>
      </c>
      <c r="L3062" s="31">
        <f t="shared" si="23"/>
        <v>150.00000000000003</v>
      </c>
      <c r="M3062" s="32">
        <v>0.3</v>
      </c>
      <c r="O3062" s="37"/>
      <c r="P3062" s="35"/>
      <c r="Q3062" s="33"/>
      <c r="R3062" s="34"/>
    </row>
    <row r="3063" spans="1:18" ht="15.75" customHeight="1" x14ac:dyDescent="0.2">
      <c r="A3063" s="22"/>
      <c r="B3063" s="27" t="s">
        <v>21</v>
      </c>
      <c r="C3063" s="27">
        <v>1185732</v>
      </c>
      <c r="D3063" s="28">
        <v>44350</v>
      </c>
      <c r="E3063" s="27" t="s">
        <v>40</v>
      </c>
      <c r="F3063" s="27" t="s">
        <v>115</v>
      </c>
      <c r="G3063" s="27" t="s">
        <v>116</v>
      </c>
      <c r="H3063" s="27" t="s">
        <v>27</v>
      </c>
      <c r="I3063" s="29">
        <v>0.25000000000000006</v>
      </c>
      <c r="J3063" s="30">
        <v>1750</v>
      </c>
      <c r="K3063" s="31">
        <f t="shared" si="22"/>
        <v>437.50000000000011</v>
      </c>
      <c r="L3063" s="31">
        <f t="shared" si="23"/>
        <v>131.25000000000003</v>
      </c>
      <c r="M3063" s="32">
        <v>0.3</v>
      </c>
      <c r="O3063" s="37"/>
      <c r="P3063" s="35"/>
      <c r="Q3063" s="33"/>
      <c r="R3063" s="34"/>
    </row>
    <row r="3064" spans="1:18" ht="15.75" customHeight="1" x14ac:dyDescent="0.2">
      <c r="A3064" s="22"/>
      <c r="B3064" s="27" t="s">
        <v>21</v>
      </c>
      <c r="C3064" s="27">
        <v>1185732</v>
      </c>
      <c r="D3064" s="28">
        <v>44350</v>
      </c>
      <c r="E3064" s="27" t="s">
        <v>40</v>
      </c>
      <c r="F3064" s="27" t="s">
        <v>115</v>
      </c>
      <c r="G3064" s="27" t="s">
        <v>116</v>
      </c>
      <c r="H3064" s="27" t="s">
        <v>28</v>
      </c>
      <c r="I3064" s="29">
        <v>0.35000000000000003</v>
      </c>
      <c r="J3064" s="30">
        <v>1750</v>
      </c>
      <c r="K3064" s="31">
        <f t="shared" si="22"/>
        <v>612.50000000000011</v>
      </c>
      <c r="L3064" s="31">
        <f t="shared" si="23"/>
        <v>306.25000000000006</v>
      </c>
      <c r="M3064" s="32">
        <v>0.5</v>
      </c>
      <c r="O3064" s="37"/>
      <c r="P3064" s="35"/>
      <c r="Q3064" s="33"/>
      <c r="R3064" s="34"/>
    </row>
    <row r="3065" spans="1:18" ht="15.75" customHeight="1" x14ac:dyDescent="0.2">
      <c r="A3065" s="22"/>
      <c r="B3065" s="27" t="s">
        <v>21</v>
      </c>
      <c r="C3065" s="27">
        <v>1185732</v>
      </c>
      <c r="D3065" s="28">
        <v>44350</v>
      </c>
      <c r="E3065" s="27" t="s">
        <v>40</v>
      </c>
      <c r="F3065" s="27" t="s">
        <v>115</v>
      </c>
      <c r="G3065" s="27" t="s">
        <v>116</v>
      </c>
      <c r="H3065" s="27" t="s">
        <v>29</v>
      </c>
      <c r="I3065" s="29">
        <v>0.55000000000000004</v>
      </c>
      <c r="J3065" s="30">
        <v>3250</v>
      </c>
      <c r="K3065" s="31">
        <f t="shared" si="22"/>
        <v>1787.5000000000002</v>
      </c>
      <c r="L3065" s="31">
        <f t="shared" si="23"/>
        <v>715.00000000000011</v>
      </c>
      <c r="M3065" s="32">
        <v>0.4</v>
      </c>
      <c r="O3065" s="37"/>
      <c r="P3065" s="35"/>
      <c r="Q3065" s="33"/>
      <c r="R3065" s="34"/>
    </row>
    <row r="3066" spans="1:18" ht="15.75" customHeight="1" x14ac:dyDescent="0.2">
      <c r="A3066" s="22"/>
      <c r="B3066" s="27" t="s">
        <v>21</v>
      </c>
      <c r="C3066" s="27">
        <v>1185732</v>
      </c>
      <c r="D3066" s="28">
        <v>44379</v>
      </c>
      <c r="E3066" s="27" t="s">
        <v>40</v>
      </c>
      <c r="F3066" s="27" t="s">
        <v>115</v>
      </c>
      <c r="G3066" s="27" t="s">
        <v>116</v>
      </c>
      <c r="H3066" s="27" t="s">
        <v>24</v>
      </c>
      <c r="I3066" s="29">
        <v>0.5</v>
      </c>
      <c r="J3066" s="30">
        <v>5500</v>
      </c>
      <c r="K3066" s="31">
        <f t="shared" ref="K3066:K3320" si="24">I3066*J3066</f>
        <v>2750</v>
      </c>
      <c r="L3066" s="31">
        <f t="shared" ref="L3066:L3320" si="25">K3066*M3066</f>
        <v>825</v>
      </c>
      <c r="M3066" s="32">
        <v>0.3</v>
      </c>
      <c r="O3066" s="37"/>
      <c r="P3066" s="35"/>
      <c r="Q3066" s="33"/>
      <c r="R3066" s="34"/>
    </row>
    <row r="3067" spans="1:18" ht="15.75" customHeight="1" x14ac:dyDescent="0.2">
      <c r="A3067" s="22"/>
      <c r="B3067" s="27" t="s">
        <v>21</v>
      </c>
      <c r="C3067" s="27">
        <v>1185732</v>
      </c>
      <c r="D3067" s="28">
        <v>44379</v>
      </c>
      <c r="E3067" s="27" t="s">
        <v>40</v>
      </c>
      <c r="F3067" s="27" t="s">
        <v>115</v>
      </c>
      <c r="G3067" s="27" t="s">
        <v>116</v>
      </c>
      <c r="H3067" s="27" t="s">
        <v>25</v>
      </c>
      <c r="I3067" s="29">
        <v>0.45000000000000007</v>
      </c>
      <c r="J3067" s="30">
        <v>3000</v>
      </c>
      <c r="K3067" s="31">
        <f t="shared" si="24"/>
        <v>1350.0000000000002</v>
      </c>
      <c r="L3067" s="31">
        <f t="shared" si="25"/>
        <v>472.50000000000006</v>
      </c>
      <c r="M3067" s="32">
        <v>0.35</v>
      </c>
      <c r="O3067" s="37"/>
      <c r="P3067" s="35"/>
      <c r="Q3067" s="33"/>
      <c r="R3067" s="34"/>
    </row>
    <row r="3068" spans="1:18" ht="15.75" customHeight="1" x14ac:dyDescent="0.2">
      <c r="A3068" s="22"/>
      <c r="B3068" s="27" t="s">
        <v>21</v>
      </c>
      <c r="C3068" s="27">
        <v>1185732</v>
      </c>
      <c r="D3068" s="28">
        <v>44379</v>
      </c>
      <c r="E3068" s="27" t="s">
        <v>40</v>
      </c>
      <c r="F3068" s="27" t="s">
        <v>115</v>
      </c>
      <c r="G3068" s="27" t="s">
        <v>116</v>
      </c>
      <c r="H3068" s="27" t="s">
        <v>26</v>
      </c>
      <c r="I3068" s="29">
        <v>0.4</v>
      </c>
      <c r="J3068" s="30">
        <v>2250</v>
      </c>
      <c r="K3068" s="31">
        <f t="shared" si="24"/>
        <v>900</v>
      </c>
      <c r="L3068" s="31">
        <f t="shared" si="25"/>
        <v>270</v>
      </c>
      <c r="M3068" s="32">
        <v>0.3</v>
      </c>
      <c r="O3068" s="37"/>
      <c r="P3068" s="35"/>
      <c r="Q3068" s="33"/>
      <c r="R3068" s="34"/>
    </row>
    <row r="3069" spans="1:18" ht="15.75" customHeight="1" x14ac:dyDescent="0.2">
      <c r="A3069" s="22"/>
      <c r="B3069" s="27" t="s">
        <v>21</v>
      </c>
      <c r="C3069" s="27">
        <v>1185732</v>
      </c>
      <c r="D3069" s="28">
        <v>44379</v>
      </c>
      <c r="E3069" s="27" t="s">
        <v>40</v>
      </c>
      <c r="F3069" s="27" t="s">
        <v>115</v>
      </c>
      <c r="G3069" s="27" t="s">
        <v>116</v>
      </c>
      <c r="H3069" s="27" t="s">
        <v>27</v>
      </c>
      <c r="I3069" s="29">
        <v>0.4</v>
      </c>
      <c r="J3069" s="30">
        <v>1750</v>
      </c>
      <c r="K3069" s="31">
        <f t="shared" si="24"/>
        <v>700</v>
      </c>
      <c r="L3069" s="31">
        <f t="shared" si="25"/>
        <v>210</v>
      </c>
      <c r="M3069" s="32">
        <v>0.3</v>
      </c>
      <c r="O3069" s="37"/>
      <c r="P3069" s="35"/>
      <c r="Q3069" s="33"/>
      <c r="R3069" s="34"/>
    </row>
    <row r="3070" spans="1:18" ht="15.75" customHeight="1" x14ac:dyDescent="0.2">
      <c r="A3070" s="22"/>
      <c r="B3070" s="27" t="s">
        <v>21</v>
      </c>
      <c r="C3070" s="27">
        <v>1185732</v>
      </c>
      <c r="D3070" s="28">
        <v>44379</v>
      </c>
      <c r="E3070" s="27" t="s">
        <v>40</v>
      </c>
      <c r="F3070" s="27" t="s">
        <v>115</v>
      </c>
      <c r="G3070" s="27" t="s">
        <v>116</v>
      </c>
      <c r="H3070" s="27" t="s">
        <v>28</v>
      </c>
      <c r="I3070" s="29">
        <v>0.5</v>
      </c>
      <c r="J3070" s="30">
        <v>2000</v>
      </c>
      <c r="K3070" s="31">
        <f t="shared" si="24"/>
        <v>1000</v>
      </c>
      <c r="L3070" s="31">
        <f t="shared" si="25"/>
        <v>500</v>
      </c>
      <c r="M3070" s="32">
        <v>0.5</v>
      </c>
      <c r="O3070" s="37"/>
      <c r="P3070" s="35"/>
      <c r="Q3070" s="33"/>
      <c r="R3070" s="34"/>
    </row>
    <row r="3071" spans="1:18" ht="15.75" customHeight="1" x14ac:dyDescent="0.2">
      <c r="A3071" s="22"/>
      <c r="B3071" s="27" t="s">
        <v>21</v>
      </c>
      <c r="C3071" s="27">
        <v>1185732</v>
      </c>
      <c r="D3071" s="28">
        <v>44379</v>
      </c>
      <c r="E3071" s="27" t="s">
        <v>40</v>
      </c>
      <c r="F3071" s="27" t="s">
        <v>115</v>
      </c>
      <c r="G3071" s="27" t="s">
        <v>116</v>
      </c>
      <c r="H3071" s="27" t="s">
        <v>29</v>
      </c>
      <c r="I3071" s="29">
        <v>0.55000000000000004</v>
      </c>
      <c r="J3071" s="30">
        <v>3750</v>
      </c>
      <c r="K3071" s="31">
        <f t="shared" si="24"/>
        <v>2062.5</v>
      </c>
      <c r="L3071" s="31">
        <f t="shared" si="25"/>
        <v>825</v>
      </c>
      <c r="M3071" s="32">
        <v>0.4</v>
      </c>
      <c r="O3071" s="37"/>
      <c r="P3071" s="35"/>
      <c r="Q3071" s="33"/>
      <c r="R3071" s="34"/>
    </row>
    <row r="3072" spans="1:18" ht="15.75" customHeight="1" x14ac:dyDescent="0.2">
      <c r="A3072" s="22"/>
      <c r="B3072" s="27" t="s">
        <v>21</v>
      </c>
      <c r="C3072" s="27">
        <v>1185732</v>
      </c>
      <c r="D3072" s="28">
        <v>44411</v>
      </c>
      <c r="E3072" s="27" t="s">
        <v>40</v>
      </c>
      <c r="F3072" s="27" t="s">
        <v>115</v>
      </c>
      <c r="G3072" s="27" t="s">
        <v>116</v>
      </c>
      <c r="H3072" s="27" t="s">
        <v>24</v>
      </c>
      <c r="I3072" s="29">
        <v>0.5</v>
      </c>
      <c r="J3072" s="30">
        <v>5250</v>
      </c>
      <c r="K3072" s="31">
        <f t="shared" si="24"/>
        <v>2625</v>
      </c>
      <c r="L3072" s="31">
        <f t="shared" si="25"/>
        <v>787.5</v>
      </c>
      <c r="M3072" s="32">
        <v>0.3</v>
      </c>
      <c r="O3072" s="37"/>
      <c r="P3072" s="35"/>
      <c r="Q3072" s="33"/>
      <c r="R3072" s="34"/>
    </row>
    <row r="3073" spans="1:18" ht="15.75" customHeight="1" x14ac:dyDescent="0.2">
      <c r="A3073" s="22"/>
      <c r="B3073" s="27" t="s">
        <v>21</v>
      </c>
      <c r="C3073" s="27">
        <v>1185732</v>
      </c>
      <c r="D3073" s="28">
        <v>44411</v>
      </c>
      <c r="E3073" s="27" t="s">
        <v>40</v>
      </c>
      <c r="F3073" s="27" t="s">
        <v>115</v>
      </c>
      <c r="G3073" s="27" t="s">
        <v>116</v>
      </c>
      <c r="H3073" s="27" t="s">
        <v>25</v>
      </c>
      <c r="I3073" s="29">
        <v>0.45000000000000007</v>
      </c>
      <c r="J3073" s="30">
        <v>3000</v>
      </c>
      <c r="K3073" s="31">
        <f t="shared" si="24"/>
        <v>1350.0000000000002</v>
      </c>
      <c r="L3073" s="31">
        <f t="shared" si="25"/>
        <v>472.50000000000006</v>
      </c>
      <c r="M3073" s="32">
        <v>0.35</v>
      </c>
      <c r="O3073" s="37"/>
      <c r="P3073" s="35"/>
      <c r="Q3073" s="33"/>
      <c r="R3073" s="34"/>
    </row>
    <row r="3074" spans="1:18" ht="15.75" customHeight="1" x14ac:dyDescent="0.2">
      <c r="A3074" s="22"/>
      <c r="B3074" s="27" t="s">
        <v>21</v>
      </c>
      <c r="C3074" s="27">
        <v>1185732</v>
      </c>
      <c r="D3074" s="28">
        <v>44411</v>
      </c>
      <c r="E3074" s="27" t="s">
        <v>40</v>
      </c>
      <c r="F3074" s="27" t="s">
        <v>115</v>
      </c>
      <c r="G3074" s="27" t="s">
        <v>116</v>
      </c>
      <c r="H3074" s="27" t="s">
        <v>26</v>
      </c>
      <c r="I3074" s="29">
        <v>0.4</v>
      </c>
      <c r="J3074" s="30">
        <v>2250</v>
      </c>
      <c r="K3074" s="31">
        <f t="shared" si="24"/>
        <v>900</v>
      </c>
      <c r="L3074" s="31">
        <f t="shared" si="25"/>
        <v>270</v>
      </c>
      <c r="M3074" s="32">
        <v>0.3</v>
      </c>
      <c r="O3074" s="37"/>
      <c r="P3074" s="35"/>
      <c r="Q3074" s="33"/>
      <c r="R3074" s="34"/>
    </row>
    <row r="3075" spans="1:18" ht="15.75" customHeight="1" x14ac:dyDescent="0.2">
      <c r="A3075" s="22"/>
      <c r="B3075" s="27" t="s">
        <v>21</v>
      </c>
      <c r="C3075" s="27">
        <v>1185732</v>
      </c>
      <c r="D3075" s="28">
        <v>44411</v>
      </c>
      <c r="E3075" s="27" t="s">
        <v>40</v>
      </c>
      <c r="F3075" s="27" t="s">
        <v>115</v>
      </c>
      <c r="G3075" s="27" t="s">
        <v>116</v>
      </c>
      <c r="H3075" s="27" t="s">
        <v>27</v>
      </c>
      <c r="I3075" s="29">
        <v>0.4</v>
      </c>
      <c r="J3075" s="30">
        <v>2000</v>
      </c>
      <c r="K3075" s="31">
        <f t="shared" si="24"/>
        <v>800</v>
      </c>
      <c r="L3075" s="31">
        <f t="shared" si="25"/>
        <v>240</v>
      </c>
      <c r="M3075" s="32">
        <v>0.3</v>
      </c>
      <c r="O3075" s="37"/>
      <c r="P3075" s="35"/>
      <c r="Q3075" s="33"/>
      <c r="R3075" s="34"/>
    </row>
    <row r="3076" spans="1:18" ht="15.75" customHeight="1" x14ac:dyDescent="0.2">
      <c r="A3076" s="22"/>
      <c r="B3076" s="27" t="s">
        <v>21</v>
      </c>
      <c r="C3076" s="27">
        <v>1185732</v>
      </c>
      <c r="D3076" s="28">
        <v>44411</v>
      </c>
      <c r="E3076" s="27" t="s">
        <v>40</v>
      </c>
      <c r="F3076" s="27" t="s">
        <v>115</v>
      </c>
      <c r="G3076" s="27" t="s">
        <v>116</v>
      </c>
      <c r="H3076" s="27" t="s">
        <v>28</v>
      </c>
      <c r="I3076" s="29">
        <v>0.5</v>
      </c>
      <c r="J3076" s="30">
        <v>1750</v>
      </c>
      <c r="K3076" s="31">
        <f t="shared" si="24"/>
        <v>875</v>
      </c>
      <c r="L3076" s="31">
        <f t="shared" si="25"/>
        <v>437.5</v>
      </c>
      <c r="M3076" s="32">
        <v>0.5</v>
      </c>
      <c r="O3076" s="37"/>
      <c r="P3076" s="35"/>
      <c r="Q3076" s="33"/>
      <c r="R3076" s="34"/>
    </row>
    <row r="3077" spans="1:18" ht="15.75" customHeight="1" x14ac:dyDescent="0.2">
      <c r="A3077" s="22"/>
      <c r="B3077" s="27" t="s">
        <v>21</v>
      </c>
      <c r="C3077" s="27">
        <v>1185732</v>
      </c>
      <c r="D3077" s="28">
        <v>44411</v>
      </c>
      <c r="E3077" s="27" t="s">
        <v>40</v>
      </c>
      <c r="F3077" s="27" t="s">
        <v>115</v>
      </c>
      <c r="G3077" s="27" t="s">
        <v>116</v>
      </c>
      <c r="H3077" s="27" t="s">
        <v>29</v>
      </c>
      <c r="I3077" s="29">
        <v>0.55000000000000004</v>
      </c>
      <c r="J3077" s="30">
        <v>3500</v>
      </c>
      <c r="K3077" s="31">
        <f t="shared" si="24"/>
        <v>1925.0000000000002</v>
      </c>
      <c r="L3077" s="31">
        <f t="shared" si="25"/>
        <v>770.00000000000011</v>
      </c>
      <c r="M3077" s="32">
        <v>0.4</v>
      </c>
      <c r="O3077" s="37"/>
      <c r="P3077" s="35"/>
      <c r="Q3077" s="33"/>
      <c r="R3077" s="34"/>
    </row>
    <row r="3078" spans="1:18" ht="15.75" customHeight="1" x14ac:dyDescent="0.2">
      <c r="A3078" s="22"/>
      <c r="B3078" s="27" t="s">
        <v>21</v>
      </c>
      <c r="C3078" s="27">
        <v>1185732</v>
      </c>
      <c r="D3078" s="28">
        <v>44443</v>
      </c>
      <c r="E3078" s="27" t="s">
        <v>40</v>
      </c>
      <c r="F3078" s="27" t="s">
        <v>115</v>
      </c>
      <c r="G3078" s="27" t="s">
        <v>116</v>
      </c>
      <c r="H3078" s="27" t="s">
        <v>24</v>
      </c>
      <c r="I3078" s="29">
        <v>0.35000000000000003</v>
      </c>
      <c r="J3078" s="30">
        <v>4750</v>
      </c>
      <c r="K3078" s="31">
        <f t="shared" si="24"/>
        <v>1662.5000000000002</v>
      </c>
      <c r="L3078" s="31">
        <f t="shared" si="25"/>
        <v>498.75000000000006</v>
      </c>
      <c r="M3078" s="32">
        <v>0.3</v>
      </c>
      <c r="O3078" s="37"/>
      <c r="P3078" s="35"/>
      <c r="Q3078" s="33"/>
      <c r="R3078" s="34"/>
    </row>
    <row r="3079" spans="1:18" ht="15.75" customHeight="1" x14ac:dyDescent="0.2">
      <c r="A3079" s="22"/>
      <c r="B3079" s="27" t="s">
        <v>21</v>
      </c>
      <c r="C3079" s="27">
        <v>1185732</v>
      </c>
      <c r="D3079" s="28">
        <v>44443</v>
      </c>
      <c r="E3079" s="27" t="s">
        <v>40</v>
      </c>
      <c r="F3079" s="27" t="s">
        <v>115</v>
      </c>
      <c r="G3079" s="27" t="s">
        <v>116</v>
      </c>
      <c r="H3079" s="27" t="s">
        <v>25</v>
      </c>
      <c r="I3079" s="29">
        <v>0.3000000000000001</v>
      </c>
      <c r="J3079" s="30">
        <v>2500</v>
      </c>
      <c r="K3079" s="31">
        <f t="shared" si="24"/>
        <v>750.00000000000023</v>
      </c>
      <c r="L3079" s="31">
        <f t="shared" si="25"/>
        <v>262.50000000000006</v>
      </c>
      <c r="M3079" s="32">
        <v>0.35</v>
      </c>
      <c r="O3079" s="37"/>
      <c r="P3079" s="35"/>
      <c r="Q3079" s="33"/>
      <c r="R3079" s="34"/>
    </row>
    <row r="3080" spans="1:18" ht="15.75" customHeight="1" x14ac:dyDescent="0.2">
      <c r="A3080" s="22"/>
      <c r="B3080" s="27" t="s">
        <v>21</v>
      </c>
      <c r="C3080" s="27">
        <v>1185732</v>
      </c>
      <c r="D3080" s="28">
        <v>44443</v>
      </c>
      <c r="E3080" s="27" t="s">
        <v>40</v>
      </c>
      <c r="F3080" s="27" t="s">
        <v>115</v>
      </c>
      <c r="G3080" s="27" t="s">
        <v>116</v>
      </c>
      <c r="H3080" s="27" t="s">
        <v>26</v>
      </c>
      <c r="I3080" s="29">
        <v>0.25000000000000006</v>
      </c>
      <c r="J3080" s="30">
        <v>1500</v>
      </c>
      <c r="K3080" s="31">
        <f t="shared" si="24"/>
        <v>375.00000000000006</v>
      </c>
      <c r="L3080" s="31">
        <f t="shared" si="25"/>
        <v>112.50000000000001</v>
      </c>
      <c r="M3080" s="32">
        <v>0.3</v>
      </c>
      <c r="O3080" s="37"/>
      <c r="P3080" s="35"/>
      <c r="Q3080" s="33"/>
      <c r="R3080" s="34"/>
    </row>
    <row r="3081" spans="1:18" ht="15.75" customHeight="1" x14ac:dyDescent="0.2">
      <c r="A3081" s="22"/>
      <c r="B3081" s="27" t="s">
        <v>21</v>
      </c>
      <c r="C3081" s="27">
        <v>1185732</v>
      </c>
      <c r="D3081" s="28">
        <v>44443</v>
      </c>
      <c r="E3081" s="27" t="s">
        <v>40</v>
      </c>
      <c r="F3081" s="27" t="s">
        <v>115</v>
      </c>
      <c r="G3081" s="27" t="s">
        <v>116</v>
      </c>
      <c r="H3081" s="27" t="s">
        <v>27</v>
      </c>
      <c r="I3081" s="29">
        <v>0.25000000000000006</v>
      </c>
      <c r="J3081" s="30">
        <v>1250</v>
      </c>
      <c r="K3081" s="31">
        <f t="shared" si="24"/>
        <v>312.50000000000006</v>
      </c>
      <c r="L3081" s="31">
        <f t="shared" si="25"/>
        <v>93.750000000000014</v>
      </c>
      <c r="M3081" s="32">
        <v>0.3</v>
      </c>
      <c r="O3081" s="37"/>
      <c r="P3081" s="35"/>
      <c r="Q3081" s="33"/>
      <c r="R3081" s="34"/>
    </row>
    <row r="3082" spans="1:18" ht="15.75" customHeight="1" x14ac:dyDescent="0.2">
      <c r="A3082" s="22"/>
      <c r="B3082" s="27" t="s">
        <v>21</v>
      </c>
      <c r="C3082" s="27">
        <v>1185732</v>
      </c>
      <c r="D3082" s="28">
        <v>44443</v>
      </c>
      <c r="E3082" s="27" t="s">
        <v>40</v>
      </c>
      <c r="F3082" s="27" t="s">
        <v>115</v>
      </c>
      <c r="G3082" s="27" t="s">
        <v>116</v>
      </c>
      <c r="H3082" s="27" t="s">
        <v>28</v>
      </c>
      <c r="I3082" s="29">
        <v>0.35000000000000003</v>
      </c>
      <c r="J3082" s="30">
        <v>1250</v>
      </c>
      <c r="K3082" s="31">
        <f t="shared" si="24"/>
        <v>437.50000000000006</v>
      </c>
      <c r="L3082" s="31">
        <f t="shared" si="25"/>
        <v>218.75000000000003</v>
      </c>
      <c r="M3082" s="32">
        <v>0.5</v>
      </c>
      <c r="O3082" s="37"/>
      <c r="P3082" s="35"/>
      <c r="Q3082" s="33"/>
      <c r="R3082" s="34"/>
    </row>
    <row r="3083" spans="1:18" ht="15.75" customHeight="1" x14ac:dyDescent="0.2">
      <c r="A3083" s="22"/>
      <c r="B3083" s="27" t="s">
        <v>21</v>
      </c>
      <c r="C3083" s="27">
        <v>1185732</v>
      </c>
      <c r="D3083" s="28">
        <v>44443</v>
      </c>
      <c r="E3083" s="27" t="s">
        <v>40</v>
      </c>
      <c r="F3083" s="27" t="s">
        <v>115</v>
      </c>
      <c r="G3083" s="27" t="s">
        <v>116</v>
      </c>
      <c r="H3083" s="27" t="s">
        <v>29</v>
      </c>
      <c r="I3083" s="29">
        <v>0.4</v>
      </c>
      <c r="J3083" s="30">
        <v>2000</v>
      </c>
      <c r="K3083" s="31">
        <f t="shared" si="24"/>
        <v>800</v>
      </c>
      <c r="L3083" s="31">
        <f t="shared" si="25"/>
        <v>320</v>
      </c>
      <c r="M3083" s="32">
        <v>0.4</v>
      </c>
      <c r="O3083" s="37"/>
      <c r="P3083" s="35"/>
      <c r="Q3083" s="33"/>
      <c r="R3083" s="34"/>
    </row>
    <row r="3084" spans="1:18" ht="15.75" customHeight="1" x14ac:dyDescent="0.2">
      <c r="A3084" s="22"/>
      <c r="B3084" s="27" t="s">
        <v>21</v>
      </c>
      <c r="C3084" s="27">
        <v>1185732</v>
      </c>
      <c r="D3084" s="28">
        <v>44472</v>
      </c>
      <c r="E3084" s="27" t="s">
        <v>40</v>
      </c>
      <c r="F3084" s="27" t="s">
        <v>115</v>
      </c>
      <c r="G3084" s="27" t="s">
        <v>116</v>
      </c>
      <c r="H3084" s="27" t="s">
        <v>24</v>
      </c>
      <c r="I3084" s="29">
        <v>0.44999999999999996</v>
      </c>
      <c r="J3084" s="30">
        <v>3750</v>
      </c>
      <c r="K3084" s="31">
        <f t="shared" si="24"/>
        <v>1687.4999999999998</v>
      </c>
      <c r="L3084" s="31">
        <f t="shared" si="25"/>
        <v>506.24999999999989</v>
      </c>
      <c r="M3084" s="32">
        <v>0.3</v>
      </c>
      <c r="O3084" s="37"/>
      <c r="P3084" s="35"/>
      <c r="Q3084" s="33"/>
      <c r="R3084" s="34"/>
    </row>
    <row r="3085" spans="1:18" ht="15.75" customHeight="1" x14ac:dyDescent="0.2">
      <c r="A3085" s="22"/>
      <c r="B3085" s="27" t="s">
        <v>21</v>
      </c>
      <c r="C3085" s="27">
        <v>1185732</v>
      </c>
      <c r="D3085" s="28">
        <v>44472</v>
      </c>
      <c r="E3085" s="27" t="s">
        <v>40</v>
      </c>
      <c r="F3085" s="27" t="s">
        <v>115</v>
      </c>
      <c r="G3085" s="27" t="s">
        <v>116</v>
      </c>
      <c r="H3085" s="27" t="s">
        <v>25</v>
      </c>
      <c r="I3085" s="29">
        <v>0.35000000000000003</v>
      </c>
      <c r="J3085" s="30">
        <v>2250</v>
      </c>
      <c r="K3085" s="31">
        <f t="shared" si="24"/>
        <v>787.50000000000011</v>
      </c>
      <c r="L3085" s="31">
        <f t="shared" si="25"/>
        <v>275.625</v>
      </c>
      <c r="M3085" s="32">
        <v>0.35</v>
      </c>
      <c r="O3085" s="37"/>
      <c r="P3085" s="35"/>
      <c r="Q3085" s="33"/>
      <c r="R3085" s="34"/>
    </row>
    <row r="3086" spans="1:18" ht="15.75" customHeight="1" x14ac:dyDescent="0.2">
      <c r="A3086" s="22"/>
      <c r="B3086" s="27" t="s">
        <v>21</v>
      </c>
      <c r="C3086" s="27">
        <v>1185732</v>
      </c>
      <c r="D3086" s="28">
        <v>44472</v>
      </c>
      <c r="E3086" s="27" t="s">
        <v>40</v>
      </c>
      <c r="F3086" s="27" t="s">
        <v>115</v>
      </c>
      <c r="G3086" s="27" t="s">
        <v>116</v>
      </c>
      <c r="H3086" s="27" t="s">
        <v>26</v>
      </c>
      <c r="I3086" s="29">
        <v>0.35000000000000003</v>
      </c>
      <c r="J3086" s="30">
        <v>1250</v>
      </c>
      <c r="K3086" s="31">
        <f t="shared" si="24"/>
        <v>437.50000000000006</v>
      </c>
      <c r="L3086" s="31">
        <f t="shared" si="25"/>
        <v>131.25</v>
      </c>
      <c r="M3086" s="32">
        <v>0.3</v>
      </c>
      <c r="O3086" s="37"/>
      <c r="P3086" s="35"/>
      <c r="Q3086" s="33"/>
      <c r="R3086" s="34"/>
    </row>
    <row r="3087" spans="1:18" ht="15.75" customHeight="1" x14ac:dyDescent="0.2">
      <c r="A3087" s="22"/>
      <c r="B3087" s="27" t="s">
        <v>21</v>
      </c>
      <c r="C3087" s="27">
        <v>1185732</v>
      </c>
      <c r="D3087" s="28">
        <v>44472</v>
      </c>
      <c r="E3087" s="27" t="s">
        <v>40</v>
      </c>
      <c r="F3087" s="27" t="s">
        <v>115</v>
      </c>
      <c r="G3087" s="27" t="s">
        <v>116</v>
      </c>
      <c r="H3087" s="27" t="s">
        <v>27</v>
      </c>
      <c r="I3087" s="29">
        <v>0.35000000000000003</v>
      </c>
      <c r="J3087" s="30">
        <v>1250</v>
      </c>
      <c r="K3087" s="31">
        <f t="shared" si="24"/>
        <v>437.50000000000006</v>
      </c>
      <c r="L3087" s="31">
        <f t="shared" si="25"/>
        <v>131.25</v>
      </c>
      <c r="M3087" s="32">
        <v>0.3</v>
      </c>
      <c r="O3087" s="37"/>
      <c r="P3087" s="35"/>
      <c r="Q3087" s="33"/>
      <c r="R3087" s="34"/>
    </row>
    <row r="3088" spans="1:18" ht="15.75" customHeight="1" x14ac:dyDescent="0.2">
      <c r="A3088" s="22"/>
      <c r="B3088" s="27" t="s">
        <v>21</v>
      </c>
      <c r="C3088" s="27">
        <v>1185732</v>
      </c>
      <c r="D3088" s="28">
        <v>44472</v>
      </c>
      <c r="E3088" s="27" t="s">
        <v>40</v>
      </c>
      <c r="F3088" s="27" t="s">
        <v>115</v>
      </c>
      <c r="G3088" s="27" t="s">
        <v>116</v>
      </c>
      <c r="H3088" s="27" t="s">
        <v>28</v>
      </c>
      <c r="I3088" s="29">
        <v>0.44999999999999996</v>
      </c>
      <c r="J3088" s="30">
        <v>1250</v>
      </c>
      <c r="K3088" s="31">
        <f t="shared" si="24"/>
        <v>562.5</v>
      </c>
      <c r="L3088" s="31">
        <f t="shared" si="25"/>
        <v>281.25</v>
      </c>
      <c r="M3088" s="32">
        <v>0.5</v>
      </c>
      <c r="O3088" s="37"/>
      <c r="P3088" s="35"/>
      <c r="Q3088" s="33"/>
      <c r="R3088" s="34"/>
    </row>
    <row r="3089" spans="1:18" ht="15.75" customHeight="1" x14ac:dyDescent="0.2">
      <c r="A3089" s="22"/>
      <c r="B3089" s="27" t="s">
        <v>21</v>
      </c>
      <c r="C3089" s="27">
        <v>1185732</v>
      </c>
      <c r="D3089" s="28">
        <v>44472</v>
      </c>
      <c r="E3089" s="27" t="s">
        <v>40</v>
      </c>
      <c r="F3089" s="27" t="s">
        <v>115</v>
      </c>
      <c r="G3089" s="27" t="s">
        <v>116</v>
      </c>
      <c r="H3089" s="27" t="s">
        <v>29</v>
      </c>
      <c r="I3089" s="29">
        <v>0.49999999999999983</v>
      </c>
      <c r="J3089" s="30">
        <v>2500</v>
      </c>
      <c r="K3089" s="31">
        <f t="shared" si="24"/>
        <v>1249.9999999999995</v>
      </c>
      <c r="L3089" s="31">
        <f t="shared" si="25"/>
        <v>499.99999999999983</v>
      </c>
      <c r="M3089" s="32">
        <v>0.4</v>
      </c>
      <c r="O3089" s="37"/>
      <c r="P3089" s="35"/>
      <c r="Q3089" s="33"/>
      <c r="R3089" s="34"/>
    </row>
    <row r="3090" spans="1:18" ht="15.75" customHeight="1" x14ac:dyDescent="0.2">
      <c r="A3090" s="22"/>
      <c r="B3090" s="27" t="s">
        <v>21</v>
      </c>
      <c r="C3090" s="27">
        <v>1185732</v>
      </c>
      <c r="D3090" s="28">
        <v>44503</v>
      </c>
      <c r="E3090" s="27" t="s">
        <v>40</v>
      </c>
      <c r="F3090" s="27" t="s">
        <v>115</v>
      </c>
      <c r="G3090" s="27" t="s">
        <v>116</v>
      </c>
      <c r="H3090" s="27" t="s">
        <v>24</v>
      </c>
      <c r="I3090" s="29">
        <v>0.44999999999999996</v>
      </c>
      <c r="J3090" s="30">
        <v>4000</v>
      </c>
      <c r="K3090" s="31">
        <f t="shared" si="24"/>
        <v>1799.9999999999998</v>
      </c>
      <c r="L3090" s="31">
        <f t="shared" si="25"/>
        <v>539.99999999999989</v>
      </c>
      <c r="M3090" s="32">
        <v>0.3</v>
      </c>
      <c r="O3090" s="37"/>
      <c r="P3090" s="35"/>
      <c r="Q3090" s="33"/>
      <c r="R3090" s="34"/>
    </row>
    <row r="3091" spans="1:18" ht="15.75" customHeight="1" x14ac:dyDescent="0.2">
      <c r="A3091" s="22"/>
      <c r="B3091" s="27" t="s">
        <v>21</v>
      </c>
      <c r="C3091" s="27">
        <v>1185732</v>
      </c>
      <c r="D3091" s="28">
        <v>44503</v>
      </c>
      <c r="E3091" s="27" t="s">
        <v>40</v>
      </c>
      <c r="F3091" s="27" t="s">
        <v>115</v>
      </c>
      <c r="G3091" s="27" t="s">
        <v>116</v>
      </c>
      <c r="H3091" s="27" t="s">
        <v>25</v>
      </c>
      <c r="I3091" s="29">
        <v>0.35000000000000003</v>
      </c>
      <c r="J3091" s="30">
        <v>3000</v>
      </c>
      <c r="K3091" s="31">
        <f t="shared" si="24"/>
        <v>1050</v>
      </c>
      <c r="L3091" s="31">
        <f t="shared" si="25"/>
        <v>367.5</v>
      </c>
      <c r="M3091" s="32">
        <v>0.35</v>
      </c>
      <c r="O3091" s="37"/>
      <c r="P3091" s="35"/>
      <c r="Q3091" s="33"/>
      <c r="R3091" s="34"/>
    </row>
    <row r="3092" spans="1:18" ht="15.75" customHeight="1" x14ac:dyDescent="0.2">
      <c r="A3092" s="22"/>
      <c r="B3092" s="27" t="s">
        <v>21</v>
      </c>
      <c r="C3092" s="27">
        <v>1185732</v>
      </c>
      <c r="D3092" s="28">
        <v>44503</v>
      </c>
      <c r="E3092" s="27" t="s">
        <v>40</v>
      </c>
      <c r="F3092" s="27" t="s">
        <v>115</v>
      </c>
      <c r="G3092" s="27" t="s">
        <v>116</v>
      </c>
      <c r="H3092" s="27" t="s">
        <v>26</v>
      </c>
      <c r="I3092" s="29">
        <v>0.35000000000000003</v>
      </c>
      <c r="J3092" s="30">
        <v>2450</v>
      </c>
      <c r="K3092" s="31">
        <f t="shared" si="24"/>
        <v>857.50000000000011</v>
      </c>
      <c r="L3092" s="31">
        <f t="shared" si="25"/>
        <v>257.25</v>
      </c>
      <c r="M3092" s="32">
        <v>0.3</v>
      </c>
      <c r="O3092" s="37"/>
      <c r="P3092" s="35"/>
      <c r="Q3092" s="33"/>
      <c r="R3092" s="34"/>
    </row>
    <row r="3093" spans="1:18" ht="15.75" customHeight="1" x14ac:dyDescent="0.2">
      <c r="A3093" s="22"/>
      <c r="B3093" s="27" t="s">
        <v>21</v>
      </c>
      <c r="C3093" s="27">
        <v>1185732</v>
      </c>
      <c r="D3093" s="28">
        <v>44503</v>
      </c>
      <c r="E3093" s="27" t="s">
        <v>40</v>
      </c>
      <c r="F3093" s="27" t="s">
        <v>115</v>
      </c>
      <c r="G3093" s="27" t="s">
        <v>116</v>
      </c>
      <c r="H3093" s="27" t="s">
        <v>27</v>
      </c>
      <c r="I3093" s="29">
        <v>0.35000000000000003</v>
      </c>
      <c r="J3093" s="30">
        <v>2250</v>
      </c>
      <c r="K3093" s="31">
        <f t="shared" si="24"/>
        <v>787.50000000000011</v>
      </c>
      <c r="L3093" s="31">
        <f t="shared" si="25"/>
        <v>236.25000000000003</v>
      </c>
      <c r="M3093" s="32">
        <v>0.3</v>
      </c>
      <c r="O3093" s="37"/>
      <c r="P3093" s="35"/>
      <c r="Q3093" s="33"/>
      <c r="R3093" s="34"/>
    </row>
    <row r="3094" spans="1:18" ht="15.75" customHeight="1" x14ac:dyDescent="0.2">
      <c r="A3094" s="22"/>
      <c r="B3094" s="27" t="s">
        <v>21</v>
      </c>
      <c r="C3094" s="27">
        <v>1185732</v>
      </c>
      <c r="D3094" s="28">
        <v>44503</v>
      </c>
      <c r="E3094" s="27" t="s">
        <v>40</v>
      </c>
      <c r="F3094" s="27" t="s">
        <v>115</v>
      </c>
      <c r="G3094" s="27" t="s">
        <v>116</v>
      </c>
      <c r="H3094" s="27" t="s">
        <v>28</v>
      </c>
      <c r="I3094" s="29">
        <v>0.6</v>
      </c>
      <c r="J3094" s="30">
        <v>2000</v>
      </c>
      <c r="K3094" s="31">
        <f t="shared" si="24"/>
        <v>1200</v>
      </c>
      <c r="L3094" s="31">
        <f t="shared" si="25"/>
        <v>600</v>
      </c>
      <c r="M3094" s="32">
        <v>0.5</v>
      </c>
      <c r="O3094" s="37"/>
      <c r="P3094" s="35"/>
      <c r="Q3094" s="33"/>
      <c r="R3094" s="34"/>
    </row>
    <row r="3095" spans="1:18" ht="15.75" customHeight="1" x14ac:dyDescent="0.2">
      <c r="A3095" s="22"/>
      <c r="B3095" s="27" t="s">
        <v>21</v>
      </c>
      <c r="C3095" s="27">
        <v>1185732</v>
      </c>
      <c r="D3095" s="28">
        <v>44503</v>
      </c>
      <c r="E3095" s="27" t="s">
        <v>40</v>
      </c>
      <c r="F3095" s="27" t="s">
        <v>115</v>
      </c>
      <c r="G3095" s="27" t="s">
        <v>116</v>
      </c>
      <c r="H3095" s="27" t="s">
        <v>29</v>
      </c>
      <c r="I3095" s="29">
        <v>0.64999999999999991</v>
      </c>
      <c r="J3095" s="30">
        <v>3000</v>
      </c>
      <c r="K3095" s="31">
        <f t="shared" si="24"/>
        <v>1949.9999999999998</v>
      </c>
      <c r="L3095" s="31">
        <f t="shared" si="25"/>
        <v>780</v>
      </c>
      <c r="M3095" s="32">
        <v>0.4</v>
      </c>
      <c r="O3095" s="37"/>
      <c r="P3095" s="35"/>
      <c r="Q3095" s="33"/>
      <c r="R3095" s="34"/>
    </row>
    <row r="3096" spans="1:18" ht="15.75" customHeight="1" x14ac:dyDescent="0.2">
      <c r="A3096" s="22"/>
      <c r="B3096" s="27" t="s">
        <v>21</v>
      </c>
      <c r="C3096" s="27">
        <v>1185732</v>
      </c>
      <c r="D3096" s="28">
        <v>44532</v>
      </c>
      <c r="E3096" s="27" t="s">
        <v>40</v>
      </c>
      <c r="F3096" s="27" t="s">
        <v>115</v>
      </c>
      <c r="G3096" s="27" t="s">
        <v>116</v>
      </c>
      <c r="H3096" s="27" t="s">
        <v>24</v>
      </c>
      <c r="I3096" s="29">
        <v>0.6</v>
      </c>
      <c r="J3096" s="30">
        <v>5500</v>
      </c>
      <c r="K3096" s="31">
        <f t="shared" si="24"/>
        <v>3300</v>
      </c>
      <c r="L3096" s="31">
        <f t="shared" si="25"/>
        <v>990</v>
      </c>
      <c r="M3096" s="32">
        <v>0.3</v>
      </c>
      <c r="O3096" s="37"/>
      <c r="P3096" s="35"/>
      <c r="Q3096" s="33"/>
      <c r="R3096" s="34"/>
    </row>
    <row r="3097" spans="1:18" ht="15.75" customHeight="1" x14ac:dyDescent="0.2">
      <c r="A3097" s="22"/>
      <c r="B3097" s="27" t="s">
        <v>21</v>
      </c>
      <c r="C3097" s="27">
        <v>1185732</v>
      </c>
      <c r="D3097" s="28">
        <v>44532</v>
      </c>
      <c r="E3097" s="27" t="s">
        <v>40</v>
      </c>
      <c r="F3097" s="27" t="s">
        <v>115</v>
      </c>
      <c r="G3097" s="27" t="s">
        <v>116</v>
      </c>
      <c r="H3097" s="27" t="s">
        <v>25</v>
      </c>
      <c r="I3097" s="29">
        <v>0.5</v>
      </c>
      <c r="J3097" s="30">
        <v>3500</v>
      </c>
      <c r="K3097" s="31">
        <f t="shared" si="24"/>
        <v>1750</v>
      </c>
      <c r="L3097" s="31">
        <f t="shared" si="25"/>
        <v>612.5</v>
      </c>
      <c r="M3097" s="32">
        <v>0.35</v>
      </c>
      <c r="O3097" s="37"/>
      <c r="P3097" s="35"/>
      <c r="Q3097" s="33"/>
      <c r="R3097" s="34"/>
    </row>
    <row r="3098" spans="1:18" ht="15.75" customHeight="1" x14ac:dyDescent="0.2">
      <c r="A3098" s="22"/>
      <c r="B3098" s="27" t="s">
        <v>21</v>
      </c>
      <c r="C3098" s="27">
        <v>1185732</v>
      </c>
      <c r="D3098" s="28">
        <v>44532</v>
      </c>
      <c r="E3098" s="27" t="s">
        <v>40</v>
      </c>
      <c r="F3098" s="27" t="s">
        <v>115</v>
      </c>
      <c r="G3098" s="27" t="s">
        <v>116</v>
      </c>
      <c r="H3098" s="27" t="s">
        <v>26</v>
      </c>
      <c r="I3098" s="29">
        <v>0.5</v>
      </c>
      <c r="J3098" s="30">
        <v>3000</v>
      </c>
      <c r="K3098" s="31">
        <f t="shared" si="24"/>
        <v>1500</v>
      </c>
      <c r="L3098" s="31">
        <f t="shared" si="25"/>
        <v>450</v>
      </c>
      <c r="M3098" s="32">
        <v>0.3</v>
      </c>
      <c r="O3098" s="37"/>
      <c r="P3098" s="35"/>
      <c r="Q3098" s="33"/>
      <c r="R3098" s="34"/>
    </row>
    <row r="3099" spans="1:18" ht="15.75" customHeight="1" x14ac:dyDescent="0.2">
      <c r="A3099" s="22"/>
      <c r="B3099" s="27" t="s">
        <v>21</v>
      </c>
      <c r="C3099" s="27">
        <v>1185732</v>
      </c>
      <c r="D3099" s="28">
        <v>44532</v>
      </c>
      <c r="E3099" s="27" t="s">
        <v>40</v>
      </c>
      <c r="F3099" s="27" t="s">
        <v>115</v>
      </c>
      <c r="G3099" s="27" t="s">
        <v>116</v>
      </c>
      <c r="H3099" s="27" t="s">
        <v>27</v>
      </c>
      <c r="I3099" s="29">
        <v>0.5</v>
      </c>
      <c r="J3099" s="30">
        <v>2500</v>
      </c>
      <c r="K3099" s="31">
        <f t="shared" si="24"/>
        <v>1250</v>
      </c>
      <c r="L3099" s="31">
        <f t="shared" si="25"/>
        <v>375</v>
      </c>
      <c r="M3099" s="32">
        <v>0.3</v>
      </c>
      <c r="O3099" s="37"/>
      <c r="P3099" s="35"/>
      <c r="Q3099" s="33"/>
      <c r="R3099" s="34"/>
    </row>
    <row r="3100" spans="1:18" ht="15.75" customHeight="1" x14ac:dyDescent="0.2">
      <c r="A3100" s="22"/>
      <c r="B3100" s="27" t="s">
        <v>21</v>
      </c>
      <c r="C3100" s="27">
        <v>1185732</v>
      </c>
      <c r="D3100" s="28">
        <v>44532</v>
      </c>
      <c r="E3100" s="27" t="s">
        <v>40</v>
      </c>
      <c r="F3100" s="27" t="s">
        <v>115</v>
      </c>
      <c r="G3100" s="27" t="s">
        <v>116</v>
      </c>
      <c r="H3100" s="27" t="s">
        <v>28</v>
      </c>
      <c r="I3100" s="29">
        <v>0.6</v>
      </c>
      <c r="J3100" s="30">
        <v>2500</v>
      </c>
      <c r="K3100" s="31">
        <f t="shared" si="24"/>
        <v>1500</v>
      </c>
      <c r="L3100" s="31">
        <f t="shared" si="25"/>
        <v>750</v>
      </c>
      <c r="M3100" s="32">
        <v>0.5</v>
      </c>
      <c r="O3100" s="37"/>
      <c r="P3100" s="35"/>
      <c r="Q3100" s="33"/>
      <c r="R3100" s="34"/>
    </row>
    <row r="3101" spans="1:18" ht="15.75" customHeight="1" x14ac:dyDescent="0.2">
      <c r="A3101" s="22"/>
      <c r="B3101" s="27" t="s">
        <v>21</v>
      </c>
      <c r="C3101" s="27">
        <v>1185732</v>
      </c>
      <c r="D3101" s="28">
        <v>44532</v>
      </c>
      <c r="E3101" s="27" t="s">
        <v>40</v>
      </c>
      <c r="F3101" s="27" t="s">
        <v>115</v>
      </c>
      <c r="G3101" s="27" t="s">
        <v>116</v>
      </c>
      <c r="H3101" s="27" t="s">
        <v>29</v>
      </c>
      <c r="I3101" s="29">
        <v>0.64999999999999991</v>
      </c>
      <c r="J3101" s="30">
        <v>3500</v>
      </c>
      <c r="K3101" s="31">
        <f t="shared" si="24"/>
        <v>2274.9999999999995</v>
      </c>
      <c r="L3101" s="31">
        <f t="shared" si="25"/>
        <v>909.99999999999989</v>
      </c>
      <c r="M3101" s="32">
        <v>0.4</v>
      </c>
      <c r="O3101" s="37"/>
      <c r="P3101" s="35"/>
      <c r="Q3101" s="33"/>
      <c r="R3101" s="34"/>
    </row>
    <row r="3102" spans="1:18" ht="15.75" customHeight="1" x14ac:dyDescent="0.2">
      <c r="A3102" s="22" t="s">
        <v>46</v>
      </c>
      <c r="B3102" s="27" t="s">
        <v>21</v>
      </c>
      <c r="C3102" s="27">
        <v>1185732</v>
      </c>
      <c r="D3102" s="28">
        <v>44206</v>
      </c>
      <c r="E3102" s="27" t="s">
        <v>40</v>
      </c>
      <c r="F3102" s="27" t="s">
        <v>117</v>
      </c>
      <c r="G3102" s="27" t="s">
        <v>118</v>
      </c>
      <c r="H3102" s="27" t="s">
        <v>24</v>
      </c>
      <c r="I3102" s="29">
        <v>0.35000000000000003</v>
      </c>
      <c r="J3102" s="30">
        <v>5000</v>
      </c>
      <c r="K3102" s="31">
        <f t="shared" si="24"/>
        <v>1750.0000000000002</v>
      </c>
      <c r="L3102" s="31">
        <f t="shared" si="25"/>
        <v>700.00000000000011</v>
      </c>
      <c r="M3102" s="32">
        <v>0.4</v>
      </c>
      <c r="O3102" s="37"/>
      <c r="P3102" s="35"/>
      <c r="Q3102" s="33"/>
      <c r="R3102" s="34"/>
    </row>
    <row r="3103" spans="1:18" ht="15.75" customHeight="1" x14ac:dyDescent="0.2">
      <c r="A3103" s="22"/>
      <c r="B3103" s="27" t="s">
        <v>21</v>
      </c>
      <c r="C3103" s="27">
        <v>1185732</v>
      </c>
      <c r="D3103" s="28">
        <v>44206</v>
      </c>
      <c r="E3103" s="27" t="s">
        <v>40</v>
      </c>
      <c r="F3103" s="27" t="s">
        <v>117</v>
      </c>
      <c r="G3103" s="27" t="s">
        <v>118</v>
      </c>
      <c r="H3103" s="27" t="s">
        <v>25</v>
      </c>
      <c r="I3103" s="29">
        <v>0.35000000000000003</v>
      </c>
      <c r="J3103" s="30">
        <v>3000</v>
      </c>
      <c r="K3103" s="31">
        <f t="shared" si="24"/>
        <v>1050</v>
      </c>
      <c r="L3103" s="31">
        <f t="shared" si="25"/>
        <v>420</v>
      </c>
      <c r="M3103" s="32">
        <v>0.4</v>
      </c>
      <c r="O3103" s="37"/>
      <c r="P3103" s="35"/>
      <c r="Q3103" s="33"/>
      <c r="R3103" s="34"/>
    </row>
    <row r="3104" spans="1:18" ht="15.75" customHeight="1" x14ac:dyDescent="0.2">
      <c r="A3104" s="22"/>
      <c r="B3104" s="27" t="s">
        <v>21</v>
      </c>
      <c r="C3104" s="27">
        <v>1185732</v>
      </c>
      <c r="D3104" s="28">
        <v>44206</v>
      </c>
      <c r="E3104" s="27" t="s">
        <v>40</v>
      </c>
      <c r="F3104" s="27" t="s">
        <v>117</v>
      </c>
      <c r="G3104" s="27" t="s">
        <v>118</v>
      </c>
      <c r="H3104" s="27" t="s">
        <v>26</v>
      </c>
      <c r="I3104" s="29">
        <v>0.25000000000000006</v>
      </c>
      <c r="J3104" s="30">
        <v>3000</v>
      </c>
      <c r="K3104" s="31">
        <f t="shared" si="24"/>
        <v>750.00000000000011</v>
      </c>
      <c r="L3104" s="31">
        <f t="shared" si="25"/>
        <v>262.5</v>
      </c>
      <c r="M3104" s="32">
        <v>0.35</v>
      </c>
      <c r="O3104" s="37"/>
      <c r="P3104" s="35"/>
      <c r="Q3104" s="33"/>
      <c r="R3104" s="34"/>
    </row>
    <row r="3105" spans="1:18" ht="15.75" customHeight="1" x14ac:dyDescent="0.2">
      <c r="A3105" s="22"/>
      <c r="B3105" s="27" t="s">
        <v>21</v>
      </c>
      <c r="C3105" s="27">
        <v>1185732</v>
      </c>
      <c r="D3105" s="28">
        <v>44206</v>
      </c>
      <c r="E3105" s="27" t="s">
        <v>40</v>
      </c>
      <c r="F3105" s="27" t="s">
        <v>117</v>
      </c>
      <c r="G3105" s="27" t="s">
        <v>118</v>
      </c>
      <c r="H3105" s="27" t="s">
        <v>27</v>
      </c>
      <c r="I3105" s="29">
        <v>0.30000000000000004</v>
      </c>
      <c r="J3105" s="30">
        <v>1500</v>
      </c>
      <c r="K3105" s="31">
        <f t="shared" si="24"/>
        <v>450.00000000000006</v>
      </c>
      <c r="L3105" s="31">
        <f t="shared" si="25"/>
        <v>157.5</v>
      </c>
      <c r="M3105" s="32">
        <v>0.35</v>
      </c>
      <c r="O3105" s="37"/>
      <c r="P3105" s="35"/>
      <c r="Q3105" s="33"/>
      <c r="R3105" s="34"/>
    </row>
    <row r="3106" spans="1:18" ht="15.75" customHeight="1" x14ac:dyDescent="0.2">
      <c r="A3106" s="22"/>
      <c r="B3106" s="27" t="s">
        <v>21</v>
      </c>
      <c r="C3106" s="27">
        <v>1185732</v>
      </c>
      <c r="D3106" s="28">
        <v>44206</v>
      </c>
      <c r="E3106" s="27" t="s">
        <v>40</v>
      </c>
      <c r="F3106" s="27" t="s">
        <v>117</v>
      </c>
      <c r="G3106" s="27" t="s">
        <v>118</v>
      </c>
      <c r="H3106" s="27" t="s">
        <v>28</v>
      </c>
      <c r="I3106" s="29">
        <v>0.44999999999999996</v>
      </c>
      <c r="J3106" s="30">
        <v>2000</v>
      </c>
      <c r="K3106" s="31">
        <f t="shared" si="24"/>
        <v>899.99999999999989</v>
      </c>
      <c r="L3106" s="31">
        <f t="shared" si="25"/>
        <v>269.99999999999994</v>
      </c>
      <c r="M3106" s="32">
        <v>0.3</v>
      </c>
      <c r="O3106" s="37"/>
      <c r="P3106" s="35"/>
      <c r="Q3106" s="33"/>
      <c r="R3106" s="34"/>
    </row>
    <row r="3107" spans="1:18" ht="15.75" customHeight="1" x14ac:dyDescent="0.2">
      <c r="A3107" s="22"/>
      <c r="B3107" s="27" t="s">
        <v>21</v>
      </c>
      <c r="C3107" s="27">
        <v>1185732</v>
      </c>
      <c r="D3107" s="28">
        <v>44206</v>
      </c>
      <c r="E3107" s="27" t="s">
        <v>40</v>
      </c>
      <c r="F3107" s="27" t="s">
        <v>117</v>
      </c>
      <c r="G3107" s="27" t="s">
        <v>118</v>
      </c>
      <c r="H3107" s="27" t="s">
        <v>29</v>
      </c>
      <c r="I3107" s="29">
        <v>0.35000000000000003</v>
      </c>
      <c r="J3107" s="30">
        <v>3000</v>
      </c>
      <c r="K3107" s="31">
        <f t="shared" si="24"/>
        <v>1050</v>
      </c>
      <c r="L3107" s="31">
        <f t="shared" si="25"/>
        <v>420</v>
      </c>
      <c r="M3107" s="32">
        <v>0.4</v>
      </c>
      <c r="O3107" s="37"/>
      <c r="P3107" s="35"/>
      <c r="Q3107" s="33"/>
      <c r="R3107" s="34"/>
    </row>
    <row r="3108" spans="1:18" ht="15.75" customHeight="1" x14ac:dyDescent="0.2">
      <c r="A3108" s="22"/>
      <c r="B3108" s="27" t="s">
        <v>21</v>
      </c>
      <c r="C3108" s="27">
        <v>1185732</v>
      </c>
      <c r="D3108" s="28">
        <v>44237</v>
      </c>
      <c r="E3108" s="27" t="s">
        <v>40</v>
      </c>
      <c r="F3108" s="27" t="s">
        <v>117</v>
      </c>
      <c r="G3108" s="27" t="s">
        <v>118</v>
      </c>
      <c r="H3108" s="27" t="s">
        <v>24</v>
      </c>
      <c r="I3108" s="29">
        <v>0.35000000000000003</v>
      </c>
      <c r="J3108" s="30">
        <v>5500</v>
      </c>
      <c r="K3108" s="31">
        <f t="shared" si="24"/>
        <v>1925.0000000000002</v>
      </c>
      <c r="L3108" s="31">
        <f t="shared" si="25"/>
        <v>770.00000000000011</v>
      </c>
      <c r="M3108" s="32">
        <v>0.4</v>
      </c>
      <c r="O3108" s="37"/>
      <c r="P3108" s="35"/>
      <c r="Q3108" s="33"/>
      <c r="R3108" s="34"/>
    </row>
    <row r="3109" spans="1:18" ht="15.75" customHeight="1" x14ac:dyDescent="0.2">
      <c r="A3109" s="22"/>
      <c r="B3109" s="27" t="s">
        <v>21</v>
      </c>
      <c r="C3109" s="27">
        <v>1185732</v>
      </c>
      <c r="D3109" s="28">
        <v>44237</v>
      </c>
      <c r="E3109" s="27" t="s">
        <v>40</v>
      </c>
      <c r="F3109" s="27" t="s">
        <v>117</v>
      </c>
      <c r="G3109" s="27" t="s">
        <v>118</v>
      </c>
      <c r="H3109" s="27" t="s">
        <v>25</v>
      </c>
      <c r="I3109" s="29">
        <v>0.35000000000000003</v>
      </c>
      <c r="J3109" s="30">
        <v>2000</v>
      </c>
      <c r="K3109" s="31">
        <f t="shared" si="24"/>
        <v>700.00000000000011</v>
      </c>
      <c r="L3109" s="31">
        <f t="shared" si="25"/>
        <v>280.00000000000006</v>
      </c>
      <c r="M3109" s="32">
        <v>0.4</v>
      </c>
      <c r="O3109" s="37"/>
      <c r="P3109" s="35"/>
      <c r="Q3109" s="33"/>
      <c r="R3109" s="34"/>
    </row>
    <row r="3110" spans="1:18" ht="15.75" customHeight="1" x14ac:dyDescent="0.2">
      <c r="A3110" s="22"/>
      <c r="B3110" s="27" t="s">
        <v>21</v>
      </c>
      <c r="C3110" s="27">
        <v>1185732</v>
      </c>
      <c r="D3110" s="28">
        <v>44237</v>
      </c>
      <c r="E3110" s="27" t="s">
        <v>40</v>
      </c>
      <c r="F3110" s="27" t="s">
        <v>117</v>
      </c>
      <c r="G3110" s="27" t="s">
        <v>118</v>
      </c>
      <c r="H3110" s="27" t="s">
        <v>26</v>
      </c>
      <c r="I3110" s="29">
        <v>0.25000000000000006</v>
      </c>
      <c r="J3110" s="30">
        <v>2500</v>
      </c>
      <c r="K3110" s="31">
        <f t="shared" si="24"/>
        <v>625.00000000000011</v>
      </c>
      <c r="L3110" s="31">
        <f t="shared" si="25"/>
        <v>218.75000000000003</v>
      </c>
      <c r="M3110" s="32">
        <v>0.35</v>
      </c>
      <c r="O3110" s="37"/>
      <c r="P3110" s="35"/>
      <c r="Q3110" s="33"/>
      <c r="R3110" s="34"/>
    </row>
    <row r="3111" spans="1:18" ht="15.75" customHeight="1" x14ac:dyDescent="0.2">
      <c r="A3111" s="22"/>
      <c r="B3111" s="27" t="s">
        <v>21</v>
      </c>
      <c r="C3111" s="27">
        <v>1185732</v>
      </c>
      <c r="D3111" s="28">
        <v>44237</v>
      </c>
      <c r="E3111" s="27" t="s">
        <v>40</v>
      </c>
      <c r="F3111" s="27" t="s">
        <v>117</v>
      </c>
      <c r="G3111" s="27" t="s">
        <v>118</v>
      </c>
      <c r="H3111" s="27" t="s">
        <v>27</v>
      </c>
      <c r="I3111" s="29">
        <v>0.30000000000000004</v>
      </c>
      <c r="J3111" s="30">
        <v>1250</v>
      </c>
      <c r="K3111" s="31">
        <f t="shared" si="24"/>
        <v>375.00000000000006</v>
      </c>
      <c r="L3111" s="31">
        <f t="shared" si="25"/>
        <v>131.25</v>
      </c>
      <c r="M3111" s="32">
        <v>0.35</v>
      </c>
      <c r="O3111" s="37"/>
      <c r="P3111" s="35"/>
      <c r="Q3111" s="33"/>
      <c r="R3111" s="34"/>
    </row>
    <row r="3112" spans="1:18" ht="15.75" customHeight="1" x14ac:dyDescent="0.2">
      <c r="A3112" s="22"/>
      <c r="B3112" s="27" t="s">
        <v>21</v>
      </c>
      <c r="C3112" s="27">
        <v>1185732</v>
      </c>
      <c r="D3112" s="28">
        <v>44237</v>
      </c>
      <c r="E3112" s="27" t="s">
        <v>40</v>
      </c>
      <c r="F3112" s="27" t="s">
        <v>117</v>
      </c>
      <c r="G3112" s="27" t="s">
        <v>118</v>
      </c>
      <c r="H3112" s="27" t="s">
        <v>28</v>
      </c>
      <c r="I3112" s="29">
        <v>0.44999999999999996</v>
      </c>
      <c r="J3112" s="30">
        <v>2000</v>
      </c>
      <c r="K3112" s="31">
        <f t="shared" si="24"/>
        <v>899.99999999999989</v>
      </c>
      <c r="L3112" s="31">
        <f t="shared" si="25"/>
        <v>269.99999999999994</v>
      </c>
      <c r="M3112" s="32">
        <v>0.3</v>
      </c>
      <c r="O3112" s="37"/>
      <c r="P3112" s="35"/>
      <c r="Q3112" s="33"/>
      <c r="R3112" s="34"/>
    </row>
    <row r="3113" spans="1:18" ht="15.75" customHeight="1" x14ac:dyDescent="0.2">
      <c r="A3113" s="22"/>
      <c r="B3113" s="27" t="s">
        <v>21</v>
      </c>
      <c r="C3113" s="27">
        <v>1185732</v>
      </c>
      <c r="D3113" s="28">
        <v>44237</v>
      </c>
      <c r="E3113" s="27" t="s">
        <v>40</v>
      </c>
      <c r="F3113" s="27" t="s">
        <v>117</v>
      </c>
      <c r="G3113" s="27" t="s">
        <v>118</v>
      </c>
      <c r="H3113" s="27" t="s">
        <v>29</v>
      </c>
      <c r="I3113" s="29">
        <v>0.19999999999999996</v>
      </c>
      <c r="J3113" s="30">
        <v>3000</v>
      </c>
      <c r="K3113" s="31">
        <f t="shared" si="24"/>
        <v>599.99999999999989</v>
      </c>
      <c r="L3113" s="31">
        <f t="shared" si="25"/>
        <v>239.99999999999997</v>
      </c>
      <c r="M3113" s="32">
        <v>0.4</v>
      </c>
      <c r="O3113" s="37"/>
      <c r="P3113" s="35"/>
      <c r="Q3113" s="33"/>
      <c r="R3113" s="34"/>
    </row>
    <row r="3114" spans="1:18" ht="15.75" customHeight="1" x14ac:dyDescent="0.2">
      <c r="A3114" s="22"/>
      <c r="B3114" s="27" t="s">
        <v>21</v>
      </c>
      <c r="C3114" s="27">
        <v>1185732</v>
      </c>
      <c r="D3114" s="28">
        <v>44264</v>
      </c>
      <c r="E3114" s="27" t="s">
        <v>40</v>
      </c>
      <c r="F3114" s="27" t="s">
        <v>117</v>
      </c>
      <c r="G3114" s="27" t="s">
        <v>118</v>
      </c>
      <c r="H3114" s="27" t="s">
        <v>24</v>
      </c>
      <c r="I3114" s="29">
        <v>0.25000000000000006</v>
      </c>
      <c r="J3114" s="30">
        <v>5200</v>
      </c>
      <c r="K3114" s="31">
        <f t="shared" si="24"/>
        <v>1300.0000000000002</v>
      </c>
      <c r="L3114" s="31">
        <f t="shared" si="25"/>
        <v>520.00000000000011</v>
      </c>
      <c r="M3114" s="32">
        <v>0.4</v>
      </c>
      <c r="O3114" s="37"/>
      <c r="P3114" s="35"/>
      <c r="Q3114" s="33"/>
      <c r="R3114" s="34"/>
    </row>
    <row r="3115" spans="1:18" ht="15.75" customHeight="1" x14ac:dyDescent="0.2">
      <c r="A3115" s="22"/>
      <c r="B3115" s="27" t="s">
        <v>21</v>
      </c>
      <c r="C3115" s="27">
        <v>1185732</v>
      </c>
      <c r="D3115" s="28">
        <v>44264</v>
      </c>
      <c r="E3115" s="27" t="s">
        <v>40</v>
      </c>
      <c r="F3115" s="27" t="s">
        <v>117</v>
      </c>
      <c r="G3115" s="27" t="s">
        <v>118</v>
      </c>
      <c r="H3115" s="27" t="s">
        <v>25</v>
      </c>
      <c r="I3115" s="29">
        <v>0.25000000000000006</v>
      </c>
      <c r="J3115" s="30">
        <v>2250</v>
      </c>
      <c r="K3115" s="31">
        <f t="shared" si="24"/>
        <v>562.50000000000011</v>
      </c>
      <c r="L3115" s="31">
        <f t="shared" si="25"/>
        <v>225.00000000000006</v>
      </c>
      <c r="M3115" s="32">
        <v>0.4</v>
      </c>
      <c r="O3115" s="37"/>
      <c r="P3115" s="35"/>
      <c r="Q3115" s="33"/>
      <c r="R3115" s="34"/>
    </row>
    <row r="3116" spans="1:18" ht="15.75" customHeight="1" x14ac:dyDescent="0.2">
      <c r="A3116" s="22"/>
      <c r="B3116" s="27" t="s">
        <v>21</v>
      </c>
      <c r="C3116" s="27">
        <v>1185732</v>
      </c>
      <c r="D3116" s="28">
        <v>44264</v>
      </c>
      <c r="E3116" s="27" t="s">
        <v>40</v>
      </c>
      <c r="F3116" s="27" t="s">
        <v>117</v>
      </c>
      <c r="G3116" s="27" t="s">
        <v>118</v>
      </c>
      <c r="H3116" s="27" t="s">
        <v>26</v>
      </c>
      <c r="I3116" s="29">
        <v>0.15000000000000002</v>
      </c>
      <c r="J3116" s="30">
        <v>2750</v>
      </c>
      <c r="K3116" s="31">
        <f t="shared" si="24"/>
        <v>412.50000000000006</v>
      </c>
      <c r="L3116" s="31">
        <f t="shared" si="25"/>
        <v>144.375</v>
      </c>
      <c r="M3116" s="32">
        <v>0.35</v>
      </c>
      <c r="O3116" s="37"/>
      <c r="P3116" s="35"/>
      <c r="Q3116" s="33"/>
      <c r="R3116" s="34"/>
    </row>
    <row r="3117" spans="1:18" ht="15.75" customHeight="1" x14ac:dyDescent="0.2">
      <c r="A3117" s="22"/>
      <c r="B3117" s="27" t="s">
        <v>21</v>
      </c>
      <c r="C3117" s="27">
        <v>1185732</v>
      </c>
      <c r="D3117" s="28">
        <v>44264</v>
      </c>
      <c r="E3117" s="27" t="s">
        <v>40</v>
      </c>
      <c r="F3117" s="27" t="s">
        <v>117</v>
      </c>
      <c r="G3117" s="27" t="s">
        <v>118</v>
      </c>
      <c r="H3117" s="27" t="s">
        <v>27</v>
      </c>
      <c r="I3117" s="29">
        <v>0.19999999999999996</v>
      </c>
      <c r="J3117" s="30">
        <v>1250</v>
      </c>
      <c r="K3117" s="31">
        <f t="shared" si="24"/>
        <v>249.99999999999994</v>
      </c>
      <c r="L3117" s="31">
        <f t="shared" si="25"/>
        <v>87.499999999999972</v>
      </c>
      <c r="M3117" s="32">
        <v>0.35</v>
      </c>
      <c r="O3117" s="37"/>
      <c r="P3117" s="35"/>
      <c r="Q3117" s="33"/>
      <c r="R3117" s="34"/>
    </row>
    <row r="3118" spans="1:18" ht="15.75" customHeight="1" x14ac:dyDescent="0.2">
      <c r="A3118" s="22"/>
      <c r="B3118" s="27" t="s">
        <v>21</v>
      </c>
      <c r="C3118" s="27">
        <v>1185732</v>
      </c>
      <c r="D3118" s="28">
        <v>44264</v>
      </c>
      <c r="E3118" s="27" t="s">
        <v>40</v>
      </c>
      <c r="F3118" s="27" t="s">
        <v>117</v>
      </c>
      <c r="G3118" s="27" t="s">
        <v>118</v>
      </c>
      <c r="H3118" s="27" t="s">
        <v>28</v>
      </c>
      <c r="I3118" s="29">
        <v>0.35000000000000003</v>
      </c>
      <c r="J3118" s="30">
        <v>1750</v>
      </c>
      <c r="K3118" s="31">
        <f t="shared" si="24"/>
        <v>612.50000000000011</v>
      </c>
      <c r="L3118" s="31">
        <f t="shared" si="25"/>
        <v>183.75000000000003</v>
      </c>
      <c r="M3118" s="32">
        <v>0.3</v>
      </c>
      <c r="O3118" s="37"/>
      <c r="P3118" s="35"/>
      <c r="Q3118" s="33"/>
      <c r="R3118" s="34"/>
    </row>
    <row r="3119" spans="1:18" ht="15.75" customHeight="1" x14ac:dyDescent="0.2">
      <c r="A3119" s="22"/>
      <c r="B3119" s="27" t="s">
        <v>21</v>
      </c>
      <c r="C3119" s="27">
        <v>1185732</v>
      </c>
      <c r="D3119" s="28">
        <v>44264</v>
      </c>
      <c r="E3119" s="27" t="s">
        <v>40</v>
      </c>
      <c r="F3119" s="27" t="s">
        <v>117</v>
      </c>
      <c r="G3119" s="27" t="s">
        <v>118</v>
      </c>
      <c r="H3119" s="27" t="s">
        <v>29</v>
      </c>
      <c r="I3119" s="29">
        <v>0.25000000000000006</v>
      </c>
      <c r="J3119" s="30">
        <v>2750</v>
      </c>
      <c r="K3119" s="31">
        <f t="shared" si="24"/>
        <v>687.50000000000011</v>
      </c>
      <c r="L3119" s="31">
        <f t="shared" si="25"/>
        <v>275.00000000000006</v>
      </c>
      <c r="M3119" s="32">
        <v>0.4</v>
      </c>
      <c r="O3119" s="37"/>
      <c r="P3119" s="35"/>
      <c r="Q3119" s="33"/>
      <c r="R3119" s="34"/>
    </row>
    <row r="3120" spans="1:18" ht="15.75" customHeight="1" x14ac:dyDescent="0.2">
      <c r="A3120" s="22"/>
      <c r="B3120" s="27" t="s">
        <v>21</v>
      </c>
      <c r="C3120" s="27">
        <v>1185732</v>
      </c>
      <c r="D3120" s="28">
        <v>44296</v>
      </c>
      <c r="E3120" s="27" t="s">
        <v>40</v>
      </c>
      <c r="F3120" s="27" t="s">
        <v>117</v>
      </c>
      <c r="G3120" s="27" t="s">
        <v>118</v>
      </c>
      <c r="H3120" s="27" t="s">
        <v>24</v>
      </c>
      <c r="I3120" s="29">
        <v>0.25000000000000006</v>
      </c>
      <c r="J3120" s="30">
        <v>5000</v>
      </c>
      <c r="K3120" s="31">
        <f t="shared" si="24"/>
        <v>1250.0000000000002</v>
      </c>
      <c r="L3120" s="31">
        <f t="shared" si="25"/>
        <v>500.00000000000011</v>
      </c>
      <c r="M3120" s="32">
        <v>0.4</v>
      </c>
      <c r="O3120" s="37"/>
      <c r="P3120" s="35"/>
      <c r="Q3120" s="33"/>
      <c r="R3120" s="34"/>
    </row>
    <row r="3121" spans="1:18" ht="15.75" customHeight="1" x14ac:dyDescent="0.2">
      <c r="A3121" s="22"/>
      <c r="B3121" s="27" t="s">
        <v>21</v>
      </c>
      <c r="C3121" s="27">
        <v>1185732</v>
      </c>
      <c r="D3121" s="28">
        <v>44296</v>
      </c>
      <c r="E3121" s="27" t="s">
        <v>40</v>
      </c>
      <c r="F3121" s="27" t="s">
        <v>117</v>
      </c>
      <c r="G3121" s="27" t="s">
        <v>118</v>
      </c>
      <c r="H3121" s="27" t="s">
        <v>25</v>
      </c>
      <c r="I3121" s="29">
        <v>0.25000000000000006</v>
      </c>
      <c r="J3121" s="30">
        <v>2000</v>
      </c>
      <c r="K3121" s="31">
        <f t="shared" si="24"/>
        <v>500.00000000000011</v>
      </c>
      <c r="L3121" s="31">
        <f t="shared" si="25"/>
        <v>200.00000000000006</v>
      </c>
      <c r="M3121" s="32">
        <v>0.4</v>
      </c>
      <c r="O3121" s="37"/>
      <c r="P3121" s="35"/>
      <c r="Q3121" s="33"/>
      <c r="R3121" s="34"/>
    </row>
    <row r="3122" spans="1:18" ht="15.75" customHeight="1" x14ac:dyDescent="0.2">
      <c r="A3122" s="22"/>
      <c r="B3122" s="27" t="s">
        <v>21</v>
      </c>
      <c r="C3122" s="27">
        <v>1185732</v>
      </c>
      <c r="D3122" s="28">
        <v>44296</v>
      </c>
      <c r="E3122" s="27" t="s">
        <v>40</v>
      </c>
      <c r="F3122" s="27" t="s">
        <v>117</v>
      </c>
      <c r="G3122" s="27" t="s">
        <v>118</v>
      </c>
      <c r="H3122" s="27" t="s">
        <v>26</v>
      </c>
      <c r="I3122" s="29">
        <v>0.15000000000000002</v>
      </c>
      <c r="J3122" s="30">
        <v>2000</v>
      </c>
      <c r="K3122" s="31">
        <f t="shared" si="24"/>
        <v>300.00000000000006</v>
      </c>
      <c r="L3122" s="31">
        <f t="shared" si="25"/>
        <v>105.00000000000001</v>
      </c>
      <c r="M3122" s="32">
        <v>0.35</v>
      </c>
      <c r="O3122" s="37"/>
      <c r="P3122" s="35"/>
      <c r="Q3122" s="33"/>
      <c r="R3122" s="34"/>
    </row>
    <row r="3123" spans="1:18" ht="15.75" customHeight="1" x14ac:dyDescent="0.2">
      <c r="A3123" s="22"/>
      <c r="B3123" s="27" t="s">
        <v>21</v>
      </c>
      <c r="C3123" s="27">
        <v>1185732</v>
      </c>
      <c r="D3123" s="28">
        <v>44296</v>
      </c>
      <c r="E3123" s="27" t="s">
        <v>40</v>
      </c>
      <c r="F3123" s="27" t="s">
        <v>117</v>
      </c>
      <c r="G3123" s="27" t="s">
        <v>118</v>
      </c>
      <c r="H3123" s="27" t="s">
        <v>27</v>
      </c>
      <c r="I3123" s="29">
        <v>0.19999999999999996</v>
      </c>
      <c r="J3123" s="30">
        <v>1250</v>
      </c>
      <c r="K3123" s="31">
        <f t="shared" si="24"/>
        <v>249.99999999999994</v>
      </c>
      <c r="L3123" s="31">
        <f t="shared" si="25"/>
        <v>87.499999999999972</v>
      </c>
      <c r="M3123" s="32">
        <v>0.35</v>
      </c>
      <c r="O3123" s="37"/>
      <c r="P3123" s="35"/>
      <c r="Q3123" s="33"/>
      <c r="R3123" s="34"/>
    </row>
    <row r="3124" spans="1:18" ht="15.75" customHeight="1" x14ac:dyDescent="0.2">
      <c r="A3124" s="22"/>
      <c r="B3124" s="27" t="s">
        <v>21</v>
      </c>
      <c r="C3124" s="27">
        <v>1185732</v>
      </c>
      <c r="D3124" s="28">
        <v>44296</v>
      </c>
      <c r="E3124" s="27" t="s">
        <v>40</v>
      </c>
      <c r="F3124" s="27" t="s">
        <v>117</v>
      </c>
      <c r="G3124" s="27" t="s">
        <v>118</v>
      </c>
      <c r="H3124" s="27" t="s">
        <v>28</v>
      </c>
      <c r="I3124" s="29">
        <v>0.65</v>
      </c>
      <c r="J3124" s="30">
        <v>1500</v>
      </c>
      <c r="K3124" s="31">
        <f t="shared" si="24"/>
        <v>975</v>
      </c>
      <c r="L3124" s="31">
        <f t="shared" si="25"/>
        <v>292.5</v>
      </c>
      <c r="M3124" s="32">
        <v>0.3</v>
      </c>
      <c r="O3124" s="37"/>
      <c r="P3124" s="35"/>
      <c r="Q3124" s="33"/>
      <c r="R3124" s="34"/>
    </row>
    <row r="3125" spans="1:18" ht="15.75" customHeight="1" x14ac:dyDescent="0.2">
      <c r="A3125" s="22"/>
      <c r="B3125" s="27" t="s">
        <v>21</v>
      </c>
      <c r="C3125" s="27">
        <v>1185732</v>
      </c>
      <c r="D3125" s="28">
        <v>44296</v>
      </c>
      <c r="E3125" s="27" t="s">
        <v>40</v>
      </c>
      <c r="F3125" s="27" t="s">
        <v>117</v>
      </c>
      <c r="G3125" s="27" t="s">
        <v>118</v>
      </c>
      <c r="H3125" s="27" t="s">
        <v>29</v>
      </c>
      <c r="I3125" s="29">
        <v>0.5</v>
      </c>
      <c r="J3125" s="30">
        <v>2750</v>
      </c>
      <c r="K3125" s="31">
        <f t="shared" si="24"/>
        <v>1375</v>
      </c>
      <c r="L3125" s="31">
        <f t="shared" si="25"/>
        <v>550</v>
      </c>
      <c r="M3125" s="32">
        <v>0.4</v>
      </c>
      <c r="O3125" s="37"/>
      <c r="P3125" s="35"/>
      <c r="Q3125" s="33"/>
      <c r="R3125" s="34"/>
    </row>
    <row r="3126" spans="1:18" ht="15.75" customHeight="1" x14ac:dyDescent="0.2">
      <c r="A3126" s="22"/>
      <c r="B3126" s="27" t="s">
        <v>21</v>
      </c>
      <c r="C3126" s="27">
        <v>1185732</v>
      </c>
      <c r="D3126" s="28">
        <v>44327</v>
      </c>
      <c r="E3126" s="27" t="s">
        <v>40</v>
      </c>
      <c r="F3126" s="27" t="s">
        <v>117</v>
      </c>
      <c r="G3126" s="27" t="s">
        <v>118</v>
      </c>
      <c r="H3126" s="27" t="s">
        <v>24</v>
      </c>
      <c r="I3126" s="29">
        <v>0.6</v>
      </c>
      <c r="J3126" s="30">
        <v>5450</v>
      </c>
      <c r="K3126" s="31">
        <f t="shared" si="24"/>
        <v>3270</v>
      </c>
      <c r="L3126" s="31">
        <f t="shared" si="25"/>
        <v>1308</v>
      </c>
      <c r="M3126" s="32">
        <v>0.4</v>
      </c>
      <c r="O3126" s="37"/>
      <c r="P3126" s="35"/>
      <c r="Q3126" s="33"/>
      <c r="R3126" s="34"/>
    </row>
    <row r="3127" spans="1:18" ht="15.75" customHeight="1" x14ac:dyDescent="0.2">
      <c r="A3127" s="22"/>
      <c r="B3127" s="27" t="s">
        <v>21</v>
      </c>
      <c r="C3127" s="27">
        <v>1185732</v>
      </c>
      <c r="D3127" s="28">
        <v>44327</v>
      </c>
      <c r="E3127" s="27" t="s">
        <v>40</v>
      </c>
      <c r="F3127" s="27" t="s">
        <v>117</v>
      </c>
      <c r="G3127" s="27" t="s">
        <v>118</v>
      </c>
      <c r="H3127" s="27" t="s">
        <v>25</v>
      </c>
      <c r="I3127" s="29">
        <v>0.4</v>
      </c>
      <c r="J3127" s="30">
        <v>2500</v>
      </c>
      <c r="K3127" s="31">
        <f t="shared" si="24"/>
        <v>1000</v>
      </c>
      <c r="L3127" s="31">
        <f t="shared" si="25"/>
        <v>400</v>
      </c>
      <c r="M3127" s="32">
        <v>0.4</v>
      </c>
      <c r="O3127" s="37"/>
      <c r="P3127" s="35"/>
      <c r="Q3127" s="33"/>
      <c r="R3127" s="34"/>
    </row>
    <row r="3128" spans="1:18" ht="15.75" customHeight="1" x14ac:dyDescent="0.2">
      <c r="A3128" s="22"/>
      <c r="B3128" s="27" t="s">
        <v>21</v>
      </c>
      <c r="C3128" s="27">
        <v>1185732</v>
      </c>
      <c r="D3128" s="28">
        <v>44327</v>
      </c>
      <c r="E3128" s="27" t="s">
        <v>40</v>
      </c>
      <c r="F3128" s="27" t="s">
        <v>117</v>
      </c>
      <c r="G3128" s="27" t="s">
        <v>118</v>
      </c>
      <c r="H3128" s="27" t="s">
        <v>26</v>
      </c>
      <c r="I3128" s="29">
        <v>0.35000000000000003</v>
      </c>
      <c r="J3128" s="30">
        <v>2250</v>
      </c>
      <c r="K3128" s="31">
        <f t="shared" si="24"/>
        <v>787.50000000000011</v>
      </c>
      <c r="L3128" s="31">
        <f t="shared" si="25"/>
        <v>275.625</v>
      </c>
      <c r="M3128" s="32">
        <v>0.35</v>
      </c>
      <c r="O3128" s="37"/>
      <c r="P3128" s="35"/>
      <c r="Q3128" s="33"/>
      <c r="R3128" s="34"/>
    </row>
    <row r="3129" spans="1:18" ht="15.75" customHeight="1" x14ac:dyDescent="0.2">
      <c r="A3129" s="22"/>
      <c r="B3129" s="27" t="s">
        <v>21</v>
      </c>
      <c r="C3129" s="27">
        <v>1185732</v>
      </c>
      <c r="D3129" s="28">
        <v>44327</v>
      </c>
      <c r="E3129" s="27" t="s">
        <v>40</v>
      </c>
      <c r="F3129" s="27" t="s">
        <v>117</v>
      </c>
      <c r="G3129" s="27" t="s">
        <v>118</v>
      </c>
      <c r="H3129" s="27" t="s">
        <v>27</v>
      </c>
      <c r="I3129" s="29">
        <v>0.35000000000000003</v>
      </c>
      <c r="J3129" s="30">
        <v>1750</v>
      </c>
      <c r="K3129" s="31">
        <f t="shared" si="24"/>
        <v>612.50000000000011</v>
      </c>
      <c r="L3129" s="31">
        <f t="shared" si="25"/>
        <v>214.37500000000003</v>
      </c>
      <c r="M3129" s="32">
        <v>0.35</v>
      </c>
      <c r="O3129" s="37"/>
      <c r="P3129" s="35"/>
      <c r="Q3129" s="33"/>
      <c r="R3129" s="34"/>
    </row>
    <row r="3130" spans="1:18" ht="15.75" customHeight="1" x14ac:dyDescent="0.2">
      <c r="A3130" s="22"/>
      <c r="B3130" s="27" t="s">
        <v>21</v>
      </c>
      <c r="C3130" s="27">
        <v>1185732</v>
      </c>
      <c r="D3130" s="28">
        <v>44327</v>
      </c>
      <c r="E3130" s="27" t="s">
        <v>40</v>
      </c>
      <c r="F3130" s="27" t="s">
        <v>117</v>
      </c>
      <c r="G3130" s="27" t="s">
        <v>118</v>
      </c>
      <c r="H3130" s="27" t="s">
        <v>28</v>
      </c>
      <c r="I3130" s="29">
        <v>0.44999999999999996</v>
      </c>
      <c r="J3130" s="30">
        <v>2000</v>
      </c>
      <c r="K3130" s="31">
        <f t="shared" si="24"/>
        <v>899.99999999999989</v>
      </c>
      <c r="L3130" s="31">
        <f t="shared" si="25"/>
        <v>269.99999999999994</v>
      </c>
      <c r="M3130" s="32">
        <v>0.3</v>
      </c>
      <c r="O3130" s="37"/>
      <c r="P3130" s="35"/>
      <c r="Q3130" s="33"/>
      <c r="R3130" s="34"/>
    </row>
    <row r="3131" spans="1:18" ht="15.75" customHeight="1" x14ac:dyDescent="0.2">
      <c r="A3131" s="22"/>
      <c r="B3131" s="27" t="s">
        <v>21</v>
      </c>
      <c r="C3131" s="27">
        <v>1185732</v>
      </c>
      <c r="D3131" s="28">
        <v>44327</v>
      </c>
      <c r="E3131" s="27" t="s">
        <v>40</v>
      </c>
      <c r="F3131" s="27" t="s">
        <v>117</v>
      </c>
      <c r="G3131" s="27" t="s">
        <v>118</v>
      </c>
      <c r="H3131" s="27" t="s">
        <v>29</v>
      </c>
      <c r="I3131" s="29">
        <v>0.54999999999999993</v>
      </c>
      <c r="J3131" s="30">
        <v>3250</v>
      </c>
      <c r="K3131" s="31">
        <f t="shared" si="24"/>
        <v>1787.4999999999998</v>
      </c>
      <c r="L3131" s="31">
        <f t="shared" si="25"/>
        <v>715</v>
      </c>
      <c r="M3131" s="32">
        <v>0.4</v>
      </c>
      <c r="O3131" s="37"/>
      <c r="P3131" s="35"/>
      <c r="Q3131" s="33"/>
      <c r="R3131" s="34"/>
    </row>
    <row r="3132" spans="1:18" ht="15.75" customHeight="1" x14ac:dyDescent="0.2">
      <c r="A3132" s="22"/>
      <c r="B3132" s="27" t="s">
        <v>21</v>
      </c>
      <c r="C3132" s="27">
        <v>1185732</v>
      </c>
      <c r="D3132" s="28">
        <v>44357</v>
      </c>
      <c r="E3132" s="27" t="s">
        <v>40</v>
      </c>
      <c r="F3132" s="27" t="s">
        <v>117</v>
      </c>
      <c r="G3132" s="27" t="s">
        <v>118</v>
      </c>
      <c r="H3132" s="27" t="s">
        <v>24</v>
      </c>
      <c r="I3132" s="29">
        <v>0.4</v>
      </c>
      <c r="J3132" s="30">
        <v>5750</v>
      </c>
      <c r="K3132" s="31">
        <f t="shared" si="24"/>
        <v>2300</v>
      </c>
      <c r="L3132" s="31">
        <f t="shared" si="25"/>
        <v>920</v>
      </c>
      <c r="M3132" s="32">
        <v>0.4</v>
      </c>
      <c r="O3132" s="37"/>
      <c r="P3132" s="35"/>
      <c r="Q3132" s="33"/>
      <c r="R3132" s="34"/>
    </row>
    <row r="3133" spans="1:18" ht="15.75" customHeight="1" x14ac:dyDescent="0.2">
      <c r="A3133" s="22"/>
      <c r="B3133" s="27" t="s">
        <v>21</v>
      </c>
      <c r="C3133" s="27">
        <v>1185732</v>
      </c>
      <c r="D3133" s="28">
        <v>44357</v>
      </c>
      <c r="E3133" s="27" t="s">
        <v>40</v>
      </c>
      <c r="F3133" s="27" t="s">
        <v>117</v>
      </c>
      <c r="G3133" s="27" t="s">
        <v>118</v>
      </c>
      <c r="H3133" s="27" t="s">
        <v>25</v>
      </c>
      <c r="I3133" s="29">
        <v>0.35000000000000009</v>
      </c>
      <c r="J3133" s="30">
        <v>3250</v>
      </c>
      <c r="K3133" s="31">
        <f t="shared" si="24"/>
        <v>1137.5000000000002</v>
      </c>
      <c r="L3133" s="31">
        <f t="shared" si="25"/>
        <v>455.00000000000011</v>
      </c>
      <c r="M3133" s="32">
        <v>0.4</v>
      </c>
      <c r="O3133" s="37"/>
      <c r="P3133" s="35"/>
      <c r="Q3133" s="33"/>
      <c r="R3133" s="34"/>
    </row>
    <row r="3134" spans="1:18" ht="15.75" customHeight="1" x14ac:dyDescent="0.2">
      <c r="A3134" s="22"/>
      <c r="B3134" s="27" t="s">
        <v>21</v>
      </c>
      <c r="C3134" s="27">
        <v>1185732</v>
      </c>
      <c r="D3134" s="28">
        <v>44357</v>
      </c>
      <c r="E3134" s="27" t="s">
        <v>40</v>
      </c>
      <c r="F3134" s="27" t="s">
        <v>117</v>
      </c>
      <c r="G3134" s="27" t="s">
        <v>118</v>
      </c>
      <c r="H3134" s="27" t="s">
        <v>26</v>
      </c>
      <c r="I3134" s="29">
        <v>0.30000000000000004</v>
      </c>
      <c r="J3134" s="30">
        <v>2000</v>
      </c>
      <c r="K3134" s="31">
        <f t="shared" si="24"/>
        <v>600.00000000000011</v>
      </c>
      <c r="L3134" s="31">
        <f t="shared" si="25"/>
        <v>210.00000000000003</v>
      </c>
      <c r="M3134" s="32">
        <v>0.35</v>
      </c>
      <c r="O3134" s="37"/>
      <c r="P3134" s="35"/>
      <c r="Q3134" s="33"/>
      <c r="R3134" s="34"/>
    </row>
    <row r="3135" spans="1:18" ht="15.75" customHeight="1" x14ac:dyDescent="0.2">
      <c r="A3135" s="22"/>
      <c r="B3135" s="27" t="s">
        <v>21</v>
      </c>
      <c r="C3135" s="27">
        <v>1185732</v>
      </c>
      <c r="D3135" s="28">
        <v>44357</v>
      </c>
      <c r="E3135" s="27" t="s">
        <v>40</v>
      </c>
      <c r="F3135" s="27" t="s">
        <v>117</v>
      </c>
      <c r="G3135" s="27" t="s">
        <v>118</v>
      </c>
      <c r="H3135" s="27" t="s">
        <v>27</v>
      </c>
      <c r="I3135" s="29">
        <v>0.30000000000000004</v>
      </c>
      <c r="J3135" s="30">
        <v>1750</v>
      </c>
      <c r="K3135" s="31">
        <f t="shared" si="24"/>
        <v>525.00000000000011</v>
      </c>
      <c r="L3135" s="31">
        <f t="shared" si="25"/>
        <v>183.75000000000003</v>
      </c>
      <c r="M3135" s="32">
        <v>0.35</v>
      </c>
      <c r="O3135" s="37"/>
      <c r="P3135" s="35"/>
      <c r="Q3135" s="33"/>
      <c r="R3135" s="34"/>
    </row>
    <row r="3136" spans="1:18" ht="15.75" customHeight="1" x14ac:dyDescent="0.2">
      <c r="A3136" s="22"/>
      <c r="B3136" s="27" t="s">
        <v>21</v>
      </c>
      <c r="C3136" s="27">
        <v>1185732</v>
      </c>
      <c r="D3136" s="28">
        <v>44357</v>
      </c>
      <c r="E3136" s="27" t="s">
        <v>40</v>
      </c>
      <c r="F3136" s="27" t="s">
        <v>117</v>
      </c>
      <c r="G3136" s="27" t="s">
        <v>118</v>
      </c>
      <c r="H3136" s="27" t="s">
        <v>28</v>
      </c>
      <c r="I3136" s="29">
        <v>0.4</v>
      </c>
      <c r="J3136" s="30">
        <v>1750</v>
      </c>
      <c r="K3136" s="31">
        <f t="shared" si="24"/>
        <v>700</v>
      </c>
      <c r="L3136" s="31">
        <f t="shared" si="25"/>
        <v>210</v>
      </c>
      <c r="M3136" s="32">
        <v>0.3</v>
      </c>
      <c r="O3136" s="37"/>
      <c r="P3136" s="35"/>
      <c r="Q3136" s="33"/>
      <c r="R3136" s="34"/>
    </row>
    <row r="3137" spans="1:18" ht="15.75" customHeight="1" x14ac:dyDescent="0.2">
      <c r="A3137" s="22"/>
      <c r="B3137" s="27" t="s">
        <v>21</v>
      </c>
      <c r="C3137" s="27">
        <v>1185732</v>
      </c>
      <c r="D3137" s="28">
        <v>44357</v>
      </c>
      <c r="E3137" s="27" t="s">
        <v>40</v>
      </c>
      <c r="F3137" s="27" t="s">
        <v>117</v>
      </c>
      <c r="G3137" s="27" t="s">
        <v>118</v>
      </c>
      <c r="H3137" s="27" t="s">
        <v>29</v>
      </c>
      <c r="I3137" s="29">
        <v>0.60000000000000009</v>
      </c>
      <c r="J3137" s="30">
        <v>3250</v>
      </c>
      <c r="K3137" s="31">
        <f t="shared" si="24"/>
        <v>1950.0000000000002</v>
      </c>
      <c r="L3137" s="31">
        <f t="shared" si="25"/>
        <v>780.00000000000011</v>
      </c>
      <c r="M3137" s="32">
        <v>0.4</v>
      </c>
      <c r="O3137" s="37"/>
      <c r="P3137" s="35"/>
      <c r="Q3137" s="33"/>
      <c r="R3137" s="34"/>
    </row>
    <row r="3138" spans="1:18" ht="15.75" customHeight="1" x14ac:dyDescent="0.2">
      <c r="A3138" s="22"/>
      <c r="B3138" s="27" t="s">
        <v>21</v>
      </c>
      <c r="C3138" s="27">
        <v>1185732</v>
      </c>
      <c r="D3138" s="28">
        <v>44386</v>
      </c>
      <c r="E3138" s="27" t="s">
        <v>40</v>
      </c>
      <c r="F3138" s="27" t="s">
        <v>117</v>
      </c>
      <c r="G3138" s="27" t="s">
        <v>118</v>
      </c>
      <c r="H3138" s="27" t="s">
        <v>24</v>
      </c>
      <c r="I3138" s="29">
        <v>0.55000000000000004</v>
      </c>
      <c r="J3138" s="30">
        <v>5500</v>
      </c>
      <c r="K3138" s="31">
        <f t="shared" si="24"/>
        <v>3025.0000000000005</v>
      </c>
      <c r="L3138" s="31">
        <f t="shared" si="25"/>
        <v>1210.0000000000002</v>
      </c>
      <c r="M3138" s="32">
        <v>0.4</v>
      </c>
      <c r="O3138" s="37"/>
      <c r="P3138" s="35"/>
      <c r="Q3138" s="33"/>
      <c r="R3138" s="34"/>
    </row>
    <row r="3139" spans="1:18" ht="15.75" customHeight="1" x14ac:dyDescent="0.2">
      <c r="A3139" s="22"/>
      <c r="B3139" s="27" t="s">
        <v>21</v>
      </c>
      <c r="C3139" s="27">
        <v>1185732</v>
      </c>
      <c r="D3139" s="28">
        <v>44386</v>
      </c>
      <c r="E3139" s="27" t="s">
        <v>40</v>
      </c>
      <c r="F3139" s="27" t="s">
        <v>117</v>
      </c>
      <c r="G3139" s="27" t="s">
        <v>118</v>
      </c>
      <c r="H3139" s="27" t="s">
        <v>25</v>
      </c>
      <c r="I3139" s="29">
        <v>0.50000000000000011</v>
      </c>
      <c r="J3139" s="30">
        <v>3000</v>
      </c>
      <c r="K3139" s="31">
        <f t="shared" si="24"/>
        <v>1500.0000000000002</v>
      </c>
      <c r="L3139" s="31">
        <f t="shared" si="25"/>
        <v>600.00000000000011</v>
      </c>
      <c r="M3139" s="32">
        <v>0.4</v>
      </c>
      <c r="O3139" s="37"/>
      <c r="P3139" s="35"/>
      <c r="Q3139" s="33"/>
      <c r="R3139" s="34"/>
    </row>
    <row r="3140" spans="1:18" ht="15.75" customHeight="1" x14ac:dyDescent="0.2">
      <c r="A3140" s="22"/>
      <c r="B3140" s="27" t="s">
        <v>21</v>
      </c>
      <c r="C3140" s="27">
        <v>1185732</v>
      </c>
      <c r="D3140" s="28">
        <v>44386</v>
      </c>
      <c r="E3140" s="27" t="s">
        <v>40</v>
      </c>
      <c r="F3140" s="27" t="s">
        <v>117</v>
      </c>
      <c r="G3140" s="27" t="s">
        <v>118</v>
      </c>
      <c r="H3140" s="27" t="s">
        <v>26</v>
      </c>
      <c r="I3140" s="29">
        <v>0.45</v>
      </c>
      <c r="J3140" s="30">
        <v>2250</v>
      </c>
      <c r="K3140" s="31">
        <f t="shared" si="24"/>
        <v>1012.5</v>
      </c>
      <c r="L3140" s="31">
        <f t="shared" si="25"/>
        <v>354.375</v>
      </c>
      <c r="M3140" s="32">
        <v>0.35</v>
      </c>
      <c r="O3140" s="37"/>
      <c r="P3140" s="35"/>
      <c r="Q3140" s="33"/>
      <c r="R3140" s="34"/>
    </row>
    <row r="3141" spans="1:18" ht="15.75" customHeight="1" x14ac:dyDescent="0.2">
      <c r="A3141" s="22"/>
      <c r="B3141" s="27" t="s">
        <v>21</v>
      </c>
      <c r="C3141" s="27">
        <v>1185732</v>
      </c>
      <c r="D3141" s="28">
        <v>44386</v>
      </c>
      <c r="E3141" s="27" t="s">
        <v>40</v>
      </c>
      <c r="F3141" s="27" t="s">
        <v>117</v>
      </c>
      <c r="G3141" s="27" t="s">
        <v>118</v>
      </c>
      <c r="H3141" s="27" t="s">
        <v>27</v>
      </c>
      <c r="I3141" s="29">
        <v>0.45</v>
      </c>
      <c r="J3141" s="30">
        <v>1750</v>
      </c>
      <c r="K3141" s="31">
        <f t="shared" si="24"/>
        <v>787.5</v>
      </c>
      <c r="L3141" s="31">
        <f t="shared" si="25"/>
        <v>275.625</v>
      </c>
      <c r="M3141" s="32">
        <v>0.35</v>
      </c>
      <c r="O3141" s="37"/>
      <c r="P3141" s="35"/>
      <c r="Q3141" s="33"/>
      <c r="R3141" s="34"/>
    </row>
    <row r="3142" spans="1:18" ht="15.75" customHeight="1" x14ac:dyDescent="0.2">
      <c r="A3142" s="22"/>
      <c r="B3142" s="27" t="s">
        <v>21</v>
      </c>
      <c r="C3142" s="27">
        <v>1185732</v>
      </c>
      <c r="D3142" s="28">
        <v>44386</v>
      </c>
      <c r="E3142" s="27" t="s">
        <v>40</v>
      </c>
      <c r="F3142" s="27" t="s">
        <v>117</v>
      </c>
      <c r="G3142" s="27" t="s">
        <v>118</v>
      </c>
      <c r="H3142" s="27" t="s">
        <v>28</v>
      </c>
      <c r="I3142" s="29">
        <v>0.55000000000000004</v>
      </c>
      <c r="J3142" s="30">
        <v>2000</v>
      </c>
      <c r="K3142" s="31">
        <f t="shared" si="24"/>
        <v>1100</v>
      </c>
      <c r="L3142" s="31">
        <f t="shared" si="25"/>
        <v>330</v>
      </c>
      <c r="M3142" s="32">
        <v>0.3</v>
      </c>
      <c r="O3142" s="37"/>
      <c r="P3142" s="35"/>
      <c r="Q3142" s="33"/>
      <c r="R3142" s="34"/>
    </row>
    <row r="3143" spans="1:18" ht="15.75" customHeight="1" x14ac:dyDescent="0.2">
      <c r="A3143" s="22"/>
      <c r="B3143" s="27" t="s">
        <v>21</v>
      </c>
      <c r="C3143" s="27">
        <v>1185732</v>
      </c>
      <c r="D3143" s="28">
        <v>44386</v>
      </c>
      <c r="E3143" s="27" t="s">
        <v>40</v>
      </c>
      <c r="F3143" s="27" t="s">
        <v>117</v>
      </c>
      <c r="G3143" s="27" t="s">
        <v>118</v>
      </c>
      <c r="H3143" s="27" t="s">
        <v>29</v>
      </c>
      <c r="I3143" s="29">
        <v>0.60000000000000009</v>
      </c>
      <c r="J3143" s="30">
        <v>3750</v>
      </c>
      <c r="K3143" s="31">
        <f t="shared" si="24"/>
        <v>2250.0000000000005</v>
      </c>
      <c r="L3143" s="31">
        <f t="shared" si="25"/>
        <v>900.00000000000023</v>
      </c>
      <c r="M3143" s="32">
        <v>0.4</v>
      </c>
      <c r="O3143" s="37"/>
      <c r="P3143" s="35"/>
      <c r="Q3143" s="33"/>
      <c r="R3143" s="34"/>
    </row>
    <row r="3144" spans="1:18" ht="15.75" customHeight="1" x14ac:dyDescent="0.2">
      <c r="A3144" s="22"/>
      <c r="B3144" s="27" t="s">
        <v>21</v>
      </c>
      <c r="C3144" s="27">
        <v>1185732</v>
      </c>
      <c r="D3144" s="28">
        <v>44418</v>
      </c>
      <c r="E3144" s="27" t="s">
        <v>40</v>
      </c>
      <c r="F3144" s="27" t="s">
        <v>117</v>
      </c>
      <c r="G3144" s="27" t="s">
        <v>118</v>
      </c>
      <c r="H3144" s="27" t="s">
        <v>24</v>
      </c>
      <c r="I3144" s="29">
        <v>0.5</v>
      </c>
      <c r="J3144" s="30">
        <v>5250</v>
      </c>
      <c r="K3144" s="31">
        <f t="shared" si="24"/>
        <v>2625</v>
      </c>
      <c r="L3144" s="31">
        <f t="shared" si="25"/>
        <v>1050</v>
      </c>
      <c r="M3144" s="32">
        <v>0.4</v>
      </c>
      <c r="O3144" s="37"/>
      <c r="P3144" s="35"/>
      <c r="Q3144" s="33"/>
      <c r="R3144" s="34"/>
    </row>
    <row r="3145" spans="1:18" ht="15.75" customHeight="1" x14ac:dyDescent="0.2">
      <c r="A3145" s="22"/>
      <c r="B3145" s="27" t="s">
        <v>21</v>
      </c>
      <c r="C3145" s="27">
        <v>1185732</v>
      </c>
      <c r="D3145" s="28">
        <v>44418</v>
      </c>
      <c r="E3145" s="27" t="s">
        <v>40</v>
      </c>
      <c r="F3145" s="27" t="s">
        <v>117</v>
      </c>
      <c r="G3145" s="27" t="s">
        <v>118</v>
      </c>
      <c r="H3145" s="27" t="s">
        <v>25</v>
      </c>
      <c r="I3145" s="29">
        <v>0.45000000000000007</v>
      </c>
      <c r="J3145" s="30">
        <v>3000</v>
      </c>
      <c r="K3145" s="31">
        <f t="shared" si="24"/>
        <v>1350.0000000000002</v>
      </c>
      <c r="L3145" s="31">
        <f t="shared" si="25"/>
        <v>540.00000000000011</v>
      </c>
      <c r="M3145" s="32">
        <v>0.4</v>
      </c>
      <c r="O3145" s="37"/>
      <c r="P3145" s="35"/>
      <c r="Q3145" s="33"/>
      <c r="R3145" s="34"/>
    </row>
    <row r="3146" spans="1:18" ht="15.75" customHeight="1" x14ac:dyDescent="0.2">
      <c r="A3146" s="22"/>
      <c r="B3146" s="27" t="s">
        <v>21</v>
      </c>
      <c r="C3146" s="27">
        <v>1185732</v>
      </c>
      <c r="D3146" s="28">
        <v>44418</v>
      </c>
      <c r="E3146" s="27" t="s">
        <v>40</v>
      </c>
      <c r="F3146" s="27" t="s">
        <v>117</v>
      </c>
      <c r="G3146" s="27" t="s">
        <v>118</v>
      </c>
      <c r="H3146" s="27" t="s">
        <v>26</v>
      </c>
      <c r="I3146" s="29">
        <v>0.4</v>
      </c>
      <c r="J3146" s="30">
        <v>2250</v>
      </c>
      <c r="K3146" s="31">
        <f t="shared" si="24"/>
        <v>900</v>
      </c>
      <c r="L3146" s="31">
        <f t="shared" si="25"/>
        <v>315</v>
      </c>
      <c r="M3146" s="32">
        <v>0.35</v>
      </c>
      <c r="O3146" s="37"/>
      <c r="P3146" s="35"/>
      <c r="Q3146" s="33"/>
      <c r="R3146" s="34"/>
    </row>
    <row r="3147" spans="1:18" ht="15.75" customHeight="1" x14ac:dyDescent="0.2">
      <c r="A3147" s="22"/>
      <c r="B3147" s="27" t="s">
        <v>21</v>
      </c>
      <c r="C3147" s="27">
        <v>1185732</v>
      </c>
      <c r="D3147" s="28">
        <v>44418</v>
      </c>
      <c r="E3147" s="27" t="s">
        <v>40</v>
      </c>
      <c r="F3147" s="27" t="s">
        <v>117</v>
      </c>
      <c r="G3147" s="27" t="s">
        <v>118</v>
      </c>
      <c r="H3147" s="27" t="s">
        <v>27</v>
      </c>
      <c r="I3147" s="29">
        <v>0.4</v>
      </c>
      <c r="J3147" s="30">
        <v>2000</v>
      </c>
      <c r="K3147" s="31">
        <f t="shared" si="24"/>
        <v>800</v>
      </c>
      <c r="L3147" s="31">
        <f t="shared" si="25"/>
        <v>280</v>
      </c>
      <c r="M3147" s="32">
        <v>0.35</v>
      </c>
      <c r="O3147" s="37"/>
      <c r="P3147" s="35"/>
      <c r="Q3147" s="33"/>
      <c r="R3147" s="34"/>
    </row>
    <row r="3148" spans="1:18" ht="15.75" customHeight="1" x14ac:dyDescent="0.2">
      <c r="A3148" s="22"/>
      <c r="B3148" s="27" t="s">
        <v>21</v>
      </c>
      <c r="C3148" s="27">
        <v>1185732</v>
      </c>
      <c r="D3148" s="28">
        <v>44418</v>
      </c>
      <c r="E3148" s="27" t="s">
        <v>40</v>
      </c>
      <c r="F3148" s="27" t="s">
        <v>117</v>
      </c>
      <c r="G3148" s="27" t="s">
        <v>118</v>
      </c>
      <c r="H3148" s="27" t="s">
        <v>28</v>
      </c>
      <c r="I3148" s="29">
        <v>0.5</v>
      </c>
      <c r="J3148" s="30">
        <v>1750</v>
      </c>
      <c r="K3148" s="31">
        <f t="shared" si="24"/>
        <v>875</v>
      </c>
      <c r="L3148" s="31">
        <f t="shared" si="25"/>
        <v>262.5</v>
      </c>
      <c r="M3148" s="32">
        <v>0.3</v>
      </c>
      <c r="O3148" s="37"/>
      <c r="P3148" s="35"/>
      <c r="Q3148" s="33"/>
      <c r="R3148" s="34"/>
    </row>
    <row r="3149" spans="1:18" ht="15.75" customHeight="1" x14ac:dyDescent="0.2">
      <c r="A3149" s="22"/>
      <c r="B3149" s="27" t="s">
        <v>21</v>
      </c>
      <c r="C3149" s="27">
        <v>1185732</v>
      </c>
      <c r="D3149" s="28">
        <v>44418</v>
      </c>
      <c r="E3149" s="27" t="s">
        <v>40</v>
      </c>
      <c r="F3149" s="27" t="s">
        <v>117</v>
      </c>
      <c r="G3149" s="27" t="s">
        <v>118</v>
      </c>
      <c r="H3149" s="27" t="s">
        <v>29</v>
      </c>
      <c r="I3149" s="29">
        <v>0.55000000000000004</v>
      </c>
      <c r="J3149" s="30">
        <v>3500</v>
      </c>
      <c r="K3149" s="31">
        <f t="shared" si="24"/>
        <v>1925.0000000000002</v>
      </c>
      <c r="L3149" s="31">
        <f t="shared" si="25"/>
        <v>770.00000000000011</v>
      </c>
      <c r="M3149" s="32">
        <v>0.4</v>
      </c>
      <c r="O3149" s="37"/>
      <c r="P3149" s="35"/>
      <c r="Q3149" s="33"/>
      <c r="R3149" s="34"/>
    </row>
    <row r="3150" spans="1:18" ht="15.75" customHeight="1" x14ac:dyDescent="0.2">
      <c r="A3150" s="22"/>
      <c r="B3150" s="27" t="s">
        <v>21</v>
      </c>
      <c r="C3150" s="27">
        <v>1185732</v>
      </c>
      <c r="D3150" s="28">
        <v>44450</v>
      </c>
      <c r="E3150" s="27" t="s">
        <v>40</v>
      </c>
      <c r="F3150" s="27" t="s">
        <v>117</v>
      </c>
      <c r="G3150" s="27" t="s">
        <v>118</v>
      </c>
      <c r="H3150" s="27" t="s">
        <v>24</v>
      </c>
      <c r="I3150" s="29">
        <v>0.35000000000000003</v>
      </c>
      <c r="J3150" s="30">
        <v>4750</v>
      </c>
      <c r="K3150" s="31">
        <f t="shared" si="24"/>
        <v>1662.5000000000002</v>
      </c>
      <c r="L3150" s="31">
        <f t="shared" si="25"/>
        <v>665.00000000000011</v>
      </c>
      <c r="M3150" s="32">
        <v>0.4</v>
      </c>
      <c r="O3150" s="37"/>
      <c r="P3150" s="35"/>
      <c r="Q3150" s="33"/>
      <c r="R3150" s="34"/>
    </row>
    <row r="3151" spans="1:18" ht="15.75" customHeight="1" x14ac:dyDescent="0.2">
      <c r="A3151" s="22"/>
      <c r="B3151" s="27" t="s">
        <v>21</v>
      </c>
      <c r="C3151" s="27">
        <v>1185732</v>
      </c>
      <c r="D3151" s="28">
        <v>44450</v>
      </c>
      <c r="E3151" s="27" t="s">
        <v>40</v>
      </c>
      <c r="F3151" s="27" t="s">
        <v>117</v>
      </c>
      <c r="G3151" s="27" t="s">
        <v>118</v>
      </c>
      <c r="H3151" s="27" t="s">
        <v>25</v>
      </c>
      <c r="I3151" s="29">
        <v>0.3000000000000001</v>
      </c>
      <c r="J3151" s="30">
        <v>2750</v>
      </c>
      <c r="K3151" s="31">
        <f t="shared" si="24"/>
        <v>825.00000000000023</v>
      </c>
      <c r="L3151" s="31">
        <f t="shared" si="25"/>
        <v>330.00000000000011</v>
      </c>
      <c r="M3151" s="32">
        <v>0.4</v>
      </c>
      <c r="O3151" s="37"/>
      <c r="P3151" s="35"/>
      <c r="Q3151" s="33"/>
      <c r="R3151" s="34"/>
    </row>
    <row r="3152" spans="1:18" ht="15.75" customHeight="1" x14ac:dyDescent="0.2">
      <c r="A3152" s="22"/>
      <c r="B3152" s="27" t="s">
        <v>21</v>
      </c>
      <c r="C3152" s="27">
        <v>1185732</v>
      </c>
      <c r="D3152" s="28">
        <v>44450</v>
      </c>
      <c r="E3152" s="27" t="s">
        <v>40</v>
      </c>
      <c r="F3152" s="27" t="s">
        <v>117</v>
      </c>
      <c r="G3152" s="27" t="s">
        <v>118</v>
      </c>
      <c r="H3152" s="27" t="s">
        <v>26</v>
      </c>
      <c r="I3152" s="29">
        <v>0.25000000000000006</v>
      </c>
      <c r="J3152" s="30">
        <v>1750</v>
      </c>
      <c r="K3152" s="31">
        <f t="shared" si="24"/>
        <v>437.50000000000011</v>
      </c>
      <c r="L3152" s="31">
        <f t="shared" si="25"/>
        <v>153.12500000000003</v>
      </c>
      <c r="M3152" s="32">
        <v>0.35</v>
      </c>
      <c r="O3152" s="37"/>
      <c r="P3152" s="35"/>
      <c r="Q3152" s="33"/>
      <c r="R3152" s="34"/>
    </row>
    <row r="3153" spans="1:18" ht="15.75" customHeight="1" x14ac:dyDescent="0.2">
      <c r="A3153" s="22"/>
      <c r="B3153" s="27" t="s">
        <v>21</v>
      </c>
      <c r="C3153" s="27">
        <v>1185732</v>
      </c>
      <c r="D3153" s="28">
        <v>44450</v>
      </c>
      <c r="E3153" s="27" t="s">
        <v>40</v>
      </c>
      <c r="F3153" s="27" t="s">
        <v>117</v>
      </c>
      <c r="G3153" s="27" t="s">
        <v>118</v>
      </c>
      <c r="H3153" s="27" t="s">
        <v>27</v>
      </c>
      <c r="I3153" s="29">
        <v>0.25000000000000006</v>
      </c>
      <c r="J3153" s="30">
        <v>1500</v>
      </c>
      <c r="K3153" s="31">
        <f t="shared" si="24"/>
        <v>375.00000000000006</v>
      </c>
      <c r="L3153" s="31">
        <f t="shared" si="25"/>
        <v>131.25</v>
      </c>
      <c r="M3153" s="32">
        <v>0.35</v>
      </c>
      <c r="O3153" s="37"/>
      <c r="P3153" s="35"/>
      <c r="Q3153" s="33"/>
      <c r="R3153" s="34"/>
    </row>
    <row r="3154" spans="1:18" ht="15.75" customHeight="1" x14ac:dyDescent="0.2">
      <c r="A3154" s="22"/>
      <c r="B3154" s="27" t="s">
        <v>21</v>
      </c>
      <c r="C3154" s="27">
        <v>1185732</v>
      </c>
      <c r="D3154" s="28">
        <v>44450</v>
      </c>
      <c r="E3154" s="27" t="s">
        <v>40</v>
      </c>
      <c r="F3154" s="27" t="s">
        <v>117</v>
      </c>
      <c r="G3154" s="27" t="s">
        <v>118</v>
      </c>
      <c r="H3154" s="27" t="s">
        <v>28</v>
      </c>
      <c r="I3154" s="29">
        <v>0.35000000000000003</v>
      </c>
      <c r="J3154" s="30">
        <v>1500</v>
      </c>
      <c r="K3154" s="31">
        <f t="shared" si="24"/>
        <v>525</v>
      </c>
      <c r="L3154" s="31">
        <f t="shared" si="25"/>
        <v>157.5</v>
      </c>
      <c r="M3154" s="32">
        <v>0.3</v>
      </c>
      <c r="O3154" s="37"/>
      <c r="P3154" s="35"/>
      <c r="Q3154" s="33"/>
      <c r="R3154" s="34"/>
    </row>
    <row r="3155" spans="1:18" ht="15.75" customHeight="1" x14ac:dyDescent="0.2">
      <c r="A3155" s="22"/>
      <c r="B3155" s="27" t="s">
        <v>21</v>
      </c>
      <c r="C3155" s="27">
        <v>1185732</v>
      </c>
      <c r="D3155" s="28">
        <v>44450</v>
      </c>
      <c r="E3155" s="27" t="s">
        <v>40</v>
      </c>
      <c r="F3155" s="27" t="s">
        <v>117</v>
      </c>
      <c r="G3155" s="27" t="s">
        <v>118</v>
      </c>
      <c r="H3155" s="27" t="s">
        <v>29</v>
      </c>
      <c r="I3155" s="29">
        <v>0.4</v>
      </c>
      <c r="J3155" s="30">
        <v>2250</v>
      </c>
      <c r="K3155" s="31">
        <f t="shared" si="24"/>
        <v>900</v>
      </c>
      <c r="L3155" s="31">
        <f t="shared" si="25"/>
        <v>360</v>
      </c>
      <c r="M3155" s="32">
        <v>0.4</v>
      </c>
      <c r="O3155" s="37"/>
      <c r="P3155" s="35"/>
      <c r="Q3155" s="33"/>
      <c r="R3155" s="34"/>
    </row>
    <row r="3156" spans="1:18" ht="15.75" customHeight="1" x14ac:dyDescent="0.2">
      <c r="A3156" s="22"/>
      <c r="B3156" s="27" t="s">
        <v>21</v>
      </c>
      <c r="C3156" s="27">
        <v>1185732</v>
      </c>
      <c r="D3156" s="28">
        <v>44479</v>
      </c>
      <c r="E3156" s="27" t="s">
        <v>40</v>
      </c>
      <c r="F3156" s="27" t="s">
        <v>117</v>
      </c>
      <c r="G3156" s="27" t="s">
        <v>118</v>
      </c>
      <c r="H3156" s="27" t="s">
        <v>24</v>
      </c>
      <c r="I3156" s="29">
        <v>0.44999999999999996</v>
      </c>
      <c r="J3156" s="30">
        <v>4000</v>
      </c>
      <c r="K3156" s="31">
        <f t="shared" si="24"/>
        <v>1799.9999999999998</v>
      </c>
      <c r="L3156" s="31">
        <f t="shared" si="25"/>
        <v>720</v>
      </c>
      <c r="M3156" s="32">
        <v>0.4</v>
      </c>
      <c r="O3156" s="37"/>
      <c r="P3156" s="35"/>
      <c r="Q3156" s="33"/>
      <c r="R3156" s="34"/>
    </row>
    <row r="3157" spans="1:18" ht="15.75" customHeight="1" x14ac:dyDescent="0.2">
      <c r="A3157" s="22"/>
      <c r="B3157" s="27" t="s">
        <v>21</v>
      </c>
      <c r="C3157" s="27">
        <v>1185732</v>
      </c>
      <c r="D3157" s="28">
        <v>44479</v>
      </c>
      <c r="E3157" s="27" t="s">
        <v>40</v>
      </c>
      <c r="F3157" s="27" t="s">
        <v>117</v>
      </c>
      <c r="G3157" s="27" t="s">
        <v>118</v>
      </c>
      <c r="H3157" s="27" t="s">
        <v>25</v>
      </c>
      <c r="I3157" s="29">
        <v>0.35000000000000003</v>
      </c>
      <c r="J3157" s="30">
        <v>2500</v>
      </c>
      <c r="K3157" s="31">
        <f t="shared" si="24"/>
        <v>875.00000000000011</v>
      </c>
      <c r="L3157" s="31">
        <f t="shared" si="25"/>
        <v>350.00000000000006</v>
      </c>
      <c r="M3157" s="32">
        <v>0.4</v>
      </c>
      <c r="O3157" s="37"/>
      <c r="P3157" s="35"/>
      <c r="Q3157" s="33"/>
      <c r="R3157" s="34"/>
    </row>
    <row r="3158" spans="1:18" ht="15.75" customHeight="1" x14ac:dyDescent="0.2">
      <c r="A3158" s="22"/>
      <c r="B3158" s="27" t="s">
        <v>21</v>
      </c>
      <c r="C3158" s="27">
        <v>1185732</v>
      </c>
      <c r="D3158" s="28">
        <v>44479</v>
      </c>
      <c r="E3158" s="27" t="s">
        <v>40</v>
      </c>
      <c r="F3158" s="27" t="s">
        <v>117</v>
      </c>
      <c r="G3158" s="27" t="s">
        <v>118</v>
      </c>
      <c r="H3158" s="27" t="s">
        <v>26</v>
      </c>
      <c r="I3158" s="29">
        <v>0.35000000000000003</v>
      </c>
      <c r="J3158" s="30">
        <v>1500</v>
      </c>
      <c r="K3158" s="31">
        <f t="shared" si="24"/>
        <v>525</v>
      </c>
      <c r="L3158" s="31">
        <f t="shared" si="25"/>
        <v>183.75</v>
      </c>
      <c r="M3158" s="32">
        <v>0.35</v>
      </c>
      <c r="O3158" s="37"/>
      <c r="P3158" s="35"/>
      <c r="Q3158" s="33"/>
      <c r="R3158" s="34"/>
    </row>
    <row r="3159" spans="1:18" ht="15.75" customHeight="1" x14ac:dyDescent="0.2">
      <c r="A3159" s="22"/>
      <c r="B3159" s="27" t="s">
        <v>21</v>
      </c>
      <c r="C3159" s="27">
        <v>1185732</v>
      </c>
      <c r="D3159" s="28">
        <v>44479</v>
      </c>
      <c r="E3159" s="27" t="s">
        <v>40</v>
      </c>
      <c r="F3159" s="27" t="s">
        <v>117</v>
      </c>
      <c r="G3159" s="27" t="s">
        <v>118</v>
      </c>
      <c r="H3159" s="27" t="s">
        <v>27</v>
      </c>
      <c r="I3159" s="29">
        <v>0.35000000000000003</v>
      </c>
      <c r="J3159" s="30">
        <v>1500</v>
      </c>
      <c r="K3159" s="31">
        <f t="shared" si="24"/>
        <v>525</v>
      </c>
      <c r="L3159" s="31">
        <f t="shared" si="25"/>
        <v>183.75</v>
      </c>
      <c r="M3159" s="32">
        <v>0.35</v>
      </c>
      <c r="O3159" s="37"/>
      <c r="P3159" s="35"/>
      <c r="Q3159" s="33"/>
      <c r="R3159" s="34"/>
    </row>
    <row r="3160" spans="1:18" ht="15.75" customHeight="1" x14ac:dyDescent="0.2">
      <c r="A3160" s="22"/>
      <c r="B3160" s="27" t="s">
        <v>21</v>
      </c>
      <c r="C3160" s="27">
        <v>1185732</v>
      </c>
      <c r="D3160" s="28">
        <v>44479</v>
      </c>
      <c r="E3160" s="27" t="s">
        <v>40</v>
      </c>
      <c r="F3160" s="27" t="s">
        <v>117</v>
      </c>
      <c r="G3160" s="27" t="s">
        <v>118</v>
      </c>
      <c r="H3160" s="27" t="s">
        <v>28</v>
      </c>
      <c r="I3160" s="29">
        <v>0.44999999999999996</v>
      </c>
      <c r="J3160" s="30">
        <v>1500</v>
      </c>
      <c r="K3160" s="31">
        <f t="shared" si="24"/>
        <v>674.99999999999989</v>
      </c>
      <c r="L3160" s="31">
        <f t="shared" si="25"/>
        <v>202.49999999999997</v>
      </c>
      <c r="M3160" s="32">
        <v>0.3</v>
      </c>
      <c r="O3160" s="37"/>
      <c r="P3160" s="35"/>
      <c r="Q3160" s="33"/>
      <c r="R3160" s="34"/>
    </row>
    <row r="3161" spans="1:18" ht="15.75" customHeight="1" x14ac:dyDescent="0.2">
      <c r="A3161" s="22"/>
      <c r="B3161" s="27" t="s">
        <v>21</v>
      </c>
      <c r="C3161" s="27">
        <v>1185732</v>
      </c>
      <c r="D3161" s="28">
        <v>44479</v>
      </c>
      <c r="E3161" s="27" t="s">
        <v>40</v>
      </c>
      <c r="F3161" s="27" t="s">
        <v>117</v>
      </c>
      <c r="G3161" s="27" t="s">
        <v>118</v>
      </c>
      <c r="H3161" s="27" t="s">
        <v>29</v>
      </c>
      <c r="I3161" s="29">
        <v>0.49999999999999983</v>
      </c>
      <c r="J3161" s="30">
        <v>2750</v>
      </c>
      <c r="K3161" s="31">
        <f t="shared" si="24"/>
        <v>1374.9999999999995</v>
      </c>
      <c r="L3161" s="31">
        <f t="shared" si="25"/>
        <v>549.99999999999989</v>
      </c>
      <c r="M3161" s="32">
        <v>0.4</v>
      </c>
      <c r="O3161" s="37"/>
      <c r="P3161" s="35"/>
      <c r="Q3161" s="33"/>
      <c r="R3161" s="34"/>
    </row>
    <row r="3162" spans="1:18" ht="15.75" customHeight="1" x14ac:dyDescent="0.2">
      <c r="A3162" s="22"/>
      <c r="B3162" s="27" t="s">
        <v>21</v>
      </c>
      <c r="C3162" s="27">
        <v>1185732</v>
      </c>
      <c r="D3162" s="28">
        <v>44510</v>
      </c>
      <c r="E3162" s="27" t="s">
        <v>40</v>
      </c>
      <c r="F3162" s="27" t="s">
        <v>117</v>
      </c>
      <c r="G3162" s="27" t="s">
        <v>118</v>
      </c>
      <c r="H3162" s="27" t="s">
        <v>24</v>
      </c>
      <c r="I3162" s="29">
        <v>0.44999999999999996</v>
      </c>
      <c r="J3162" s="30">
        <v>4250</v>
      </c>
      <c r="K3162" s="31">
        <f t="shared" si="24"/>
        <v>1912.4999999999998</v>
      </c>
      <c r="L3162" s="31">
        <f t="shared" si="25"/>
        <v>765</v>
      </c>
      <c r="M3162" s="32">
        <v>0.4</v>
      </c>
      <c r="O3162" s="37"/>
      <c r="P3162" s="35"/>
      <c r="Q3162" s="33"/>
      <c r="R3162" s="34"/>
    </row>
    <row r="3163" spans="1:18" ht="15.75" customHeight="1" x14ac:dyDescent="0.2">
      <c r="A3163" s="22"/>
      <c r="B3163" s="27" t="s">
        <v>21</v>
      </c>
      <c r="C3163" s="27">
        <v>1185732</v>
      </c>
      <c r="D3163" s="28">
        <v>44510</v>
      </c>
      <c r="E3163" s="27" t="s">
        <v>40</v>
      </c>
      <c r="F3163" s="27" t="s">
        <v>117</v>
      </c>
      <c r="G3163" s="27" t="s">
        <v>118</v>
      </c>
      <c r="H3163" s="27" t="s">
        <v>25</v>
      </c>
      <c r="I3163" s="29">
        <v>0.35000000000000003</v>
      </c>
      <c r="J3163" s="30">
        <v>3250</v>
      </c>
      <c r="K3163" s="31">
        <f t="shared" si="24"/>
        <v>1137.5</v>
      </c>
      <c r="L3163" s="31">
        <f t="shared" si="25"/>
        <v>455</v>
      </c>
      <c r="M3163" s="32">
        <v>0.4</v>
      </c>
      <c r="O3163" s="37"/>
      <c r="P3163" s="35"/>
      <c r="Q3163" s="33"/>
      <c r="R3163" s="34"/>
    </row>
    <row r="3164" spans="1:18" ht="15.75" customHeight="1" x14ac:dyDescent="0.2">
      <c r="A3164" s="22"/>
      <c r="B3164" s="27" t="s">
        <v>21</v>
      </c>
      <c r="C3164" s="27">
        <v>1185732</v>
      </c>
      <c r="D3164" s="28">
        <v>44510</v>
      </c>
      <c r="E3164" s="27" t="s">
        <v>40</v>
      </c>
      <c r="F3164" s="27" t="s">
        <v>117</v>
      </c>
      <c r="G3164" s="27" t="s">
        <v>118</v>
      </c>
      <c r="H3164" s="27" t="s">
        <v>26</v>
      </c>
      <c r="I3164" s="29">
        <v>0.35000000000000003</v>
      </c>
      <c r="J3164" s="30">
        <v>2700</v>
      </c>
      <c r="K3164" s="31">
        <f t="shared" si="24"/>
        <v>945.00000000000011</v>
      </c>
      <c r="L3164" s="31">
        <f t="shared" si="25"/>
        <v>330.75</v>
      </c>
      <c r="M3164" s="32">
        <v>0.35</v>
      </c>
      <c r="O3164" s="37"/>
      <c r="P3164" s="35"/>
      <c r="Q3164" s="33"/>
      <c r="R3164" s="34"/>
    </row>
    <row r="3165" spans="1:18" ht="15.75" customHeight="1" x14ac:dyDescent="0.2">
      <c r="A3165" s="22"/>
      <c r="B3165" s="27" t="s">
        <v>21</v>
      </c>
      <c r="C3165" s="27">
        <v>1185732</v>
      </c>
      <c r="D3165" s="28">
        <v>44510</v>
      </c>
      <c r="E3165" s="27" t="s">
        <v>40</v>
      </c>
      <c r="F3165" s="27" t="s">
        <v>117</v>
      </c>
      <c r="G3165" s="27" t="s">
        <v>118</v>
      </c>
      <c r="H3165" s="27" t="s">
        <v>27</v>
      </c>
      <c r="I3165" s="29">
        <v>0.35000000000000003</v>
      </c>
      <c r="J3165" s="30">
        <v>2750</v>
      </c>
      <c r="K3165" s="31">
        <f t="shared" si="24"/>
        <v>962.50000000000011</v>
      </c>
      <c r="L3165" s="31">
        <f t="shared" si="25"/>
        <v>336.875</v>
      </c>
      <c r="M3165" s="32">
        <v>0.35</v>
      </c>
      <c r="O3165" s="37"/>
      <c r="P3165" s="35"/>
      <c r="Q3165" s="33"/>
      <c r="R3165" s="34"/>
    </row>
    <row r="3166" spans="1:18" ht="15.75" customHeight="1" x14ac:dyDescent="0.2">
      <c r="A3166" s="22"/>
      <c r="B3166" s="27" t="s">
        <v>21</v>
      </c>
      <c r="C3166" s="27">
        <v>1185732</v>
      </c>
      <c r="D3166" s="28">
        <v>44510</v>
      </c>
      <c r="E3166" s="27" t="s">
        <v>40</v>
      </c>
      <c r="F3166" s="27" t="s">
        <v>117</v>
      </c>
      <c r="G3166" s="27" t="s">
        <v>118</v>
      </c>
      <c r="H3166" s="27" t="s">
        <v>28</v>
      </c>
      <c r="I3166" s="29">
        <v>0.6</v>
      </c>
      <c r="J3166" s="30">
        <v>2500</v>
      </c>
      <c r="K3166" s="31">
        <f t="shared" si="24"/>
        <v>1500</v>
      </c>
      <c r="L3166" s="31">
        <f t="shared" si="25"/>
        <v>450</v>
      </c>
      <c r="M3166" s="32">
        <v>0.3</v>
      </c>
      <c r="O3166" s="37"/>
      <c r="P3166" s="35"/>
      <c r="Q3166" s="33"/>
      <c r="R3166" s="34"/>
    </row>
    <row r="3167" spans="1:18" ht="15.75" customHeight="1" x14ac:dyDescent="0.2">
      <c r="A3167" s="22"/>
      <c r="B3167" s="27" t="s">
        <v>21</v>
      </c>
      <c r="C3167" s="27">
        <v>1185732</v>
      </c>
      <c r="D3167" s="28">
        <v>44510</v>
      </c>
      <c r="E3167" s="27" t="s">
        <v>40</v>
      </c>
      <c r="F3167" s="27" t="s">
        <v>117</v>
      </c>
      <c r="G3167" s="27" t="s">
        <v>118</v>
      </c>
      <c r="H3167" s="27" t="s">
        <v>29</v>
      </c>
      <c r="I3167" s="29">
        <v>0.64999999999999991</v>
      </c>
      <c r="J3167" s="30">
        <v>3500</v>
      </c>
      <c r="K3167" s="31">
        <f t="shared" si="24"/>
        <v>2274.9999999999995</v>
      </c>
      <c r="L3167" s="31">
        <f t="shared" si="25"/>
        <v>909.99999999999989</v>
      </c>
      <c r="M3167" s="32">
        <v>0.4</v>
      </c>
      <c r="O3167" s="37"/>
      <c r="P3167" s="35"/>
      <c r="Q3167" s="33"/>
      <c r="R3167" s="34"/>
    </row>
    <row r="3168" spans="1:18" ht="15.75" customHeight="1" x14ac:dyDescent="0.2">
      <c r="A3168" s="22"/>
      <c r="B3168" s="27" t="s">
        <v>21</v>
      </c>
      <c r="C3168" s="27">
        <v>1185732</v>
      </c>
      <c r="D3168" s="28">
        <v>44539</v>
      </c>
      <c r="E3168" s="27" t="s">
        <v>40</v>
      </c>
      <c r="F3168" s="27" t="s">
        <v>117</v>
      </c>
      <c r="G3168" s="27" t="s">
        <v>118</v>
      </c>
      <c r="H3168" s="27" t="s">
        <v>24</v>
      </c>
      <c r="I3168" s="29">
        <v>0.6</v>
      </c>
      <c r="J3168" s="30">
        <v>6000</v>
      </c>
      <c r="K3168" s="31">
        <f t="shared" si="24"/>
        <v>3600</v>
      </c>
      <c r="L3168" s="31">
        <f t="shared" si="25"/>
        <v>1440</v>
      </c>
      <c r="M3168" s="32">
        <v>0.4</v>
      </c>
      <c r="O3168" s="37"/>
      <c r="P3168" s="35"/>
      <c r="Q3168" s="33"/>
      <c r="R3168" s="34"/>
    </row>
    <row r="3169" spans="1:18" ht="15.75" customHeight="1" x14ac:dyDescent="0.2">
      <c r="A3169" s="22"/>
      <c r="B3169" s="27" t="s">
        <v>21</v>
      </c>
      <c r="C3169" s="27">
        <v>1185732</v>
      </c>
      <c r="D3169" s="28">
        <v>44539</v>
      </c>
      <c r="E3169" s="27" t="s">
        <v>40</v>
      </c>
      <c r="F3169" s="27" t="s">
        <v>117</v>
      </c>
      <c r="G3169" s="27" t="s">
        <v>118</v>
      </c>
      <c r="H3169" s="27" t="s">
        <v>25</v>
      </c>
      <c r="I3169" s="29">
        <v>0.5</v>
      </c>
      <c r="J3169" s="30">
        <v>4000</v>
      </c>
      <c r="K3169" s="31">
        <f t="shared" si="24"/>
        <v>2000</v>
      </c>
      <c r="L3169" s="31">
        <f t="shared" si="25"/>
        <v>800</v>
      </c>
      <c r="M3169" s="32">
        <v>0.4</v>
      </c>
      <c r="O3169" s="37"/>
      <c r="P3169" s="35"/>
      <c r="Q3169" s="33"/>
      <c r="R3169" s="34"/>
    </row>
    <row r="3170" spans="1:18" ht="15.75" customHeight="1" x14ac:dyDescent="0.2">
      <c r="A3170" s="22"/>
      <c r="B3170" s="27" t="s">
        <v>21</v>
      </c>
      <c r="C3170" s="27">
        <v>1185732</v>
      </c>
      <c r="D3170" s="28">
        <v>44539</v>
      </c>
      <c r="E3170" s="27" t="s">
        <v>40</v>
      </c>
      <c r="F3170" s="27" t="s">
        <v>117</v>
      </c>
      <c r="G3170" s="27" t="s">
        <v>118</v>
      </c>
      <c r="H3170" s="27" t="s">
        <v>26</v>
      </c>
      <c r="I3170" s="29">
        <v>0.5</v>
      </c>
      <c r="J3170" s="30">
        <v>3500</v>
      </c>
      <c r="K3170" s="31">
        <f t="shared" si="24"/>
        <v>1750</v>
      </c>
      <c r="L3170" s="31">
        <f t="shared" si="25"/>
        <v>612.5</v>
      </c>
      <c r="M3170" s="32">
        <v>0.35</v>
      </c>
      <c r="O3170" s="37"/>
      <c r="P3170" s="35"/>
      <c r="Q3170" s="33"/>
      <c r="R3170" s="34"/>
    </row>
    <row r="3171" spans="1:18" ht="15.75" customHeight="1" x14ac:dyDescent="0.2">
      <c r="A3171" s="22"/>
      <c r="B3171" s="27" t="s">
        <v>21</v>
      </c>
      <c r="C3171" s="27">
        <v>1185732</v>
      </c>
      <c r="D3171" s="28">
        <v>44539</v>
      </c>
      <c r="E3171" s="27" t="s">
        <v>40</v>
      </c>
      <c r="F3171" s="27" t="s">
        <v>117</v>
      </c>
      <c r="G3171" s="27" t="s">
        <v>118</v>
      </c>
      <c r="H3171" s="27" t="s">
        <v>27</v>
      </c>
      <c r="I3171" s="29">
        <v>0.5</v>
      </c>
      <c r="J3171" s="30">
        <v>3000</v>
      </c>
      <c r="K3171" s="31">
        <f t="shared" si="24"/>
        <v>1500</v>
      </c>
      <c r="L3171" s="31">
        <f t="shared" si="25"/>
        <v>525</v>
      </c>
      <c r="M3171" s="32">
        <v>0.35</v>
      </c>
      <c r="O3171" s="37"/>
      <c r="P3171" s="35"/>
      <c r="Q3171" s="33"/>
      <c r="R3171" s="34"/>
    </row>
    <row r="3172" spans="1:18" ht="15.75" customHeight="1" x14ac:dyDescent="0.2">
      <c r="A3172" s="22"/>
      <c r="B3172" s="27" t="s">
        <v>21</v>
      </c>
      <c r="C3172" s="27">
        <v>1185732</v>
      </c>
      <c r="D3172" s="28">
        <v>44539</v>
      </c>
      <c r="E3172" s="27" t="s">
        <v>40</v>
      </c>
      <c r="F3172" s="27" t="s">
        <v>117</v>
      </c>
      <c r="G3172" s="27" t="s">
        <v>118</v>
      </c>
      <c r="H3172" s="27" t="s">
        <v>28</v>
      </c>
      <c r="I3172" s="29">
        <v>0.6</v>
      </c>
      <c r="J3172" s="30">
        <v>3000</v>
      </c>
      <c r="K3172" s="31">
        <f t="shared" si="24"/>
        <v>1800</v>
      </c>
      <c r="L3172" s="31">
        <f t="shared" si="25"/>
        <v>540</v>
      </c>
      <c r="M3172" s="32">
        <v>0.3</v>
      </c>
      <c r="O3172" s="37"/>
      <c r="P3172" s="35"/>
      <c r="Q3172" s="33"/>
      <c r="R3172" s="34"/>
    </row>
    <row r="3173" spans="1:18" ht="15.75" customHeight="1" x14ac:dyDescent="0.2">
      <c r="A3173" s="22"/>
      <c r="B3173" s="27" t="s">
        <v>21</v>
      </c>
      <c r="C3173" s="27">
        <v>1185732</v>
      </c>
      <c r="D3173" s="28">
        <v>44539</v>
      </c>
      <c r="E3173" s="27" t="s">
        <v>40</v>
      </c>
      <c r="F3173" s="27" t="s">
        <v>117</v>
      </c>
      <c r="G3173" s="27" t="s">
        <v>118</v>
      </c>
      <c r="H3173" s="27" t="s">
        <v>29</v>
      </c>
      <c r="I3173" s="29">
        <v>0.64999999999999991</v>
      </c>
      <c r="J3173" s="30">
        <v>4000</v>
      </c>
      <c r="K3173" s="31">
        <f t="shared" si="24"/>
        <v>2599.9999999999995</v>
      </c>
      <c r="L3173" s="31">
        <f t="shared" si="25"/>
        <v>1039.9999999999998</v>
      </c>
      <c r="M3173" s="32">
        <v>0.4</v>
      </c>
      <c r="O3173" s="37"/>
      <c r="P3173" s="35"/>
      <c r="Q3173" s="33"/>
      <c r="R3173" s="34"/>
    </row>
    <row r="3174" spans="1:18" ht="15.75" customHeight="1" x14ac:dyDescent="0.2">
      <c r="A3174" s="22" t="s">
        <v>46</v>
      </c>
      <c r="B3174" s="27" t="s">
        <v>21</v>
      </c>
      <c r="C3174" s="27">
        <v>1185732</v>
      </c>
      <c r="D3174" s="28">
        <v>44213</v>
      </c>
      <c r="E3174" s="27" t="s">
        <v>40</v>
      </c>
      <c r="F3174" s="27" t="s">
        <v>119</v>
      </c>
      <c r="G3174" s="27" t="s">
        <v>120</v>
      </c>
      <c r="H3174" s="27" t="s">
        <v>24</v>
      </c>
      <c r="I3174" s="29">
        <v>0.35000000000000003</v>
      </c>
      <c r="J3174" s="30">
        <v>5000</v>
      </c>
      <c r="K3174" s="31">
        <f t="shared" si="24"/>
        <v>1750.0000000000002</v>
      </c>
      <c r="L3174" s="31">
        <f t="shared" si="25"/>
        <v>700.00000000000011</v>
      </c>
      <c r="M3174" s="32">
        <v>0.4</v>
      </c>
      <c r="O3174" s="37"/>
      <c r="P3174" s="35"/>
      <c r="Q3174" s="33"/>
      <c r="R3174" s="34"/>
    </row>
    <row r="3175" spans="1:18" ht="15.75" customHeight="1" x14ac:dyDescent="0.2">
      <c r="A3175" s="22"/>
      <c r="B3175" s="27" t="s">
        <v>21</v>
      </c>
      <c r="C3175" s="27">
        <v>1185732</v>
      </c>
      <c r="D3175" s="28">
        <v>44213</v>
      </c>
      <c r="E3175" s="27" t="s">
        <v>40</v>
      </c>
      <c r="F3175" s="27" t="s">
        <v>119</v>
      </c>
      <c r="G3175" s="27" t="s">
        <v>120</v>
      </c>
      <c r="H3175" s="27" t="s">
        <v>25</v>
      </c>
      <c r="I3175" s="29">
        <v>0.35000000000000003</v>
      </c>
      <c r="J3175" s="30">
        <v>3000</v>
      </c>
      <c r="K3175" s="31">
        <f t="shared" si="24"/>
        <v>1050</v>
      </c>
      <c r="L3175" s="31">
        <f t="shared" si="25"/>
        <v>420</v>
      </c>
      <c r="M3175" s="32">
        <v>0.4</v>
      </c>
      <c r="O3175" s="37"/>
      <c r="P3175" s="35"/>
      <c r="Q3175" s="33"/>
      <c r="R3175" s="34"/>
    </row>
    <row r="3176" spans="1:18" ht="15.75" customHeight="1" x14ac:dyDescent="0.2">
      <c r="A3176" s="22"/>
      <c r="B3176" s="27" t="s">
        <v>21</v>
      </c>
      <c r="C3176" s="27">
        <v>1185732</v>
      </c>
      <c r="D3176" s="28">
        <v>44213</v>
      </c>
      <c r="E3176" s="27" t="s">
        <v>40</v>
      </c>
      <c r="F3176" s="27" t="s">
        <v>119</v>
      </c>
      <c r="G3176" s="27" t="s">
        <v>120</v>
      </c>
      <c r="H3176" s="27" t="s">
        <v>26</v>
      </c>
      <c r="I3176" s="29">
        <v>0.25000000000000006</v>
      </c>
      <c r="J3176" s="30">
        <v>3000</v>
      </c>
      <c r="K3176" s="31">
        <f t="shared" si="24"/>
        <v>750.00000000000011</v>
      </c>
      <c r="L3176" s="31">
        <f t="shared" si="25"/>
        <v>300.00000000000006</v>
      </c>
      <c r="M3176" s="32">
        <v>0.4</v>
      </c>
      <c r="O3176" s="37"/>
      <c r="P3176" s="35"/>
      <c r="Q3176" s="33"/>
      <c r="R3176" s="34"/>
    </row>
    <row r="3177" spans="1:18" ht="15.75" customHeight="1" x14ac:dyDescent="0.2">
      <c r="A3177" s="22"/>
      <c r="B3177" s="27" t="s">
        <v>21</v>
      </c>
      <c r="C3177" s="27">
        <v>1185732</v>
      </c>
      <c r="D3177" s="28">
        <v>44213</v>
      </c>
      <c r="E3177" s="27" t="s">
        <v>40</v>
      </c>
      <c r="F3177" s="27" t="s">
        <v>119</v>
      </c>
      <c r="G3177" s="27" t="s">
        <v>120</v>
      </c>
      <c r="H3177" s="27" t="s">
        <v>27</v>
      </c>
      <c r="I3177" s="29">
        <v>0.30000000000000004</v>
      </c>
      <c r="J3177" s="30">
        <v>1500</v>
      </c>
      <c r="K3177" s="31">
        <f t="shared" si="24"/>
        <v>450.00000000000006</v>
      </c>
      <c r="L3177" s="31">
        <f t="shared" si="25"/>
        <v>180.00000000000003</v>
      </c>
      <c r="M3177" s="32">
        <v>0.4</v>
      </c>
      <c r="O3177" s="37"/>
      <c r="P3177" s="35"/>
      <c r="Q3177" s="33"/>
      <c r="R3177" s="34"/>
    </row>
    <row r="3178" spans="1:18" ht="15.75" customHeight="1" x14ac:dyDescent="0.2">
      <c r="A3178" s="22"/>
      <c r="B3178" s="27" t="s">
        <v>21</v>
      </c>
      <c r="C3178" s="27">
        <v>1185732</v>
      </c>
      <c r="D3178" s="28">
        <v>44213</v>
      </c>
      <c r="E3178" s="27" t="s">
        <v>40</v>
      </c>
      <c r="F3178" s="27" t="s">
        <v>119</v>
      </c>
      <c r="G3178" s="27" t="s">
        <v>120</v>
      </c>
      <c r="H3178" s="27" t="s">
        <v>28</v>
      </c>
      <c r="I3178" s="29">
        <v>0.44999999999999996</v>
      </c>
      <c r="J3178" s="30">
        <v>2000</v>
      </c>
      <c r="K3178" s="31">
        <f t="shared" si="24"/>
        <v>899.99999999999989</v>
      </c>
      <c r="L3178" s="31">
        <f t="shared" si="25"/>
        <v>360</v>
      </c>
      <c r="M3178" s="32">
        <v>0.4</v>
      </c>
      <c r="O3178" s="37"/>
      <c r="P3178" s="35"/>
      <c r="Q3178" s="33"/>
      <c r="R3178" s="34"/>
    </row>
    <row r="3179" spans="1:18" ht="15.75" customHeight="1" x14ac:dyDescent="0.2">
      <c r="A3179" s="22"/>
      <c r="B3179" s="27" t="s">
        <v>21</v>
      </c>
      <c r="C3179" s="27">
        <v>1185732</v>
      </c>
      <c r="D3179" s="28">
        <v>44213</v>
      </c>
      <c r="E3179" s="27" t="s">
        <v>40</v>
      </c>
      <c r="F3179" s="27" t="s">
        <v>119</v>
      </c>
      <c r="G3179" s="27" t="s">
        <v>120</v>
      </c>
      <c r="H3179" s="27" t="s">
        <v>29</v>
      </c>
      <c r="I3179" s="29">
        <v>0.35000000000000003</v>
      </c>
      <c r="J3179" s="30">
        <v>3000</v>
      </c>
      <c r="K3179" s="31">
        <f t="shared" si="24"/>
        <v>1050</v>
      </c>
      <c r="L3179" s="31">
        <f t="shared" si="25"/>
        <v>420</v>
      </c>
      <c r="M3179" s="32">
        <v>0.4</v>
      </c>
      <c r="O3179" s="37"/>
      <c r="P3179" s="35"/>
      <c r="Q3179" s="33"/>
      <c r="R3179" s="34"/>
    </row>
    <row r="3180" spans="1:18" ht="15.75" customHeight="1" x14ac:dyDescent="0.2">
      <c r="A3180" s="22"/>
      <c r="B3180" s="27" t="s">
        <v>21</v>
      </c>
      <c r="C3180" s="27">
        <v>1185732</v>
      </c>
      <c r="D3180" s="28">
        <v>44244</v>
      </c>
      <c r="E3180" s="27" t="s">
        <v>40</v>
      </c>
      <c r="F3180" s="27" t="s">
        <v>119</v>
      </c>
      <c r="G3180" s="27" t="s">
        <v>120</v>
      </c>
      <c r="H3180" s="27" t="s">
        <v>24</v>
      </c>
      <c r="I3180" s="29">
        <v>0.35000000000000003</v>
      </c>
      <c r="J3180" s="30">
        <v>5500</v>
      </c>
      <c r="K3180" s="31">
        <f t="shared" si="24"/>
        <v>1925.0000000000002</v>
      </c>
      <c r="L3180" s="31">
        <f t="shared" si="25"/>
        <v>770.00000000000011</v>
      </c>
      <c r="M3180" s="32">
        <v>0.4</v>
      </c>
      <c r="O3180" s="37"/>
      <c r="P3180" s="35"/>
      <c r="Q3180" s="33"/>
      <c r="R3180" s="34"/>
    </row>
    <row r="3181" spans="1:18" ht="15.75" customHeight="1" x14ac:dyDescent="0.2">
      <c r="A3181" s="22"/>
      <c r="B3181" s="27" t="s">
        <v>21</v>
      </c>
      <c r="C3181" s="27">
        <v>1185732</v>
      </c>
      <c r="D3181" s="28">
        <v>44244</v>
      </c>
      <c r="E3181" s="27" t="s">
        <v>40</v>
      </c>
      <c r="F3181" s="27" t="s">
        <v>119</v>
      </c>
      <c r="G3181" s="27" t="s">
        <v>120</v>
      </c>
      <c r="H3181" s="27" t="s">
        <v>25</v>
      </c>
      <c r="I3181" s="29">
        <v>0.4</v>
      </c>
      <c r="J3181" s="30">
        <v>2000</v>
      </c>
      <c r="K3181" s="31">
        <f t="shared" si="24"/>
        <v>800</v>
      </c>
      <c r="L3181" s="31">
        <f t="shared" si="25"/>
        <v>320</v>
      </c>
      <c r="M3181" s="32">
        <v>0.4</v>
      </c>
      <c r="O3181" s="37"/>
      <c r="P3181" s="35"/>
      <c r="Q3181" s="33"/>
      <c r="R3181" s="34"/>
    </row>
    <row r="3182" spans="1:18" ht="15.75" customHeight="1" x14ac:dyDescent="0.2">
      <c r="A3182" s="22"/>
      <c r="B3182" s="27" t="s">
        <v>21</v>
      </c>
      <c r="C3182" s="27">
        <v>1185732</v>
      </c>
      <c r="D3182" s="28">
        <v>44244</v>
      </c>
      <c r="E3182" s="27" t="s">
        <v>40</v>
      </c>
      <c r="F3182" s="27" t="s">
        <v>119</v>
      </c>
      <c r="G3182" s="27" t="s">
        <v>120</v>
      </c>
      <c r="H3182" s="27" t="s">
        <v>26</v>
      </c>
      <c r="I3182" s="29">
        <v>0.30000000000000004</v>
      </c>
      <c r="J3182" s="30">
        <v>3000</v>
      </c>
      <c r="K3182" s="31">
        <f t="shared" si="24"/>
        <v>900.00000000000011</v>
      </c>
      <c r="L3182" s="31">
        <f t="shared" si="25"/>
        <v>360.00000000000006</v>
      </c>
      <c r="M3182" s="32">
        <v>0.4</v>
      </c>
      <c r="O3182" s="37"/>
      <c r="P3182" s="35"/>
      <c r="Q3182" s="33"/>
      <c r="R3182" s="34"/>
    </row>
    <row r="3183" spans="1:18" ht="15.75" customHeight="1" x14ac:dyDescent="0.2">
      <c r="A3183" s="22"/>
      <c r="B3183" s="27" t="s">
        <v>21</v>
      </c>
      <c r="C3183" s="27">
        <v>1185732</v>
      </c>
      <c r="D3183" s="28">
        <v>44244</v>
      </c>
      <c r="E3183" s="27" t="s">
        <v>40</v>
      </c>
      <c r="F3183" s="27" t="s">
        <v>119</v>
      </c>
      <c r="G3183" s="27" t="s">
        <v>120</v>
      </c>
      <c r="H3183" s="27" t="s">
        <v>27</v>
      </c>
      <c r="I3183" s="29">
        <v>0.35000000000000003</v>
      </c>
      <c r="J3183" s="30">
        <v>1750</v>
      </c>
      <c r="K3183" s="31">
        <f t="shared" si="24"/>
        <v>612.50000000000011</v>
      </c>
      <c r="L3183" s="31">
        <f t="shared" si="25"/>
        <v>245.00000000000006</v>
      </c>
      <c r="M3183" s="32">
        <v>0.4</v>
      </c>
      <c r="O3183" s="37"/>
      <c r="P3183" s="35"/>
      <c r="Q3183" s="33"/>
      <c r="R3183" s="34"/>
    </row>
    <row r="3184" spans="1:18" ht="15.75" customHeight="1" x14ac:dyDescent="0.2">
      <c r="A3184" s="22"/>
      <c r="B3184" s="27" t="s">
        <v>21</v>
      </c>
      <c r="C3184" s="27">
        <v>1185732</v>
      </c>
      <c r="D3184" s="28">
        <v>44244</v>
      </c>
      <c r="E3184" s="27" t="s">
        <v>40</v>
      </c>
      <c r="F3184" s="27" t="s">
        <v>119</v>
      </c>
      <c r="G3184" s="27" t="s">
        <v>120</v>
      </c>
      <c r="H3184" s="27" t="s">
        <v>28</v>
      </c>
      <c r="I3184" s="29">
        <v>0.49999999999999994</v>
      </c>
      <c r="J3184" s="30">
        <v>2500</v>
      </c>
      <c r="K3184" s="31">
        <f t="shared" si="24"/>
        <v>1249.9999999999998</v>
      </c>
      <c r="L3184" s="31">
        <f t="shared" si="25"/>
        <v>499.99999999999994</v>
      </c>
      <c r="M3184" s="32">
        <v>0.4</v>
      </c>
      <c r="O3184" s="37"/>
      <c r="P3184" s="35"/>
      <c r="Q3184" s="33"/>
      <c r="R3184" s="34"/>
    </row>
    <row r="3185" spans="1:18" ht="15.75" customHeight="1" x14ac:dyDescent="0.2">
      <c r="A3185" s="22"/>
      <c r="B3185" s="27" t="s">
        <v>21</v>
      </c>
      <c r="C3185" s="27">
        <v>1185732</v>
      </c>
      <c r="D3185" s="28">
        <v>44244</v>
      </c>
      <c r="E3185" s="27" t="s">
        <v>40</v>
      </c>
      <c r="F3185" s="27" t="s">
        <v>119</v>
      </c>
      <c r="G3185" s="27" t="s">
        <v>120</v>
      </c>
      <c r="H3185" s="27" t="s">
        <v>29</v>
      </c>
      <c r="I3185" s="29">
        <v>0.24999999999999994</v>
      </c>
      <c r="J3185" s="30">
        <v>3500</v>
      </c>
      <c r="K3185" s="31">
        <f t="shared" si="24"/>
        <v>874.99999999999977</v>
      </c>
      <c r="L3185" s="31">
        <f t="shared" si="25"/>
        <v>349.99999999999994</v>
      </c>
      <c r="M3185" s="32">
        <v>0.4</v>
      </c>
      <c r="O3185" s="37"/>
      <c r="P3185" s="35"/>
      <c r="Q3185" s="33"/>
      <c r="R3185" s="34"/>
    </row>
    <row r="3186" spans="1:18" ht="15.75" customHeight="1" x14ac:dyDescent="0.2">
      <c r="A3186" s="22"/>
      <c r="B3186" s="27" t="s">
        <v>21</v>
      </c>
      <c r="C3186" s="27">
        <v>1185732</v>
      </c>
      <c r="D3186" s="28">
        <v>44271</v>
      </c>
      <c r="E3186" s="27" t="s">
        <v>40</v>
      </c>
      <c r="F3186" s="27" t="s">
        <v>119</v>
      </c>
      <c r="G3186" s="27" t="s">
        <v>120</v>
      </c>
      <c r="H3186" s="27" t="s">
        <v>24</v>
      </c>
      <c r="I3186" s="29">
        <v>0.30000000000000004</v>
      </c>
      <c r="J3186" s="30">
        <v>5700</v>
      </c>
      <c r="K3186" s="31">
        <f t="shared" si="24"/>
        <v>1710.0000000000002</v>
      </c>
      <c r="L3186" s="31">
        <f t="shared" si="25"/>
        <v>684.00000000000011</v>
      </c>
      <c r="M3186" s="32">
        <v>0.4</v>
      </c>
      <c r="O3186" s="37"/>
      <c r="P3186" s="35"/>
      <c r="Q3186" s="33"/>
      <c r="R3186" s="34"/>
    </row>
    <row r="3187" spans="1:18" ht="15.75" customHeight="1" x14ac:dyDescent="0.2">
      <c r="A3187" s="22"/>
      <c r="B3187" s="27" t="s">
        <v>21</v>
      </c>
      <c r="C3187" s="27">
        <v>1185732</v>
      </c>
      <c r="D3187" s="28">
        <v>44271</v>
      </c>
      <c r="E3187" s="27" t="s">
        <v>40</v>
      </c>
      <c r="F3187" s="27" t="s">
        <v>119</v>
      </c>
      <c r="G3187" s="27" t="s">
        <v>120</v>
      </c>
      <c r="H3187" s="27" t="s">
        <v>25</v>
      </c>
      <c r="I3187" s="29">
        <v>0.30000000000000004</v>
      </c>
      <c r="J3187" s="30">
        <v>2750</v>
      </c>
      <c r="K3187" s="31">
        <f t="shared" si="24"/>
        <v>825.00000000000011</v>
      </c>
      <c r="L3187" s="31">
        <f t="shared" si="25"/>
        <v>330.00000000000006</v>
      </c>
      <c r="M3187" s="32">
        <v>0.4</v>
      </c>
      <c r="O3187" s="37"/>
      <c r="P3187" s="35"/>
      <c r="Q3187" s="33"/>
      <c r="R3187" s="34"/>
    </row>
    <row r="3188" spans="1:18" ht="15.75" customHeight="1" x14ac:dyDescent="0.2">
      <c r="A3188" s="22"/>
      <c r="B3188" s="27" t="s">
        <v>21</v>
      </c>
      <c r="C3188" s="27">
        <v>1185732</v>
      </c>
      <c r="D3188" s="28">
        <v>44271</v>
      </c>
      <c r="E3188" s="27" t="s">
        <v>40</v>
      </c>
      <c r="F3188" s="27" t="s">
        <v>119</v>
      </c>
      <c r="G3188" s="27" t="s">
        <v>120</v>
      </c>
      <c r="H3188" s="27" t="s">
        <v>26</v>
      </c>
      <c r="I3188" s="29">
        <v>0.2</v>
      </c>
      <c r="J3188" s="30">
        <v>3250</v>
      </c>
      <c r="K3188" s="31">
        <f t="shared" si="24"/>
        <v>650</v>
      </c>
      <c r="L3188" s="31">
        <f t="shared" si="25"/>
        <v>260</v>
      </c>
      <c r="M3188" s="32">
        <v>0.4</v>
      </c>
      <c r="O3188" s="37"/>
      <c r="P3188" s="35"/>
      <c r="Q3188" s="33"/>
      <c r="R3188" s="34"/>
    </row>
    <row r="3189" spans="1:18" ht="15.75" customHeight="1" x14ac:dyDescent="0.2">
      <c r="A3189" s="22"/>
      <c r="B3189" s="27" t="s">
        <v>21</v>
      </c>
      <c r="C3189" s="27">
        <v>1185732</v>
      </c>
      <c r="D3189" s="28">
        <v>44271</v>
      </c>
      <c r="E3189" s="27" t="s">
        <v>40</v>
      </c>
      <c r="F3189" s="27" t="s">
        <v>119</v>
      </c>
      <c r="G3189" s="27" t="s">
        <v>120</v>
      </c>
      <c r="H3189" s="27" t="s">
        <v>27</v>
      </c>
      <c r="I3189" s="29">
        <v>0.24999999999999994</v>
      </c>
      <c r="J3189" s="30">
        <v>1750</v>
      </c>
      <c r="K3189" s="31">
        <f t="shared" si="24"/>
        <v>437.49999999999989</v>
      </c>
      <c r="L3189" s="31">
        <f t="shared" si="25"/>
        <v>174.99999999999997</v>
      </c>
      <c r="M3189" s="32">
        <v>0.4</v>
      </c>
      <c r="O3189" s="37"/>
      <c r="P3189" s="35"/>
      <c r="Q3189" s="33"/>
      <c r="R3189" s="34"/>
    </row>
    <row r="3190" spans="1:18" ht="15.75" customHeight="1" x14ac:dyDescent="0.2">
      <c r="A3190" s="22"/>
      <c r="B3190" s="27" t="s">
        <v>21</v>
      </c>
      <c r="C3190" s="27">
        <v>1185732</v>
      </c>
      <c r="D3190" s="28">
        <v>44271</v>
      </c>
      <c r="E3190" s="27" t="s">
        <v>40</v>
      </c>
      <c r="F3190" s="27" t="s">
        <v>119</v>
      </c>
      <c r="G3190" s="27" t="s">
        <v>120</v>
      </c>
      <c r="H3190" s="27" t="s">
        <v>28</v>
      </c>
      <c r="I3190" s="29">
        <v>0.4</v>
      </c>
      <c r="J3190" s="30">
        <v>2250</v>
      </c>
      <c r="K3190" s="31">
        <f t="shared" si="24"/>
        <v>900</v>
      </c>
      <c r="L3190" s="31">
        <f t="shared" si="25"/>
        <v>360</v>
      </c>
      <c r="M3190" s="32">
        <v>0.4</v>
      </c>
      <c r="O3190" s="37"/>
      <c r="P3190" s="35"/>
      <c r="Q3190" s="33"/>
      <c r="R3190" s="34"/>
    </row>
    <row r="3191" spans="1:18" ht="15.75" customHeight="1" x14ac:dyDescent="0.2">
      <c r="A3191" s="22"/>
      <c r="B3191" s="27" t="s">
        <v>21</v>
      </c>
      <c r="C3191" s="27">
        <v>1185732</v>
      </c>
      <c r="D3191" s="28">
        <v>44271</v>
      </c>
      <c r="E3191" s="27" t="s">
        <v>40</v>
      </c>
      <c r="F3191" s="27" t="s">
        <v>119</v>
      </c>
      <c r="G3191" s="27" t="s">
        <v>120</v>
      </c>
      <c r="H3191" s="27" t="s">
        <v>29</v>
      </c>
      <c r="I3191" s="29">
        <v>0.30000000000000004</v>
      </c>
      <c r="J3191" s="30">
        <v>3250</v>
      </c>
      <c r="K3191" s="31">
        <f t="shared" si="24"/>
        <v>975.00000000000011</v>
      </c>
      <c r="L3191" s="31">
        <f t="shared" si="25"/>
        <v>390.00000000000006</v>
      </c>
      <c r="M3191" s="32">
        <v>0.4</v>
      </c>
      <c r="O3191" s="37"/>
      <c r="P3191" s="35"/>
      <c r="Q3191" s="33"/>
      <c r="R3191" s="34"/>
    </row>
    <row r="3192" spans="1:18" ht="15.75" customHeight="1" x14ac:dyDescent="0.2">
      <c r="A3192" s="22"/>
      <c r="B3192" s="27" t="s">
        <v>21</v>
      </c>
      <c r="C3192" s="27">
        <v>1185732</v>
      </c>
      <c r="D3192" s="28">
        <v>44303</v>
      </c>
      <c r="E3192" s="27" t="s">
        <v>40</v>
      </c>
      <c r="F3192" s="27" t="s">
        <v>119</v>
      </c>
      <c r="G3192" s="27" t="s">
        <v>120</v>
      </c>
      <c r="H3192" s="27" t="s">
        <v>24</v>
      </c>
      <c r="I3192" s="29">
        <v>0.30000000000000004</v>
      </c>
      <c r="J3192" s="30">
        <v>5500</v>
      </c>
      <c r="K3192" s="31">
        <f t="shared" si="24"/>
        <v>1650.0000000000002</v>
      </c>
      <c r="L3192" s="31">
        <f t="shared" si="25"/>
        <v>660.00000000000011</v>
      </c>
      <c r="M3192" s="32">
        <v>0.4</v>
      </c>
      <c r="O3192" s="37"/>
      <c r="P3192" s="35"/>
      <c r="Q3192" s="33"/>
      <c r="R3192" s="34"/>
    </row>
    <row r="3193" spans="1:18" ht="15.75" customHeight="1" x14ac:dyDescent="0.2">
      <c r="A3193" s="22"/>
      <c r="B3193" s="27" t="s">
        <v>21</v>
      </c>
      <c r="C3193" s="27">
        <v>1185732</v>
      </c>
      <c r="D3193" s="28">
        <v>44303</v>
      </c>
      <c r="E3193" s="27" t="s">
        <v>40</v>
      </c>
      <c r="F3193" s="27" t="s">
        <v>119</v>
      </c>
      <c r="G3193" s="27" t="s">
        <v>120</v>
      </c>
      <c r="H3193" s="27" t="s">
        <v>25</v>
      </c>
      <c r="I3193" s="29">
        <v>0.30000000000000004</v>
      </c>
      <c r="J3193" s="30">
        <v>2500</v>
      </c>
      <c r="K3193" s="31">
        <f t="shared" si="24"/>
        <v>750.00000000000011</v>
      </c>
      <c r="L3193" s="31">
        <f t="shared" si="25"/>
        <v>300.00000000000006</v>
      </c>
      <c r="M3193" s="32">
        <v>0.4</v>
      </c>
      <c r="O3193" s="37"/>
      <c r="P3193" s="35"/>
      <c r="Q3193" s="33"/>
      <c r="R3193" s="34"/>
    </row>
    <row r="3194" spans="1:18" ht="15.75" customHeight="1" x14ac:dyDescent="0.2">
      <c r="A3194" s="22"/>
      <c r="B3194" s="27" t="s">
        <v>21</v>
      </c>
      <c r="C3194" s="27">
        <v>1185732</v>
      </c>
      <c r="D3194" s="28">
        <v>44303</v>
      </c>
      <c r="E3194" s="27" t="s">
        <v>40</v>
      </c>
      <c r="F3194" s="27" t="s">
        <v>119</v>
      </c>
      <c r="G3194" s="27" t="s">
        <v>120</v>
      </c>
      <c r="H3194" s="27" t="s">
        <v>26</v>
      </c>
      <c r="I3194" s="29">
        <v>0.2</v>
      </c>
      <c r="J3194" s="30">
        <v>2500</v>
      </c>
      <c r="K3194" s="31">
        <f t="shared" si="24"/>
        <v>500</v>
      </c>
      <c r="L3194" s="31">
        <f t="shared" si="25"/>
        <v>200</v>
      </c>
      <c r="M3194" s="32">
        <v>0.4</v>
      </c>
      <c r="O3194" s="37"/>
      <c r="P3194" s="35"/>
      <c r="Q3194" s="33"/>
      <c r="R3194" s="34"/>
    </row>
    <row r="3195" spans="1:18" ht="15.75" customHeight="1" x14ac:dyDescent="0.2">
      <c r="A3195" s="22"/>
      <c r="B3195" s="27" t="s">
        <v>21</v>
      </c>
      <c r="C3195" s="27">
        <v>1185732</v>
      </c>
      <c r="D3195" s="28">
        <v>44303</v>
      </c>
      <c r="E3195" s="27" t="s">
        <v>40</v>
      </c>
      <c r="F3195" s="27" t="s">
        <v>119</v>
      </c>
      <c r="G3195" s="27" t="s">
        <v>120</v>
      </c>
      <c r="H3195" s="27" t="s">
        <v>27</v>
      </c>
      <c r="I3195" s="29">
        <v>0.24999999999999994</v>
      </c>
      <c r="J3195" s="30">
        <v>1750</v>
      </c>
      <c r="K3195" s="31">
        <f t="shared" si="24"/>
        <v>437.49999999999989</v>
      </c>
      <c r="L3195" s="31">
        <f t="shared" si="25"/>
        <v>174.99999999999997</v>
      </c>
      <c r="M3195" s="32">
        <v>0.4</v>
      </c>
      <c r="O3195" s="37"/>
      <c r="P3195" s="35"/>
      <c r="Q3195" s="33"/>
      <c r="R3195" s="34"/>
    </row>
    <row r="3196" spans="1:18" ht="15.75" customHeight="1" x14ac:dyDescent="0.2">
      <c r="A3196" s="22"/>
      <c r="B3196" s="27" t="s">
        <v>21</v>
      </c>
      <c r="C3196" s="27">
        <v>1185732</v>
      </c>
      <c r="D3196" s="28">
        <v>44303</v>
      </c>
      <c r="E3196" s="27" t="s">
        <v>40</v>
      </c>
      <c r="F3196" s="27" t="s">
        <v>119</v>
      </c>
      <c r="G3196" s="27" t="s">
        <v>120</v>
      </c>
      <c r="H3196" s="27" t="s">
        <v>28</v>
      </c>
      <c r="I3196" s="29">
        <v>0.65</v>
      </c>
      <c r="J3196" s="30">
        <v>2000</v>
      </c>
      <c r="K3196" s="31">
        <f t="shared" si="24"/>
        <v>1300</v>
      </c>
      <c r="L3196" s="31">
        <f t="shared" si="25"/>
        <v>520</v>
      </c>
      <c r="M3196" s="32">
        <v>0.4</v>
      </c>
      <c r="O3196" s="37"/>
      <c r="P3196" s="35"/>
      <c r="Q3196" s="33"/>
      <c r="R3196" s="34"/>
    </row>
    <row r="3197" spans="1:18" ht="15.75" customHeight="1" x14ac:dyDescent="0.2">
      <c r="A3197" s="22"/>
      <c r="B3197" s="27" t="s">
        <v>21</v>
      </c>
      <c r="C3197" s="27">
        <v>1185732</v>
      </c>
      <c r="D3197" s="28">
        <v>44303</v>
      </c>
      <c r="E3197" s="27" t="s">
        <v>40</v>
      </c>
      <c r="F3197" s="27" t="s">
        <v>119</v>
      </c>
      <c r="G3197" s="27" t="s">
        <v>120</v>
      </c>
      <c r="H3197" s="27" t="s">
        <v>29</v>
      </c>
      <c r="I3197" s="29">
        <v>0.5</v>
      </c>
      <c r="J3197" s="30">
        <v>3250</v>
      </c>
      <c r="K3197" s="31">
        <f t="shared" si="24"/>
        <v>1625</v>
      </c>
      <c r="L3197" s="31">
        <f t="shared" si="25"/>
        <v>650</v>
      </c>
      <c r="M3197" s="32">
        <v>0.4</v>
      </c>
      <c r="O3197" s="37"/>
      <c r="P3197" s="35"/>
      <c r="Q3197" s="33"/>
      <c r="R3197" s="34"/>
    </row>
    <row r="3198" spans="1:18" ht="15.75" customHeight="1" x14ac:dyDescent="0.2">
      <c r="A3198" s="22"/>
      <c r="B3198" s="27" t="s">
        <v>21</v>
      </c>
      <c r="C3198" s="27">
        <v>1185732</v>
      </c>
      <c r="D3198" s="28">
        <v>44334</v>
      </c>
      <c r="E3198" s="27" t="s">
        <v>40</v>
      </c>
      <c r="F3198" s="27" t="s">
        <v>119</v>
      </c>
      <c r="G3198" s="27" t="s">
        <v>120</v>
      </c>
      <c r="H3198" s="27" t="s">
        <v>24</v>
      </c>
      <c r="I3198" s="29">
        <v>0.6</v>
      </c>
      <c r="J3198" s="30">
        <v>5950</v>
      </c>
      <c r="K3198" s="31">
        <f t="shared" si="24"/>
        <v>3570</v>
      </c>
      <c r="L3198" s="31">
        <f t="shared" si="25"/>
        <v>1428</v>
      </c>
      <c r="M3198" s="32">
        <v>0.4</v>
      </c>
      <c r="O3198" s="37"/>
      <c r="P3198" s="35"/>
      <c r="Q3198" s="33"/>
      <c r="R3198" s="34"/>
    </row>
    <row r="3199" spans="1:18" ht="15.75" customHeight="1" x14ac:dyDescent="0.2">
      <c r="A3199" s="22"/>
      <c r="B3199" s="27" t="s">
        <v>21</v>
      </c>
      <c r="C3199" s="27">
        <v>1185732</v>
      </c>
      <c r="D3199" s="28">
        <v>44334</v>
      </c>
      <c r="E3199" s="27" t="s">
        <v>40</v>
      </c>
      <c r="F3199" s="27" t="s">
        <v>119</v>
      </c>
      <c r="G3199" s="27" t="s">
        <v>120</v>
      </c>
      <c r="H3199" s="27" t="s">
        <v>25</v>
      </c>
      <c r="I3199" s="29">
        <v>0.4</v>
      </c>
      <c r="J3199" s="30">
        <v>3000</v>
      </c>
      <c r="K3199" s="31">
        <f t="shared" si="24"/>
        <v>1200</v>
      </c>
      <c r="L3199" s="31">
        <f t="shared" si="25"/>
        <v>480</v>
      </c>
      <c r="M3199" s="32">
        <v>0.4</v>
      </c>
      <c r="O3199" s="37"/>
      <c r="P3199" s="35"/>
      <c r="Q3199" s="33"/>
      <c r="R3199" s="34"/>
    </row>
    <row r="3200" spans="1:18" ht="15.75" customHeight="1" x14ac:dyDescent="0.2">
      <c r="A3200" s="22"/>
      <c r="B3200" s="27" t="s">
        <v>21</v>
      </c>
      <c r="C3200" s="27">
        <v>1185732</v>
      </c>
      <c r="D3200" s="28">
        <v>44334</v>
      </c>
      <c r="E3200" s="27" t="s">
        <v>40</v>
      </c>
      <c r="F3200" s="27" t="s">
        <v>119</v>
      </c>
      <c r="G3200" s="27" t="s">
        <v>120</v>
      </c>
      <c r="H3200" s="27" t="s">
        <v>26</v>
      </c>
      <c r="I3200" s="29">
        <v>0.35000000000000003</v>
      </c>
      <c r="J3200" s="30">
        <v>2750</v>
      </c>
      <c r="K3200" s="31">
        <f t="shared" si="24"/>
        <v>962.50000000000011</v>
      </c>
      <c r="L3200" s="31">
        <f t="shared" si="25"/>
        <v>385.00000000000006</v>
      </c>
      <c r="M3200" s="32">
        <v>0.4</v>
      </c>
      <c r="O3200" s="37"/>
      <c r="P3200" s="35"/>
      <c r="Q3200" s="33"/>
      <c r="R3200" s="34"/>
    </row>
    <row r="3201" spans="1:18" ht="15.75" customHeight="1" x14ac:dyDescent="0.2">
      <c r="A3201" s="22"/>
      <c r="B3201" s="27" t="s">
        <v>21</v>
      </c>
      <c r="C3201" s="27">
        <v>1185732</v>
      </c>
      <c r="D3201" s="28">
        <v>44334</v>
      </c>
      <c r="E3201" s="27" t="s">
        <v>40</v>
      </c>
      <c r="F3201" s="27" t="s">
        <v>119</v>
      </c>
      <c r="G3201" s="27" t="s">
        <v>120</v>
      </c>
      <c r="H3201" s="27" t="s">
        <v>27</v>
      </c>
      <c r="I3201" s="29">
        <v>0.35000000000000003</v>
      </c>
      <c r="J3201" s="30">
        <v>2000</v>
      </c>
      <c r="K3201" s="31">
        <f t="shared" si="24"/>
        <v>700.00000000000011</v>
      </c>
      <c r="L3201" s="31">
        <f t="shared" si="25"/>
        <v>280.00000000000006</v>
      </c>
      <c r="M3201" s="32">
        <v>0.4</v>
      </c>
      <c r="O3201" s="37"/>
      <c r="P3201" s="35"/>
      <c r="Q3201" s="33"/>
      <c r="R3201" s="34"/>
    </row>
    <row r="3202" spans="1:18" ht="15.75" customHeight="1" x14ac:dyDescent="0.2">
      <c r="A3202" s="22"/>
      <c r="B3202" s="27" t="s">
        <v>21</v>
      </c>
      <c r="C3202" s="27">
        <v>1185732</v>
      </c>
      <c r="D3202" s="28">
        <v>44334</v>
      </c>
      <c r="E3202" s="27" t="s">
        <v>40</v>
      </c>
      <c r="F3202" s="27" t="s">
        <v>119</v>
      </c>
      <c r="G3202" s="27" t="s">
        <v>120</v>
      </c>
      <c r="H3202" s="27" t="s">
        <v>28</v>
      </c>
      <c r="I3202" s="29">
        <v>0.44999999999999996</v>
      </c>
      <c r="J3202" s="30">
        <v>2250</v>
      </c>
      <c r="K3202" s="31">
        <f t="shared" si="24"/>
        <v>1012.4999999999999</v>
      </c>
      <c r="L3202" s="31">
        <f t="shared" si="25"/>
        <v>405</v>
      </c>
      <c r="M3202" s="32">
        <v>0.4</v>
      </c>
      <c r="O3202" s="37"/>
      <c r="P3202" s="35"/>
      <c r="Q3202" s="33"/>
      <c r="R3202" s="34"/>
    </row>
    <row r="3203" spans="1:18" ht="15.75" customHeight="1" x14ac:dyDescent="0.2">
      <c r="A3203" s="22"/>
      <c r="B3203" s="27" t="s">
        <v>21</v>
      </c>
      <c r="C3203" s="27">
        <v>1185732</v>
      </c>
      <c r="D3203" s="28">
        <v>44334</v>
      </c>
      <c r="E3203" s="27" t="s">
        <v>40</v>
      </c>
      <c r="F3203" s="27" t="s">
        <v>119</v>
      </c>
      <c r="G3203" s="27" t="s">
        <v>120</v>
      </c>
      <c r="H3203" s="27" t="s">
        <v>29</v>
      </c>
      <c r="I3203" s="29">
        <v>0.54999999999999993</v>
      </c>
      <c r="J3203" s="30">
        <v>3500</v>
      </c>
      <c r="K3203" s="31">
        <f t="shared" si="24"/>
        <v>1924.9999999999998</v>
      </c>
      <c r="L3203" s="31">
        <f t="shared" si="25"/>
        <v>770</v>
      </c>
      <c r="M3203" s="32">
        <v>0.4</v>
      </c>
      <c r="O3203" s="37"/>
      <c r="P3203" s="35"/>
      <c r="Q3203" s="33"/>
      <c r="R3203" s="34"/>
    </row>
    <row r="3204" spans="1:18" ht="15.75" customHeight="1" x14ac:dyDescent="0.2">
      <c r="A3204" s="22"/>
      <c r="B3204" s="27" t="s">
        <v>21</v>
      </c>
      <c r="C3204" s="27">
        <v>1185732</v>
      </c>
      <c r="D3204" s="28">
        <v>44364</v>
      </c>
      <c r="E3204" s="27" t="s">
        <v>40</v>
      </c>
      <c r="F3204" s="27" t="s">
        <v>119</v>
      </c>
      <c r="G3204" s="27" t="s">
        <v>120</v>
      </c>
      <c r="H3204" s="27" t="s">
        <v>24</v>
      </c>
      <c r="I3204" s="29">
        <v>0.45</v>
      </c>
      <c r="J3204" s="30">
        <v>6000</v>
      </c>
      <c r="K3204" s="31">
        <f t="shared" si="24"/>
        <v>2700</v>
      </c>
      <c r="L3204" s="31">
        <f t="shared" si="25"/>
        <v>1080</v>
      </c>
      <c r="M3204" s="32">
        <v>0.4</v>
      </c>
      <c r="O3204" s="37"/>
      <c r="P3204" s="35"/>
      <c r="Q3204" s="33"/>
      <c r="R3204" s="34"/>
    </row>
    <row r="3205" spans="1:18" ht="15.75" customHeight="1" x14ac:dyDescent="0.2">
      <c r="A3205" s="22"/>
      <c r="B3205" s="27" t="s">
        <v>21</v>
      </c>
      <c r="C3205" s="27">
        <v>1185732</v>
      </c>
      <c r="D3205" s="28">
        <v>44364</v>
      </c>
      <c r="E3205" s="27" t="s">
        <v>40</v>
      </c>
      <c r="F3205" s="27" t="s">
        <v>119</v>
      </c>
      <c r="G3205" s="27" t="s">
        <v>120</v>
      </c>
      <c r="H3205" s="27" t="s">
        <v>25</v>
      </c>
      <c r="I3205" s="29">
        <v>0.40000000000000008</v>
      </c>
      <c r="J3205" s="30">
        <v>4250</v>
      </c>
      <c r="K3205" s="31">
        <f t="shared" si="24"/>
        <v>1700.0000000000002</v>
      </c>
      <c r="L3205" s="31">
        <f t="shared" si="25"/>
        <v>680.00000000000011</v>
      </c>
      <c r="M3205" s="32">
        <v>0.4</v>
      </c>
      <c r="O3205" s="37"/>
      <c r="P3205" s="35"/>
      <c r="Q3205" s="33"/>
      <c r="R3205" s="34"/>
    </row>
    <row r="3206" spans="1:18" ht="15.75" customHeight="1" x14ac:dyDescent="0.2">
      <c r="A3206" s="22"/>
      <c r="B3206" s="27" t="s">
        <v>21</v>
      </c>
      <c r="C3206" s="27">
        <v>1185732</v>
      </c>
      <c r="D3206" s="28">
        <v>44364</v>
      </c>
      <c r="E3206" s="27" t="s">
        <v>40</v>
      </c>
      <c r="F3206" s="27" t="s">
        <v>119</v>
      </c>
      <c r="G3206" s="27" t="s">
        <v>120</v>
      </c>
      <c r="H3206" s="27" t="s">
        <v>26</v>
      </c>
      <c r="I3206" s="29">
        <v>0.35000000000000003</v>
      </c>
      <c r="J3206" s="30">
        <v>3000</v>
      </c>
      <c r="K3206" s="31">
        <f t="shared" si="24"/>
        <v>1050</v>
      </c>
      <c r="L3206" s="31">
        <f t="shared" si="25"/>
        <v>420</v>
      </c>
      <c r="M3206" s="32">
        <v>0.4</v>
      </c>
      <c r="O3206" s="37"/>
      <c r="P3206" s="35"/>
      <c r="Q3206" s="33"/>
      <c r="R3206" s="34"/>
    </row>
    <row r="3207" spans="1:18" ht="15.75" customHeight="1" x14ac:dyDescent="0.2">
      <c r="A3207" s="22"/>
      <c r="B3207" s="27" t="s">
        <v>21</v>
      </c>
      <c r="C3207" s="27">
        <v>1185732</v>
      </c>
      <c r="D3207" s="28">
        <v>44364</v>
      </c>
      <c r="E3207" s="27" t="s">
        <v>40</v>
      </c>
      <c r="F3207" s="27" t="s">
        <v>119</v>
      </c>
      <c r="G3207" s="27" t="s">
        <v>120</v>
      </c>
      <c r="H3207" s="27" t="s">
        <v>27</v>
      </c>
      <c r="I3207" s="29">
        <v>0.35000000000000003</v>
      </c>
      <c r="J3207" s="30">
        <v>2750</v>
      </c>
      <c r="K3207" s="31">
        <f t="shared" si="24"/>
        <v>962.50000000000011</v>
      </c>
      <c r="L3207" s="31">
        <f t="shared" si="25"/>
        <v>385.00000000000006</v>
      </c>
      <c r="M3207" s="32">
        <v>0.4</v>
      </c>
      <c r="O3207" s="37"/>
      <c r="P3207" s="35"/>
      <c r="Q3207" s="33"/>
      <c r="R3207" s="34"/>
    </row>
    <row r="3208" spans="1:18" ht="15.75" customHeight="1" x14ac:dyDescent="0.2">
      <c r="A3208" s="22"/>
      <c r="B3208" s="27" t="s">
        <v>21</v>
      </c>
      <c r="C3208" s="27">
        <v>1185732</v>
      </c>
      <c r="D3208" s="28">
        <v>44364</v>
      </c>
      <c r="E3208" s="27" t="s">
        <v>40</v>
      </c>
      <c r="F3208" s="27" t="s">
        <v>119</v>
      </c>
      <c r="G3208" s="27" t="s">
        <v>120</v>
      </c>
      <c r="H3208" s="27" t="s">
        <v>28</v>
      </c>
      <c r="I3208" s="29">
        <v>0.45</v>
      </c>
      <c r="J3208" s="30">
        <v>2750</v>
      </c>
      <c r="K3208" s="31">
        <f t="shared" si="24"/>
        <v>1237.5</v>
      </c>
      <c r="L3208" s="31">
        <f t="shared" si="25"/>
        <v>495</v>
      </c>
      <c r="M3208" s="32">
        <v>0.4</v>
      </c>
      <c r="O3208" s="37"/>
      <c r="P3208" s="35"/>
      <c r="Q3208" s="33"/>
      <c r="R3208" s="34"/>
    </row>
    <row r="3209" spans="1:18" ht="15.75" customHeight="1" x14ac:dyDescent="0.2">
      <c r="A3209" s="22"/>
      <c r="B3209" s="27" t="s">
        <v>21</v>
      </c>
      <c r="C3209" s="27">
        <v>1185732</v>
      </c>
      <c r="D3209" s="28">
        <v>44364</v>
      </c>
      <c r="E3209" s="27" t="s">
        <v>40</v>
      </c>
      <c r="F3209" s="27" t="s">
        <v>119</v>
      </c>
      <c r="G3209" s="27" t="s">
        <v>120</v>
      </c>
      <c r="H3209" s="27" t="s">
        <v>29</v>
      </c>
      <c r="I3209" s="29">
        <v>0.65000000000000013</v>
      </c>
      <c r="J3209" s="30">
        <v>4250</v>
      </c>
      <c r="K3209" s="31">
        <f t="shared" si="24"/>
        <v>2762.5000000000005</v>
      </c>
      <c r="L3209" s="31">
        <f t="shared" si="25"/>
        <v>1105.0000000000002</v>
      </c>
      <c r="M3209" s="32">
        <v>0.4</v>
      </c>
      <c r="O3209" s="37"/>
      <c r="P3209" s="35"/>
      <c r="Q3209" s="33"/>
      <c r="R3209" s="34"/>
    </row>
    <row r="3210" spans="1:18" ht="15.75" customHeight="1" x14ac:dyDescent="0.2">
      <c r="A3210" s="22"/>
      <c r="B3210" s="27" t="s">
        <v>21</v>
      </c>
      <c r="C3210" s="27">
        <v>1185732</v>
      </c>
      <c r="D3210" s="28">
        <v>44393</v>
      </c>
      <c r="E3210" s="27" t="s">
        <v>40</v>
      </c>
      <c r="F3210" s="27" t="s">
        <v>119</v>
      </c>
      <c r="G3210" s="27" t="s">
        <v>120</v>
      </c>
      <c r="H3210" s="27" t="s">
        <v>24</v>
      </c>
      <c r="I3210" s="29">
        <v>0.60000000000000009</v>
      </c>
      <c r="J3210" s="30">
        <v>6500</v>
      </c>
      <c r="K3210" s="31">
        <f t="shared" si="24"/>
        <v>3900.0000000000005</v>
      </c>
      <c r="L3210" s="31">
        <f t="shared" si="25"/>
        <v>1560.0000000000002</v>
      </c>
      <c r="M3210" s="32">
        <v>0.4</v>
      </c>
      <c r="O3210" s="37"/>
      <c r="P3210" s="35"/>
      <c r="Q3210" s="33"/>
      <c r="R3210" s="34"/>
    </row>
    <row r="3211" spans="1:18" ht="15.75" customHeight="1" x14ac:dyDescent="0.2">
      <c r="A3211" s="22"/>
      <c r="B3211" s="27" t="s">
        <v>21</v>
      </c>
      <c r="C3211" s="27">
        <v>1185732</v>
      </c>
      <c r="D3211" s="28">
        <v>44393</v>
      </c>
      <c r="E3211" s="27" t="s">
        <v>40</v>
      </c>
      <c r="F3211" s="27" t="s">
        <v>119</v>
      </c>
      <c r="G3211" s="27" t="s">
        <v>120</v>
      </c>
      <c r="H3211" s="27" t="s">
        <v>25</v>
      </c>
      <c r="I3211" s="29">
        <v>0.55000000000000016</v>
      </c>
      <c r="J3211" s="30">
        <v>4000</v>
      </c>
      <c r="K3211" s="31">
        <f t="shared" si="24"/>
        <v>2200.0000000000005</v>
      </c>
      <c r="L3211" s="31">
        <f t="shared" si="25"/>
        <v>880.00000000000023</v>
      </c>
      <c r="M3211" s="32">
        <v>0.4</v>
      </c>
      <c r="O3211" s="37"/>
      <c r="P3211" s="35"/>
      <c r="Q3211" s="33"/>
      <c r="R3211" s="34"/>
    </row>
    <row r="3212" spans="1:18" ht="15.75" customHeight="1" x14ac:dyDescent="0.2">
      <c r="A3212" s="22"/>
      <c r="B3212" s="27" t="s">
        <v>21</v>
      </c>
      <c r="C3212" s="27">
        <v>1185732</v>
      </c>
      <c r="D3212" s="28">
        <v>44393</v>
      </c>
      <c r="E3212" s="27" t="s">
        <v>40</v>
      </c>
      <c r="F3212" s="27" t="s">
        <v>119</v>
      </c>
      <c r="G3212" s="27" t="s">
        <v>120</v>
      </c>
      <c r="H3212" s="27" t="s">
        <v>26</v>
      </c>
      <c r="I3212" s="29">
        <v>0.5</v>
      </c>
      <c r="J3212" s="30">
        <v>3250</v>
      </c>
      <c r="K3212" s="31">
        <f t="shared" si="24"/>
        <v>1625</v>
      </c>
      <c r="L3212" s="31">
        <f t="shared" si="25"/>
        <v>650</v>
      </c>
      <c r="M3212" s="32">
        <v>0.4</v>
      </c>
      <c r="O3212" s="37"/>
      <c r="P3212" s="35"/>
      <c r="Q3212" s="33"/>
      <c r="R3212" s="34"/>
    </row>
    <row r="3213" spans="1:18" ht="15.75" customHeight="1" x14ac:dyDescent="0.2">
      <c r="A3213" s="22"/>
      <c r="B3213" s="27" t="s">
        <v>21</v>
      </c>
      <c r="C3213" s="27">
        <v>1185732</v>
      </c>
      <c r="D3213" s="28">
        <v>44393</v>
      </c>
      <c r="E3213" s="27" t="s">
        <v>40</v>
      </c>
      <c r="F3213" s="27" t="s">
        <v>119</v>
      </c>
      <c r="G3213" s="27" t="s">
        <v>120</v>
      </c>
      <c r="H3213" s="27" t="s">
        <v>27</v>
      </c>
      <c r="I3213" s="29">
        <v>0.5</v>
      </c>
      <c r="J3213" s="30">
        <v>2750</v>
      </c>
      <c r="K3213" s="31">
        <f t="shared" si="24"/>
        <v>1375</v>
      </c>
      <c r="L3213" s="31">
        <f t="shared" si="25"/>
        <v>550</v>
      </c>
      <c r="M3213" s="32">
        <v>0.4</v>
      </c>
      <c r="O3213" s="37"/>
      <c r="P3213" s="35"/>
      <c r="Q3213" s="33"/>
      <c r="R3213" s="34"/>
    </row>
    <row r="3214" spans="1:18" ht="15.75" customHeight="1" x14ac:dyDescent="0.2">
      <c r="A3214" s="22"/>
      <c r="B3214" s="27" t="s">
        <v>21</v>
      </c>
      <c r="C3214" s="27">
        <v>1185732</v>
      </c>
      <c r="D3214" s="28">
        <v>44393</v>
      </c>
      <c r="E3214" s="27" t="s">
        <v>40</v>
      </c>
      <c r="F3214" s="27" t="s">
        <v>119</v>
      </c>
      <c r="G3214" s="27" t="s">
        <v>120</v>
      </c>
      <c r="H3214" s="27" t="s">
        <v>28</v>
      </c>
      <c r="I3214" s="29">
        <v>0.60000000000000009</v>
      </c>
      <c r="J3214" s="30">
        <v>3000</v>
      </c>
      <c r="K3214" s="31">
        <f t="shared" si="24"/>
        <v>1800.0000000000002</v>
      </c>
      <c r="L3214" s="31">
        <f t="shared" si="25"/>
        <v>720.00000000000011</v>
      </c>
      <c r="M3214" s="32">
        <v>0.4</v>
      </c>
      <c r="O3214" s="37"/>
      <c r="P3214" s="35"/>
      <c r="Q3214" s="33"/>
      <c r="R3214" s="34"/>
    </row>
    <row r="3215" spans="1:18" ht="15.75" customHeight="1" x14ac:dyDescent="0.2">
      <c r="A3215" s="22"/>
      <c r="B3215" s="27" t="s">
        <v>21</v>
      </c>
      <c r="C3215" s="27">
        <v>1185732</v>
      </c>
      <c r="D3215" s="28">
        <v>44393</v>
      </c>
      <c r="E3215" s="27" t="s">
        <v>40</v>
      </c>
      <c r="F3215" s="27" t="s">
        <v>119</v>
      </c>
      <c r="G3215" s="27" t="s">
        <v>120</v>
      </c>
      <c r="H3215" s="27" t="s">
        <v>29</v>
      </c>
      <c r="I3215" s="29">
        <v>0.65000000000000013</v>
      </c>
      <c r="J3215" s="30">
        <v>4750</v>
      </c>
      <c r="K3215" s="31">
        <f t="shared" si="24"/>
        <v>3087.5000000000005</v>
      </c>
      <c r="L3215" s="31">
        <f t="shared" si="25"/>
        <v>1235.0000000000002</v>
      </c>
      <c r="M3215" s="32">
        <v>0.4</v>
      </c>
      <c r="O3215" s="37"/>
      <c r="P3215" s="35"/>
      <c r="Q3215" s="33"/>
      <c r="R3215" s="34"/>
    </row>
    <row r="3216" spans="1:18" ht="15.75" customHeight="1" x14ac:dyDescent="0.2">
      <c r="A3216" s="22"/>
      <c r="B3216" s="27" t="s">
        <v>21</v>
      </c>
      <c r="C3216" s="27">
        <v>1185732</v>
      </c>
      <c r="D3216" s="28">
        <v>44425</v>
      </c>
      <c r="E3216" s="27" t="s">
        <v>40</v>
      </c>
      <c r="F3216" s="27" t="s">
        <v>119</v>
      </c>
      <c r="G3216" s="27" t="s">
        <v>120</v>
      </c>
      <c r="H3216" s="27" t="s">
        <v>24</v>
      </c>
      <c r="I3216" s="29">
        <v>0.5</v>
      </c>
      <c r="J3216" s="30">
        <v>5250</v>
      </c>
      <c r="K3216" s="31">
        <f t="shared" si="24"/>
        <v>2625</v>
      </c>
      <c r="L3216" s="31">
        <f t="shared" si="25"/>
        <v>1050</v>
      </c>
      <c r="M3216" s="32">
        <v>0.4</v>
      </c>
      <c r="O3216" s="37"/>
      <c r="P3216" s="35"/>
      <c r="Q3216" s="33"/>
      <c r="R3216" s="34"/>
    </row>
    <row r="3217" spans="1:18" ht="15.75" customHeight="1" x14ac:dyDescent="0.2">
      <c r="A3217" s="22"/>
      <c r="B3217" s="27" t="s">
        <v>21</v>
      </c>
      <c r="C3217" s="27">
        <v>1185732</v>
      </c>
      <c r="D3217" s="28">
        <v>44425</v>
      </c>
      <c r="E3217" s="27" t="s">
        <v>40</v>
      </c>
      <c r="F3217" s="27" t="s">
        <v>119</v>
      </c>
      <c r="G3217" s="27" t="s">
        <v>120</v>
      </c>
      <c r="H3217" s="27" t="s">
        <v>25</v>
      </c>
      <c r="I3217" s="29">
        <v>0.45000000000000007</v>
      </c>
      <c r="J3217" s="30">
        <v>3000</v>
      </c>
      <c r="K3217" s="31">
        <f t="shared" si="24"/>
        <v>1350.0000000000002</v>
      </c>
      <c r="L3217" s="31">
        <f t="shared" si="25"/>
        <v>540.00000000000011</v>
      </c>
      <c r="M3217" s="32">
        <v>0.4</v>
      </c>
      <c r="O3217" s="37"/>
      <c r="P3217" s="35"/>
      <c r="Q3217" s="33"/>
      <c r="R3217" s="34"/>
    </row>
    <row r="3218" spans="1:18" ht="15.75" customHeight="1" x14ac:dyDescent="0.2">
      <c r="A3218" s="22"/>
      <c r="B3218" s="27" t="s">
        <v>21</v>
      </c>
      <c r="C3218" s="27">
        <v>1185732</v>
      </c>
      <c r="D3218" s="28">
        <v>44425</v>
      </c>
      <c r="E3218" s="27" t="s">
        <v>40</v>
      </c>
      <c r="F3218" s="27" t="s">
        <v>119</v>
      </c>
      <c r="G3218" s="27" t="s">
        <v>120</v>
      </c>
      <c r="H3218" s="27" t="s">
        <v>26</v>
      </c>
      <c r="I3218" s="29">
        <v>0.4</v>
      </c>
      <c r="J3218" s="30">
        <v>3000</v>
      </c>
      <c r="K3218" s="31">
        <f t="shared" si="24"/>
        <v>1200</v>
      </c>
      <c r="L3218" s="31">
        <f t="shared" si="25"/>
        <v>480</v>
      </c>
      <c r="M3218" s="32">
        <v>0.4</v>
      </c>
      <c r="O3218" s="37"/>
      <c r="P3218" s="35"/>
      <c r="Q3218" s="33"/>
      <c r="R3218" s="34"/>
    </row>
    <row r="3219" spans="1:18" ht="15.75" customHeight="1" x14ac:dyDescent="0.2">
      <c r="A3219" s="22"/>
      <c r="B3219" s="27" t="s">
        <v>21</v>
      </c>
      <c r="C3219" s="27">
        <v>1185732</v>
      </c>
      <c r="D3219" s="28">
        <v>44425</v>
      </c>
      <c r="E3219" s="27" t="s">
        <v>40</v>
      </c>
      <c r="F3219" s="27" t="s">
        <v>119</v>
      </c>
      <c r="G3219" s="27" t="s">
        <v>120</v>
      </c>
      <c r="H3219" s="27" t="s">
        <v>27</v>
      </c>
      <c r="I3219" s="29">
        <v>0.4</v>
      </c>
      <c r="J3219" s="30">
        <v>2750</v>
      </c>
      <c r="K3219" s="31">
        <f t="shared" si="24"/>
        <v>1100</v>
      </c>
      <c r="L3219" s="31">
        <f t="shared" si="25"/>
        <v>440</v>
      </c>
      <c r="M3219" s="32">
        <v>0.4</v>
      </c>
      <c r="O3219" s="37"/>
      <c r="P3219" s="35"/>
      <c r="Q3219" s="33"/>
      <c r="R3219" s="34"/>
    </row>
    <row r="3220" spans="1:18" ht="15.75" customHeight="1" x14ac:dyDescent="0.2">
      <c r="A3220" s="22"/>
      <c r="B3220" s="27" t="s">
        <v>21</v>
      </c>
      <c r="C3220" s="27">
        <v>1185732</v>
      </c>
      <c r="D3220" s="28">
        <v>44425</v>
      </c>
      <c r="E3220" s="27" t="s">
        <v>40</v>
      </c>
      <c r="F3220" s="27" t="s">
        <v>119</v>
      </c>
      <c r="G3220" s="27" t="s">
        <v>120</v>
      </c>
      <c r="H3220" s="27" t="s">
        <v>28</v>
      </c>
      <c r="I3220" s="29">
        <v>0.5</v>
      </c>
      <c r="J3220" s="30">
        <v>2500</v>
      </c>
      <c r="K3220" s="31">
        <f t="shared" si="24"/>
        <v>1250</v>
      </c>
      <c r="L3220" s="31">
        <f t="shared" si="25"/>
        <v>500</v>
      </c>
      <c r="M3220" s="32">
        <v>0.4</v>
      </c>
      <c r="O3220" s="37"/>
      <c r="P3220" s="35"/>
      <c r="Q3220" s="33"/>
      <c r="R3220" s="34"/>
    </row>
    <row r="3221" spans="1:18" ht="15.75" customHeight="1" x14ac:dyDescent="0.2">
      <c r="A3221" s="22"/>
      <c r="B3221" s="27" t="s">
        <v>21</v>
      </c>
      <c r="C3221" s="27">
        <v>1185732</v>
      </c>
      <c r="D3221" s="28">
        <v>44425</v>
      </c>
      <c r="E3221" s="27" t="s">
        <v>40</v>
      </c>
      <c r="F3221" s="27" t="s">
        <v>119</v>
      </c>
      <c r="G3221" s="27" t="s">
        <v>120</v>
      </c>
      <c r="H3221" s="27" t="s">
        <v>29</v>
      </c>
      <c r="I3221" s="29">
        <v>0.55000000000000004</v>
      </c>
      <c r="J3221" s="30">
        <v>4250</v>
      </c>
      <c r="K3221" s="31">
        <f t="shared" si="24"/>
        <v>2337.5</v>
      </c>
      <c r="L3221" s="31">
        <f t="shared" si="25"/>
        <v>935</v>
      </c>
      <c r="M3221" s="32">
        <v>0.4</v>
      </c>
      <c r="O3221" s="37"/>
      <c r="P3221" s="35"/>
      <c r="Q3221" s="33"/>
      <c r="R3221" s="34"/>
    </row>
    <row r="3222" spans="1:18" ht="15.75" customHeight="1" x14ac:dyDescent="0.2">
      <c r="A3222" s="22"/>
      <c r="B3222" s="27" t="s">
        <v>21</v>
      </c>
      <c r="C3222" s="27">
        <v>1185732</v>
      </c>
      <c r="D3222" s="28">
        <v>44457</v>
      </c>
      <c r="E3222" s="27" t="s">
        <v>40</v>
      </c>
      <c r="F3222" s="27" t="s">
        <v>119</v>
      </c>
      <c r="G3222" s="27" t="s">
        <v>120</v>
      </c>
      <c r="H3222" s="27" t="s">
        <v>24</v>
      </c>
      <c r="I3222" s="29">
        <v>0.35000000000000003</v>
      </c>
      <c r="J3222" s="30">
        <v>5500</v>
      </c>
      <c r="K3222" s="31">
        <f t="shared" si="24"/>
        <v>1925.0000000000002</v>
      </c>
      <c r="L3222" s="31">
        <f t="shared" si="25"/>
        <v>770.00000000000011</v>
      </c>
      <c r="M3222" s="32">
        <v>0.4</v>
      </c>
      <c r="O3222" s="37"/>
      <c r="P3222" s="35"/>
      <c r="Q3222" s="33"/>
      <c r="R3222" s="34"/>
    </row>
    <row r="3223" spans="1:18" ht="15.75" customHeight="1" x14ac:dyDescent="0.2">
      <c r="A3223" s="22"/>
      <c r="B3223" s="27" t="s">
        <v>21</v>
      </c>
      <c r="C3223" s="27">
        <v>1185732</v>
      </c>
      <c r="D3223" s="28">
        <v>44457</v>
      </c>
      <c r="E3223" s="27" t="s">
        <v>40</v>
      </c>
      <c r="F3223" s="27" t="s">
        <v>119</v>
      </c>
      <c r="G3223" s="27" t="s">
        <v>120</v>
      </c>
      <c r="H3223" s="27" t="s">
        <v>25</v>
      </c>
      <c r="I3223" s="29">
        <v>0.3000000000000001</v>
      </c>
      <c r="J3223" s="30">
        <v>3500</v>
      </c>
      <c r="K3223" s="31">
        <f t="shared" si="24"/>
        <v>1050.0000000000005</v>
      </c>
      <c r="L3223" s="31">
        <f t="shared" si="25"/>
        <v>420.00000000000023</v>
      </c>
      <c r="M3223" s="32">
        <v>0.4</v>
      </c>
      <c r="O3223" s="37"/>
      <c r="P3223" s="35"/>
      <c r="Q3223" s="33"/>
      <c r="R3223" s="34"/>
    </row>
    <row r="3224" spans="1:18" ht="15.75" customHeight="1" x14ac:dyDescent="0.2">
      <c r="A3224" s="22"/>
      <c r="B3224" s="27" t="s">
        <v>21</v>
      </c>
      <c r="C3224" s="27">
        <v>1185732</v>
      </c>
      <c r="D3224" s="28">
        <v>44457</v>
      </c>
      <c r="E3224" s="27" t="s">
        <v>40</v>
      </c>
      <c r="F3224" s="27" t="s">
        <v>119</v>
      </c>
      <c r="G3224" s="27" t="s">
        <v>120</v>
      </c>
      <c r="H3224" s="27" t="s">
        <v>26</v>
      </c>
      <c r="I3224" s="29">
        <v>0.25000000000000006</v>
      </c>
      <c r="J3224" s="30">
        <v>2500</v>
      </c>
      <c r="K3224" s="31">
        <f t="shared" si="24"/>
        <v>625.00000000000011</v>
      </c>
      <c r="L3224" s="31">
        <f t="shared" si="25"/>
        <v>250.00000000000006</v>
      </c>
      <c r="M3224" s="32">
        <v>0.4</v>
      </c>
      <c r="O3224" s="37"/>
      <c r="P3224" s="35"/>
      <c r="Q3224" s="33"/>
      <c r="R3224" s="34"/>
    </row>
    <row r="3225" spans="1:18" ht="15.75" customHeight="1" x14ac:dyDescent="0.2">
      <c r="A3225" s="22"/>
      <c r="B3225" s="27" t="s">
        <v>21</v>
      </c>
      <c r="C3225" s="27">
        <v>1185732</v>
      </c>
      <c r="D3225" s="28">
        <v>44457</v>
      </c>
      <c r="E3225" s="27" t="s">
        <v>40</v>
      </c>
      <c r="F3225" s="27" t="s">
        <v>119</v>
      </c>
      <c r="G3225" s="27" t="s">
        <v>120</v>
      </c>
      <c r="H3225" s="27" t="s">
        <v>27</v>
      </c>
      <c r="I3225" s="29">
        <v>0.25000000000000006</v>
      </c>
      <c r="J3225" s="30">
        <v>2250</v>
      </c>
      <c r="K3225" s="31">
        <f t="shared" si="24"/>
        <v>562.50000000000011</v>
      </c>
      <c r="L3225" s="31">
        <f t="shared" si="25"/>
        <v>225.00000000000006</v>
      </c>
      <c r="M3225" s="32">
        <v>0.4</v>
      </c>
      <c r="O3225" s="37"/>
      <c r="P3225" s="35"/>
      <c r="Q3225" s="33"/>
      <c r="R3225" s="34"/>
    </row>
    <row r="3226" spans="1:18" ht="15.75" customHeight="1" x14ac:dyDescent="0.2">
      <c r="A3226" s="22"/>
      <c r="B3226" s="27" t="s">
        <v>21</v>
      </c>
      <c r="C3226" s="27">
        <v>1185732</v>
      </c>
      <c r="D3226" s="28">
        <v>44457</v>
      </c>
      <c r="E3226" s="27" t="s">
        <v>40</v>
      </c>
      <c r="F3226" s="27" t="s">
        <v>119</v>
      </c>
      <c r="G3226" s="27" t="s">
        <v>120</v>
      </c>
      <c r="H3226" s="27" t="s">
        <v>28</v>
      </c>
      <c r="I3226" s="29">
        <v>0.35000000000000003</v>
      </c>
      <c r="J3226" s="30">
        <v>2250</v>
      </c>
      <c r="K3226" s="31">
        <f t="shared" si="24"/>
        <v>787.50000000000011</v>
      </c>
      <c r="L3226" s="31">
        <f t="shared" si="25"/>
        <v>315.00000000000006</v>
      </c>
      <c r="M3226" s="32">
        <v>0.4</v>
      </c>
      <c r="O3226" s="37"/>
      <c r="P3226" s="35"/>
      <c r="Q3226" s="33"/>
      <c r="R3226" s="34"/>
    </row>
    <row r="3227" spans="1:18" ht="15.75" customHeight="1" x14ac:dyDescent="0.2">
      <c r="A3227" s="22"/>
      <c r="B3227" s="27" t="s">
        <v>21</v>
      </c>
      <c r="C3227" s="27">
        <v>1185732</v>
      </c>
      <c r="D3227" s="28">
        <v>44457</v>
      </c>
      <c r="E3227" s="27" t="s">
        <v>40</v>
      </c>
      <c r="F3227" s="27" t="s">
        <v>119</v>
      </c>
      <c r="G3227" s="27" t="s">
        <v>120</v>
      </c>
      <c r="H3227" s="27" t="s">
        <v>29</v>
      </c>
      <c r="I3227" s="29">
        <v>0.4</v>
      </c>
      <c r="J3227" s="30">
        <v>3000</v>
      </c>
      <c r="K3227" s="31">
        <f t="shared" si="24"/>
        <v>1200</v>
      </c>
      <c r="L3227" s="31">
        <f t="shared" si="25"/>
        <v>480</v>
      </c>
      <c r="M3227" s="32">
        <v>0.4</v>
      </c>
      <c r="O3227" s="37"/>
      <c r="P3227" s="35"/>
      <c r="Q3227" s="33"/>
      <c r="R3227" s="34"/>
    </row>
    <row r="3228" spans="1:18" ht="15.75" customHeight="1" x14ac:dyDescent="0.2">
      <c r="A3228" s="22"/>
      <c r="B3228" s="27" t="s">
        <v>21</v>
      </c>
      <c r="C3228" s="27">
        <v>1185732</v>
      </c>
      <c r="D3228" s="28">
        <v>44486</v>
      </c>
      <c r="E3228" s="27" t="s">
        <v>40</v>
      </c>
      <c r="F3228" s="27" t="s">
        <v>119</v>
      </c>
      <c r="G3228" s="27" t="s">
        <v>120</v>
      </c>
      <c r="H3228" s="27" t="s">
        <v>24</v>
      </c>
      <c r="I3228" s="29">
        <v>0.44999999999999996</v>
      </c>
      <c r="J3228" s="30">
        <v>4250</v>
      </c>
      <c r="K3228" s="31">
        <f t="shared" si="24"/>
        <v>1912.4999999999998</v>
      </c>
      <c r="L3228" s="31">
        <f t="shared" si="25"/>
        <v>765</v>
      </c>
      <c r="M3228" s="32">
        <v>0.4</v>
      </c>
      <c r="O3228" s="37"/>
      <c r="P3228" s="35"/>
      <c r="Q3228" s="33"/>
      <c r="R3228" s="34"/>
    </row>
    <row r="3229" spans="1:18" ht="15.75" customHeight="1" x14ac:dyDescent="0.2">
      <c r="A3229" s="22"/>
      <c r="B3229" s="27" t="s">
        <v>21</v>
      </c>
      <c r="C3229" s="27">
        <v>1185732</v>
      </c>
      <c r="D3229" s="28">
        <v>44486</v>
      </c>
      <c r="E3229" s="27" t="s">
        <v>40</v>
      </c>
      <c r="F3229" s="27" t="s">
        <v>119</v>
      </c>
      <c r="G3229" s="27" t="s">
        <v>120</v>
      </c>
      <c r="H3229" s="27" t="s">
        <v>25</v>
      </c>
      <c r="I3229" s="29">
        <v>0.35000000000000003</v>
      </c>
      <c r="J3229" s="30">
        <v>2750</v>
      </c>
      <c r="K3229" s="31">
        <f t="shared" si="24"/>
        <v>962.50000000000011</v>
      </c>
      <c r="L3229" s="31">
        <f t="shared" si="25"/>
        <v>385.00000000000006</v>
      </c>
      <c r="M3229" s="32">
        <v>0.4</v>
      </c>
      <c r="O3229" s="37"/>
      <c r="P3229" s="35"/>
      <c r="Q3229" s="33"/>
      <c r="R3229" s="34"/>
    </row>
    <row r="3230" spans="1:18" ht="15.75" customHeight="1" x14ac:dyDescent="0.2">
      <c r="A3230" s="22"/>
      <c r="B3230" s="27" t="s">
        <v>21</v>
      </c>
      <c r="C3230" s="27">
        <v>1185732</v>
      </c>
      <c r="D3230" s="28">
        <v>44486</v>
      </c>
      <c r="E3230" s="27" t="s">
        <v>40</v>
      </c>
      <c r="F3230" s="27" t="s">
        <v>119</v>
      </c>
      <c r="G3230" s="27" t="s">
        <v>120</v>
      </c>
      <c r="H3230" s="27" t="s">
        <v>26</v>
      </c>
      <c r="I3230" s="29">
        <v>0.35000000000000003</v>
      </c>
      <c r="J3230" s="30">
        <v>1750</v>
      </c>
      <c r="K3230" s="31">
        <f t="shared" si="24"/>
        <v>612.50000000000011</v>
      </c>
      <c r="L3230" s="31">
        <f t="shared" si="25"/>
        <v>245.00000000000006</v>
      </c>
      <c r="M3230" s="32">
        <v>0.4</v>
      </c>
      <c r="O3230" s="37"/>
      <c r="P3230" s="35"/>
      <c r="Q3230" s="33"/>
      <c r="R3230" s="34"/>
    </row>
    <row r="3231" spans="1:18" ht="15.75" customHeight="1" x14ac:dyDescent="0.2">
      <c r="A3231" s="22"/>
      <c r="B3231" s="27" t="s">
        <v>21</v>
      </c>
      <c r="C3231" s="27">
        <v>1185732</v>
      </c>
      <c r="D3231" s="28">
        <v>44486</v>
      </c>
      <c r="E3231" s="27" t="s">
        <v>40</v>
      </c>
      <c r="F3231" s="27" t="s">
        <v>119</v>
      </c>
      <c r="G3231" s="27" t="s">
        <v>120</v>
      </c>
      <c r="H3231" s="27" t="s">
        <v>27</v>
      </c>
      <c r="I3231" s="29">
        <v>0.35000000000000003</v>
      </c>
      <c r="J3231" s="30">
        <v>1750</v>
      </c>
      <c r="K3231" s="31">
        <f t="shared" si="24"/>
        <v>612.50000000000011</v>
      </c>
      <c r="L3231" s="31">
        <f t="shared" si="25"/>
        <v>245.00000000000006</v>
      </c>
      <c r="M3231" s="32">
        <v>0.4</v>
      </c>
      <c r="O3231" s="37"/>
      <c r="P3231" s="35"/>
      <c r="Q3231" s="33"/>
      <c r="R3231" s="34"/>
    </row>
    <row r="3232" spans="1:18" ht="15.75" customHeight="1" x14ac:dyDescent="0.2">
      <c r="A3232" s="22"/>
      <c r="B3232" s="27" t="s">
        <v>21</v>
      </c>
      <c r="C3232" s="27">
        <v>1185732</v>
      </c>
      <c r="D3232" s="28">
        <v>44486</v>
      </c>
      <c r="E3232" s="27" t="s">
        <v>40</v>
      </c>
      <c r="F3232" s="27" t="s">
        <v>119</v>
      </c>
      <c r="G3232" s="27" t="s">
        <v>120</v>
      </c>
      <c r="H3232" s="27" t="s">
        <v>28</v>
      </c>
      <c r="I3232" s="29">
        <v>0.44999999999999996</v>
      </c>
      <c r="J3232" s="30">
        <v>1750</v>
      </c>
      <c r="K3232" s="31">
        <f t="shared" si="24"/>
        <v>787.49999999999989</v>
      </c>
      <c r="L3232" s="31">
        <f t="shared" si="25"/>
        <v>315</v>
      </c>
      <c r="M3232" s="32">
        <v>0.4</v>
      </c>
      <c r="O3232" s="37"/>
      <c r="P3232" s="35"/>
      <c r="Q3232" s="33"/>
      <c r="R3232" s="34"/>
    </row>
    <row r="3233" spans="1:18" ht="15.75" customHeight="1" x14ac:dyDescent="0.2">
      <c r="A3233" s="22"/>
      <c r="B3233" s="27" t="s">
        <v>21</v>
      </c>
      <c r="C3233" s="27">
        <v>1185732</v>
      </c>
      <c r="D3233" s="28">
        <v>44486</v>
      </c>
      <c r="E3233" s="27" t="s">
        <v>40</v>
      </c>
      <c r="F3233" s="27" t="s">
        <v>119</v>
      </c>
      <c r="G3233" s="27" t="s">
        <v>120</v>
      </c>
      <c r="H3233" s="27" t="s">
        <v>29</v>
      </c>
      <c r="I3233" s="29">
        <v>0.49999999999999983</v>
      </c>
      <c r="J3233" s="30">
        <v>3000</v>
      </c>
      <c r="K3233" s="31">
        <f t="shared" si="24"/>
        <v>1499.9999999999995</v>
      </c>
      <c r="L3233" s="31">
        <f t="shared" si="25"/>
        <v>599.99999999999989</v>
      </c>
      <c r="M3233" s="32">
        <v>0.4</v>
      </c>
      <c r="O3233" s="37"/>
      <c r="P3233" s="35"/>
      <c r="Q3233" s="33"/>
      <c r="R3233" s="34"/>
    </row>
    <row r="3234" spans="1:18" ht="15.75" customHeight="1" x14ac:dyDescent="0.2">
      <c r="A3234" s="22"/>
      <c r="B3234" s="27" t="s">
        <v>21</v>
      </c>
      <c r="C3234" s="27">
        <v>1185732</v>
      </c>
      <c r="D3234" s="28">
        <v>44517</v>
      </c>
      <c r="E3234" s="27" t="s">
        <v>40</v>
      </c>
      <c r="F3234" s="27" t="s">
        <v>119</v>
      </c>
      <c r="G3234" s="27" t="s">
        <v>120</v>
      </c>
      <c r="H3234" s="27" t="s">
        <v>24</v>
      </c>
      <c r="I3234" s="29">
        <v>0.44999999999999996</v>
      </c>
      <c r="J3234" s="30">
        <v>4500</v>
      </c>
      <c r="K3234" s="31">
        <f t="shared" si="24"/>
        <v>2024.9999999999998</v>
      </c>
      <c r="L3234" s="31">
        <f t="shared" si="25"/>
        <v>810</v>
      </c>
      <c r="M3234" s="32">
        <v>0.4</v>
      </c>
      <c r="O3234" s="37"/>
      <c r="P3234" s="35"/>
      <c r="Q3234" s="33"/>
      <c r="R3234" s="34"/>
    </row>
    <row r="3235" spans="1:18" ht="15.75" customHeight="1" x14ac:dyDescent="0.2">
      <c r="A3235" s="22"/>
      <c r="B3235" s="27" t="s">
        <v>21</v>
      </c>
      <c r="C3235" s="27">
        <v>1185732</v>
      </c>
      <c r="D3235" s="28">
        <v>44517</v>
      </c>
      <c r="E3235" s="27" t="s">
        <v>40</v>
      </c>
      <c r="F3235" s="27" t="s">
        <v>119</v>
      </c>
      <c r="G3235" s="27" t="s">
        <v>120</v>
      </c>
      <c r="H3235" s="27" t="s">
        <v>25</v>
      </c>
      <c r="I3235" s="29">
        <v>0.35000000000000003</v>
      </c>
      <c r="J3235" s="30">
        <v>3500</v>
      </c>
      <c r="K3235" s="31">
        <f t="shared" si="24"/>
        <v>1225.0000000000002</v>
      </c>
      <c r="L3235" s="31">
        <f t="shared" si="25"/>
        <v>490.00000000000011</v>
      </c>
      <c r="M3235" s="32">
        <v>0.4</v>
      </c>
      <c r="O3235" s="37"/>
      <c r="P3235" s="35"/>
      <c r="Q3235" s="33"/>
      <c r="R3235" s="34"/>
    </row>
    <row r="3236" spans="1:18" ht="15.75" customHeight="1" x14ac:dyDescent="0.2">
      <c r="A3236" s="22"/>
      <c r="B3236" s="27" t="s">
        <v>21</v>
      </c>
      <c r="C3236" s="27">
        <v>1185732</v>
      </c>
      <c r="D3236" s="28">
        <v>44517</v>
      </c>
      <c r="E3236" s="27" t="s">
        <v>40</v>
      </c>
      <c r="F3236" s="27" t="s">
        <v>119</v>
      </c>
      <c r="G3236" s="27" t="s">
        <v>120</v>
      </c>
      <c r="H3236" s="27" t="s">
        <v>26</v>
      </c>
      <c r="I3236" s="29">
        <v>0.35000000000000003</v>
      </c>
      <c r="J3236" s="30">
        <v>2950</v>
      </c>
      <c r="K3236" s="31">
        <f t="shared" si="24"/>
        <v>1032.5</v>
      </c>
      <c r="L3236" s="31">
        <f t="shared" si="25"/>
        <v>413</v>
      </c>
      <c r="M3236" s="32">
        <v>0.4</v>
      </c>
      <c r="O3236" s="37"/>
      <c r="P3236" s="35"/>
      <c r="Q3236" s="33"/>
      <c r="R3236" s="34"/>
    </row>
    <row r="3237" spans="1:18" ht="15.75" customHeight="1" x14ac:dyDescent="0.2">
      <c r="A3237" s="22"/>
      <c r="B3237" s="27" t="s">
        <v>21</v>
      </c>
      <c r="C3237" s="27">
        <v>1185732</v>
      </c>
      <c r="D3237" s="28">
        <v>44517</v>
      </c>
      <c r="E3237" s="27" t="s">
        <v>40</v>
      </c>
      <c r="F3237" s="27" t="s">
        <v>119</v>
      </c>
      <c r="G3237" s="27" t="s">
        <v>120</v>
      </c>
      <c r="H3237" s="27" t="s">
        <v>27</v>
      </c>
      <c r="I3237" s="29">
        <v>0.4</v>
      </c>
      <c r="J3237" s="30">
        <v>3250</v>
      </c>
      <c r="K3237" s="31">
        <f t="shared" si="24"/>
        <v>1300</v>
      </c>
      <c r="L3237" s="31">
        <f t="shared" si="25"/>
        <v>520</v>
      </c>
      <c r="M3237" s="32">
        <v>0.4</v>
      </c>
      <c r="O3237" s="37"/>
      <c r="P3237" s="35"/>
      <c r="Q3237" s="33"/>
      <c r="R3237" s="34"/>
    </row>
    <row r="3238" spans="1:18" ht="15.75" customHeight="1" x14ac:dyDescent="0.2">
      <c r="A3238" s="22"/>
      <c r="B3238" s="27" t="s">
        <v>21</v>
      </c>
      <c r="C3238" s="27">
        <v>1185732</v>
      </c>
      <c r="D3238" s="28">
        <v>44517</v>
      </c>
      <c r="E3238" s="27" t="s">
        <v>40</v>
      </c>
      <c r="F3238" s="27" t="s">
        <v>119</v>
      </c>
      <c r="G3238" s="27" t="s">
        <v>120</v>
      </c>
      <c r="H3238" s="27" t="s">
        <v>28</v>
      </c>
      <c r="I3238" s="29">
        <v>0.65</v>
      </c>
      <c r="J3238" s="30">
        <v>3000</v>
      </c>
      <c r="K3238" s="31">
        <f t="shared" si="24"/>
        <v>1950</v>
      </c>
      <c r="L3238" s="31">
        <f t="shared" si="25"/>
        <v>780</v>
      </c>
      <c r="M3238" s="32">
        <v>0.4</v>
      </c>
      <c r="O3238" s="37"/>
      <c r="P3238" s="35"/>
      <c r="Q3238" s="33"/>
      <c r="R3238" s="34"/>
    </row>
    <row r="3239" spans="1:18" ht="15.75" customHeight="1" x14ac:dyDescent="0.2">
      <c r="A3239" s="22"/>
      <c r="B3239" s="27" t="s">
        <v>21</v>
      </c>
      <c r="C3239" s="27">
        <v>1185732</v>
      </c>
      <c r="D3239" s="28">
        <v>44517</v>
      </c>
      <c r="E3239" s="27" t="s">
        <v>40</v>
      </c>
      <c r="F3239" s="27" t="s">
        <v>119</v>
      </c>
      <c r="G3239" s="27" t="s">
        <v>120</v>
      </c>
      <c r="H3239" s="27" t="s">
        <v>29</v>
      </c>
      <c r="I3239" s="29">
        <v>0.7</v>
      </c>
      <c r="J3239" s="30">
        <v>4000</v>
      </c>
      <c r="K3239" s="31">
        <f t="shared" si="24"/>
        <v>2800</v>
      </c>
      <c r="L3239" s="31">
        <f t="shared" si="25"/>
        <v>1120</v>
      </c>
      <c r="M3239" s="32">
        <v>0.4</v>
      </c>
      <c r="O3239" s="37"/>
      <c r="P3239" s="35"/>
      <c r="Q3239" s="33"/>
      <c r="R3239" s="34"/>
    </row>
    <row r="3240" spans="1:18" ht="15.75" customHeight="1" x14ac:dyDescent="0.2">
      <c r="A3240" s="22"/>
      <c r="B3240" s="27" t="s">
        <v>21</v>
      </c>
      <c r="C3240" s="27">
        <v>1185732</v>
      </c>
      <c r="D3240" s="28">
        <v>44546</v>
      </c>
      <c r="E3240" s="27" t="s">
        <v>40</v>
      </c>
      <c r="F3240" s="27" t="s">
        <v>119</v>
      </c>
      <c r="G3240" s="27" t="s">
        <v>120</v>
      </c>
      <c r="H3240" s="27" t="s">
        <v>24</v>
      </c>
      <c r="I3240" s="29">
        <v>0.65</v>
      </c>
      <c r="J3240" s="30">
        <v>6500</v>
      </c>
      <c r="K3240" s="31">
        <f t="shared" si="24"/>
        <v>4225</v>
      </c>
      <c r="L3240" s="31">
        <f t="shared" si="25"/>
        <v>1690</v>
      </c>
      <c r="M3240" s="32">
        <v>0.4</v>
      </c>
      <c r="O3240" s="37"/>
      <c r="P3240" s="35"/>
      <c r="Q3240" s="33"/>
      <c r="R3240" s="34"/>
    </row>
    <row r="3241" spans="1:18" ht="15.75" customHeight="1" x14ac:dyDescent="0.2">
      <c r="A3241" s="22"/>
      <c r="B3241" s="27" t="s">
        <v>21</v>
      </c>
      <c r="C3241" s="27">
        <v>1185732</v>
      </c>
      <c r="D3241" s="28">
        <v>44546</v>
      </c>
      <c r="E3241" s="27" t="s">
        <v>40</v>
      </c>
      <c r="F3241" s="27" t="s">
        <v>119</v>
      </c>
      <c r="G3241" s="27" t="s">
        <v>120</v>
      </c>
      <c r="H3241" s="27" t="s">
        <v>25</v>
      </c>
      <c r="I3241" s="29">
        <v>0.55000000000000004</v>
      </c>
      <c r="J3241" s="30">
        <v>4500</v>
      </c>
      <c r="K3241" s="31">
        <f t="shared" si="24"/>
        <v>2475</v>
      </c>
      <c r="L3241" s="31">
        <f t="shared" si="25"/>
        <v>990</v>
      </c>
      <c r="M3241" s="32">
        <v>0.4</v>
      </c>
      <c r="O3241" s="37"/>
      <c r="P3241" s="35"/>
      <c r="Q3241" s="33"/>
      <c r="R3241" s="34"/>
    </row>
    <row r="3242" spans="1:18" ht="15.75" customHeight="1" x14ac:dyDescent="0.2">
      <c r="A3242" s="22"/>
      <c r="B3242" s="27" t="s">
        <v>21</v>
      </c>
      <c r="C3242" s="27">
        <v>1185732</v>
      </c>
      <c r="D3242" s="28">
        <v>44546</v>
      </c>
      <c r="E3242" s="27" t="s">
        <v>40</v>
      </c>
      <c r="F3242" s="27" t="s">
        <v>119</v>
      </c>
      <c r="G3242" s="27" t="s">
        <v>120</v>
      </c>
      <c r="H3242" s="27" t="s">
        <v>26</v>
      </c>
      <c r="I3242" s="29">
        <v>0.55000000000000004</v>
      </c>
      <c r="J3242" s="30">
        <v>4000</v>
      </c>
      <c r="K3242" s="31">
        <f t="shared" si="24"/>
        <v>2200</v>
      </c>
      <c r="L3242" s="31">
        <f t="shared" si="25"/>
        <v>880</v>
      </c>
      <c r="M3242" s="32">
        <v>0.4</v>
      </c>
      <c r="O3242" s="37"/>
      <c r="P3242" s="35"/>
      <c r="Q3242" s="33"/>
      <c r="R3242" s="34"/>
    </row>
    <row r="3243" spans="1:18" ht="15.75" customHeight="1" x14ac:dyDescent="0.2">
      <c r="A3243" s="22"/>
      <c r="B3243" s="27" t="s">
        <v>21</v>
      </c>
      <c r="C3243" s="27">
        <v>1185732</v>
      </c>
      <c r="D3243" s="28">
        <v>44546</v>
      </c>
      <c r="E3243" s="27" t="s">
        <v>40</v>
      </c>
      <c r="F3243" s="27" t="s">
        <v>119</v>
      </c>
      <c r="G3243" s="27" t="s">
        <v>120</v>
      </c>
      <c r="H3243" s="27" t="s">
        <v>27</v>
      </c>
      <c r="I3243" s="29">
        <v>0.55000000000000004</v>
      </c>
      <c r="J3243" s="30">
        <v>3500</v>
      </c>
      <c r="K3243" s="31">
        <f t="shared" si="24"/>
        <v>1925.0000000000002</v>
      </c>
      <c r="L3243" s="31">
        <f t="shared" si="25"/>
        <v>770.00000000000011</v>
      </c>
      <c r="M3243" s="32">
        <v>0.4</v>
      </c>
      <c r="O3243" s="37"/>
      <c r="P3243" s="35"/>
      <c r="Q3243" s="33"/>
      <c r="R3243" s="34"/>
    </row>
    <row r="3244" spans="1:18" ht="15.75" customHeight="1" x14ac:dyDescent="0.2">
      <c r="A3244" s="22"/>
      <c r="B3244" s="27" t="s">
        <v>21</v>
      </c>
      <c r="C3244" s="27">
        <v>1185732</v>
      </c>
      <c r="D3244" s="28">
        <v>44546</v>
      </c>
      <c r="E3244" s="27" t="s">
        <v>40</v>
      </c>
      <c r="F3244" s="27" t="s">
        <v>119</v>
      </c>
      <c r="G3244" s="27" t="s">
        <v>120</v>
      </c>
      <c r="H3244" s="27" t="s">
        <v>28</v>
      </c>
      <c r="I3244" s="29">
        <v>0.65</v>
      </c>
      <c r="J3244" s="30">
        <v>3500</v>
      </c>
      <c r="K3244" s="31">
        <f t="shared" si="24"/>
        <v>2275</v>
      </c>
      <c r="L3244" s="31">
        <f t="shared" si="25"/>
        <v>910</v>
      </c>
      <c r="M3244" s="32">
        <v>0.4</v>
      </c>
      <c r="O3244" s="37"/>
      <c r="P3244" s="35"/>
      <c r="Q3244" s="33"/>
      <c r="R3244" s="34"/>
    </row>
    <row r="3245" spans="1:18" ht="15.75" customHeight="1" x14ac:dyDescent="0.2">
      <c r="A3245" s="22"/>
      <c r="B3245" s="27" t="s">
        <v>21</v>
      </c>
      <c r="C3245" s="27">
        <v>1185732</v>
      </c>
      <c r="D3245" s="28">
        <v>44546</v>
      </c>
      <c r="E3245" s="27" t="s">
        <v>40</v>
      </c>
      <c r="F3245" s="27" t="s">
        <v>119</v>
      </c>
      <c r="G3245" s="27" t="s">
        <v>120</v>
      </c>
      <c r="H3245" s="27" t="s">
        <v>29</v>
      </c>
      <c r="I3245" s="29">
        <v>0.7</v>
      </c>
      <c r="J3245" s="30">
        <v>4500</v>
      </c>
      <c r="K3245" s="31">
        <f t="shared" si="24"/>
        <v>3150</v>
      </c>
      <c r="L3245" s="31">
        <f t="shared" si="25"/>
        <v>1260</v>
      </c>
      <c r="M3245" s="32">
        <v>0.4</v>
      </c>
      <c r="O3245" s="37"/>
      <c r="P3245" s="35"/>
      <c r="Q3245" s="33"/>
      <c r="R3245" s="34"/>
    </row>
    <row r="3246" spans="1:18" ht="15.75" customHeight="1" x14ac:dyDescent="0.2">
      <c r="A3246" s="22" t="s">
        <v>46</v>
      </c>
      <c r="B3246" s="27" t="s">
        <v>21</v>
      </c>
      <c r="C3246" s="27">
        <v>1185732</v>
      </c>
      <c r="D3246" s="28">
        <v>44220</v>
      </c>
      <c r="E3246" s="27" t="s">
        <v>22</v>
      </c>
      <c r="F3246" s="27" t="s">
        <v>121</v>
      </c>
      <c r="G3246" s="27" t="s">
        <v>96</v>
      </c>
      <c r="H3246" s="27" t="s">
        <v>24</v>
      </c>
      <c r="I3246" s="29">
        <v>0.35000000000000003</v>
      </c>
      <c r="J3246" s="30">
        <v>4250</v>
      </c>
      <c r="K3246" s="31">
        <f t="shared" si="24"/>
        <v>1487.5000000000002</v>
      </c>
      <c r="L3246" s="31">
        <f t="shared" si="25"/>
        <v>595.00000000000011</v>
      </c>
      <c r="M3246" s="32">
        <v>0.4</v>
      </c>
      <c r="O3246" s="37"/>
      <c r="P3246" s="35"/>
      <c r="Q3246" s="33"/>
      <c r="R3246" s="34"/>
    </row>
    <row r="3247" spans="1:18" ht="15.75" customHeight="1" x14ac:dyDescent="0.2">
      <c r="A3247" s="22"/>
      <c r="B3247" s="27" t="s">
        <v>21</v>
      </c>
      <c r="C3247" s="27">
        <v>1185732</v>
      </c>
      <c r="D3247" s="28">
        <v>44220</v>
      </c>
      <c r="E3247" s="27" t="s">
        <v>22</v>
      </c>
      <c r="F3247" s="27" t="s">
        <v>121</v>
      </c>
      <c r="G3247" s="27" t="s">
        <v>96</v>
      </c>
      <c r="H3247" s="27" t="s">
        <v>25</v>
      </c>
      <c r="I3247" s="29">
        <v>0.35000000000000003</v>
      </c>
      <c r="J3247" s="30">
        <v>2250</v>
      </c>
      <c r="K3247" s="31">
        <f t="shared" si="24"/>
        <v>787.50000000000011</v>
      </c>
      <c r="L3247" s="31">
        <f t="shared" si="25"/>
        <v>275.625</v>
      </c>
      <c r="M3247" s="32">
        <v>0.35</v>
      </c>
      <c r="O3247" s="37"/>
      <c r="P3247" s="35"/>
      <c r="Q3247" s="33"/>
      <c r="R3247" s="34"/>
    </row>
    <row r="3248" spans="1:18" ht="15.75" customHeight="1" x14ac:dyDescent="0.2">
      <c r="A3248" s="22"/>
      <c r="B3248" s="27" t="s">
        <v>21</v>
      </c>
      <c r="C3248" s="27">
        <v>1185732</v>
      </c>
      <c r="D3248" s="28">
        <v>44220</v>
      </c>
      <c r="E3248" s="27" t="s">
        <v>22</v>
      </c>
      <c r="F3248" s="27" t="s">
        <v>121</v>
      </c>
      <c r="G3248" s="27" t="s">
        <v>96</v>
      </c>
      <c r="H3248" s="27" t="s">
        <v>26</v>
      </c>
      <c r="I3248" s="29">
        <v>0.25000000000000006</v>
      </c>
      <c r="J3248" s="30">
        <v>2250</v>
      </c>
      <c r="K3248" s="31">
        <f t="shared" si="24"/>
        <v>562.50000000000011</v>
      </c>
      <c r="L3248" s="31">
        <f t="shared" si="25"/>
        <v>196.87500000000003</v>
      </c>
      <c r="M3248" s="32">
        <v>0.35</v>
      </c>
      <c r="O3248" s="37"/>
      <c r="P3248" s="35"/>
      <c r="Q3248" s="33"/>
      <c r="R3248" s="34"/>
    </row>
    <row r="3249" spans="1:18" ht="15.75" customHeight="1" x14ac:dyDescent="0.2">
      <c r="A3249" s="22"/>
      <c r="B3249" s="27" t="s">
        <v>21</v>
      </c>
      <c r="C3249" s="27">
        <v>1185732</v>
      </c>
      <c r="D3249" s="28">
        <v>44220</v>
      </c>
      <c r="E3249" s="27" t="s">
        <v>22</v>
      </c>
      <c r="F3249" s="27" t="s">
        <v>121</v>
      </c>
      <c r="G3249" s="27" t="s">
        <v>96</v>
      </c>
      <c r="H3249" s="27" t="s">
        <v>27</v>
      </c>
      <c r="I3249" s="29">
        <v>0.3</v>
      </c>
      <c r="J3249" s="30">
        <v>750</v>
      </c>
      <c r="K3249" s="31">
        <f t="shared" si="24"/>
        <v>225</v>
      </c>
      <c r="L3249" s="31">
        <f t="shared" si="25"/>
        <v>78.75</v>
      </c>
      <c r="M3249" s="32">
        <v>0.35</v>
      </c>
      <c r="O3249" s="37"/>
      <c r="P3249" s="35"/>
      <c r="Q3249" s="33"/>
      <c r="R3249" s="34"/>
    </row>
    <row r="3250" spans="1:18" ht="15.75" customHeight="1" x14ac:dyDescent="0.2">
      <c r="A3250" s="22"/>
      <c r="B3250" s="27" t="s">
        <v>21</v>
      </c>
      <c r="C3250" s="27">
        <v>1185732</v>
      </c>
      <c r="D3250" s="28">
        <v>44220</v>
      </c>
      <c r="E3250" s="27" t="s">
        <v>22</v>
      </c>
      <c r="F3250" s="27" t="s">
        <v>121</v>
      </c>
      <c r="G3250" s="27" t="s">
        <v>96</v>
      </c>
      <c r="H3250" s="27" t="s">
        <v>28</v>
      </c>
      <c r="I3250" s="29">
        <v>0.45</v>
      </c>
      <c r="J3250" s="30">
        <v>1250</v>
      </c>
      <c r="K3250" s="31">
        <f t="shared" si="24"/>
        <v>562.5</v>
      </c>
      <c r="L3250" s="31">
        <f t="shared" si="25"/>
        <v>168.75</v>
      </c>
      <c r="M3250" s="32">
        <v>0.3</v>
      </c>
      <c r="O3250" s="37"/>
      <c r="P3250" s="35"/>
      <c r="Q3250" s="33"/>
      <c r="R3250" s="34"/>
    </row>
    <row r="3251" spans="1:18" ht="15.75" customHeight="1" x14ac:dyDescent="0.2">
      <c r="A3251" s="22"/>
      <c r="B3251" s="27" t="s">
        <v>21</v>
      </c>
      <c r="C3251" s="27">
        <v>1185732</v>
      </c>
      <c r="D3251" s="28">
        <v>44220</v>
      </c>
      <c r="E3251" s="27" t="s">
        <v>22</v>
      </c>
      <c r="F3251" s="27" t="s">
        <v>121</v>
      </c>
      <c r="G3251" s="27" t="s">
        <v>96</v>
      </c>
      <c r="H3251" s="27" t="s">
        <v>29</v>
      </c>
      <c r="I3251" s="29">
        <v>0.35000000000000003</v>
      </c>
      <c r="J3251" s="30">
        <v>2250</v>
      </c>
      <c r="K3251" s="31">
        <f t="shared" si="24"/>
        <v>787.50000000000011</v>
      </c>
      <c r="L3251" s="31">
        <f t="shared" si="25"/>
        <v>236.25000000000003</v>
      </c>
      <c r="M3251" s="32">
        <v>0.3</v>
      </c>
      <c r="O3251" s="37"/>
      <c r="P3251" s="35"/>
      <c r="Q3251" s="33"/>
      <c r="R3251" s="34"/>
    </row>
    <row r="3252" spans="1:18" ht="15.75" customHeight="1" x14ac:dyDescent="0.2">
      <c r="A3252" s="22"/>
      <c r="B3252" s="27" t="s">
        <v>21</v>
      </c>
      <c r="C3252" s="27">
        <v>1185732</v>
      </c>
      <c r="D3252" s="28">
        <v>44249</v>
      </c>
      <c r="E3252" s="27" t="s">
        <v>22</v>
      </c>
      <c r="F3252" s="27" t="s">
        <v>121</v>
      </c>
      <c r="G3252" s="27" t="s">
        <v>96</v>
      </c>
      <c r="H3252" s="27" t="s">
        <v>24</v>
      </c>
      <c r="I3252" s="29">
        <v>0.35000000000000003</v>
      </c>
      <c r="J3252" s="30">
        <v>4750</v>
      </c>
      <c r="K3252" s="31">
        <f t="shared" si="24"/>
        <v>1662.5000000000002</v>
      </c>
      <c r="L3252" s="31">
        <f t="shared" si="25"/>
        <v>665.00000000000011</v>
      </c>
      <c r="M3252" s="32">
        <v>0.4</v>
      </c>
      <c r="O3252" s="37"/>
      <c r="P3252" s="35"/>
      <c r="Q3252" s="33"/>
      <c r="R3252" s="34"/>
    </row>
    <row r="3253" spans="1:18" ht="15.75" customHeight="1" x14ac:dyDescent="0.2">
      <c r="A3253" s="22"/>
      <c r="B3253" s="27" t="s">
        <v>21</v>
      </c>
      <c r="C3253" s="27">
        <v>1185732</v>
      </c>
      <c r="D3253" s="28">
        <v>44249</v>
      </c>
      <c r="E3253" s="27" t="s">
        <v>22</v>
      </c>
      <c r="F3253" s="27" t="s">
        <v>121</v>
      </c>
      <c r="G3253" s="27" t="s">
        <v>96</v>
      </c>
      <c r="H3253" s="27" t="s">
        <v>25</v>
      </c>
      <c r="I3253" s="29">
        <v>0.35000000000000003</v>
      </c>
      <c r="J3253" s="30">
        <v>1250</v>
      </c>
      <c r="K3253" s="31">
        <f t="shared" si="24"/>
        <v>437.50000000000006</v>
      </c>
      <c r="L3253" s="31">
        <f t="shared" si="25"/>
        <v>153.125</v>
      </c>
      <c r="M3253" s="32">
        <v>0.35</v>
      </c>
      <c r="O3253" s="37"/>
      <c r="P3253" s="35"/>
      <c r="Q3253" s="33"/>
      <c r="R3253" s="34"/>
    </row>
    <row r="3254" spans="1:18" ht="15.75" customHeight="1" x14ac:dyDescent="0.2">
      <c r="A3254" s="22"/>
      <c r="B3254" s="27" t="s">
        <v>21</v>
      </c>
      <c r="C3254" s="27">
        <v>1185732</v>
      </c>
      <c r="D3254" s="28">
        <v>44249</v>
      </c>
      <c r="E3254" s="27" t="s">
        <v>22</v>
      </c>
      <c r="F3254" s="27" t="s">
        <v>121</v>
      </c>
      <c r="G3254" s="27" t="s">
        <v>96</v>
      </c>
      <c r="H3254" s="27" t="s">
        <v>26</v>
      </c>
      <c r="I3254" s="29">
        <v>0.25000000000000006</v>
      </c>
      <c r="J3254" s="30">
        <v>1750</v>
      </c>
      <c r="K3254" s="31">
        <f t="shared" si="24"/>
        <v>437.50000000000011</v>
      </c>
      <c r="L3254" s="31">
        <f t="shared" si="25"/>
        <v>153.12500000000003</v>
      </c>
      <c r="M3254" s="32">
        <v>0.35</v>
      </c>
      <c r="O3254" s="37"/>
      <c r="P3254" s="35"/>
      <c r="Q3254" s="33"/>
      <c r="R3254" s="34"/>
    </row>
    <row r="3255" spans="1:18" ht="15.75" customHeight="1" x14ac:dyDescent="0.2">
      <c r="A3255" s="22"/>
      <c r="B3255" s="27" t="s">
        <v>21</v>
      </c>
      <c r="C3255" s="27">
        <v>1185732</v>
      </c>
      <c r="D3255" s="28">
        <v>44249</v>
      </c>
      <c r="E3255" s="27" t="s">
        <v>22</v>
      </c>
      <c r="F3255" s="27" t="s">
        <v>121</v>
      </c>
      <c r="G3255" s="27" t="s">
        <v>96</v>
      </c>
      <c r="H3255" s="27" t="s">
        <v>27</v>
      </c>
      <c r="I3255" s="29">
        <v>0.3</v>
      </c>
      <c r="J3255" s="30">
        <v>500</v>
      </c>
      <c r="K3255" s="31">
        <f t="shared" si="24"/>
        <v>150</v>
      </c>
      <c r="L3255" s="31">
        <f t="shared" si="25"/>
        <v>52.5</v>
      </c>
      <c r="M3255" s="32">
        <v>0.35</v>
      </c>
      <c r="O3255" s="37"/>
      <c r="P3255" s="35"/>
      <c r="Q3255" s="33"/>
      <c r="R3255" s="34"/>
    </row>
    <row r="3256" spans="1:18" ht="15.75" customHeight="1" x14ac:dyDescent="0.2">
      <c r="A3256" s="22"/>
      <c r="B3256" s="27" t="s">
        <v>21</v>
      </c>
      <c r="C3256" s="27">
        <v>1185732</v>
      </c>
      <c r="D3256" s="28">
        <v>44249</v>
      </c>
      <c r="E3256" s="27" t="s">
        <v>22</v>
      </c>
      <c r="F3256" s="27" t="s">
        <v>121</v>
      </c>
      <c r="G3256" s="27" t="s">
        <v>96</v>
      </c>
      <c r="H3256" s="27" t="s">
        <v>28</v>
      </c>
      <c r="I3256" s="29">
        <v>0.45</v>
      </c>
      <c r="J3256" s="30">
        <v>1250</v>
      </c>
      <c r="K3256" s="31">
        <f t="shared" si="24"/>
        <v>562.5</v>
      </c>
      <c r="L3256" s="31">
        <f t="shared" si="25"/>
        <v>168.75</v>
      </c>
      <c r="M3256" s="32">
        <v>0.3</v>
      </c>
      <c r="O3256" s="37"/>
      <c r="P3256" s="35"/>
      <c r="Q3256" s="33"/>
      <c r="R3256" s="34"/>
    </row>
    <row r="3257" spans="1:18" ht="15.75" customHeight="1" x14ac:dyDescent="0.2">
      <c r="A3257" s="22"/>
      <c r="B3257" s="27" t="s">
        <v>21</v>
      </c>
      <c r="C3257" s="27">
        <v>1185732</v>
      </c>
      <c r="D3257" s="28">
        <v>44249</v>
      </c>
      <c r="E3257" s="27" t="s">
        <v>22</v>
      </c>
      <c r="F3257" s="27" t="s">
        <v>121</v>
      </c>
      <c r="G3257" s="27" t="s">
        <v>96</v>
      </c>
      <c r="H3257" s="27" t="s">
        <v>29</v>
      </c>
      <c r="I3257" s="29">
        <v>0.35000000000000003</v>
      </c>
      <c r="J3257" s="30">
        <v>2250</v>
      </c>
      <c r="K3257" s="31">
        <f t="shared" si="24"/>
        <v>787.50000000000011</v>
      </c>
      <c r="L3257" s="31">
        <f t="shared" si="25"/>
        <v>236.25000000000003</v>
      </c>
      <c r="M3257" s="32">
        <v>0.3</v>
      </c>
      <c r="O3257" s="37"/>
      <c r="P3257" s="35"/>
      <c r="Q3257" s="33"/>
      <c r="R3257" s="34"/>
    </row>
    <row r="3258" spans="1:18" ht="15.75" customHeight="1" x14ac:dyDescent="0.2">
      <c r="A3258" s="22"/>
      <c r="B3258" s="27" t="s">
        <v>21</v>
      </c>
      <c r="C3258" s="27">
        <v>1185732</v>
      </c>
      <c r="D3258" s="28">
        <v>44275</v>
      </c>
      <c r="E3258" s="27" t="s">
        <v>22</v>
      </c>
      <c r="F3258" s="27" t="s">
        <v>121</v>
      </c>
      <c r="G3258" s="27" t="s">
        <v>96</v>
      </c>
      <c r="H3258" s="27" t="s">
        <v>24</v>
      </c>
      <c r="I3258" s="29">
        <v>0.35000000000000003</v>
      </c>
      <c r="J3258" s="30">
        <v>4450</v>
      </c>
      <c r="K3258" s="31">
        <f t="shared" si="24"/>
        <v>1557.5000000000002</v>
      </c>
      <c r="L3258" s="31">
        <f t="shared" si="25"/>
        <v>623.00000000000011</v>
      </c>
      <c r="M3258" s="32">
        <v>0.4</v>
      </c>
      <c r="O3258" s="37"/>
      <c r="P3258" s="35"/>
      <c r="Q3258" s="33"/>
      <c r="R3258" s="34"/>
    </row>
    <row r="3259" spans="1:18" ht="15.75" customHeight="1" x14ac:dyDescent="0.2">
      <c r="A3259" s="22"/>
      <c r="B3259" s="27" t="s">
        <v>21</v>
      </c>
      <c r="C3259" s="27">
        <v>1185732</v>
      </c>
      <c r="D3259" s="28">
        <v>44275</v>
      </c>
      <c r="E3259" s="27" t="s">
        <v>22</v>
      </c>
      <c r="F3259" s="27" t="s">
        <v>121</v>
      </c>
      <c r="G3259" s="27" t="s">
        <v>96</v>
      </c>
      <c r="H3259" s="27" t="s">
        <v>25</v>
      </c>
      <c r="I3259" s="29">
        <v>0.35000000000000003</v>
      </c>
      <c r="J3259" s="30">
        <v>1500</v>
      </c>
      <c r="K3259" s="31">
        <f t="shared" si="24"/>
        <v>525</v>
      </c>
      <c r="L3259" s="31">
        <f t="shared" si="25"/>
        <v>183.75</v>
      </c>
      <c r="M3259" s="32">
        <v>0.35</v>
      </c>
      <c r="O3259" s="37"/>
      <c r="P3259" s="35"/>
      <c r="Q3259" s="33"/>
      <c r="R3259" s="34"/>
    </row>
    <row r="3260" spans="1:18" ht="15.75" customHeight="1" x14ac:dyDescent="0.2">
      <c r="A3260" s="22"/>
      <c r="B3260" s="27" t="s">
        <v>21</v>
      </c>
      <c r="C3260" s="27">
        <v>1185732</v>
      </c>
      <c r="D3260" s="28">
        <v>44275</v>
      </c>
      <c r="E3260" s="27" t="s">
        <v>22</v>
      </c>
      <c r="F3260" s="27" t="s">
        <v>121</v>
      </c>
      <c r="G3260" s="27" t="s">
        <v>96</v>
      </c>
      <c r="H3260" s="27" t="s">
        <v>26</v>
      </c>
      <c r="I3260" s="29">
        <v>0.25000000000000006</v>
      </c>
      <c r="J3260" s="30">
        <v>1750</v>
      </c>
      <c r="K3260" s="31">
        <f t="shared" si="24"/>
        <v>437.50000000000011</v>
      </c>
      <c r="L3260" s="31">
        <f t="shared" si="25"/>
        <v>153.12500000000003</v>
      </c>
      <c r="M3260" s="32">
        <v>0.35</v>
      </c>
      <c r="O3260" s="37"/>
      <c r="P3260" s="35"/>
      <c r="Q3260" s="33"/>
      <c r="R3260" s="34"/>
    </row>
    <row r="3261" spans="1:18" ht="15.75" customHeight="1" x14ac:dyDescent="0.2">
      <c r="A3261" s="22"/>
      <c r="B3261" s="27" t="s">
        <v>21</v>
      </c>
      <c r="C3261" s="27">
        <v>1185732</v>
      </c>
      <c r="D3261" s="28">
        <v>44275</v>
      </c>
      <c r="E3261" s="27" t="s">
        <v>22</v>
      </c>
      <c r="F3261" s="27" t="s">
        <v>121</v>
      </c>
      <c r="G3261" s="27" t="s">
        <v>96</v>
      </c>
      <c r="H3261" s="27" t="s">
        <v>27</v>
      </c>
      <c r="I3261" s="29">
        <v>0.3</v>
      </c>
      <c r="J3261" s="30">
        <v>250</v>
      </c>
      <c r="K3261" s="31">
        <f t="shared" si="24"/>
        <v>75</v>
      </c>
      <c r="L3261" s="31">
        <f t="shared" si="25"/>
        <v>26.25</v>
      </c>
      <c r="M3261" s="32">
        <v>0.35</v>
      </c>
      <c r="O3261" s="37"/>
      <c r="P3261" s="35"/>
      <c r="Q3261" s="33"/>
      <c r="R3261" s="34"/>
    </row>
    <row r="3262" spans="1:18" ht="15.75" customHeight="1" x14ac:dyDescent="0.2">
      <c r="A3262" s="22"/>
      <c r="B3262" s="27" t="s">
        <v>21</v>
      </c>
      <c r="C3262" s="27">
        <v>1185732</v>
      </c>
      <c r="D3262" s="28">
        <v>44275</v>
      </c>
      <c r="E3262" s="27" t="s">
        <v>22</v>
      </c>
      <c r="F3262" s="27" t="s">
        <v>121</v>
      </c>
      <c r="G3262" s="27" t="s">
        <v>96</v>
      </c>
      <c r="H3262" s="27" t="s">
        <v>28</v>
      </c>
      <c r="I3262" s="29">
        <v>0.45</v>
      </c>
      <c r="J3262" s="30">
        <v>750</v>
      </c>
      <c r="K3262" s="31">
        <f t="shared" si="24"/>
        <v>337.5</v>
      </c>
      <c r="L3262" s="31">
        <f t="shared" si="25"/>
        <v>101.25</v>
      </c>
      <c r="M3262" s="32">
        <v>0.3</v>
      </c>
      <c r="O3262" s="37"/>
      <c r="P3262" s="35"/>
      <c r="Q3262" s="33"/>
      <c r="R3262" s="34"/>
    </row>
    <row r="3263" spans="1:18" ht="15.75" customHeight="1" x14ac:dyDescent="0.2">
      <c r="A3263" s="22"/>
      <c r="B3263" s="27" t="s">
        <v>21</v>
      </c>
      <c r="C3263" s="27">
        <v>1185732</v>
      </c>
      <c r="D3263" s="28">
        <v>44275</v>
      </c>
      <c r="E3263" s="27" t="s">
        <v>22</v>
      </c>
      <c r="F3263" s="27" t="s">
        <v>121</v>
      </c>
      <c r="G3263" s="27" t="s">
        <v>96</v>
      </c>
      <c r="H3263" s="27" t="s">
        <v>29</v>
      </c>
      <c r="I3263" s="29">
        <v>0.35000000000000003</v>
      </c>
      <c r="J3263" s="30">
        <v>1750</v>
      </c>
      <c r="K3263" s="31">
        <f t="shared" si="24"/>
        <v>612.50000000000011</v>
      </c>
      <c r="L3263" s="31">
        <f t="shared" si="25"/>
        <v>183.75000000000003</v>
      </c>
      <c r="M3263" s="32">
        <v>0.3</v>
      </c>
      <c r="O3263" s="37"/>
      <c r="P3263" s="35"/>
      <c r="Q3263" s="33"/>
      <c r="R3263" s="34"/>
    </row>
    <row r="3264" spans="1:18" ht="15.75" customHeight="1" x14ac:dyDescent="0.2">
      <c r="A3264" s="22"/>
      <c r="B3264" s="27" t="s">
        <v>21</v>
      </c>
      <c r="C3264" s="27">
        <v>1185732</v>
      </c>
      <c r="D3264" s="28">
        <v>44307</v>
      </c>
      <c r="E3264" s="27" t="s">
        <v>22</v>
      </c>
      <c r="F3264" s="27" t="s">
        <v>121</v>
      </c>
      <c r="G3264" s="27" t="s">
        <v>96</v>
      </c>
      <c r="H3264" s="27" t="s">
        <v>24</v>
      </c>
      <c r="I3264" s="29">
        <v>0.35000000000000003</v>
      </c>
      <c r="J3264" s="30">
        <v>4250</v>
      </c>
      <c r="K3264" s="31">
        <f t="shared" si="24"/>
        <v>1487.5000000000002</v>
      </c>
      <c r="L3264" s="31">
        <f t="shared" si="25"/>
        <v>595.00000000000011</v>
      </c>
      <c r="M3264" s="32">
        <v>0.4</v>
      </c>
      <c r="O3264" s="37"/>
      <c r="P3264" s="35"/>
      <c r="Q3264" s="33"/>
      <c r="R3264" s="34"/>
    </row>
    <row r="3265" spans="1:18" ht="15.75" customHeight="1" x14ac:dyDescent="0.2">
      <c r="A3265" s="22"/>
      <c r="B3265" s="27" t="s">
        <v>21</v>
      </c>
      <c r="C3265" s="27">
        <v>1185732</v>
      </c>
      <c r="D3265" s="28">
        <v>44307</v>
      </c>
      <c r="E3265" s="27" t="s">
        <v>22</v>
      </c>
      <c r="F3265" s="27" t="s">
        <v>121</v>
      </c>
      <c r="G3265" s="27" t="s">
        <v>96</v>
      </c>
      <c r="H3265" s="27" t="s">
        <v>25</v>
      </c>
      <c r="I3265" s="29">
        <v>0.35000000000000003</v>
      </c>
      <c r="J3265" s="30">
        <v>1250</v>
      </c>
      <c r="K3265" s="31">
        <f t="shared" si="24"/>
        <v>437.50000000000006</v>
      </c>
      <c r="L3265" s="31">
        <f t="shared" si="25"/>
        <v>153.125</v>
      </c>
      <c r="M3265" s="32">
        <v>0.35</v>
      </c>
      <c r="O3265" s="37"/>
      <c r="P3265" s="35"/>
      <c r="Q3265" s="33"/>
      <c r="R3265" s="34"/>
    </row>
    <row r="3266" spans="1:18" ht="15.75" customHeight="1" x14ac:dyDescent="0.2">
      <c r="A3266" s="22"/>
      <c r="B3266" s="27" t="s">
        <v>21</v>
      </c>
      <c r="C3266" s="27">
        <v>1185732</v>
      </c>
      <c r="D3266" s="28">
        <v>44307</v>
      </c>
      <c r="E3266" s="27" t="s">
        <v>22</v>
      </c>
      <c r="F3266" s="27" t="s">
        <v>121</v>
      </c>
      <c r="G3266" s="27" t="s">
        <v>96</v>
      </c>
      <c r="H3266" s="27" t="s">
        <v>26</v>
      </c>
      <c r="I3266" s="29">
        <v>0.25000000000000006</v>
      </c>
      <c r="J3266" s="30">
        <v>1250</v>
      </c>
      <c r="K3266" s="31">
        <f t="shared" si="24"/>
        <v>312.50000000000006</v>
      </c>
      <c r="L3266" s="31">
        <f t="shared" si="25"/>
        <v>109.37500000000001</v>
      </c>
      <c r="M3266" s="32">
        <v>0.35</v>
      </c>
      <c r="O3266" s="37"/>
      <c r="P3266" s="35"/>
      <c r="Q3266" s="33"/>
      <c r="R3266" s="34"/>
    </row>
    <row r="3267" spans="1:18" ht="15.75" customHeight="1" x14ac:dyDescent="0.2">
      <c r="A3267" s="22"/>
      <c r="B3267" s="27" t="s">
        <v>21</v>
      </c>
      <c r="C3267" s="27">
        <v>1185732</v>
      </c>
      <c r="D3267" s="28">
        <v>44307</v>
      </c>
      <c r="E3267" s="27" t="s">
        <v>22</v>
      </c>
      <c r="F3267" s="27" t="s">
        <v>121</v>
      </c>
      <c r="G3267" s="27" t="s">
        <v>96</v>
      </c>
      <c r="H3267" s="27" t="s">
        <v>27</v>
      </c>
      <c r="I3267" s="29">
        <v>0.3</v>
      </c>
      <c r="J3267" s="30">
        <v>500</v>
      </c>
      <c r="K3267" s="31">
        <f t="shared" si="24"/>
        <v>150</v>
      </c>
      <c r="L3267" s="31">
        <f t="shared" si="25"/>
        <v>52.5</v>
      </c>
      <c r="M3267" s="32">
        <v>0.35</v>
      </c>
      <c r="O3267" s="37"/>
      <c r="P3267" s="35"/>
      <c r="Q3267" s="33"/>
      <c r="R3267" s="34"/>
    </row>
    <row r="3268" spans="1:18" ht="15.75" customHeight="1" x14ac:dyDescent="0.2">
      <c r="A3268" s="22"/>
      <c r="B3268" s="27" t="s">
        <v>21</v>
      </c>
      <c r="C3268" s="27">
        <v>1185732</v>
      </c>
      <c r="D3268" s="28">
        <v>44307</v>
      </c>
      <c r="E3268" s="27" t="s">
        <v>22</v>
      </c>
      <c r="F3268" s="27" t="s">
        <v>121</v>
      </c>
      <c r="G3268" s="27" t="s">
        <v>96</v>
      </c>
      <c r="H3268" s="27" t="s">
        <v>28</v>
      </c>
      <c r="I3268" s="29">
        <v>0.45</v>
      </c>
      <c r="J3268" s="30">
        <v>500</v>
      </c>
      <c r="K3268" s="31">
        <f t="shared" si="24"/>
        <v>225</v>
      </c>
      <c r="L3268" s="31">
        <f t="shared" si="25"/>
        <v>67.5</v>
      </c>
      <c r="M3268" s="32">
        <v>0.3</v>
      </c>
      <c r="O3268" s="37"/>
      <c r="P3268" s="35"/>
      <c r="Q3268" s="33"/>
      <c r="R3268" s="34"/>
    </row>
    <row r="3269" spans="1:18" ht="15.75" customHeight="1" x14ac:dyDescent="0.2">
      <c r="A3269" s="22"/>
      <c r="B3269" s="27" t="s">
        <v>21</v>
      </c>
      <c r="C3269" s="27">
        <v>1185732</v>
      </c>
      <c r="D3269" s="28">
        <v>44307</v>
      </c>
      <c r="E3269" s="27" t="s">
        <v>22</v>
      </c>
      <c r="F3269" s="27" t="s">
        <v>121</v>
      </c>
      <c r="G3269" s="27" t="s">
        <v>96</v>
      </c>
      <c r="H3269" s="27" t="s">
        <v>29</v>
      </c>
      <c r="I3269" s="29">
        <v>0.35000000000000003</v>
      </c>
      <c r="J3269" s="30">
        <v>2000</v>
      </c>
      <c r="K3269" s="31">
        <f t="shared" si="24"/>
        <v>700.00000000000011</v>
      </c>
      <c r="L3269" s="31">
        <f t="shared" si="25"/>
        <v>210.00000000000003</v>
      </c>
      <c r="M3269" s="32">
        <v>0.3</v>
      </c>
      <c r="O3269" s="37"/>
      <c r="P3269" s="35"/>
      <c r="Q3269" s="33"/>
      <c r="R3269" s="34"/>
    </row>
    <row r="3270" spans="1:18" ht="15.75" customHeight="1" x14ac:dyDescent="0.2">
      <c r="A3270" s="22"/>
      <c r="B3270" s="27" t="s">
        <v>21</v>
      </c>
      <c r="C3270" s="27">
        <v>1185732</v>
      </c>
      <c r="D3270" s="28">
        <v>44336</v>
      </c>
      <c r="E3270" s="27" t="s">
        <v>22</v>
      </c>
      <c r="F3270" s="27" t="s">
        <v>121</v>
      </c>
      <c r="G3270" s="27" t="s">
        <v>96</v>
      </c>
      <c r="H3270" s="27" t="s">
        <v>24</v>
      </c>
      <c r="I3270" s="29">
        <v>0.49999999999999994</v>
      </c>
      <c r="J3270" s="30">
        <v>4700</v>
      </c>
      <c r="K3270" s="31">
        <f t="shared" si="24"/>
        <v>2349.9999999999995</v>
      </c>
      <c r="L3270" s="31">
        <f t="shared" si="25"/>
        <v>939.99999999999989</v>
      </c>
      <c r="M3270" s="32">
        <v>0.4</v>
      </c>
      <c r="O3270" s="37"/>
      <c r="P3270" s="35"/>
      <c r="Q3270" s="33"/>
      <c r="R3270" s="34"/>
    </row>
    <row r="3271" spans="1:18" ht="15.75" customHeight="1" x14ac:dyDescent="0.2">
      <c r="A3271" s="22"/>
      <c r="B3271" s="27" t="s">
        <v>21</v>
      </c>
      <c r="C3271" s="27">
        <v>1185732</v>
      </c>
      <c r="D3271" s="28">
        <v>44336</v>
      </c>
      <c r="E3271" s="27" t="s">
        <v>22</v>
      </c>
      <c r="F3271" s="27" t="s">
        <v>121</v>
      </c>
      <c r="G3271" s="27" t="s">
        <v>96</v>
      </c>
      <c r="H3271" s="27" t="s">
        <v>25</v>
      </c>
      <c r="I3271" s="29">
        <v>0.45</v>
      </c>
      <c r="J3271" s="30">
        <v>1750</v>
      </c>
      <c r="K3271" s="31">
        <f t="shared" si="24"/>
        <v>787.5</v>
      </c>
      <c r="L3271" s="31">
        <f t="shared" si="25"/>
        <v>275.625</v>
      </c>
      <c r="M3271" s="32">
        <v>0.35</v>
      </c>
      <c r="O3271" s="37"/>
      <c r="P3271" s="35"/>
      <c r="Q3271" s="33"/>
      <c r="R3271" s="34"/>
    </row>
    <row r="3272" spans="1:18" ht="15.75" customHeight="1" x14ac:dyDescent="0.2">
      <c r="A3272" s="22"/>
      <c r="B3272" s="27" t="s">
        <v>21</v>
      </c>
      <c r="C3272" s="27">
        <v>1185732</v>
      </c>
      <c r="D3272" s="28">
        <v>44336</v>
      </c>
      <c r="E3272" s="27" t="s">
        <v>22</v>
      </c>
      <c r="F3272" s="27" t="s">
        <v>121</v>
      </c>
      <c r="G3272" s="27" t="s">
        <v>96</v>
      </c>
      <c r="H3272" s="27" t="s">
        <v>26</v>
      </c>
      <c r="I3272" s="29">
        <v>0.4</v>
      </c>
      <c r="J3272" s="30">
        <v>1500</v>
      </c>
      <c r="K3272" s="31">
        <f t="shared" si="24"/>
        <v>600</v>
      </c>
      <c r="L3272" s="31">
        <f t="shared" si="25"/>
        <v>210</v>
      </c>
      <c r="M3272" s="32">
        <v>0.35</v>
      </c>
      <c r="O3272" s="37"/>
      <c r="P3272" s="35"/>
      <c r="Q3272" s="33"/>
      <c r="R3272" s="34"/>
    </row>
    <row r="3273" spans="1:18" ht="15.75" customHeight="1" x14ac:dyDescent="0.2">
      <c r="A3273" s="22"/>
      <c r="B3273" s="27" t="s">
        <v>21</v>
      </c>
      <c r="C3273" s="27">
        <v>1185732</v>
      </c>
      <c r="D3273" s="28">
        <v>44336</v>
      </c>
      <c r="E3273" s="27" t="s">
        <v>22</v>
      </c>
      <c r="F3273" s="27" t="s">
        <v>121</v>
      </c>
      <c r="G3273" s="27" t="s">
        <v>96</v>
      </c>
      <c r="H3273" s="27" t="s">
        <v>27</v>
      </c>
      <c r="I3273" s="29">
        <v>0.4</v>
      </c>
      <c r="J3273" s="30">
        <v>1000</v>
      </c>
      <c r="K3273" s="31">
        <f t="shared" si="24"/>
        <v>400</v>
      </c>
      <c r="L3273" s="31">
        <f t="shared" si="25"/>
        <v>140</v>
      </c>
      <c r="M3273" s="32">
        <v>0.35</v>
      </c>
      <c r="O3273" s="37"/>
      <c r="P3273" s="35"/>
      <c r="Q3273" s="33"/>
      <c r="R3273" s="34"/>
    </row>
    <row r="3274" spans="1:18" ht="15.75" customHeight="1" x14ac:dyDescent="0.2">
      <c r="A3274" s="22"/>
      <c r="B3274" s="27" t="s">
        <v>21</v>
      </c>
      <c r="C3274" s="27">
        <v>1185732</v>
      </c>
      <c r="D3274" s="28">
        <v>44336</v>
      </c>
      <c r="E3274" s="27" t="s">
        <v>22</v>
      </c>
      <c r="F3274" s="27" t="s">
        <v>121</v>
      </c>
      <c r="G3274" s="27" t="s">
        <v>96</v>
      </c>
      <c r="H3274" s="27" t="s">
        <v>28</v>
      </c>
      <c r="I3274" s="29">
        <v>0.49999999999999994</v>
      </c>
      <c r="J3274" s="30">
        <v>1250</v>
      </c>
      <c r="K3274" s="31">
        <f t="shared" si="24"/>
        <v>624.99999999999989</v>
      </c>
      <c r="L3274" s="31">
        <f t="shared" si="25"/>
        <v>187.49999999999997</v>
      </c>
      <c r="M3274" s="32">
        <v>0.3</v>
      </c>
      <c r="O3274" s="37"/>
      <c r="P3274" s="35"/>
      <c r="Q3274" s="33"/>
      <c r="R3274" s="34"/>
    </row>
    <row r="3275" spans="1:18" ht="15.75" customHeight="1" x14ac:dyDescent="0.2">
      <c r="A3275" s="22"/>
      <c r="B3275" s="27" t="s">
        <v>21</v>
      </c>
      <c r="C3275" s="27">
        <v>1185732</v>
      </c>
      <c r="D3275" s="28">
        <v>44336</v>
      </c>
      <c r="E3275" s="27" t="s">
        <v>22</v>
      </c>
      <c r="F3275" s="27" t="s">
        <v>121</v>
      </c>
      <c r="G3275" s="27" t="s">
        <v>96</v>
      </c>
      <c r="H3275" s="27" t="s">
        <v>29</v>
      </c>
      <c r="I3275" s="29">
        <v>0.54999999999999993</v>
      </c>
      <c r="J3275" s="30">
        <v>2500</v>
      </c>
      <c r="K3275" s="31">
        <f t="shared" si="24"/>
        <v>1374.9999999999998</v>
      </c>
      <c r="L3275" s="31">
        <f t="shared" si="25"/>
        <v>412.49999999999994</v>
      </c>
      <c r="M3275" s="32">
        <v>0.3</v>
      </c>
      <c r="O3275" s="37"/>
      <c r="P3275" s="35"/>
      <c r="Q3275" s="33"/>
      <c r="R3275" s="34"/>
    </row>
    <row r="3276" spans="1:18" ht="15.75" customHeight="1" x14ac:dyDescent="0.2">
      <c r="A3276" s="22"/>
      <c r="B3276" s="27" t="s">
        <v>21</v>
      </c>
      <c r="C3276" s="27">
        <v>1185732</v>
      </c>
      <c r="D3276" s="28">
        <v>44369</v>
      </c>
      <c r="E3276" s="27" t="s">
        <v>22</v>
      </c>
      <c r="F3276" s="27" t="s">
        <v>121</v>
      </c>
      <c r="G3276" s="27" t="s">
        <v>96</v>
      </c>
      <c r="H3276" s="27" t="s">
        <v>24</v>
      </c>
      <c r="I3276" s="29">
        <v>0.49999999999999994</v>
      </c>
      <c r="J3276" s="30">
        <v>5000</v>
      </c>
      <c r="K3276" s="31">
        <f t="shared" si="24"/>
        <v>2499.9999999999995</v>
      </c>
      <c r="L3276" s="31">
        <f t="shared" si="25"/>
        <v>999.99999999999989</v>
      </c>
      <c r="M3276" s="32">
        <v>0.4</v>
      </c>
      <c r="O3276" s="37"/>
      <c r="P3276" s="35"/>
      <c r="Q3276" s="33"/>
      <c r="R3276" s="34"/>
    </row>
    <row r="3277" spans="1:18" ht="15.75" customHeight="1" x14ac:dyDescent="0.2">
      <c r="A3277" s="22"/>
      <c r="B3277" s="27" t="s">
        <v>21</v>
      </c>
      <c r="C3277" s="27">
        <v>1185732</v>
      </c>
      <c r="D3277" s="28">
        <v>44369</v>
      </c>
      <c r="E3277" s="27" t="s">
        <v>22</v>
      </c>
      <c r="F3277" s="27" t="s">
        <v>121</v>
      </c>
      <c r="G3277" s="27" t="s">
        <v>96</v>
      </c>
      <c r="H3277" s="27" t="s">
        <v>25</v>
      </c>
      <c r="I3277" s="29">
        <v>0.45</v>
      </c>
      <c r="J3277" s="30">
        <v>2500</v>
      </c>
      <c r="K3277" s="31">
        <f t="shared" si="24"/>
        <v>1125</v>
      </c>
      <c r="L3277" s="31">
        <f t="shared" si="25"/>
        <v>393.75</v>
      </c>
      <c r="M3277" s="32">
        <v>0.35</v>
      </c>
      <c r="O3277" s="37"/>
      <c r="P3277" s="35"/>
      <c r="Q3277" s="33"/>
      <c r="R3277" s="34"/>
    </row>
    <row r="3278" spans="1:18" ht="15.75" customHeight="1" x14ac:dyDescent="0.2">
      <c r="A3278" s="22"/>
      <c r="B3278" s="27" t="s">
        <v>21</v>
      </c>
      <c r="C3278" s="27">
        <v>1185732</v>
      </c>
      <c r="D3278" s="28">
        <v>44369</v>
      </c>
      <c r="E3278" s="27" t="s">
        <v>22</v>
      </c>
      <c r="F3278" s="27" t="s">
        <v>121</v>
      </c>
      <c r="G3278" s="27" t="s">
        <v>96</v>
      </c>
      <c r="H3278" s="27" t="s">
        <v>26</v>
      </c>
      <c r="I3278" s="29">
        <v>0.4</v>
      </c>
      <c r="J3278" s="30">
        <v>1750</v>
      </c>
      <c r="K3278" s="31">
        <f t="shared" si="24"/>
        <v>700</v>
      </c>
      <c r="L3278" s="31">
        <f t="shared" si="25"/>
        <v>244.99999999999997</v>
      </c>
      <c r="M3278" s="32">
        <v>0.35</v>
      </c>
      <c r="O3278" s="37"/>
      <c r="P3278" s="35"/>
      <c r="Q3278" s="33"/>
      <c r="R3278" s="34"/>
    </row>
    <row r="3279" spans="1:18" ht="15.75" customHeight="1" x14ac:dyDescent="0.2">
      <c r="A3279" s="22"/>
      <c r="B3279" s="27" t="s">
        <v>21</v>
      </c>
      <c r="C3279" s="27">
        <v>1185732</v>
      </c>
      <c r="D3279" s="28">
        <v>44369</v>
      </c>
      <c r="E3279" s="27" t="s">
        <v>22</v>
      </c>
      <c r="F3279" s="27" t="s">
        <v>121</v>
      </c>
      <c r="G3279" s="27" t="s">
        <v>96</v>
      </c>
      <c r="H3279" s="27" t="s">
        <v>27</v>
      </c>
      <c r="I3279" s="29">
        <v>0.4</v>
      </c>
      <c r="J3279" s="30">
        <v>1500</v>
      </c>
      <c r="K3279" s="31">
        <f t="shared" si="24"/>
        <v>600</v>
      </c>
      <c r="L3279" s="31">
        <f t="shared" si="25"/>
        <v>210</v>
      </c>
      <c r="M3279" s="32">
        <v>0.35</v>
      </c>
      <c r="O3279" s="37"/>
      <c r="P3279" s="35"/>
      <c r="Q3279" s="33"/>
      <c r="R3279" s="34"/>
    </row>
    <row r="3280" spans="1:18" ht="15.75" customHeight="1" x14ac:dyDescent="0.2">
      <c r="A3280" s="22"/>
      <c r="B3280" s="27" t="s">
        <v>21</v>
      </c>
      <c r="C3280" s="27">
        <v>1185732</v>
      </c>
      <c r="D3280" s="28">
        <v>44369</v>
      </c>
      <c r="E3280" s="27" t="s">
        <v>22</v>
      </c>
      <c r="F3280" s="27" t="s">
        <v>121</v>
      </c>
      <c r="G3280" s="27" t="s">
        <v>96</v>
      </c>
      <c r="H3280" s="27" t="s">
        <v>28</v>
      </c>
      <c r="I3280" s="29">
        <v>0.49999999999999994</v>
      </c>
      <c r="J3280" s="30">
        <v>1500</v>
      </c>
      <c r="K3280" s="31">
        <f t="shared" si="24"/>
        <v>749.99999999999989</v>
      </c>
      <c r="L3280" s="31">
        <f t="shared" si="25"/>
        <v>224.99999999999997</v>
      </c>
      <c r="M3280" s="32">
        <v>0.3</v>
      </c>
      <c r="O3280" s="37"/>
      <c r="P3280" s="35"/>
      <c r="Q3280" s="33"/>
      <c r="R3280" s="34"/>
    </row>
    <row r="3281" spans="1:18" ht="15.75" customHeight="1" x14ac:dyDescent="0.2">
      <c r="A3281" s="22"/>
      <c r="B3281" s="27" t="s">
        <v>21</v>
      </c>
      <c r="C3281" s="27">
        <v>1185732</v>
      </c>
      <c r="D3281" s="28">
        <v>44369</v>
      </c>
      <c r="E3281" s="27" t="s">
        <v>22</v>
      </c>
      <c r="F3281" s="27" t="s">
        <v>121</v>
      </c>
      <c r="G3281" s="27" t="s">
        <v>96</v>
      </c>
      <c r="H3281" s="27" t="s">
        <v>29</v>
      </c>
      <c r="I3281" s="29">
        <v>0.54999999999999993</v>
      </c>
      <c r="J3281" s="30">
        <v>3000</v>
      </c>
      <c r="K3281" s="31">
        <f t="shared" si="24"/>
        <v>1649.9999999999998</v>
      </c>
      <c r="L3281" s="31">
        <f t="shared" si="25"/>
        <v>494.99999999999989</v>
      </c>
      <c r="M3281" s="32">
        <v>0.3</v>
      </c>
      <c r="O3281" s="37"/>
      <c r="P3281" s="35"/>
      <c r="Q3281" s="33"/>
      <c r="R3281" s="34"/>
    </row>
    <row r="3282" spans="1:18" ht="15.75" customHeight="1" x14ac:dyDescent="0.2">
      <c r="A3282" s="22"/>
      <c r="B3282" s="27" t="s">
        <v>21</v>
      </c>
      <c r="C3282" s="27">
        <v>1185732</v>
      </c>
      <c r="D3282" s="28">
        <v>44397</v>
      </c>
      <c r="E3282" s="27" t="s">
        <v>22</v>
      </c>
      <c r="F3282" s="27" t="s">
        <v>121</v>
      </c>
      <c r="G3282" s="27" t="s">
        <v>96</v>
      </c>
      <c r="H3282" s="27" t="s">
        <v>24</v>
      </c>
      <c r="I3282" s="29">
        <v>0.49999999999999994</v>
      </c>
      <c r="J3282" s="30">
        <v>5250</v>
      </c>
      <c r="K3282" s="31">
        <f t="shared" si="24"/>
        <v>2624.9999999999995</v>
      </c>
      <c r="L3282" s="31">
        <f t="shared" si="25"/>
        <v>1049.9999999999998</v>
      </c>
      <c r="M3282" s="32">
        <v>0.4</v>
      </c>
      <c r="O3282" s="37"/>
      <c r="P3282" s="35"/>
      <c r="Q3282" s="33"/>
      <c r="R3282" s="34"/>
    </row>
    <row r="3283" spans="1:18" ht="15.75" customHeight="1" x14ac:dyDescent="0.2">
      <c r="A3283" s="22"/>
      <c r="B3283" s="27" t="s">
        <v>21</v>
      </c>
      <c r="C3283" s="27">
        <v>1185732</v>
      </c>
      <c r="D3283" s="28">
        <v>44397</v>
      </c>
      <c r="E3283" s="27" t="s">
        <v>22</v>
      </c>
      <c r="F3283" s="27" t="s">
        <v>121</v>
      </c>
      <c r="G3283" s="27" t="s">
        <v>96</v>
      </c>
      <c r="H3283" s="27" t="s">
        <v>25</v>
      </c>
      <c r="I3283" s="29">
        <v>0.45</v>
      </c>
      <c r="J3283" s="30">
        <v>2750</v>
      </c>
      <c r="K3283" s="31">
        <f t="shared" si="24"/>
        <v>1237.5</v>
      </c>
      <c r="L3283" s="31">
        <f t="shared" si="25"/>
        <v>433.125</v>
      </c>
      <c r="M3283" s="32">
        <v>0.35</v>
      </c>
      <c r="O3283" s="37"/>
      <c r="P3283" s="35"/>
      <c r="Q3283" s="33"/>
      <c r="R3283" s="34"/>
    </row>
    <row r="3284" spans="1:18" ht="15.75" customHeight="1" x14ac:dyDescent="0.2">
      <c r="A3284" s="22"/>
      <c r="B3284" s="27" t="s">
        <v>21</v>
      </c>
      <c r="C3284" s="27">
        <v>1185732</v>
      </c>
      <c r="D3284" s="28">
        <v>44397</v>
      </c>
      <c r="E3284" s="27" t="s">
        <v>22</v>
      </c>
      <c r="F3284" s="27" t="s">
        <v>121</v>
      </c>
      <c r="G3284" s="27" t="s">
        <v>96</v>
      </c>
      <c r="H3284" s="27" t="s">
        <v>26</v>
      </c>
      <c r="I3284" s="29">
        <v>0.4</v>
      </c>
      <c r="J3284" s="30">
        <v>2000</v>
      </c>
      <c r="K3284" s="31">
        <f t="shared" si="24"/>
        <v>800</v>
      </c>
      <c r="L3284" s="31">
        <f t="shared" si="25"/>
        <v>280</v>
      </c>
      <c r="M3284" s="32">
        <v>0.35</v>
      </c>
      <c r="O3284" s="37"/>
      <c r="P3284" s="35"/>
      <c r="Q3284" s="33"/>
      <c r="R3284" s="34"/>
    </row>
    <row r="3285" spans="1:18" ht="15.75" customHeight="1" x14ac:dyDescent="0.2">
      <c r="A3285" s="22"/>
      <c r="B3285" s="27" t="s">
        <v>21</v>
      </c>
      <c r="C3285" s="27">
        <v>1185732</v>
      </c>
      <c r="D3285" s="28">
        <v>44397</v>
      </c>
      <c r="E3285" s="27" t="s">
        <v>22</v>
      </c>
      <c r="F3285" s="27" t="s">
        <v>121</v>
      </c>
      <c r="G3285" s="27" t="s">
        <v>96</v>
      </c>
      <c r="H3285" s="27" t="s">
        <v>27</v>
      </c>
      <c r="I3285" s="29">
        <v>0.4</v>
      </c>
      <c r="J3285" s="30">
        <v>1500</v>
      </c>
      <c r="K3285" s="31">
        <f t="shared" si="24"/>
        <v>600</v>
      </c>
      <c r="L3285" s="31">
        <f t="shared" si="25"/>
        <v>210</v>
      </c>
      <c r="M3285" s="32">
        <v>0.35</v>
      </c>
      <c r="O3285" s="37"/>
      <c r="P3285" s="35"/>
      <c r="Q3285" s="33"/>
      <c r="R3285" s="34"/>
    </row>
    <row r="3286" spans="1:18" ht="15.75" customHeight="1" x14ac:dyDescent="0.2">
      <c r="A3286" s="22"/>
      <c r="B3286" s="27" t="s">
        <v>21</v>
      </c>
      <c r="C3286" s="27">
        <v>1185732</v>
      </c>
      <c r="D3286" s="28">
        <v>44397</v>
      </c>
      <c r="E3286" s="27" t="s">
        <v>22</v>
      </c>
      <c r="F3286" s="27" t="s">
        <v>121</v>
      </c>
      <c r="G3286" s="27" t="s">
        <v>96</v>
      </c>
      <c r="H3286" s="27" t="s">
        <v>28</v>
      </c>
      <c r="I3286" s="29">
        <v>0.49999999999999994</v>
      </c>
      <c r="J3286" s="30">
        <v>1750</v>
      </c>
      <c r="K3286" s="31">
        <f t="shared" si="24"/>
        <v>874.99999999999989</v>
      </c>
      <c r="L3286" s="31">
        <f t="shared" si="25"/>
        <v>262.49999999999994</v>
      </c>
      <c r="M3286" s="32">
        <v>0.3</v>
      </c>
      <c r="O3286" s="37"/>
      <c r="P3286" s="35"/>
      <c r="Q3286" s="33"/>
      <c r="R3286" s="34"/>
    </row>
    <row r="3287" spans="1:18" ht="15.75" customHeight="1" x14ac:dyDescent="0.2">
      <c r="A3287" s="22"/>
      <c r="B3287" s="27" t="s">
        <v>21</v>
      </c>
      <c r="C3287" s="27">
        <v>1185732</v>
      </c>
      <c r="D3287" s="28">
        <v>44397</v>
      </c>
      <c r="E3287" s="27" t="s">
        <v>22</v>
      </c>
      <c r="F3287" s="27" t="s">
        <v>121</v>
      </c>
      <c r="G3287" s="27" t="s">
        <v>96</v>
      </c>
      <c r="H3287" s="27" t="s">
        <v>29</v>
      </c>
      <c r="I3287" s="29">
        <v>0.54999999999999993</v>
      </c>
      <c r="J3287" s="30">
        <v>3500</v>
      </c>
      <c r="K3287" s="31">
        <f t="shared" si="24"/>
        <v>1924.9999999999998</v>
      </c>
      <c r="L3287" s="31">
        <f t="shared" si="25"/>
        <v>577.49999999999989</v>
      </c>
      <c r="M3287" s="32">
        <v>0.3</v>
      </c>
      <c r="O3287" s="37"/>
      <c r="P3287" s="35"/>
      <c r="Q3287" s="33"/>
      <c r="R3287" s="34"/>
    </row>
    <row r="3288" spans="1:18" ht="15.75" customHeight="1" x14ac:dyDescent="0.2">
      <c r="A3288" s="22"/>
      <c r="B3288" s="27" t="s">
        <v>21</v>
      </c>
      <c r="C3288" s="27">
        <v>1185732</v>
      </c>
      <c r="D3288" s="28">
        <v>44429</v>
      </c>
      <c r="E3288" s="27" t="s">
        <v>22</v>
      </c>
      <c r="F3288" s="27" t="s">
        <v>121</v>
      </c>
      <c r="G3288" s="27" t="s">
        <v>96</v>
      </c>
      <c r="H3288" s="27" t="s">
        <v>24</v>
      </c>
      <c r="I3288" s="29">
        <v>0.49999999999999994</v>
      </c>
      <c r="J3288" s="30">
        <v>5000</v>
      </c>
      <c r="K3288" s="31">
        <f t="shared" si="24"/>
        <v>2499.9999999999995</v>
      </c>
      <c r="L3288" s="31">
        <f t="shared" si="25"/>
        <v>999.99999999999989</v>
      </c>
      <c r="M3288" s="32">
        <v>0.4</v>
      </c>
      <c r="O3288" s="37"/>
      <c r="P3288" s="35"/>
      <c r="Q3288" s="33"/>
      <c r="R3288" s="34"/>
    </row>
    <row r="3289" spans="1:18" ht="15.75" customHeight="1" x14ac:dyDescent="0.2">
      <c r="A3289" s="22"/>
      <c r="B3289" s="27" t="s">
        <v>21</v>
      </c>
      <c r="C3289" s="27">
        <v>1185732</v>
      </c>
      <c r="D3289" s="28">
        <v>44429</v>
      </c>
      <c r="E3289" s="27" t="s">
        <v>22</v>
      </c>
      <c r="F3289" s="27" t="s">
        <v>121</v>
      </c>
      <c r="G3289" s="27" t="s">
        <v>96</v>
      </c>
      <c r="H3289" s="27" t="s">
        <v>25</v>
      </c>
      <c r="I3289" s="29">
        <v>0.45</v>
      </c>
      <c r="J3289" s="30">
        <v>2750</v>
      </c>
      <c r="K3289" s="31">
        <f t="shared" si="24"/>
        <v>1237.5</v>
      </c>
      <c r="L3289" s="31">
        <f t="shared" si="25"/>
        <v>433.125</v>
      </c>
      <c r="M3289" s="32">
        <v>0.35</v>
      </c>
      <c r="O3289" s="37"/>
      <c r="P3289" s="35"/>
      <c r="Q3289" s="33"/>
      <c r="R3289" s="34"/>
    </row>
    <row r="3290" spans="1:18" ht="15.75" customHeight="1" x14ac:dyDescent="0.2">
      <c r="A3290" s="22"/>
      <c r="B3290" s="27" t="s">
        <v>21</v>
      </c>
      <c r="C3290" s="27">
        <v>1185732</v>
      </c>
      <c r="D3290" s="28">
        <v>44429</v>
      </c>
      <c r="E3290" s="27" t="s">
        <v>22</v>
      </c>
      <c r="F3290" s="27" t="s">
        <v>121</v>
      </c>
      <c r="G3290" s="27" t="s">
        <v>96</v>
      </c>
      <c r="H3290" s="27" t="s">
        <v>26</v>
      </c>
      <c r="I3290" s="29">
        <v>0.4</v>
      </c>
      <c r="J3290" s="30">
        <v>2000</v>
      </c>
      <c r="K3290" s="31">
        <f t="shared" si="24"/>
        <v>800</v>
      </c>
      <c r="L3290" s="31">
        <f t="shared" si="25"/>
        <v>280</v>
      </c>
      <c r="M3290" s="32">
        <v>0.35</v>
      </c>
      <c r="O3290" s="37"/>
      <c r="P3290" s="35"/>
      <c r="Q3290" s="33"/>
      <c r="R3290" s="34"/>
    </row>
    <row r="3291" spans="1:18" ht="15.75" customHeight="1" x14ac:dyDescent="0.2">
      <c r="A3291" s="22"/>
      <c r="B3291" s="27" t="s">
        <v>21</v>
      </c>
      <c r="C3291" s="27">
        <v>1185732</v>
      </c>
      <c r="D3291" s="28">
        <v>44429</v>
      </c>
      <c r="E3291" s="27" t="s">
        <v>22</v>
      </c>
      <c r="F3291" s="27" t="s">
        <v>121</v>
      </c>
      <c r="G3291" s="27" t="s">
        <v>96</v>
      </c>
      <c r="H3291" s="27" t="s">
        <v>27</v>
      </c>
      <c r="I3291" s="29">
        <v>0.4</v>
      </c>
      <c r="J3291" s="30">
        <v>1500</v>
      </c>
      <c r="K3291" s="31">
        <f t="shared" si="24"/>
        <v>600</v>
      </c>
      <c r="L3291" s="31">
        <f t="shared" si="25"/>
        <v>210</v>
      </c>
      <c r="M3291" s="32">
        <v>0.35</v>
      </c>
      <c r="O3291" s="37"/>
      <c r="P3291" s="35"/>
      <c r="Q3291" s="33"/>
      <c r="R3291" s="34"/>
    </row>
    <row r="3292" spans="1:18" ht="15.75" customHeight="1" x14ac:dyDescent="0.2">
      <c r="A3292" s="22"/>
      <c r="B3292" s="27" t="s">
        <v>21</v>
      </c>
      <c r="C3292" s="27">
        <v>1185732</v>
      </c>
      <c r="D3292" s="28">
        <v>44429</v>
      </c>
      <c r="E3292" s="27" t="s">
        <v>22</v>
      </c>
      <c r="F3292" s="27" t="s">
        <v>121</v>
      </c>
      <c r="G3292" s="27" t="s">
        <v>96</v>
      </c>
      <c r="H3292" s="27" t="s">
        <v>28</v>
      </c>
      <c r="I3292" s="29">
        <v>0.49999999999999994</v>
      </c>
      <c r="J3292" s="30">
        <v>1250</v>
      </c>
      <c r="K3292" s="31">
        <f t="shared" si="24"/>
        <v>624.99999999999989</v>
      </c>
      <c r="L3292" s="31">
        <f t="shared" si="25"/>
        <v>187.49999999999997</v>
      </c>
      <c r="M3292" s="32">
        <v>0.3</v>
      </c>
      <c r="O3292" s="37"/>
      <c r="P3292" s="35"/>
      <c r="Q3292" s="33"/>
      <c r="R3292" s="34"/>
    </row>
    <row r="3293" spans="1:18" ht="15.75" customHeight="1" x14ac:dyDescent="0.2">
      <c r="A3293" s="22"/>
      <c r="B3293" s="27" t="s">
        <v>21</v>
      </c>
      <c r="C3293" s="27">
        <v>1185732</v>
      </c>
      <c r="D3293" s="28">
        <v>44429</v>
      </c>
      <c r="E3293" s="27" t="s">
        <v>22</v>
      </c>
      <c r="F3293" s="27" t="s">
        <v>121</v>
      </c>
      <c r="G3293" s="27" t="s">
        <v>96</v>
      </c>
      <c r="H3293" s="27" t="s">
        <v>29</v>
      </c>
      <c r="I3293" s="29">
        <v>0.54999999999999993</v>
      </c>
      <c r="J3293" s="30">
        <v>3000</v>
      </c>
      <c r="K3293" s="31">
        <f t="shared" si="24"/>
        <v>1649.9999999999998</v>
      </c>
      <c r="L3293" s="31">
        <f t="shared" si="25"/>
        <v>494.99999999999989</v>
      </c>
      <c r="M3293" s="32">
        <v>0.3</v>
      </c>
      <c r="O3293" s="37"/>
      <c r="P3293" s="35"/>
      <c r="Q3293" s="33"/>
      <c r="R3293" s="34"/>
    </row>
    <row r="3294" spans="1:18" ht="15.75" customHeight="1" x14ac:dyDescent="0.2">
      <c r="A3294" s="22"/>
      <c r="B3294" s="27" t="s">
        <v>21</v>
      </c>
      <c r="C3294" s="27">
        <v>1185732</v>
      </c>
      <c r="D3294" s="28">
        <v>44459</v>
      </c>
      <c r="E3294" s="27" t="s">
        <v>22</v>
      </c>
      <c r="F3294" s="27" t="s">
        <v>121</v>
      </c>
      <c r="G3294" s="27" t="s">
        <v>96</v>
      </c>
      <c r="H3294" s="27" t="s">
        <v>24</v>
      </c>
      <c r="I3294" s="29">
        <v>0.49999999999999994</v>
      </c>
      <c r="J3294" s="30">
        <v>4250</v>
      </c>
      <c r="K3294" s="31">
        <f t="shared" si="24"/>
        <v>2124.9999999999995</v>
      </c>
      <c r="L3294" s="31">
        <f t="shared" si="25"/>
        <v>849.99999999999989</v>
      </c>
      <c r="M3294" s="32">
        <v>0.4</v>
      </c>
      <c r="O3294" s="37"/>
      <c r="P3294" s="35"/>
      <c r="Q3294" s="33"/>
      <c r="R3294" s="34"/>
    </row>
    <row r="3295" spans="1:18" ht="15.75" customHeight="1" x14ac:dyDescent="0.2">
      <c r="A3295" s="22"/>
      <c r="B3295" s="27" t="s">
        <v>21</v>
      </c>
      <c r="C3295" s="27">
        <v>1185732</v>
      </c>
      <c r="D3295" s="28">
        <v>44459</v>
      </c>
      <c r="E3295" s="27" t="s">
        <v>22</v>
      </c>
      <c r="F3295" s="27" t="s">
        <v>121</v>
      </c>
      <c r="G3295" s="27" t="s">
        <v>96</v>
      </c>
      <c r="H3295" s="27" t="s">
        <v>25</v>
      </c>
      <c r="I3295" s="29">
        <v>0.45</v>
      </c>
      <c r="J3295" s="30">
        <v>2250</v>
      </c>
      <c r="K3295" s="31">
        <f t="shared" si="24"/>
        <v>1012.5</v>
      </c>
      <c r="L3295" s="31">
        <f t="shared" si="25"/>
        <v>354.375</v>
      </c>
      <c r="M3295" s="32">
        <v>0.35</v>
      </c>
      <c r="O3295" s="37"/>
      <c r="P3295" s="35"/>
      <c r="Q3295" s="33"/>
      <c r="R3295" s="34"/>
    </row>
    <row r="3296" spans="1:18" ht="15.75" customHeight="1" x14ac:dyDescent="0.2">
      <c r="A3296" s="22"/>
      <c r="B3296" s="27" t="s">
        <v>21</v>
      </c>
      <c r="C3296" s="27">
        <v>1185732</v>
      </c>
      <c r="D3296" s="28">
        <v>44459</v>
      </c>
      <c r="E3296" s="27" t="s">
        <v>22</v>
      </c>
      <c r="F3296" s="27" t="s">
        <v>121</v>
      </c>
      <c r="G3296" s="27" t="s">
        <v>96</v>
      </c>
      <c r="H3296" s="27" t="s">
        <v>26</v>
      </c>
      <c r="I3296" s="29">
        <v>0.4</v>
      </c>
      <c r="J3296" s="30">
        <v>1250</v>
      </c>
      <c r="K3296" s="31">
        <f t="shared" si="24"/>
        <v>500</v>
      </c>
      <c r="L3296" s="31">
        <f t="shared" si="25"/>
        <v>175</v>
      </c>
      <c r="M3296" s="32">
        <v>0.35</v>
      </c>
      <c r="O3296" s="37"/>
      <c r="P3296" s="35"/>
      <c r="Q3296" s="33"/>
      <c r="R3296" s="34"/>
    </row>
    <row r="3297" spans="1:18" ht="15.75" customHeight="1" x14ac:dyDescent="0.2">
      <c r="A3297" s="22"/>
      <c r="B3297" s="27" t="s">
        <v>21</v>
      </c>
      <c r="C3297" s="27">
        <v>1185732</v>
      </c>
      <c r="D3297" s="28">
        <v>44459</v>
      </c>
      <c r="E3297" s="27" t="s">
        <v>22</v>
      </c>
      <c r="F3297" s="27" t="s">
        <v>121</v>
      </c>
      <c r="G3297" s="27" t="s">
        <v>96</v>
      </c>
      <c r="H3297" s="27" t="s">
        <v>27</v>
      </c>
      <c r="I3297" s="29">
        <v>0.4</v>
      </c>
      <c r="J3297" s="30">
        <v>1000</v>
      </c>
      <c r="K3297" s="31">
        <f t="shared" si="24"/>
        <v>400</v>
      </c>
      <c r="L3297" s="31">
        <f t="shared" si="25"/>
        <v>140</v>
      </c>
      <c r="M3297" s="32">
        <v>0.35</v>
      </c>
      <c r="O3297" s="37"/>
      <c r="P3297" s="35"/>
      <c r="Q3297" s="33"/>
      <c r="R3297" s="34"/>
    </row>
    <row r="3298" spans="1:18" ht="15.75" customHeight="1" x14ac:dyDescent="0.2">
      <c r="A3298" s="22"/>
      <c r="B3298" s="27" t="s">
        <v>21</v>
      </c>
      <c r="C3298" s="27">
        <v>1185732</v>
      </c>
      <c r="D3298" s="28">
        <v>44459</v>
      </c>
      <c r="E3298" s="27" t="s">
        <v>22</v>
      </c>
      <c r="F3298" s="27" t="s">
        <v>121</v>
      </c>
      <c r="G3298" s="27" t="s">
        <v>96</v>
      </c>
      <c r="H3298" s="27" t="s">
        <v>28</v>
      </c>
      <c r="I3298" s="29">
        <v>0.49999999999999994</v>
      </c>
      <c r="J3298" s="30">
        <v>1000</v>
      </c>
      <c r="K3298" s="31">
        <f t="shared" si="24"/>
        <v>499.99999999999994</v>
      </c>
      <c r="L3298" s="31">
        <f t="shared" si="25"/>
        <v>149.99999999999997</v>
      </c>
      <c r="M3298" s="32">
        <v>0.3</v>
      </c>
      <c r="O3298" s="37"/>
      <c r="P3298" s="35"/>
      <c r="Q3298" s="33"/>
      <c r="R3298" s="34"/>
    </row>
    <row r="3299" spans="1:18" ht="15.75" customHeight="1" x14ac:dyDescent="0.2">
      <c r="A3299" s="22"/>
      <c r="B3299" s="27" t="s">
        <v>21</v>
      </c>
      <c r="C3299" s="27">
        <v>1185732</v>
      </c>
      <c r="D3299" s="28">
        <v>44459</v>
      </c>
      <c r="E3299" s="27" t="s">
        <v>22</v>
      </c>
      <c r="F3299" s="27" t="s">
        <v>121</v>
      </c>
      <c r="G3299" s="27" t="s">
        <v>96</v>
      </c>
      <c r="H3299" s="27" t="s">
        <v>29</v>
      </c>
      <c r="I3299" s="29">
        <v>0.54999999999999993</v>
      </c>
      <c r="J3299" s="30">
        <v>2000</v>
      </c>
      <c r="K3299" s="31">
        <f t="shared" si="24"/>
        <v>1099.9999999999998</v>
      </c>
      <c r="L3299" s="31">
        <f t="shared" si="25"/>
        <v>329.99999999999994</v>
      </c>
      <c r="M3299" s="32">
        <v>0.3</v>
      </c>
      <c r="O3299" s="37"/>
      <c r="P3299" s="35"/>
      <c r="Q3299" s="33"/>
      <c r="R3299" s="34"/>
    </row>
    <row r="3300" spans="1:18" ht="15.75" customHeight="1" x14ac:dyDescent="0.2">
      <c r="A3300" s="22"/>
      <c r="B3300" s="27" t="s">
        <v>21</v>
      </c>
      <c r="C3300" s="27">
        <v>1185732</v>
      </c>
      <c r="D3300" s="28">
        <v>44491</v>
      </c>
      <c r="E3300" s="27" t="s">
        <v>22</v>
      </c>
      <c r="F3300" s="27" t="s">
        <v>121</v>
      </c>
      <c r="G3300" s="27" t="s">
        <v>96</v>
      </c>
      <c r="H3300" s="27" t="s">
        <v>24</v>
      </c>
      <c r="I3300" s="29">
        <v>0.54999999999999993</v>
      </c>
      <c r="J3300" s="30">
        <v>3750</v>
      </c>
      <c r="K3300" s="31">
        <f t="shared" si="24"/>
        <v>2062.4999999999995</v>
      </c>
      <c r="L3300" s="31">
        <f t="shared" si="25"/>
        <v>824.99999999999989</v>
      </c>
      <c r="M3300" s="32">
        <v>0.4</v>
      </c>
      <c r="O3300" s="37"/>
      <c r="P3300" s="35"/>
      <c r="Q3300" s="33"/>
      <c r="R3300" s="34"/>
    </row>
    <row r="3301" spans="1:18" ht="15.75" customHeight="1" x14ac:dyDescent="0.2">
      <c r="A3301" s="22"/>
      <c r="B3301" s="27" t="s">
        <v>21</v>
      </c>
      <c r="C3301" s="27">
        <v>1185732</v>
      </c>
      <c r="D3301" s="28">
        <v>44491</v>
      </c>
      <c r="E3301" s="27" t="s">
        <v>22</v>
      </c>
      <c r="F3301" s="27" t="s">
        <v>121</v>
      </c>
      <c r="G3301" s="27" t="s">
        <v>96</v>
      </c>
      <c r="H3301" s="27" t="s">
        <v>25</v>
      </c>
      <c r="I3301" s="29">
        <v>0.5</v>
      </c>
      <c r="J3301" s="30">
        <v>2000</v>
      </c>
      <c r="K3301" s="31">
        <f t="shared" si="24"/>
        <v>1000</v>
      </c>
      <c r="L3301" s="31">
        <f t="shared" si="25"/>
        <v>350</v>
      </c>
      <c r="M3301" s="32">
        <v>0.35</v>
      </c>
      <c r="O3301" s="37"/>
      <c r="P3301" s="35"/>
      <c r="Q3301" s="33"/>
      <c r="R3301" s="34"/>
    </row>
    <row r="3302" spans="1:18" ht="15.75" customHeight="1" x14ac:dyDescent="0.2">
      <c r="A3302" s="22"/>
      <c r="B3302" s="27" t="s">
        <v>21</v>
      </c>
      <c r="C3302" s="27">
        <v>1185732</v>
      </c>
      <c r="D3302" s="28">
        <v>44491</v>
      </c>
      <c r="E3302" s="27" t="s">
        <v>22</v>
      </c>
      <c r="F3302" s="27" t="s">
        <v>121</v>
      </c>
      <c r="G3302" s="27" t="s">
        <v>96</v>
      </c>
      <c r="H3302" s="27" t="s">
        <v>26</v>
      </c>
      <c r="I3302" s="29">
        <v>0.5</v>
      </c>
      <c r="J3302" s="30">
        <v>1000</v>
      </c>
      <c r="K3302" s="31">
        <f t="shared" si="24"/>
        <v>500</v>
      </c>
      <c r="L3302" s="31">
        <f t="shared" si="25"/>
        <v>175</v>
      </c>
      <c r="M3302" s="32">
        <v>0.35</v>
      </c>
      <c r="O3302" s="37"/>
      <c r="P3302" s="35"/>
      <c r="Q3302" s="33"/>
      <c r="R3302" s="34"/>
    </row>
    <row r="3303" spans="1:18" ht="15.75" customHeight="1" x14ac:dyDescent="0.2">
      <c r="A3303" s="22"/>
      <c r="B3303" s="27" t="s">
        <v>21</v>
      </c>
      <c r="C3303" s="27">
        <v>1185732</v>
      </c>
      <c r="D3303" s="28">
        <v>44491</v>
      </c>
      <c r="E3303" s="27" t="s">
        <v>22</v>
      </c>
      <c r="F3303" s="27" t="s">
        <v>121</v>
      </c>
      <c r="G3303" s="27" t="s">
        <v>96</v>
      </c>
      <c r="H3303" s="27" t="s">
        <v>27</v>
      </c>
      <c r="I3303" s="29">
        <v>0.5</v>
      </c>
      <c r="J3303" s="30">
        <v>750</v>
      </c>
      <c r="K3303" s="31">
        <f t="shared" si="24"/>
        <v>375</v>
      </c>
      <c r="L3303" s="31">
        <f t="shared" si="25"/>
        <v>131.25</v>
      </c>
      <c r="M3303" s="32">
        <v>0.35</v>
      </c>
      <c r="O3303" s="37"/>
      <c r="P3303" s="35"/>
      <c r="Q3303" s="33"/>
      <c r="R3303" s="34"/>
    </row>
    <row r="3304" spans="1:18" ht="15.75" customHeight="1" x14ac:dyDescent="0.2">
      <c r="A3304" s="22"/>
      <c r="B3304" s="27" t="s">
        <v>21</v>
      </c>
      <c r="C3304" s="27">
        <v>1185732</v>
      </c>
      <c r="D3304" s="28">
        <v>44491</v>
      </c>
      <c r="E3304" s="27" t="s">
        <v>22</v>
      </c>
      <c r="F3304" s="27" t="s">
        <v>121</v>
      </c>
      <c r="G3304" s="27" t="s">
        <v>96</v>
      </c>
      <c r="H3304" s="27" t="s">
        <v>28</v>
      </c>
      <c r="I3304" s="29">
        <v>0.6</v>
      </c>
      <c r="J3304" s="30">
        <v>750</v>
      </c>
      <c r="K3304" s="31">
        <f t="shared" si="24"/>
        <v>450</v>
      </c>
      <c r="L3304" s="31">
        <f t="shared" si="25"/>
        <v>135</v>
      </c>
      <c r="M3304" s="32">
        <v>0.3</v>
      </c>
      <c r="O3304" s="37"/>
      <c r="P3304" s="35"/>
      <c r="Q3304" s="33"/>
      <c r="R3304" s="34"/>
    </row>
    <row r="3305" spans="1:18" ht="15.75" customHeight="1" x14ac:dyDescent="0.2">
      <c r="A3305" s="22"/>
      <c r="B3305" s="27" t="s">
        <v>21</v>
      </c>
      <c r="C3305" s="27">
        <v>1185732</v>
      </c>
      <c r="D3305" s="28">
        <v>44491</v>
      </c>
      <c r="E3305" s="27" t="s">
        <v>22</v>
      </c>
      <c r="F3305" s="27" t="s">
        <v>121</v>
      </c>
      <c r="G3305" s="27" t="s">
        <v>96</v>
      </c>
      <c r="H3305" s="27" t="s">
        <v>29</v>
      </c>
      <c r="I3305" s="29">
        <v>0.64999999999999991</v>
      </c>
      <c r="J3305" s="30">
        <v>2000</v>
      </c>
      <c r="K3305" s="31">
        <f t="shared" si="24"/>
        <v>1299.9999999999998</v>
      </c>
      <c r="L3305" s="31">
        <f t="shared" si="25"/>
        <v>389.99999999999994</v>
      </c>
      <c r="M3305" s="32">
        <v>0.3</v>
      </c>
      <c r="O3305" s="37"/>
      <c r="P3305" s="35"/>
      <c r="Q3305" s="33"/>
      <c r="R3305" s="34"/>
    </row>
    <row r="3306" spans="1:18" ht="15.75" customHeight="1" x14ac:dyDescent="0.2">
      <c r="A3306" s="22"/>
      <c r="B3306" s="27" t="s">
        <v>21</v>
      </c>
      <c r="C3306" s="27">
        <v>1185732</v>
      </c>
      <c r="D3306" s="28">
        <v>44521</v>
      </c>
      <c r="E3306" s="27" t="s">
        <v>22</v>
      </c>
      <c r="F3306" s="27" t="s">
        <v>121</v>
      </c>
      <c r="G3306" s="27" t="s">
        <v>96</v>
      </c>
      <c r="H3306" s="27" t="s">
        <v>24</v>
      </c>
      <c r="I3306" s="29">
        <v>0.6</v>
      </c>
      <c r="J3306" s="30">
        <v>3500</v>
      </c>
      <c r="K3306" s="31">
        <f t="shared" si="24"/>
        <v>2100</v>
      </c>
      <c r="L3306" s="31">
        <f t="shared" si="25"/>
        <v>840</v>
      </c>
      <c r="M3306" s="32">
        <v>0.4</v>
      </c>
      <c r="O3306" s="37"/>
      <c r="P3306" s="35"/>
      <c r="Q3306" s="33"/>
      <c r="R3306" s="34"/>
    </row>
    <row r="3307" spans="1:18" ht="15.75" customHeight="1" x14ac:dyDescent="0.2">
      <c r="A3307" s="22"/>
      <c r="B3307" s="27" t="s">
        <v>21</v>
      </c>
      <c r="C3307" s="27">
        <v>1185732</v>
      </c>
      <c r="D3307" s="28">
        <v>44521</v>
      </c>
      <c r="E3307" s="27" t="s">
        <v>22</v>
      </c>
      <c r="F3307" s="27" t="s">
        <v>121</v>
      </c>
      <c r="G3307" s="27" t="s">
        <v>96</v>
      </c>
      <c r="H3307" s="27" t="s">
        <v>25</v>
      </c>
      <c r="I3307" s="29">
        <v>0.5</v>
      </c>
      <c r="J3307" s="30">
        <v>1750</v>
      </c>
      <c r="K3307" s="31">
        <f t="shared" si="24"/>
        <v>875</v>
      </c>
      <c r="L3307" s="31">
        <f t="shared" si="25"/>
        <v>306.25</v>
      </c>
      <c r="M3307" s="32">
        <v>0.35</v>
      </c>
      <c r="O3307" s="37"/>
      <c r="P3307" s="35"/>
      <c r="Q3307" s="33"/>
      <c r="R3307" s="34"/>
    </row>
    <row r="3308" spans="1:18" ht="15.75" customHeight="1" x14ac:dyDescent="0.2">
      <c r="A3308" s="22"/>
      <c r="B3308" s="27" t="s">
        <v>21</v>
      </c>
      <c r="C3308" s="27">
        <v>1185732</v>
      </c>
      <c r="D3308" s="28">
        <v>44521</v>
      </c>
      <c r="E3308" s="27" t="s">
        <v>22</v>
      </c>
      <c r="F3308" s="27" t="s">
        <v>121</v>
      </c>
      <c r="G3308" s="27" t="s">
        <v>96</v>
      </c>
      <c r="H3308" s="27" t="s">
        <v>26</v>
      </c>
      <c r="I3308" s="29">
        <v>0.5</v>
      </c>
      <c r="J3308" s="30">
        <v>1700</v>
      </c>
      <c r="K3308" s="31">
        <f t="shared" si="24"/>
        <v>850</v>
      </c>
      <c r="L3308" s="31">
        <f t="shared" si="25"/>
        <v>297.5</v>
      </c>
      <c r="M3308" s="32">
        <v>0.35</v>
      </c>
      <c r="O3308" s="37"/>
      <c r="P3308" s="35"/>
      <c r="Q3308" s="33"/>
      <c r="R3308" s="34"/>
    </row>
    <row r="3309" spans="1:18" ht="15.75" customHeight="1" x14ac:dyDescent="0.2">
      <c r="A3309" s="22"/>
      <c r="B3309" s="27" t="s">
        <v>21</v>
      </c>
      <c r="C3309" s="27">
        <v>1185732</v>
      </c>
      <c r="D3309" s="28">
        <v>44521</v>
      </c>
      <c r="E3309" s="27" t="s">
        <v>22</v>
      </c>
      <c r="F3309" s="27" t="s">
        <v>121</v>
      </c>
      <c r="G3309" s="27" t="s">
        <v>96</v>
      </c>
      <c r="H3309" s="27" t="s">
        <v>27</v>
      </c>
      <c r="I3309" s="29">
        <v>0.5</v>
      </c>
      <c r="J3309" s="30">
        <v>1500</v>
      </c>
      <c r="K3309" s="31">
        <f t="shared" si="24"/>
        <v>750</v>
      </c>
      <c r="L3309" s="31">
        <f t="shared" si="25"/>
        <v>262.5</v>
      </c>
      <c r="M3309" s="32">
        <v>0.35</v>
      </c>
      <c r="O3309" s="37"/>
      <c r="P3309" s="35"/>
      <c r="Q3309" s="33"/>
      <c r="R3309" s="34"/>
    </row>
    <row r="3310" spans="1:18" ht="15.75" customHeight="1" x14ac:dyDescent="0.2">
      <c r="A3310" s="22"/>
      <c r="B3310" s="27" t="s">
        <v>21</v>
      </c>
      <c r="C3310" s="27">
        <v>1185732</v>
      </c>
      <c r="D3310" s="28">
        <v>44521</v>
      </c>
      <c r="E3310" s="27" t="s">
        <v>22</v>
      </c>
      <c r="F3310" s="27" t="s">
        <v>121</v>
      </c>
      <c r="G3310" s="27" t="s">
        <v>96</v>
      </c>
      <c r="H3310" s="27" t="s">
        <v>28</v>
      </c>
      <c r="I3310" s="29">
        <v>0.6</v>
      </c>
      <c r="J3310" s="30">
        <v>1250</v>
      </c>
      <c r="K3310" s="31">
        <f t="shared" si="24"/>
        <v>750</v>
      </c>
      <c r="L3310" s="31">
        <f t="shared" si="25"/>
        <v>225</v>
      </c>
      <c r="M3310" s="32">
        <v>0.3</v>
      </c>
      <c r="O3310" s="37"/>
      <c r="P3310" s="35"/>
      <c r="Q3310" s="33"/>
      <c r="R3310" s="34"/>
    </row>
    <row r="3311" spans="1:18" ht="15.75" customHeight="1" x14ac:dyDescent="0.2">
      <c r="A3311" s="22"/>
      <c r="B3311" s="27" t="s">
        <v>21</v>
      </c>
      <c r="C3311" s="27">
        <v>1185732</v>
      </c>
      <c r="D3311" s="28">
        <v>44521</v>
      </c>
      <c r="E3311" s="27" t="s">
        <v>22</v>
      </c>
      <c r="F3311" s="27" t="s">
        <v>121</v>
      </c>
      <c r="G3311" s="27" t="s">
        <v>96</v>
      </c>
      <c r="H3311" s="27" t="s">
        <v>29</v>
      </c>
      <c r="I3311" s="29">
        <v>0.64999999999999991</v>
      </c>
      <c r="J3311" s="30">
        <v>2250</v>
      </c>
      <c r="K3311" s="31">
        <f t="shared" si="24"/>
        <v>1462.4999999999998</v>
      </c>
      <c r="L3311" s="31">
        <f t="shared" si="25"/>
        <v>438.74999999999994</v>
      </c>
      <c r="M3311" s="32">
        <v>0.3</v>
      </c>
      <c r="O3311" s="37"/>
      <c r="P3311" s="35"/>
      <c r="Q3311" s="33"/>
      <c r="R3311" s="34"/>
    </row>
    <row r="3312" spans="1:18" ht="15.75" customHeight="1" x14ac:dyDescent="0.2">
      <c r="A3312" s="22"/>
      <c r="B3312" s="27" t="s">
        <v>21</v>
      </c>
      <c r="C3312" s="27">
        <v>1185732</v>
      </c>
      <c r="D3312" s="28">
        <v>44550</v>
      </c>
      <c r="E3312" s="27" t="s">
        <v>22</v>
      </c>
      <c r="F3312" s="27" t="s">
        <v>121</v>
      </c>
      <c r="G3312" s="27" t="s">
        <v>96</v>
      </c>
      <c r="H3312" s="27" t="s">
        <v>24</v>
      </c>
      <c r="I3312" s="29">
        <v>0.6</v>
      </c>
      <c r="J3312" s="30">
        <v>4500</v>
      </c>
      <c r="K3312" s="31">
        <f t="shared" si="24"/>
        <v>2700</v>
      </c>
      <c r="L3312" s="31">
        <f t="shared" si="25"/>
        <v>1080</v>
      </c>
      <c r="M3312" s="32">
        <v>0.4</v>
      </c>
      <c r="O3312" s="37"/>
      <c r="P3312" s="35"/>
      <c r="Q3312" s="33"/>
      <c r="R3312" s="34"/>
    </row>
    <row r="3313" spans="1:18" ht="15.75" customHeight="1" x14ac:dyDescent="0.2">
      <c r="A3313" s="22"/>
      <c r="B3313" s="27" t="s">
        <v>21</v>
      </c>
      <c r="C3313" s="27">
        <v>1185732</v>
      </c>
      <c r="D3313" s="28">
        <v>44550</v>
      </c>
      <c r="E3313" s="27" t="s">
        <v>22</v>
      </c>
      <c r="F3313" s="27" t="s">
        <v>121</v>
      </c>
      <c r="G3313" s="27" t="s">
        <v>96</v>
      </c>
      <c r="H3313" s="27" t="s">
        <v>25</v>
      </c>
      <c r="I3313" s="29">
        <v>0.5</v>
      </c>
      <c r="J3313" s="30">
        <v>2500</v>
      </c>
      <c r="K3313" s="31">
        <f t="shared" si="24"/>
        <v>1250</v>
      </c>
      <c r="L3313" s="31">
        <f t="shared" si="25"/>
        <v>437.5</v>
      </c>
      <c r="M3313" s="32">
        <v>0.35</v>
      </c>
      <c r="O3313" s="37"/>
      <c r="P3313" s="35"/>
      <c r="Q3313" s="33"/>
      <c r="R3313" s="34"/>
    </row>
    <row r="3314" spans="1:18" ht="15.75" customHeight="1" x14ac:dyDescent="0.2">
      <c r="A3314" s="22"/>
      <c r="B3314" s="27" t="s">
        <v>21</v>
      </c>
      <c r="C3314" s="27">
        <v>1185732</v>
      </c>
      <c r="D3314" s="28">
        <v>44550</v>
      </c>
      <c r="E3314" s="27" t="s">
        <v>22</v>
      </c>
      <c r="F3314" s="27" t="s">
        <v>121</v>
      </c>
      <c r="G3314" s="27" t="s">
        <v>96</v>
      </c>
      <c r="H3314" s="27" t="s">
        <v>26</v>
      </c>
      <c r="I3314" s="29">
        <v>0.5</v>
      </c>
      <c r="J3314" s="30">
        <v>2250</v>
      </c>
      <c r="K3314" s="31">
        <f t="shared" si="24"/>
        <v>1125</v>
      </c>
      <c r="L3314" s="31">
        <f t="shared" si="25"/>
        <v>393.75</v>
      </c>
      <c r="M3314" s="32">
        <v>0.35</v>
      </c>
      <c r="O3314" s="37"/>
      <c r="P3314" s="35"/>
      <c r="Q3314" s="33"/>
      <c r="R3314" s="34"/>
    </row>
    <row r="3315" spans="1:18" ht="15.75" customHeight="1" x14ac:dyDescent="0.2">
      <c r="A3315" s="22"/>
      <c r="B3315" s="27" t="s">
        <v>21</v>
      </c>
      <c r="C3315" s="27">
        <v>1185732</v>
      </c>
      <c r="D3315" s="28">
        <v>44550</v>
      </c>
      <c r="E3315" s="27" t="s">
        <v>22</v>
      </c>
      <c r="F3315" s="27" t="s">
        <v>121</v>
      </c>
      <c r="G3315" s="27" t="s">
        <v>96</v>
      </c>
      <c r="H3315" s="27" t="s">
        <v>27</v>
      </c>
      <c r="I3315" s="29">
        <v>0.5</v>
      </c>
      <c r="J3315" s="30">
        <v>1750</v>
      </c>
      <c r="K3315" s="31">
        <f t="shared" si="24"/>
        <v>875</v>
      </c>
      <c r="L3315" s="31">
        <f t="shared" si="25"/>
        <v>306.25</v>
      </c>
      <c r="M3315" s="32">
        <v>0.35</v>
      </c>
      <c r="O3315" s="37"/>
      <c r="P3315" s="35"/>
      <c r="Q3315" s="33"/>
      <c r="R3315" s="34"/>
    </row>
    <row r="3316" spans="1:18" ht="15.75" customHeight="1" x14ac:dyDescent="0.2">
      <c r="A3316" s="22"/>
      <c r="B3316" s="27" t="s">
        <v>21</v>
      </c>
      <c r="C3316" s="27">
        <v>1185732</v>
      </c>
      <c r="D3316" s="28">
        <v>44550</v>
      </c>
      <c r="E3316" s="27" t="s">
        <v>22</v>
      </c>
      <c r="F3316" s="27" t="s">
        <v>121</v>
      </c>
      <c r="G3316" s="27" t="s">
        <v>96</v>
      </c>
      <c r="H3316" s="27" t="s">
        <v>28</v>
      </c>
      <c r="I3316" s="29">
        <v>0.6</v>
      </c>
      <c r="J3316" s="30">
        <v>1750</v>
      </c>
      <c r="K3316" s="31">
        <f t="shared" si="24"/>
        <v>1050</v>
      </c>
      <c r="L3316" s="31">
        <f t="shared" si="25"/>
        <v>315</v>
      </c>
      <c r="M3316" s="32">
        <v>0.3</v>
      </c>
      <c r="O3316" s="37"/>
      <c r="P3316" s="35"/>
      <c r="Q3316" s="33"/>
      <c r="R3316" s="34"/>
    </row>
    <row r="3317" spans="1:18" ht="15.75" customHeight="1" x14ac:dyDescent="0.2">
      <c r="A3317" s="22"/>
      <c r="B3317" s="27" t="s">
        <v>21</v>
      </c>
      <c r="C3317" s="27">
        <v>1185732</v>
      </c>
      <c r="D3317" s="28">
        <v>44550</v>
      </c>
      <c r="E3317" s="27" t="s">
        <v>22</v>
      </c>
      <c r="F3317" s="27" t="s">
        <v>121</v>
      </c>
      <c r="G3317" s="27" t="s">
        <v>96</v>
      </c>
      <c r="H3317" s="27" t="s">
        <v>29</v>
      </c>
      <c r="I3317" s="29">
        <v>0.64999999999999991</v>
      </c>
      <c r="J3317" s="30">
        <v>2750</v>
      </c>
      <c r="K3317" s="31">
        <f t="shared" si="24"/>
        <v>1787.4999999999998</v>
      </c>
      <c r="L3317" s="31">
        <f t="shared" si="25"/>
        <v>536.24999999999989</v>
      </c>
      <c r="M3317" s="32">
        <v>0.3</v>
      </c>
      <c r="O3317" s="37"/>
      <c r="P3317" s="35"/>
      <c r="Q3317" s="33"/>
      <c r="R3317" s="34"/>
    </row>
    <row r="3318" spans="1:18" ht="15.75" customHeight="1" x14ac:dyDescent="0.2">
      <c r="A3318" s="22" t="s">
        <v>46</v>
      </c>
      <c r="B3318" s="27" t="s">
        <v>21</v>
      </c>
      <c r="C3318" s="27">
        <v>1185732</v>
      </c>
      <c r="D3318" s="28">
        <v>44213</v>
      </c>
      <c r="E3318" s="27" t="s">
        <v>22</v>
      </c>
      <c r="F3318" s="27" t="s">
        <v>122</v>
      </c>
      <c r="G3318" s="27" t="s">
        <v>123</v>
      </c>
      <c r="H3318" s="27" t="s">
        <v>24</v>
      </c>
      <c r="I3318" s="29">
        <v>0.4</v>
      </c>
      <c r="J3318" s="30">
        <v>5250</v>
      </c>
      <c r="K3318" s="31">
        <f t="shared" si="24"/>
        <v>2100</v>
      </c>
      <c r="L3318" s="31">
        <f t="shared" si="25"/>
        <v>735</v>
      </c>
      <c r="M3318" s="32">
        <v>0.35</v>
      </c>
      <c r="O3318" s="37"/>
      <c r="P3318" s="35"/>
      <c r="Q3318" s="33"/>
      <c r="R3318" s="34"/>
    </row>
    <row r="3319" spans="1:18" ht="15.75" customHeight="1" x14ac:dyDescent="0.2">
      <c r="A3319" s="22"/>
      <c r="B3319" s="27" t="s">
        <v>21</v>
      </c>
      <c r="C3319" s="27">
        <v>1185732</v>
      </c>
      <c r="D3319" s="28">
        <v>44213</v>
      </c>
      <c r="E3319" s="27" t="s">
        <v>22</v>
      </c>
      <c r="F3319" s="27" t="s">
        <v>122</v>
      </c>
      <c r="G3319" s="27" t="s">
        <v>123</v>
      </c>
      <c r="H3319" s="27" t="s">
        <v>25</v>
      </c>
      <c r="I3319" s="29">
        <v>0.4</v>
      </c>
      <c r="J3319" s="30">
        <v>3250</v>
      </c>
      <c r="K3319" s="31">
        <f t="shared" si="24"/>
        <v>1300</v>
      </c>
      <c r="L3319" s="31">
        <f t="shared" si="25"/>
        <v>454.99999999999994</v>
      </c>
      <c r="M3319" s="32">
        <v>0.35</v>
      </c>
      <c r="O3319" s="37"/>
      <c r="P3319" s="35"/>
      <c r="Q3319" s="33"/>
      <c r="R3319" s="34"/>
    </row>
    <row r="3320" spans="1:18" ht="15.75" customHeight="1" x14ac:dyDescent="0.2">
      <c r="A3320" s="22"/>
      <c r="B3320" s="27" t="s">
        <v>21</v>
      </c>
      <c r="C3320" s="27">
        <v>1185732</v>
      </c>
      <c r="D3320" s="28">
        <v>44213</v>
      </c>
      <c r="E3320" s="27" t="s">
        <v>22</v>
      </c>
      <c r="F3320" s="27" t="s">
        <v>122</v>
      </c>
      <c r="G3320" s="27" t="s">
        <v>123</v>
      </c>
      <c r="H3320" s="27" t="s">
        <v>26</v>
      </c>
      <c r="I3320" s="29">
        <v>0.30000000000000004</v>
      </c>
      <c r="J3320" s="30">
        <v>3250</v>
      </c>
      <c r="K3320" s="31">
        <f t="shared" si="24"/>
        <v>975.00000000000011</v>
      </c>
      <c r="L3320" s="31">
        <f t="shared" si="25"/>
        <v>390.00000000000006</v>
      </c>
      <c r="M3320" s="32">
        <v>0.4</v>
      </c>
      <c r="O3320" s="37"/>
      <c r="P3320" s="35"/>
      <c r="Q3320" s="33"/>
      <c r="R3320" s="34"/>
    </row>
    <row r="3321" spans="1:18" ht="15.75" customHeight="1" x14ac:dyDescent="0.2">
      <c r="A3321" s="22"/>
      <c r="B3321" s="27" t="s">
        <v>21</v>
      </c>
      <c r="C3321" s="27">
        <v>1185732</v>
      </c>
      <c r="D3321" s="28">
        <v>44213</v>
      </c>
      <c r="E3321" s="27" t="s">
        <v>22</v>
      </c>
      <c r="F3321" s="27" t="s">
        <v>122</v>
      </c>
      <c r="G3321" s="27" t="s">
        <v>123</v>
      </c>
      <c r="H3321" s="27" t="s">
        <v>27</v>
      </c>
      <c r="I3321" s="29">
        <v>0.35</v>
      </c>
      <c r="J3321" s="30">
        <v>1750</v>
      </c>
      <c r="K3321" s="31">
        <f t="shared" ref="K3321:K3575" si="26">I3321*J3321</f>
        <v>612.5</v>
      </c>
      <c r="L3321" s="31">
        <f t="shared" ref="L3321:L3575" si="27">K3321*M3321</f>
        <v>245</v>
      </c>
      <c r="M3321" s="32">
        <v>0.4</v>
      </c>
      <c r="O3321" s="37"/>
      <c r="P3321" s="35"/>
      <c r="Q3321" s="33"/>
      <c r="R3321" s="34"/>
    </row>
    <row r="3322" spans="1:18" ht="15.75" customHeight="1" x14ac:dyDescent="0.2">
      <c r="A3322" s="22"/>
      <c r="B3322" s="27" t="s">
        <v>21</v>
      </c>
      <c r="C3322" s="27">
        <v>1185732</v>
      </c>
      <c r="D3322" s="28">
        <v>44213</v>
      </c>
      <c r="E3322" s="27" t="s">
        <v>22</v>
      </c>
      <c r="F3322" s="27" t="s">
        <v>122</v>
      </c>
      <c r="G3322" s="27" t="s">
        <v>123</v>
      </c>
      <c r="H3322" s="27" t="s">
        <v>28</v>
      </c>
      <c r="I3322" s="29">
        <v>0.5</v>
      </c>
      <c r="J3322" s="30">
        <v>2250</v>
      </c>
      <c r="K3322" s="31">
        <f t="shared" si="26"/>
        <v>1125</v>
      </c>
      <c r="L3322" s="31">
        <f t="shared" si="27"/>
        <v>337.5</v>
      </c>
      <c r="M3322" s="32">
        <v>0.3</v>
      </c>
      <c r="O3322" s="37"/>
      <c r="P3322" s="35"/>
      <c r="Q3322" s="33"/>
      <c r="R3322" s="34"/>
    </row>
    <row r="3323" spans="1:18" ht="15.75" customHeight="1" x14ac:dyDescent="0.2">
      <c r="A3323" s="22"/>
      <c r="B3323" s="27" t="s">
        <v>21</v>
      </c>
      <c r="C3323" s="27">
        <v>1185732</v>
      </c>
      <c r="D3323" s="28">
        <v>44213</v>
      </c>
      <c r="E3323" s="27" t="s">
        <v>22</v>
      </c>
      <c r="F3323" s="27" t="s">
        <v>122</v>
      </c>
      <c r="G3323" s="27" t="s">
        <v>123</v>
      </c>
      <c r="H3323" s="27" t="s">
        <v>29</v>
      </c>
      <c r="I3323" s="29">
        <v>0.4</v>
      </c>
      <c r="J3323" s="30">
        <v>3250</v>
      </c>
      <c r="K3323" s="31">
        <f t="shared" si="26"/>
        <v>1300</v>
      </c>
      <c r="L3323" s="31">
        <f t="shared" si="27"/>
        <v>520</v>
      </c>
      <c r="M3323" s="32">
        <v>0.4</v>
      </c>
      <c r="O3323" s="37"/>
      <c r="P3323" s="35"/>
      <c r="Q3323" s="33"/>
      <c r="R3323" s="34"/>
    </row>
    <row r="3324" spans="1:18" ht="15.75" customHeight="1" x14ac:dyDescent="0.2">
      <c r="A3324" s="22"/>
      <c r="B3324" s="27" t="s">
        <v>21</v>
      </c>
      <c r="C3324" s="27">
        <v>1185732</v>
      </c>
      <c r="D3324" s="28">
        <v>44242</v>
      </c>
      <c r="E3324" s="27" t="s">
        <v>22</v>
      </c>
      <c r="F3324" s="27" t="s">
        <v>122</v>
      </c>
      <c r="G3324" s="27" t="s">
        <v>123</v>
      </c>
      <c r="H3324" s="27" t="s">
        <v>24</v>
      </c>
      <c r="I3324" s="29">
        <v>0.4</v>
      </c>
      <c r="J3324" s="30">
        <v>5750</v>
      </c>
      <c r="K3324" s="31">
        <f t="shared" si="26"/>
        <v>2300</v>
      </c>
      <c r="L3324" s="31">
        <f t="shared" si="27"/>
        <v>805</v>
      </c>
      <c r="M3324" s="32">
        <v>0.35</v>
      </c>
      <c r="O3324" s="37"/>
      <c r="P3324" s="35"/>
      <c r="Q3324" s="33"/>
      <c r="R3324" s="34"/>
    </row>
    <row r="3325" spans="1:18" ht="15.75" customHeight="1" x14ac:dyDescent="0.2">
      <c r="A3325" s="22"/>
      <c r="B3325" s="27" t="s">
        <v>21</v>
      </c>
      <c r="C3325" s="27">
        <v>1185732</v>
      </c>
      <c r="D3325" s="28">
        <v>44242</v>
      </c>
      <c r="E3325" s="27" t="s">
        <v>22</v>
      </c>
      <c r="F3325" s="27" t="s">
        <v>122</v>
      </c>
      <c r="G3325" s="27" t="s">
        <v>123</v>
      </c>
      <c r="H3325" s="27" t="s">
        <v>25</v>
      </c>
      <c r="I3325" s="29">
        <v>0.4</v>
      </c>
      <c r="J3325" s="30">
        <v>2250</v>
      </c>
      <c r="K3325" s="31">
        <f t="shared" si="26"/>
        <v>900</v>
      </c>
      <c r="L3325" s="31">
        <f t="shared" si="27"/>
        <v>315</v>
      </c>
      <c r="M3325" s="32">
        <v>0.35</v>
      </c>
      <c r="O3325" s="37"/>
      <c r="P3325" s="35"/>
      <c r="Q3325" s="33"/>
      <c r="R3325" s="34"/>
    </row>
    <row r="3326" spans="1:18" ht="15.75" customHeight="1" x14ac:dyDescent="0.2">
      <c r="A3326" s="22"/>
      <c r="B3326" s="27" t="s">
        <v>21</v>
      </c>
      <c r="C3326" s="27">
        <v>1185732</v>
      </c>
      <c r="D3326" s="28">
        <v>44242</v>
      </c>
      <c r="E3326" s="27" t="s">
        <v>22</v>
      </c>
      <c r="F3326" s="27" t="s">
        <v>122</v>
      </c>
      <c r="G3326" s="27" t="s">
        <v>123</v>
      </c>
      <c r="H3326" s="27" t="s">
        <v>26</v>
      </c>
      <c r="I3326" s="29">
        <v>0.30000000000000004</v>
      </c>
      <c r="J3326" s="30">
        <v>2750</v>
      </c>
      <c r="K3326" s="31">
        <f t="shared" si="26"/>
        <v>825.00000000000011</v>
      </c>
      <c r="L3326" s="31">
        <f t="shared" si="27"/>
        <v>330.00000000000006</v>
      </c>
      <c r="M3326" s="32">
        <v>0.4</v>
      </c>
      <c r="O3326" s="37"/>
      <c r="P3326" s="35"/>
      <c r="Q3326" s="33"/>
      <c r="R3326" s="34"/>
    </row>
    <row r="3327" spans="1:18" ht="15.75" customHeight="1" x14ac:dyDescent="0.2">
      <c r="A3327" s="22"/>
      <c r="B3327" s="27" t="s">
        <v>21</v>
      </c>
      <c r="C3327" s="27">
        <v>1185732</v>
      </c>
      <c r="D3327" s="28">
        <v>44242</v>
      </c>
      <c r="E3327" s="27" t="s">
        <v>22</v>
      </c>
      <c r="F3327" s="27" t="s">
        <v>122</v>
      </c>
      <c r="G3327" s="27" t="s">
        <v>123</v>
      </c>
      <c r="H3327" s="27" t="s">
        <v>27</v>
      </c>
      <c r="I3327" s="29">
        <v>0.35</v>
      </c>
      <c r="J3327" s="30">
        <v>1500</v>
      </c>
      <c r="K3327" s="31">
        <f t="shared" si="26"/>
        <v>525</v>
      </c>
      <c r="L3327" s="31">
        <f t="shared" si="27"/>
        <v>210</v>
      </c>
      <c r="M3327" s="32">
        <v>0.4</v>
      </c>
      <c r="O3327" s="37"/>
      <c r="P3327" s="35"/>
      <c r="Q3327" s="33"/>
      <c r="R3327" s="34"/>
    </row>
    <row r="3328" spans="1:18" ht="15.75" customHeight="1" x14ac:dyDescent="0.2">
      <c r="A3328" s="22"/>
      <c r="B3328" s="27" t="s">
        <v>21</v>
      </c>
      <c r="C3328" s="27">
        <v>1185732</v>
      </c>
      <c r="D3328" s="28">
        <v>44242</v>
      </c>
      <c r="E3328" s="27" t="s">
        <v>22</v>
      </c>
      <c r="F3328" s="27" t="s">
        <v>122</v>
      </c>
      <c r="G3328" s="27" t="s">
        <v>123</v>
      </c>
      <c r="H3328" s="27" t="s">
        <v>28</v>
      </c>
      <c r="I3328" s="29">
        <v>0.5</v>
      </c>
      <c r="J3328" s="30">
        <v>2250</v>
      </c>
      <c r="K3328" s="31">
        <f t="shared" si="26"/>
        <v>1125</v>
      </c>
      <c r="L3328" s="31">
        <f t="shared" si="27"/>
        <v>337.5</v>
      </c>
      <c r="M3328" s="32">
        <v>0.3</v>
      </c>
      <c r="O3328" s="37"/>
      <c r="P3328" s="35"/>
      <c r="Q3328" s="33"/>
      <c r="R3328" s="34"/>
    </row>
    <row r="3329" spans="1:18" ht="15.75" customHeight="1" x14ac:dyDescent="0.2">
      <c r="A3329" s="22"/>
      <c r="B3329" s="27" t="s">
        <v>21</v>
      </c>
      <c r="C3329" s="27">
        <v>1185732</v>
      </c>
      <c r="D3329" s="28">
        <v>44242</v>
      </c>
      <c r="E3329" s="27" t="s">
        <v>22</v>
      </c>
      <c r="F3329" s="27" t="s">
        <v>122</v>
      </c>
      <c r="G3329" s="27" t="s">
        <v>123</v>
      </c>
      <c r="H3329" s="27" t="s">
        <v>29</v>
      </c>
      <c r="I3329" s="29">
        <v>0.4</v>
      </c>
      <c r="J3329" s="30">
        <v>3250</v>
      </c>
      <c r="K3329" s="31">
        <f t="shared" si="26"/>
        <v>1300</v>
      </c>
      <c r="L3329" s="31">
        <f t="shared" si="27"/>
        <v>520</v>
      </c>
      <c r="M3329" s="32">
        <v>0.4</v>
      </c>
      <c r="O3329" s="37"/>
      <c r="P3329" s="35"/>
      <c r="Q3329" s="33"/>
      <c r="R3329" s="34"/>
    </row>
    <row r="3330" spans="1:18" ht="15.75" customHeight="1" x14ac:dyDescent="0.2">
      <c r="A3330" s="22"/>
      <c r="B3330" s="27" t="s">
        <v>21</v>
      </c>
      <c r="C3330" s="27">
        <v>1185732</v>
      </c>
      <c r="D3330" s="28">
        <v>44268</v>
      </c>
      <c r="E3330" s="27" t="s">
        <v>22</v>
      </c>
      <c r="F3330" s="27" t="s">
        <v>122</v>
      </c>
      <c r="G3330" s="27" t="s">
        <v>123</v>
      </c>
      <c r="H3330" s="27" t="s">
        <v>24</v>
      </c>
      <c r="I3330" s="29">
        <v>0.4</v>
      </c>
      <c r="J3330" s="30">
        <v>5450</v>
      </c>
      <c r="K3330" s="31">
        <f t="shared" si="26"/>
        <v>2180</v>
      </c>
      <c r="L3330" s="31">
        <f t="shared" si="27"/>
        <v>763</v>
      </c>
      <c r="M3330" s="32">
        <v>0.35</v>
      </c>
      <c r="O3330" s="37"/>
      <c r="P3330" s="35"/>
      <c r="Q3330" s="33"/>
      <c r="R3330" s="34"/>
    </row>
    <row r="3331" spans="1:18" ht="15.75" customHeight="1" x14ac:dyDescent="0.2">
      <c r="A3331" s="22"/>
      <c r="B3331" s="27" t="s">
        <v>21</v>
      </c>
      <c r="C3331" s="27">
        <v>1185732</v>
      </c>
      <c r="D3331" s="28">
        <v>44268</v>
      </c>
      <c r="E3331" s="27" t="s">
        <v>22</v>
      </c>
      <c r="F3331" s="27" t="s">
        <v>122</v>
      </c>
      <c r="G3331" s="27" t="s">
        <v>123</v>
      </c>
      <c r="H3331" s="27" t="s">
        <v>25</v>
      </c>
      <c r="I3331" s="29">
        <v>0.4</v>
      </c>
      <c r="J3331" s="30">
        <v>2500</v>
      </c>
      <c r="K3331" s="31">
        <f t="shared" si="26"/>
        <v>1000</v>
      </c>
      <c r="L3331" s="31">
        <f t="shared" si="27"/>
        <v>350</v>
      </c>
      <c r="M3331" s="32">
        <v>0.35</v>
      </c>
      <c r="O3331" s="37"/>
      <c r="P3331" s="35"/>
      <c r="Q3331" s="33"/>
      <c r="R3331" s="34"/>
    </row>
    <row r="3332" spans="1:18" ht="15.75" customHeight="1" x14ac:dyDescent="0.2">
      <c r="A3332" s="22"/>
      <c r="B3332" s="27" t="s">
        <v>21</v>
      </c>
      <c r="C3332" s="27">
        <v>1185732</v>
      </c>
      <c r="D3332" s="28">
        <v>44268</v>
      </c>
      <c r="E3332" s="27" t="s">
        <v>22</v>
      </c>
      <c r="F3332" s="27" t="s">
        <v>122</v>
      </c>
      <c r="G3332" s="27" t="s">
        <v>123</v>
      </c>
      <c r="H3332" s="27" t="s">
        <v>26</v>
      </c>
      <c r="I3332" s="29">
        <v>0.30000000000000004</v>
      </c>
      <c r="J3332" s="30">
        <v>2750</v>
      </c>
      <c r="K3332" s="31">
        <f t="shared" si="26"/>
        <v>825.00000000000011</v>
      </c>
      <c r="L3332" s="31">
        <f t="shared" si="27"/>
        <v>330.00000000000006</v>
      </c>
      <c r="M3332" s="32">
        <v>0.4</v>
      </c>
      <c r="O3332" s="37"/>
      <c r="P3332" s="35"/>
      <c r="Q3332" s="33"/>
      <c r="R3332" s="34"/>
    </row>
    <row r="3333" spans="1:18" ht="15.75" customHeight="1" x14ac:dyDescent="0.2">
      <c r="A3333" s="22"/>
      <c r="B3333" s="27" t="s">
        <v>21</v>
      </c>
      <c r="C3333" s="27">
        <v>1185732</v>
      </c>
      <c r="D3333" s="28">
        <v>44268</v>
      </c>
      <c r="E3333" s="27" t="s">
        <v>22</v>
      </c>
      <c r="F3333" s="27" t="s">
        <v>122</v>
      </c>
      <c r="G3333" s="27" t="s">
        <v>123</v>
      </c>
      <c r="H3333" s="27" t="s">
        <v>27</v>
      </c>
      <c r="I3333" s="29">
        <v>0.35</v>
      </c>
      <c r="J3333" s="30">
        <v>1250</v>
      </c>
      <c r="K3333" s="31">
        <f t="shared" si="26"/>
        <v>437.5</v>
      </c>
      <c r="L3333" s="31">
        <f t="shared" si="27"/>
        <v>175</v>
      </c>
      <c r="M3333" s="32">
        <v>0.4</v>
      </c>
      <c r="O3333" s="37"/>
      <c r="P3333" s="35"/>
      <c r="Q3333" s="33"/>
      <c r="R3333" s="34"/>
    </row>
    <row r="3334" spans="1:18" ht="15.75" customHeight="1" x14ac:dyDescent="0.2">
      <c r="A3334" s="22"/>
      <c r="B3334" s="27" t="s">
        <v>21</v>
      </c>
      <c r="C3334" s="27">
        <v>1185732</v>
      </c>
      <c r="D3334" s="28">
        <v>44268</v>
      </c>
      <c r="E3334" s="27" t="s">
        <v>22</v>
      </c>
      <c r="F3334" s="27" t="s">
        <v>122</v>
      </c>
      <c r="G3334" s="27" t="s">
        <v>123</v>
      </c>
      <c r="H3334" s="27" t="s">
        <v>28</v>
      </c>
      <c r="I3334" s="29">
        <v>0.5</v>
      </c>
      <c r="J3334" s="30">
        <v>1750</v>
      </c>
      <c r="K3334" s="31">
        <f t="shared" si="26"/>
        <v>875</v>
      </c>
      <c r="L3334" s="31">
        <f t="shared" si="27"/>
        <v>262.5</v>
      </c>
      <c r="M3334" s="32">
        <v>0.3</v>
      </c>
      <c r="O3334" s="37"/>
      <c r="P3334" s="35"/>
      <c r="Q3334" s="33"/>
      <c r="R3334" s="34"/>
    </row>
    <row r="3335" spans="1:18" ht="15.75" customHeight="1" x14ac:dyDescent="0.2">
      <c r="A3335" s="22"/>
      <c r="B3335" s="27" t="s">
        <v>21</v>
      </c>
      <c r="C3335" s="27">
        <v>1185732</v>
      </c>
      <c r="D3335" s="28">
        <v>44268</v>
      </c>
      <c r="E3335" s="27" t="s">
        <v>22</v>
      </c>
      <c r="F3335" s="27" t="s">
        <v>122</v>
      </c>
      <c r="G3335" s="27" t="s">
        <v>123</v>
      </c>
      <c r="H3335" s="27" t="s">
        <v>29</v>
      </c>
      <c r="I3335" s="29">
        <v>0.4</v>
      </c>
      <c r="J3335" s="30">
        <v>2750</v>
      </c>
      <c r="K3335" s="31">
        <f t="shared" si="26"/>
        <v>1100</v>
      </c>
      <c r="L3335" s="31">
        <f t="shared" si="27"/>
        <v>440</v>
      </c>
      <c r="M3335" s="32">
        <v>0.4</v>
      </c>
      <c r="O3335" s="37"/>
      <c r="P3335" s="35"/>
      <c r="Q3335" s="33"/>
      <c r="R3335" s="34"/>
    </row>
    <row r="3336" spans="1:18" ht="15.75" customHeight="1" x14ac:dyDescent="0.2">
      <c r="A3336" s="22"/>
      <c r="B3336" s="27" t="s">
        <v>21</v>
      </c>
      <c r="C3336" s="27">
        <v>1185732</v>
      </c>
      <c r="D3336" s="28">
        <v>44300</v>
      </c>
      <c r="E3336" s="27" t="s">
        <v>22</v>
      </c>
      <c r="F3336" s="27" t="s">
        <v>122</v>
      </c>
      <c r="G3336" s="27" t="s">
        <v>123</v>
      </c>
      <c r="H3336" s="27" t="s">
        <v>24</v>
      </c>
      <c r="I3336" s="29">
        <v>0.4</v>
      </c>
      <c r="J3336" s="30">
        <v>5250</v>
      </c>
      <c r="K3336" s="31">
        <f t="shared" si="26"/>
        <v>2100</v>
      </c>
      <c r="L3336" s="31">
        <f t="shared" si="27"/>
        <v>735</v>
      </c>
      <c r="M3336" s="32">
        <v>0.35</v>
      </c>
      <c r="O3336" s="37"/>
      <c r="P3336" s="35"/>
      <c r="Q3336" s="33"/>
      <c r="R3336" s="34"/>
    </row>
    <row r="3337" spans="1:18" ht="15.75" customHeight="1" x14ac:dyDescent="0.2">
      <c r="A3337" s="22"/>
      <c r="B3337" s="27" t="s">
        <v>21</v>
      </c>
      <c r="C3337" s="27">
        <v>1185732</v>
      </c>
      <c r="D3337" s="28">
        <v>44300</v>
      </c>
      <c r="E3337" s="27" t="s">
        <v>22</v>
      </c>
      <c r="F3337" s="27" t="s">
        <v>122</v>
      </c>
      <c r="G3337" s="27" t="s">
        <v>123</v>
      </c>
      <c r="H3337" s="27" t="s">
        <v>25</v>
      </c>
      <c r="I3337" s="29">
        <v>0.4</v>
      </c>
      <c r="J3337" s="30">
        <v>2250</v>
      </c>
      <c r="K3337" s="31">
        <f t="shared" si="26"/>
        <v>900</v>
      </c>
      <c r="L3337" s="31">
        <f t="shared" si="27"/>
        <v>315</v>
      </c>
      <c r="M3337" s="32">
        <v>0.35</v>
      </c>
      <c r="O3337" s="37"/>
      <c r="P3337" s="35"/>
      <c r="Q3337" s="33"/>
      <c r="R3337" s="34"/>
    </row>
    <row r="3338" spans="1:18" ht="15.75" customHeight="1" x14ac:dyDescent="0.2">
      <c r="A3338" s="22"/>
      <c r="B3338" s="27" t="s">
        <v>21</v>
      </c>
      <c r="C3338" s="27">
        <v>1185732</v>
      </c>
      <c r="D3338" s="28">
        <v>44300</v>
      </c>
      <c r="E3338" s="27" t="s">
        <v>22</v>
      </c>
      <c r="F3338" s="27" t="s">
        <v>122</v>
      </c>
      <c r="G3338" s="27" t="s">
        <v>123</v>
      </c>
      <c r="H3338" s="27" t="s">
        <v>26</v>
      </c>
      <c r="I3338" s="29">
        <v>0.30000000000000004</v>
      </c>
      <c r="J3338" s="30">
        <v>2250</v>
      </c>
      <c r="K3338" s="31">
        <f t="shared" si="26"/>
        <v>675.00000000000011</v>
      </c>
      <c r="L3338" s="31">
        <f t="shared" si="27"/>
        <v>270.00000000000006</v>
      </c>
      <c r="M3338" s="32">
        <v>0.4</v>
      </c>
      <c r="O3338" s="37"/>
      <c r="P3338" s="35"/>
      <c r="Q3338" s="33"/>
      <c r="R3338" s="34"/>
    </row>
    <row r="3339" spans="1:18" ht="15.75" customHeight="1" x14ac:dyDescent="0.2">
      <c r="A3339" s="22"/>
      <c r="B3339" s="27" t="s">
        <v>21</v>
      </c>
      <c r="C3339" s="27">
        <v>1185732</v>
      </c>
      <c r="D3339" s="28">
        <v>44300</v>
      </c>
      <c r="E3339" s="27" t="s">
        <v>22</v>
      </c>
      <c r="F3339" s="27" t="s">
        <v>122</v>
      </c>
      <c r="G3339" s="27" t="s">
        <v>123</v>
      </c>
      <c r="H3339" s="27" t="s">
        <v>27</v>
      </c>
      <c r="I3339" s="29">
        <v>0.35</v>
      </c>
      <c r="J3339" s="30">
        <v>1500</v>
      </c>
      <c r="K3339" s="31">
        <f t="shared" si="26"/>
        <v>525</v>
      </c>
      <c r="L3339" s="31">
        <f t="shared" si="27"/>
        <v>210</v>
      </c>
      <c r="M3339" s="32">
        <v>0.4</v>
      </c>
      <c r="O3339" s="37"/>
      <c r="P3339" s="35"/>
      <c r="Q3339" s="33"/>
      <c r="R3339" s="34"/>
    </row>
    <row r="3340" spans="1:18" ht="15.75" customHeight="1" x14ac:dyDescent="0.2">
      <c r="A3340" s="22"/>
      <c r="B3340" s="27" t="s">
        <v>21</v>
      </c>
      <c r="C3340" s="27">
        <v>1185732</v>
      </c>
      <c r="D3340" s="28">
        <v>44300</v>
      </c>
      <c r="E3340" s="27" t="s">
        <v>22</v>
      </c>
      <c r="F3340" s="27" t="s">
        <v>122</v>
      </c>
      <c r="G3340" s="27" t="s">
        <v>123</v>
      </c>
      <c r="H3340" s="27" t="s">
        <v>28</v>
      </c>
      <c r="I3340" s="29">
        <v>0.5</v>
      </c>
      <c r="J3340" s="30">
        <v>1500</v>
      </c>
      <c r="K3340" s="31">
        <f t="shared" si="26"/>
        <v>750</v>
      </c>
      <c r="L3340" s="31">
        <f t="shared" si="27"/>
        <v>225</v>
      </c>
      <c r="M3340" s="32">
        <v>0.3</v>
      </c>
      <c r="O3340" s="37"/>
      <c r="P3340" s="35"/>
      <c r="Q3340" s="33"/>
      <c r="R3340" s="34"/>
    </row>
    <row r="3341" spans="1:18" ht="15.75" customHeight="1" x14ac:dyDescent="0.2">
      <c r="A3341" s="22"/>
      <c r="B3341" s="27" t="s">
        <v>21</v>
      </c>
      <c r="C3341" s="27">
        <v>1185732</v>
      </c>
      <c r="D3341" s="28">
        <v>44300</v>
      </c>
      <c r="E3341" s="27" t="s">
        <v>22</v>
      </c>
      <c r="F3341" s="27" t="s">
        <v>122</v>
      </c>
      <c r="G3341" s="27" t="s">
        <v>123</v>
      </c>
      <c r="H3341" s="27" t="s">
        <v>29</v>
      </c>
      <c r="I3341" s="29">
        <v>0.4</v>
      </c>
      <c r="J3341" s="30">
        <v>3000</v>
      </c>
      <c r="K3341" s="31">
        <f t="shared" si="26"/>
        <v>1200</v>
      </c>
      <c r="L3341" s="31">
        <f t="shared" si="27"/>
        <v>480</v>
      </c>
      <c r="M3341" s="32">
        <v>0.4</v>
      </c>
      <c r="O3341" s="37"/>
      <c r="P3341" s="35"/>
      <c r="Q3341" s="33"/>
      <c r="R3341" s="34"/>
    </row>
    <row r="3342" spans="1:18" ht="15.75" customHeight="1" x14ac:dyDescent="0.2">
      <c r="A3342" s="22"/>
      <c r="B3342" s="27" t="s">
        <v>21</v>
      </c>
      <c r="C3342" s="27">
        <v>1185732</v>
      </c>
      <c r="D3342" s="28">
        <v>44329</v>
      </c>
      <c r="E3342" s="27" t="s">
        <v>22</v>
      </c>
      <c r="F3342" s="27" t="s">
        <v>122</v>
      </c>
      <c r="G3342" s="27" t="s">
        <v>123</v>
      </c>
      <c r="H3342" s="27" t="s">
        <v>24</v>
      </c>
      <c r="I3342" s="29">
        <v>0.54999999999999993</v>
      </c>
      <c r="J3342" s="30">
        <v>5700</v>
      </c>
      <c r="K3342" s="31">
        <f t="shared" si="26"/>
        <v>3134.9999999999995</v>
      </c>
      <c r="L3342" s="31">
        <f t="shared" si="27"/>
        <v>1097.2499999999998</v>
      </c>
      <c r="M3342" s="32">
        <v>0.35</v>
      </c>
      <c r="O3342" s="37"/>
      <c r="P3342" s="35"/>
      <c r="Q3342" s="33"/>
      <c r="R3342" s="34"/>
    </row>
    <row r="3343" spans="1:18" ht="15.75" customHeight="1" x14ac:dyDescent="0.2">
      <c r="A3343" s="22"/>
      <c r="B3343" s="27" t="s">
        <v>21</v>
      </c>
      <c r="C3343" s="27">
        <v>1185732</v>
      </c>
      <c r="D3343" s="28">
        <v>44329</v>
      </c>
      <c r="E3343" s="27" t="s">
        <v>22</v>
      </c>
      <c r="F3343" s="27" t="s">
        <v>122</v>
      </c>
      <c r="G3343" s="27" t="s">
        <v>123</v>
      </c>
      <c r="H3343" s="27" t="s">
        <v>25</v>
      </c>
      <c r="I3343" s="29">
        <v>0.5</v>
      </c>
      <c r="J3343" s="30">
        <v>2750</v>
      </c>
      <c r="K3343" s="31">
        <f t="shared" si="26"/>
        <v>1375</v>
      </c>
      <c r="L3343" s="31">
        <f t="shared" si="27"/>
        <v>481.24999999999994</v>
      </c>
      <c r="M3343" s="32">
        <v>0.35</v>
      </c>
      <c r="O3343" s="37"/>
      <c r="P3343" s="35"/>
      <c r="Q3343" s="33"/>
      <c r="R3343" s="34"/>
    </row>
    <row r="3344" spans="1:18" ht="15.75" customHeight="1" x14ac:dyDescent="0.2">
      <c r="A3344" s="22"/>
      <c r="B3344" s="27" t="s">
        <v>21</v>
      </c>
      <c r="C3344" s="27">
        <v>1185732</v>
      </c>
      <c r="D3344" s="28">
        <v>44329</v>
      </c>
      <c r="E3344" s="27" t="s">
        <v>22</v>
      </c>
      <c r="F3344" s="27" t="s">
        <v>122</v>
      </c>
      <c r="G3344" s="27" t="s">
        <v>123</v>
      </c>
      <c r="H3344" s="27" t="s">
        <v>26</v>
      </c>
      <c r="I3344" s="29">
        <v>0.45</v>
      </c>
      <c r="J3344" s="30">
        <v>3000</v>
      </c>
      <c r="K3344" s="31">
        <f t="shared" si="26"/>
        <v>1350</v>
      </c>
      <c r="L3344" s="31">
        <f t="shared" si="27"/>
        <v>540</v>
      </c>
      <c r="M3344" s="32">
        <v>0.4</v>
      </c>
      <c r="O3344" s="37"/>
      <c r="P3344" s="35"/>
      <c r="Q3344" s="33"/>
      <c r="R3344" s="34"/>
    </row>
    <row r="3345" spans="1:18" ht="15.75" customHeight="1" x14ac:dyDescent="0.2">
      <c r="A3345" s="22"/>
      <c r="B3345" s="27" t="s">
        <v>21</v>
      </c>
      <c r="C3345" s="27">
        <v>1185732</v>
      </c>
      <c r="D3345" s="28">
        <v>44329</v>
      </c>
      <c r="E3345" s="27" t="s">
        <v>22</v>
      </c>
      <c r="F3345" s="27" t="s">
        <v>122</v>
      </c>
      <c r="G3345" s="27" t="s">
        <v>123</v>
      </c>
      <c r="H3345" s="27" t="s">
        <v>27</v>
      </c>
      <c r="I3345" s="29">
        <v>0.45</v>
      </c>
      <c r="J3345" s="30">
        <v>2500</v>
      </c>
      <c r="K3345" s="31">
        <f t="shared" si="26"/>
        <v>1125</v>
      </c>
      <c r="L3345" s="31">
        <f t="shared" si="27"/>
        <v>450</v>
      </c>
      <c r="M3345" s="32">
        <v>0.4</v>
      </c>
      <c r="O3345" s="37"/>
      <c r="P3345" s="35"/>
      <c r="Q3345" s="33"/>
      <c r="R3345" s="34"/>
    </row>
    <row r="3346" spans="1:18" ht="15.75" customHeight="1" x14ac:dyDescent="0.2">
      <c r="A3346" s="22"/>
      <c r="B3346" s="27" t="s">
        <v>21</v>
      </c>
      <c r="C3346" s="27">
        <v>1185732</v>
      </c>
      <c r="D3346" s="28">
        <v>44329</v>
      </c>
      <c r="E3346" s="27" t="s">
        <v>22</v>
      </c>
      <c r="F3346" s="27" t="s">
        <v>122</v>
      </c>
      <c r="G3346" s="27" t="s">
        <v>123</v>
      </c>
      <c r="H3346" s="27" t="s">
        <v>28</v>
      </c>
      <c r="I3346" s="29">
        <v>0.54999999999999993</v>
      </c>
      <c r="J3346" s="30">
        <v>2750</v>
      </c>
      <c r="K3346" s="31">
        <f t="shared" si="26"/>
        <v>1512.4999999999998</v>
      </c>
      <c r="L3346" s="31">
        <f t="shared" si="27"/>
        <v>453.74999999999994</v>
      </c>
      <c r="M3346" s="32">
        <v>0.3</v>
      </c>
      <c r="O3346" s="37"/>
      <c r="P3346" s="35"/>
      <c r="Q3346" s="33"/>
      <c r="R3346" s="34"/>
    </row>
    <row r="3347" spans="1:18" ht="15.75" customHeight="1" x14ac:dyDescent="0.2">
      <c r="A3347" s="22"/>
      <c r="B3347" s="27" t="s">
        <v>21</v>
      </c>
      <c r="C3347" s="27">
        <v>1185732</v>
      </c>
      <c r="D3347" s="28">
        <v>44329</v>
      </c>
      <c r="E3347" s="27" t="s">
        <v>22</v>
      </c>
      <c r="F3347" s="27" t="s">
        <v>122</v>
      </c>
      <c r="G3347" s="27" t="s">
        <v>123</v>
      </c>
      <c r="H3347" s="27" t="s">
        <v>29</v>
      </c>
      <c r="I3347" s="29">
        <v>0.6</v>
      </c>
      <c r="J3347" s="30">
        <v>4000</v>
      </c>
      <c r="K3347" s="31">
        <f t="shared" si="26"/>
        <v>2400</v>
      </c>
      <c r="L3347" s="31">
        <f t="shared" si="27"/>
        <v>960</v>
      </c>
      <c r="M3347" s="32">
        <v>0.4</v>
      </c>
      <c r="O3347" s="37"/>
      <c r="P3347" s="35"/>
      <c r="Q3347" s="33"/>
      <c r="R3347" s="34"/>
    </row>
    <row r="3348" spans="1:18" ht="15.75" customHeight="1" x14ac:dyDescent="0.2">
      <c r="A3348" s="22"/>
      <c r="B3348" s="27" t="s">
        <v>21</v>
      </c>
      <c r="C3348" s="27">
        <v>1185732</v>
      </c>
      <c r="D3348" s="28">
        <v>44362</v>
      </c>
      <c r="E3348" s="27" t="s">
        <v>22</v>
      </c>
      <c r="F3348" s="27" t="s">
        <v>122</v>
      </c>
      <c r="G3348" s="27" t="s">
        <v>123</v>
      </c>
      <c r="H3348" s="27" t="s">
        <v>24</v>
      </c>
      <c r="I3348" s="29">
        <v>0.54999999999999993</v>
      </c>
      <c r="J3348" s="30">
        <v>6500</v>
      </c>
      <c r="K3348" s="31">
        <f t="shared" si="26"/>
        <v>3574.9999999999995</v>
      </c>
      <c r="L3348" s="31">
        <f t="shared" si="27"/>
        <v>1251.2499999999998</v>
      </c>
      <c r="M3348" s="32">
        <v>0.35</v>
      </c>
      <c r="O3348" s="37"/>
      <c r="P3348" s="35"/>
      <c r="Q3348" s="33"/>
      <c r="R3348" s="34"/>
    </row>
    <row r="3349" spans="1:18" ht="15.75" customHeight="1" x14ac:dyDescent="0.2">
      <c r="A3349" s="22"/>
      <c r="B3349" s="27" t="s">
        <v>21</v>
      </c>
      <c r="C3349" s="27">
        <v>1185732</v>
      </c>
      <c r="D3349" s="28">
        <v>44362</v>
      </c>
      <c r="E3349" s="27" t="s">
        <v>22</v>
      </c>
      <c r="F3349" s="27" t="s">
        <v>122</v>
      </c>
      <c r="G3349" s="27" t="s">
        <v>123</v>
      </c>
      <c r="H3349" s="27" t="s">
        <v>25</v>
      </c>
      <c r="I3349" s="29">
        <v>0.5</v>
      </c>
      <c r="J3349" s="30">
        <v>4000</v>
      </c>
      <c r="K3349" s="31">
        <f t="shared" si="26"/>
        <v>2000</v>
      </c>
      <c r="L3349" s="31">
        <f t="shared" si="27"/>
        <v>700</v>
      </c>
      <c r="M3349" s="32">
        <v>0.35</v>
      </c>
      <c r="O3349" s="37"/>
      <c r="P3349" s="35"/>
      <c r="Q3349" s="33"/>
      <c r="R3349" s="34"/>
    </row>
    <row r="3350" spans="1:18" ht="15.75" customHeight="1" x14ac:dyDescent="0.2">
      <c r="A3350" s="22"/>
      <c r="B3350" s="27" t="s">
        <v>21</v>
      </c>
      <c r="C3350" s="27">
        <v>1185732</v>
      </c>
      <c r="D3350" s="28">
        <v>44362</v>
      </c>
      <c r="E3350" s="27" t="s">
        <v>22</v>
      </c>
      <c r="F3350" s="27" t="s">
        <v>122</v>
      </c>
      <c r="G3350" s="27" t="s">
        <v>123</v>
      </c>
      <c r="H3350" s="27" t="s">
        <v>26</v>
      </c>
      <c r="I3350" s="29">
        <v>0.45</v>
      </c>
      <c r="J3350" s="30">
        <v>3250</v>
      </c>
      <c r="K3350" s="31">
        <f t="shared" si="26"/>
        <v>1462.5</v>
      </c>
      <c r="L3350" s="31">
        <f t="shared" si="27"/>
        <v>585</v>
      </c>
      <c r="M3350" s="32">
        <v>0.4</v>
      </c>
      <c r="O3350" s="37"/>
      <c r="P3350" s="35"/>
      <c r="Q3350" s="33"/>
      <c r="R3350" s="34"/>
    </row>
    <row r="3351" spans="1:18" ht="15.75" customHeight="1" x14ac:dyDescent="0.2">
      <c r="A3351" s="22"/>
      <c r="B3351" s="27" t="s">
        <v>21</v>
      </c>
      <c r="C3351" s="27">
        <v>1185732</v>
      </c>
      <c r="D3351" s="28">
        <v>44362</v>
      </c>
      <c r="E3351" s="27" t="s">
        <v>22</v>
      </c>
      <c r="F3351" s="27" t="s">
        <v>122</v>
      </c>
      <c r="G3351" s="27" t="s">
        <v>123</v>
      </c>
      <c r="H3351" s="27" t="s">
        <v>27</v>
      </c>
      <c r="I3351" s="29">
        <v>0.45</v>
      </c>
      <c r="J3351" s="30">
        <v>3000</v>
      </c>
      <c r="K3351" s="31">
        <f t="shared" si="26"/>
        <v>1350</v>
      </c>
      <c r="L3351" s="31">
        <f t="shared" si="27"/>
        <v>540</v>
      </c>
      <c r="M3351" s="32">
        <v>0.4</v>
      </c>
      <c r="O3351" s="37"/>
      <c r="P3351" s="35"/>
      <c r="Q3351" s="33"/>
      <c r="R3351" s="34"/>
    </row>
    <row r="3352" spans="1:18" ht="15.75" customHeight="1" x14ac:dyDescent="0.2">
      <c r="A3352" s="22"/>
      <c r="B3352" s="27" t="s">
        <v>21</v>
      </c>
      <c r="C3352" s="27">
        <v>1185732</v>
      </c>
      <c r="D3352" s="28">
        <v>44362</v>
      </c>
      <c r="E3352" s="27" t="s">
        <v>22</v>
      </c>
      <c r="F3352" s="27" t="s">
        <v>122</v>
      </c>
      <c r="G3352" s="27" t="s">
        <v>123</v>
      </c>
      <c r="H3352" s="27" t="s">
        <v>28</v>
      </c>
      <c r="I3352" s="29">
        <v>0.54999999999999993</v>
      </c>
      <c r="J3352" s="30">
        <v>3000</v>
      </c>
      <c r="K3352" s="31">
        <f t="shared" si="26"/>
        <v>1649.9999999999998</v>
      </c>
      <c r="L3352" s="31">
        <f t="shared" si="27"/>
        <v>494.99999999999989</v>
      </c>
      <c r="M3352" s="32">
        <v>0.3</v>
      </c>
      <c r="O3352" s="37"/>
      <c r="P3352" s="35"/>
      <c r="Q3352" s="33"/>
      <c r="R3352" s="34"/>
    </row>
    <row r="3353" spans="1:18" ht="15.75" customHeight="1" x14ac:dyDescent="0.2">
      <c r="A3353" s="22"/>
      <c r="B3353" s="27" t="s">
        <v>21</v>
      </c>
      <c r="C3353" s="27">
        <v>1185732</v>
      </c>
      <c r="D3353" s="28">
        <v>44362</v>
      </c>
      <c r="E3353" s="27" t="s">
        <v>22</v>
      </c>
      <c r="F3353" s="27" t="s">
        <v>122</v>
      </c>
      <c r="G3353" s="27" t="s">
        <v>123</v>
      </c>
      <c r="H3353" s="27" t="s">
        <v>29</v>
      </c>
      <c r="I3353" s="29">
        <v>0.6</v>
      </c>
      <c r="J3353" s="30">
        <v>4500</v>
      </c>
      <c r="K3353" s="31">
        <f t="shared" si="26"/>
        <v>2700</v>
      </c>
      <c r="L3353" s="31">
        <f t="shared" si="27"/>
        <v>1080</v>
      </c>
      <c r="M3353" s="32">
        <v>0.4</v>
      </c>
      <c r="O3353" s="37"/>
      <c r="P3353" s="35"/>
      <c r="Q3353" s="33"/>
      <c r="R3353" s="34"/>
    </row>
    <row r="3354" spans="1:18" ht="15.75" customHeight="1" x14ac:dyDescent="0.2">
      <c r="A3354" s="22"/>
      <c r="B3354" s="27" t="s">
        <v>21</v>
      </c>
      <c r="C3354" s="27">
        <v>1185732</v>
      </c>
      <c r="D3354" s="28">
        <v>44390</v>
      </c>
      <c r="E3354" s="27" t="s">
        <v>22</v>
      </c>
      <c r="F3354" s="27" t="s">
        <v>122</v>
      </c>
      <c r="G3354" s="27" t="s">
        <v>123</v>
      </c>
      <c r="H3354" s="27" t="s">
        <v>24</v>
      </c>
      <c r="I3354" s="29">
        <v>0.54999999999999993</v>
      </c>
      <c r="J3354" s="30">
        <v>6750</v>
      </c>
      <c r="K3354" s="31">
        <f t="shared" si="26"/>
        <v>3712.4999999999995</v>
      </c>
      <c r="L3354" s="31">
        <f t="shared" si="27"/>
        <v>1299.3749999999998</v>
      </c>
      <c r="M3354" s="32">
        <v>0.35</v>
      </c>
      <c r="O3354" s="37"/>
      <c r="P3354" s="35"/>
      <c r="Q3354" s="33"/>
      <c r="R3354" s="34"/>
    </row>
    <row r="3355" spans="1:18" ht="15.75" customHeight="1" x14ac:dyDescent="0.2">
      <c r="A3355" s="22"/>
      <c r="B3355" s="27" t="s">
        <v>21</v>
      </c>
      <c r="C3355" s="27">
        <v>1185732</v>
      </c>
      <c r="D3355" s="28">
        <v>44390</v>
      </c>
      <c r="E3355" s="27" t="s">
        <v>22</v>
      </c>
      <c r="F3355" s="27" t="s">
        <v>122</v>
      </c>
      <c r="G3355" s="27" t="s">
        <v>123</v>
      </c>
      <c r="H3355" s="27" t="s">
        <v>25</v>
      </c>
      <c r="I3355" s="29">
        <v>0.5</v>
      </c>
      <c r="J3355" s="30">
        <v>4250</v>
      </c>
      <c r="K3355" s="31">
        <f t="shared" si="26"/>
        <v>2125</v>
      </c>
      <c r="L3355" s="31">
        <f t="shared" si="27"/>
        <v>743.75</v>
      </c>
      <c r="M3355" s="32">
        <v>0.35</v>
      </c>
      <c r="O3355" s="37"/>
      <c r="P3355" s="35"/>
      <c r="Q3355" s="33"/>
      <c r="R3355" s="34"/>
    </row>
    <row r="3356" spans="1:18" ht="15.75" customHeight="1" x14ac:dyDescent="0.2">
      <c r="A3356" s="22"/>
      <c r="B3356" s="27" t="s">
        <v>21</v>
      </c>
      <c r="C3356" s="27">
        <v>1185732</v>
      </c>
      <c r="D3356" s="28">
        <v>44390</v>
      </c>
      <c r="E3356" s="27" t="s">
        <v>22</v>
      </c>
      <c r="F3356" s="27" t="s">
        <v>122</v>
      </c>
      <c r="G3356" s="27" t="s">
        <v>123</v>
      </c>
      <c r="H3356" s="27" t="s">
        <v>26</v>
      </c>
      <c r="I3356" s="29">
        <v>0.45</v>
      </c>
      <c r="J3356" s="30">
        <v>3500</v>
      </c>
      <c r="K3356" s="31">
        <f t="shared" si="26"/>
        <v>1575</v>
      </c>
      <c r="L3356" s="31">
        <f t="shared" si="27"/>
        <v>630</v>
      </c>
      <c r="M3356" s="32">
        <v>0.4</v>
      </c>
      <c r="O3356" s="37"/>
      <c r="P3356" s="35"/>
      <c r="Q3356" s="33"/>
      <c r="R3356" s="34"/>
    </row>
    <row r="3357" spans="1:18" ht="15.75" customHeight="1" x14ac:dyDescent="0.2">
      <c r="A3357" s="22"/>
      <c r="B3357" s="27" t="s">
        <v>21</v>
      </c>
      <c r="C3357" s="27">
        <v>1185732</v>
      </c>
      <c r="D3357" s="28">
        <v>44390</v>
      </c>
      <c r="E3357" s="27" t="s">
        <v>22</v>
      </c>
      <c r="F3357" s="27" t="s">
        <v>122</v>
      </c>
      <c r="G3357" s="27" t="s">
        <v>123</v>
      </c>
      <c r="H3357" s="27" t="s">
        <v>27</v>
      </c>
      <c r="I3357" s="29">
        <v>0.45</v>
      </c>
      <c r="J3357" s="30">
        <v>3000</v>
      </c>
      <c r="K3357" s="31">
        <f t="shared" si="26"/>
        <v>1350</v>
      </c>
      <c r="L3357" s="31">
        <f t="shared" si="27"/>
        <v>540</v>
      </c>
      <c r="M3357" s="32">
        <v>0.4</v>
      </c>
      <c r="O3357" s="37"/>
      <c r="P3357" s="35"/>
      <c r="Q3357" s="33"/>
      <c r="R3357" s="34"/>
    </row>
    <row r="3358" spans="1:18" ht="15.75" customHeight="1" x14ac:dyDescent="0.2">
      <c r="A3358" s="22"/>
      <c r="B3358" s="27" t="s">
        <v>21</v>
      </c>
      <c r="C3358" s="27">
        <v>1185732</v>
      </c>
      <c r="D3358" s="28">
        <v>44390</v>
      </c>
      <c r="E3358" s="27" t="s">
        <v>22</v>
      </c>
      <c r="F3358" s="27" t="s">
        <v>122</v>
      </c>
      <c r="G3358" s="27" t="s">
        <v>123</v>
      </c>
      <c r="H3358" s="27" t="s">
        <v>28</v>
      </c>
      <c r="I3358" s="29">
        <v>0.54999999999999993</v>
      </c>
      <c r="J3358" s="30">
        <v>3250</v>
      </c>
      <c r="K3358" s="31">
        <f t="shared" si="26"/>
        <v>1787.4999999999998</v>
      </c>
      <c r="L3358" s="31">
        <f t="shared" si="27"/>
        <v>536.24999999999989</v>
      </c>
      <c r="M3358" s="32">
        <v>0.3</v>
      </c>
      <c r="O3358" s="37"/>
      <c r="P3358" s="35"/>
      <c r="Q3358" s="33"/>
      <c r="R3358" s="34"/>
    </row>
    <row r="3359" spans="1:18" ht="15.75" customHeight="1" x14ac:dyDescent="0.2">
      <c r="A3359" s="22"/>
      <c r="B3359" s="27" t="s">
        <v>21</v>
      </c>
      <c r="C3359" s="27">
        <v>1185732</v>
      </c>
      <c r="D3359" s="28">
        <v>44390</v>
      </c>
      <c r="E3359" s="27" t="s">
        <v>22</v>
      </c>
      <c r="F3359" s="27" t="s">
        <v>122</v>
      </c>
      <c r="G3359" s="27" t="s">
        <v>123</v>
      </c>
      <c r="H3359" s="27" t="s">
        <v>29</v>
      </c>
      <c r="I3359" s="29">
        <v>0.6</v>
      </c>
      <c r="J3359" s="30">
        <v>5000</v>
      </c>
      <c r="K3359" s="31">
        <f t="shared" si="26"/>
        <v>3000</v>
      </c>
      <c r="L3359" s="31">
        <f t="shared" si="27"/>
        <v>1200</v>
      </c>
      <c r="M3359" s="32">
        <v>0.4</v>
      </c>
      <c r="O3359" s="37"/>
      <c r="P3359" s="35"/>
      <c r="Q3359" s="33"/>
      <c r="R3359" s="34"/>
    </row>
    <row r="3360" spans="1:18" ht="15.75" customHeight="1" x14ac:dyDescent="0.2">
      <c r="A3360" s="22"/>
      <c r="B3360" s="27" t="s">
        <v>21</v>
      </c>
      <c r="C3360" s="27">
        <v>1185732</v>
      </c>
      <c r="D3360" s="28">
        <v>44422</v>
      </c>
      <c r="E3360" s="27" t="s">
        <v>22</v>
      </c>
      <c r="F3360" s="27" t="s">
        <v>122</v>
      </c>
      <c r="G3360" s="27" t="s">
        <v>123</v>
      </c>
      <c r="H3360" s="27" t="s">
        <v>24</v>
      </c>
      <c r="I3360" s="29">
        <v>0.54999999999999993</v>
      </c>
      <c r="J3360" s="30">
        <v>6500</v>
      </c>
      <c r="K3360" s="31">
        <f t="shared" si="26"/>
        <v>3574.9999999999995</v>
      </c>
      <c r="L3360" s="31">
        <f t="shared" si="27"/>
        <v>1251.2499999999998</v>
      </c>
      <c r="M3360" s="32">
        <v>0.35</v>
      </c>
      <c r="O3360" s="37"/>
      <c r="P3360" s="35"/>
      <c r="Q3360" s="33"/>
      <c r="R3360" s="34"/>
    </row>
    <row r="3361" spans="1:18" ht="15.75" customHeight="1" x14ac:dyDescent="0.2">
      <c r="A3361" s="22"/>
      <c r="B3361" s="27" t="s">
        <v>21</v>
      </c>
      <c r="C3361" s="27">
        <v>1185732</v>
      </c>
      <c r="D3361" s="28">
        <v>44422</v>
      </c>
      <c r="E3361" s="27" t="s">
        <v>22</v>
      </c>
      <c r="F3361" s="27" t="s">
        <v>122</v>
      </c>
      <c r="G3361" s="27" t="s">
        <v>123</v>
      </c>
      <c r="H3361" s="27" t="s">
        <v>25</v>
      </c>
      <c r="I3361" s="29">
        <v>0.5</v>
      </c>
      <c r="J3361" s="30">
        <v>4250</v>
      </c>
      <c r="K3361" s="31">
        <f t="shared" si="26"/>
        <v>2125</v>
      </c>
      <c r="L3361" s="31">
        <f t="shared" si="27"/>
        <v>743.75</v>
      </c>
      <c r="M3361" s="32">
        <v>0.35</v>
      </c>
      <c r="O3361" s="37"/>
      <c r="P3361" s="35"/>
      <c r="Q3361" s="33"/>
      <c r="R3361" s="34"/>
    </row>
    <row r="3362" spans="1:18" ht="15.75" customHeight="1" x14ac:dyDescent="0.2">
      <c r="A3362" s="22"/>
      <c r="B3362" s="27" t="s">
        <v>21</v>
      </c>
      <c r="C3362" s="27">
        <v>1185732</v>
      </c>
      <c r="D3362" s="28">
        <v>44422</v>
      </c>
      <c r="E3362" s="27" t="s">
        <v>22</v>
      </c>
      <c r="F3362" s="27" t="s">
        <v>122</v>
      </c>
      <c r="G3362" s="27" t="s">
        <v>123</v>
      </c>
      <c r="H3362" s="27" t="s">
        <v>26</v>
      </c>
      <c r="I3362" s="29">
        <v>0.45</v>
      </c>
      <c r="J3362" s="30">
        <v>3500</v>
      </c>
      <c r="K3362" s="31">
        <f t="shared" si="26"/>
        <v>1575</v>
      </c>
      <c r="L3362" s="31">
        <f t="shared" si="27"/>
        <v>630</v>
      </c>
      <c r="M3362" s="32">
        <v>0.4</v>
      </c>
      <c r="O3362" s="37"/>
      <c r="P3362" s="35"/>
      <c r="Q3362" s="33"/>
      <c r="R3362" s="34"/>
    </row>
    <row r="3363" spans="1:18" ht="15.75" customHeight="1" x14ac:dyDescent="0.2">
      <c r="A3363" s="22"/>
      <c r="B3363" s="27" t="s">
        <v>21</v>
      </c>
      <c r="C3363" s="27">
        <v>1185732</v>
      </c>
      <c r="D3363" s="28">
        <v>44422</v>
      </c>
      <c r="E3363" s="27" t="s">
        <v>22</v>
      </c>
      <c r="F3363" s="27" t="s">
        <v>122</v>
      </c>
      <c r="G3363" s="27" t="s">
        <v>123</v>
      </c>
      <c r="H3363" s="27" t="s">
        <v>27</v>
      </c>
      <c r="I3363" s="29">
        <v>0.45</v>
      </c>
      <c r="J3363" s="30">
        <v>2500</v>
      </c>
      <c r="K3363" s="31">
        <f t="shared" si="26"/>
        <v>1125</v>
      </c>
      <c r="L3363" s="31">
        <f t="shared" si="27"/>
        <v>450</v>
      </c>
      <c r="M3363" s="32">
        <v>0.4</v>
      </c>
      <c r="O3363" s="37"/>
      <c r="P3363" s="35"/>
      <c r="Q3363" s="33"/>
      <c r="R3363" s="34"/>
    </row>
    <row r="3364" spans="1:18" ht="15.75" customHeight="1" x14ac:dyDescent="0.2">
      <c r="A3364" s="22"/>
      <c r="B3364" s="27" t="s">
        <v>21</v>
      </c>
      <c r="C3364" s="27">
        <v>1185732</v>
      </c>
      <c r="D3364" s="28">
        <v>44422</v>
      </c>
      <c r="E3364" s="27" t="s">
        <v>22</v>
      </c>
      <c r="F3364" s="27" t="s">
        <v>122</v>
      </c>
      <c r="G3364" s="27" t="s">
        <v>123</v>
      </c>
      <c r="H3364" s="27" t="s">
        <v>28</v>
      </c>
      <c r="I3364" s="29">
        <v>0.54999999999999993</v>
      </c>
      <c r="J3364" s="30">
        <v>2250</v>
      </c>
      <c r="K3364" s="31">
        <f t="shared" si="26"/>
        <v>1237.4999999999998</v>
      </c>
      <c r="L3364" s="31">
        <f t="shared" si="27"/>
        <v>371.24999999999994</v>
      </c>
      <c r="M3364" s="32">
        <v>0.3</v>
      </c>
      <c r="O3364" s="37"/>
      <c r="P3364" s="35"/>
      <c r="Q3364" s="33"/>
      <c r="R3364" s="34"/>
    </row>
    <row r="3365" spans="1:18" ht="15.75" customHeight="1" x14ac:dyDescent="0.2">
      <c r="A3365" s="22"/>
      <c r="B3365" s="27" t="s">
        <v>21</v>
      </c>
      <c r="C3365" s="27">
        <v>1185732</v>
      </c>
      <c r="D3365" s="28">
        <v>44422</v>
      </c>
      <c r="E3365" s="27" t="s">
        <v>22</v>
      </c>
      <c r="F3365" s="27" t="s">
        <v>122</v>
      </c>
      <c r="G3365" s="27" t="s">
        <v>123</v>
      </c>
      <c r="H3365" s="27" t="s">
        <v>29</v>
      </c>
      <c r="I3365" s="29">
        <v>0.6</v>
      </c>
      <c r="J3365" s="30">
        <v>4000</v>
      </c>
      <c r="K3365" s="31">
        <f t="shared" si="26"/>
        <v>2400</v>
      </c>
      <c r="L3365" s="31">
        <f t="shared" si="27"/>
        <v>960</v>
      </c>
      <c r="M3365" s="32">
        <v>0.4</v>
      </c>
      <c r="O3365" s="37"/>
      <c r="P3365" s="35"/>
      <c r="Q3365" s="33"/>
      <c r="R3365" s="34"/>
    </row>
    <row r="3366" spans="1:18" ht="15.75" customHeight="1" x14ac:dyDescent="0.2">
      <c r="A3366" s="22"/>
      <c r="B3366" s="27" t="s">
        <v>21</v>
      </c>
      <c r="C3366" s="27">
        <v>1185732</v>
      </c>
      <c r="D3366" s="28">
        <v>44452</v>
      </c>
      <c r="E3366" s="27" t="s">
        <v>22</v>
      </c>
      <c r="F3366" s="27" t="s">
        <v>122</v>
      </c>
      <c r="G3366" s="27" t="s">
        <v>123</v>
      </c>
      <c r="H3366" s="27" t="s">
        <v>24</v>
      </c>
      <c r="I3366" s="29">
        <v>0.54999999999999993</v>
      </c>
      <c r="J3366" s="30">
        <v>5250</v>
      </c>
      <c r="K3366" s="31">
        <f t="shared" si="26"/>
        <v>2887.4999999999995</v>
      </c>
      <c r="L3366" s="31">
        <f t="shared" si="27"/>
        <v>1010.6249999999998</v>
      </c>
      <c r="M3366" s="32">
        <v>0.35</v>
      </c>
      <c r="O3366" s="37"/>
      <c r="P3366" s="35"/>
      <c r="Q3366" s="33"/>
      <c r="R3366" s="34"/>
    </row>
    <row r="3367" spans="1:18" ht="15.75" customHeight="1" x14ac:dyDescent="0.2">
      <c r="A3367" s="22"/>
      <c r="B3367" s="27" t="s">
        <v>21</v>
      </c>
      <c r="C3367" s="27">
        <v>1185732</v>
      </c>
      <c r="D3367" s="28">
        <v>44452</v>
      </c>
      <c r="E3367" s="27" t="s">
        <v>22</v>
      </c>
      <c r="F3367" s="27" t="s">
        <v>122</v>
      </c>
      <c r="G3367" s="27" t="s">
        <v>123</v>
      </c>
      <c r="H3367" s="27" t="s">
        <v>25</v>
      </c>
      <c r="I3367" s="29">
        <v>0.5</v>
      </c>
      <c r="J3367" s="30">
        <v>3250</v>
      </c>
      <c r="K3367" s="31">
        <f t="shared" si="26"/>
        <v>1625</v>
      </c>
      <c r="L3367" s="31">
        <f t="shared" si="27"/>
        <v>568.75</v>
      </c>
      <c r="M3367" s="32">
        <v>0.35</v>
      </c>
      <c r="O3367" s="37"/>
      <c r="P3367" s="35"/>
      <c r="Q3367" s="33"/>
      <c r="R3367" s="34"/>
    </row>
    <row r="3368" spans="1:18" ht="15.75" customHeight="1" x14ac:dyDescent="0.2">
      <c r="A3368" s="22"/>
      <c r="B3368" s="27" t="s">
        <v>21</v>
      </c>
      <c r="C3368" s="27">
        <v>1185732</v>
      </c>
      <c r="D3368" s="28">
        <v>44452</v>
      </c>
      <c r="E3368" s="27" t="s">
        <v>22</v>
      </c>
      <c r="F3368" s="27" t="s">
        <v>122</v>
      </c>
      <c r="G3368" s="27" t="s">
        <v>123</v>
      </c>
      <c r="H3368" s="27" t="s">
        <v>26</v>
      </c>
      <c r="I3368" s="29">
        <v>0.45</v>
      </c>
      <c r="J3368" s="30">
        <v>2250</v>
      </c>
      <c r="K3368" s="31">
        <f t="shared" si="26"/>
        <v>1012.5</v>
      </c>
      <c r="L3368" s="31">
        <f t="shared" si="27"/>
        <v>405</v>
      </c>
      <c r="M3368" s="32">
        <v>0.4</v>
      </c>
      <c r="O3368" s="37"/>
      <c r="P3368" s="35"/>
      <c r="Q3368" s="33"/>
      <c r="R3368" s="34"/>
    </row>
    <row r="3369" spans="1:18" ht="15.75" customHeight="1" x14ac:dyDescent="0.2">
      <c r="A3369" s="22"/>
      <c r="B3369" s="27" t="s">
        <v>21</v>
      </c>
      <c r="C3369" s="27">
        <v>1185732</v>
      </c>
      <c r="D3369" s="28">
        <v>44452</v>
      </c>
      <c r="E3369" s="27" t="s">
        <v>22</v>
      </c>
      <c r="F3369" s="27" t="s">
        <v>122</v>
      </c>
      <c r="G3369" s="27" t="s">
        <v>123</v>
      </c>
      <c r="H3369" s="27" t="s">
        <v>27</v>
      </c>
      <c r="I3369" s="29">
        <v>0.45</v>
      </c>
      <c r="J3369" s="30">
        <v>2000</v>
      </c>
      <c r="K3369" s="31">
        <f t="shared" si="26"/>
        <v>900</v>
      </c>
      <c r="L3369" s="31">
        <f t="shared" si="27"/>
        <v>360</v>
      </c>
      <c r="M3369" s="32">
        <v>0.4</v>
      </c>
      <c r="O3369" s="37"/>
      <c r="P3369" s="35"/>
      <c r="Q3369" s="33"/>
      <c r="R3369" s="34"/>
    </row>
    <row r="3370" spans="1:18" ht="15.75" customHeight="1" x14ac:dyDescent="0.2">
      <c r="A3370" s="22"/>
      <c r="B3370" s="27" t="s">
        <v>21</v>
      </c>
      <c r="C3370" s="27">
        <v>1185732</v>
      </c>
      <c r="D3370" s="28">
        <v>44452</v>
      </c>
      <c r="E3370" s="27" t="s">
        <v>22</v>
      </c>
      <c r="F3370" s="27" t="s">
        <v>122</v>
      </c>
      <c r="G3370" s="27" t="s">
        <v>123</v>
      </c>
      <c r="H3370" s="27" t="s">
        <v>28</v>
      </c>
      <c r="I3370" s="29">
        <v>0.54999999999999993</v>
      </c>
      <c r="J3370" s="30">
        <v>2000</v>
      </c>
      <c r="K3370" s="31">
        <f t="shared" si="26"/>
        <v>1099.9999999999998</v>
      </c>
      <c r="L3370" s="31">
        <f t="shared" si="27"/>
        <v>329.99999999999994</v>
      </c>
      <c r="M3370" s="32">
        <v>0.3</v>
      </c>
      <c r="O3370" s="37"/>
      <c r="P3370" s="35"/>
      <c r="Q3370" s="33"/>
      <c r="R3370" s="34"/>
    </row>
    <row r="3371" spans="1:18" ht="15.75" customHeight="1" x14ac:dyDescent="0.2">
      <c r="A3371" s="22"/>
      <c r="B3371" s="27" t="s">
        <v>21</v>
      </c>
      <c r="C3371" s="27">
        <v>1185732</v>
      </c>
      <c r="D3371" s="28">
        <v>44452</v>
      </c>
      <c r="E3371" s="27" t="s">
        <v>22</v>
      </c>
      <c r="F3371" s="27" t="s">
        <v>122</v>
      </c>
      <c r="G3371" s="27" t="s">
        <v>123</v>
      </c>
      <c r="H3371" s="27" t="s">
        <v>29</v>
      </c>
      <c r="I3371" s="29">
        <v>0.6</v>
      </c>
      <c r="J3371" s="30">
        <v>3000</v>
      </c>
      <c r="K3371" s="31">
        <f t="shared" si="26"/>
        <v>1800</v>
      </c>
      <c r="L3371" s="31">
        <f t="shared" si="27"/>
        <v>720</v>
      </c>
      <c r="M3371" s="32">
        <v>0.4</v>
      </c>
      <c r="O3371" s="37"/>
      <c r="P3371" s="35"/>
      <c r="Q3371" s="33"/>
      <c r="R3371" s="34"/>
    </row>
    <row r="3372" spans="1:18" ht="15.75" customHeight="1" x14ac:dyDescent="0.2">
      <c r="A3372" s="22"/>
      <c r="B3372" s="27" t="s">
        <v>21</v>
      </c>
      <c r="C3372" s="27">
        <v>1185732</v>
      </c>
      <c r="D3372" s="28">
        <v>44484</v>
      </c>
      <c r="E3372" s="27" t="s">
        <v>22</v>
      </c>
      <c r="F3372" s="27" t="s">
        <v>122</v>
      </c>
      <c r="G3372" s="27" t="s">
        <v>123</v>
      </c>
      <c r="H3372" s="27" t="s">
        <v>24</v>
      </c>
      <c r="I3372" s="29">
        <v>0.6</v>
      </c>
      <c r="J3372" s="30">
        <v>4750</v>
      </c>
      <c r="K3372" s="31">
        <f t="shared" si="26"/>
        <v>2850</v>
      </c>
      <c r="L3372" s="31">
        <f t="shared" si="27"/>
        <v>997.49999999999989</v>
      </c>
      <c r="M3372" s="32">
        <v>0.35</v>
      </c>
      <c r="O3372" s="37"/>
      <c r="P3372" s="35"/>
      <c r="Q3372" s="33"/>
      <c r="R3372" s="34"/>
    </row>
    <row r="3373" spans="1:18" ht="15.75" customHeight="1" x14ac:dyDescent="0.2">
      <c r="A3373" s="22"/>
      <c r="B3373" s="27" t="s">
        <v>21</v>
      </c>
      <c r="C3373" s="27">
        <v>1185732</v>
      </c>
      <c r="D3373" s="28">
        <v>44484</v>
      </c>
      <c r="E3373" s="27" t="s">
        <v>22</v>
      </c>
      <c r="F3373" s="27" t="s">
        <v>122</v>
      </c>
      <c r="G3373" s="27" t="s">
        <v>123</v>
      </c>
      <c r="H3373" s="27" t="s">
        <v>25</v>
      </c>
      <c r="I3373" s="29">
        <v>0.55000000000000004</v>
      </c>
      <c r="J3373" s="30">
        <v>3000</v>
      </c>
      <c r="K3373" s="31">
        <f t="shared" si="26"/>
        <v>1650.0000000000002</v>
      </c>
      <c r="L3373" s="31">
        <f t="shared" si="27"/>
        <v>577.5</v>
      </c>
      <c r="M3373" s="32">
        <v>0.35</v>
      </c>
      <c r="O3373" s="37"/>
      <c r="P3373" s="35"/>
      <c r="Q3373" s="33"/>
      <c r="R3373" s="34"/>
    </row>
    <row r="3374" spans="1:18" ht="15.75" customHeight="1" x14ac:dyDescent="0.2">
      <c r="A3374" s="22"/>
      <c r="B3374" s="27" t="s">
        <v>21</v>
      </c>
      <c r="C3374" s="27">
        <v>1185732</v>
      </c>
      <c r="D3374" s="28">
        <v>44484</v>
      </c>
      <c r="E3374" s="27" t="s">
        <v>22</v>
      </c>
      <c r="F3374" s="27" t="s">
        <v>122</v>
      </c>
      <c r="G3374" s="27" t="s">
        <v>123</v>
      </c>
      <c r="H3374" s="27" t="s">
        <v>26</v>
      </c>
      <c r="I3374" s="29">
        <v>0.55000000000000004</v>
      </c>
      <c r="J3374" s="30">
        <v>2000</v>
      </c>
      <c r="K3374" s="31">
        <f t="shared" si="26"/>
        <v>1100</v>
      </c>
      <c r="L3374" s="31">
        <f t="shared" si="27"/>
        <v>440</v>
      </c>
      <c r="M3374" s="32">
        <v>0.4</v>
      </c>
      <c r="O3374" s="37"/>
      <c r="P3374" s="35"/>
      <c r="Q3374" s="33"/>
      <c r="R3374" s="34"/>
    </row>
    <row r="3375" spans="1:18" ht="15.75" customHeight="1" x14ac:dyDescent="0.2">
      <c r="A3375" s="22"/>
      <c r="B3375" s="27" t="s">
        <v>21</v>
      </c>
      <c r="C3375" s="27">
        <v>1185732</v>
      </c>
      <c r="D3375" s="28">
        <v>44484</v>
      </c>
      <c r="E3375" s="27" t="s">
        <v>22</v>
      </c>
      <c r="F3375" s="27" t="s">
        <v>122</v>
      </c>
      <c r="G3375" s="27" t="s">
        <v>123</v>
      </c>
      <c r="H3375" s="27" t="s">
        <v>27</v>
      </c>
      <c r="I3375" s="29">
        <v>0.55000000000000004</v>
      </c>
      <c r="J3375" s="30">
        <v>1750</v>
      </c>
      <c r="K3375" s="31">
        <f t="shared" si="26"/>
        <v>962.50000000000011</v>
      </c>
      <c r="L3375" s="31">
        <f t="shared" si="27"/>
        <v>385.00000000000006</v>
      </c>
      <c r="M3375" s="32">
        <v>0.4</v>
      </c>
      <c r="O3375" s="37"/>
      <c r="P3375" s="35"/>
      <c r="Q3375" s="33"/>
      <c r="R3375" s="34"/>
    </row>
    <row r="3376" spans="1:18" ht="15.75" customHeight="1" x14ac:dyDescent="0.2">
      <c r="A3376" s="22"/>
      <c r="B3376" s="27" t="s">
        <v>21</v>
      </c>
      <c r="C3376" s="27">
        <v>1185732</v>
      </c>
      <c r="D3376" s="28">
        <v>44484</v>
      </c>
      <c r="E3376" s="27" t="s">
        <v>22</v>
      </c>
      <c r="F3376" s="27" t="s">
        <v>122</v>
      </c>
      <c r="G3376" s="27" t="s">
        <v>123</v>
      </c>
      <c r="H3376" s="27" t="s">
        <v>28</v>
      </c>
      <c r="I3376" s="29">
        <v>0.65</v>
      </c>
      <c r="J3376" s="30">
        <v>1750</v>
      </c>
      <c r="K3376" s="31">
        <f t="shared" si="26"/>
        <v>1137.5</v>
      </c>
      <c r="L3376" s="31">
        <f t="shared" si="27"/>
        <v>341.25</v>
      </c>
      <c r="M3376" s="32">
        <v>0.3</v>
      </c>
      <c r="O3376" s="37"/>
      <c r="P3376" s="35"/>
      <c r="Q3376" s="33"/>
      <c r="R3376" s="34"/>
    </row>
    <row r="3377" spans="1:18" ht="15.75" customHeight="1" x14ac:dyDescent="0.2">
      <c r="A3377" s="22"/>
      <c r="B3377" s="27" t="s">
        <v>21</v>
      </c>
      <c r="C3377" s="27">
        <v>1185732</v>
      </c>
      <c r="D3377" s="28">
        <v>44484</v>
      </c>
      <c r="E3377" s="27" t="s">
        <v>22</v>
      </c>
      <c r="F3377" s="27" t="s">
        <v>122</v>
      </c>
      <c r="G3377" s="27" t="s">
        <v>123</v>
      </c>
      <c r="H3377" s="27" t="s">
        <v>29</v>
      </c>
      <c r="I3377" s="29">
        <v>0.7</v>
      </c>
      <c r="J3377" s="30">
        <v>3000</v>
      </c>
      <c r="K3377" s="31">
        <f t="shared" si="26"/>
        <v>2100</v>
      </c>
      <c r="L3377" s="31">
        <f t="shared" si="27"/>
        <v>840</v>
      </c>
      <c r="M3377" s="32">
        <v>0.4</v>
      </c>
      <c r="O3377" s="37"/>
      <c r="P3377" s="35"/>
      <c r="Q3377" s="33"/>
      <c r="R3377" s="34"/>
    </row>
    <row r="3378" spans="1:18" ht="15.75" customHeight="1" x14ac:dyDescent="0.2">
      <c r="A3378" s="22"/>
      <c r="B3378" s="27" t="s">
        <v>21</v>
      </c>
      <c r="C3378" s="27">
        <v>1185732</v>
      </c>
      <c r="D3378" s="28">
        <v>44514</v>
      </c>
      <c r="E3378" s="27" t="s">
        <v>22</v>
      </c>
      <c r="F3378" s="27" t="s">
        <v>122</v>
      </c>
      <c r="G3378" s="27" t="s">
        <v>123</v>
      </c>
      <c r="H3378" s="27" t="s">
        <v>24</v>
      </c>
      <c r="I3378" s="29">
        <v>0.65</v>
      </c>
      <c r="J3378" s="30">
        <v>4500</v>
      </c>
      <c r="K3378" s="31">
        <f t="shared" si="26"/>
        <v>2925</v>
      </c>
      <c r="L3378" s="31">
        <f t="shared" si="27"/>
        <v>1023.7499999999999</v>
      </c>
      <c r="M3378" s="32">
        <v>0.35</v>
      </c>
      <c r="O3378" s="37"/>
      <c r="P3378" s="35"/>
      <c r="Q3378" s="33"/>
      <c r="R3378" s="34"/>
    </row>
    <row r="3379" spans="1:18" ht="15.75" customHeight="1" x14ac:dyDescent="0.2">
      <c r="A3379" s="22"/>
      <c r="B3379" s="27" t="s">
        <v>21</v>
      </c>
      <c r="C3379" s="27">
        <v>1185732</v>
      </c>
      <c r="D3379" s="28">
        <v>44514</v>
      </c>
      <c r="E3379" s="27" t="s">
        <v>22</v>
      </c>
      <c r="F3379" s="27" t="s">
        <v>122</v>
      </c>
      <c r="G3379" s="27" t="s">
        <v>123</v>
      </c>
      <c r="H3379" s="27" t="s">
        <v>25</v>
      </c>
      <c r="I3379" s="29">
        <v>0.55000000000000004</v>
      </c>
      <c r="J3379" s="30">
        <v>3250</v>
      </c>
      <c r="K3379" s="31">
        <f t="shared" si="26"/>
        <v>1787.5000000000002</v>
      </c>
      <c r="L3379" s="31">
        <f t="shared" si="27"/>
        <v>625.625</v>
      </c>
      <c r="M3379" s="32">
        <v>0.35</v>
      </c>
      <c r="O3379" s="37"/>
      <c r="P3379" s="35"/>
      <c r="Q3379" s="33"/>
      <c r="R3379" s="34"/>
    </row>
    <row r="3380" spans="1:18" ht="15.75" customHeight="1" x14ac:dyDescent="0.2">
      <c r="A3380" s="22"/>
      <c r="B3380" s="27" t="s">
        <v>21</v>
      </c>
      <c r="C3380" s="27">
        <v>1185732</v>
      </c>
      <c r="D3380" s="28">
        <v>44514</v>
      </c>
      <c r="E3380" s="27" t="s">
        <v>22</v>
      </c>
      <c r="F3380" s="27" t="s">
        <v>122</v>
      </c>
      <c r="G3380" s="27" t="s">
        <v>123</v>
      </c>
      <c r="H3380" s="27" t="s">
        <v>26</v>
      </c>
      <c r="I3380" s="29">
        <v>0.55000000000000004</v>
      </c>
      <c r="J3380" s="30">
        <v>3200</v>
      </c>
      <c r="K3380" s="31">
        <f t="shared" si="26"/>
        <v>1760.0000000000002</v>
      </c>
      <c r="L3380" s="31">
        <f t="shared" si="27"/>
        <v>704.00000000000011</v>
      </c>
      <c r="M3380" s="32">
        <v>0.4</v>
      </c>
      <c r="O3380" s="37"/>
      <c r="P3380" s="35"/>
      <c r="Q3380" s="33"/>
      <c r="R3380" s="34"/>
    </row>
    <row r="3381" spans="1:18" ht="15.75" customHeight="1" x14ac:dyDescent="0.2">
      <c r="A3381" s="22"/>
      <c r="B3381" s="27" t="s">
        <v>21</v>
      </c>
      <c r="C3381" s="27">
        <v>1185732</v>
      </c>
      <c r="D3381" s="28">
        <v>44514</v>
      </c>
      <c r="E3381" s="27" t="s">
        <v>22</v>
      </c>
      <c r="F3381" s="27" t="s">
        <v>122</v>
      </c>
      <c r="G3381" s="27" t="s">
        <v>123</v>
      </c>
      <c r="H3381" s="27" t="s">
        <v>27</v>
      </c>
      <c r="I3381" s="29">
        <v>0.55000000000000004</v>
      </c>
      <c r="J3381" s="30">
        <v>3000</v>
      </c>
      <c r="K3381" s="31">
        <f t="shared" si="26"/>
        <v>1650.0000000000002</v>
      </c>
      <c r="L3381" s="31">
        <f t="shared" si="27"/>
        <v>660.00000000000011</v>
      </c>
      <c r="M3381" s="32">
        <v>0.4</v>
      </c>
      <c r="O3381" s="37"/>
      <c r="P3381" s="35"/>
      <c r="Q3381" s="33"/>
      <c r="R3381" s="34"/>
    </row>
    <row r="3382" spans="1:18" ht="15.75" customHeight="1" x14ac:dyDescent="0.2">
      <c r="A3382" s="22"/>
      <c r="B3382" s="27" t="s">
        <v>21</v>
      </c>
      <c r="C3382" s="27">
        <v>1185732</v>
      </c>
      <c r="D3382" s="28">
        <v>44514</v>
      </c>
      <c r="E3382" s="27" t="s">
        <v>22</v>
      </c>
      <c r="F3382" s="27" t="s">
        <v>122</v>
      </c>
      <c r="G3382" s="27" t="s">
        <v>123</v>
      </c>
      <c r="H3382" s="27" t="s">
        <v>28</v>
      </c>
      <c r="I3382" s="29">
        <v>0.65</v>
      </c>
      <c r="J3382" s="30">
        <v>2750</v>
      </c>
      <c r="K3382" s="31">
        <f t="shared" si="26"/>
        <v>1787.5</v>
      </c>
      <c r="L3382" s="31">
        <f t="shared" si="27"/>
        <v>536.25</v>
      </c>
      <c r="M3382" s="32">
        <v>0.3</v>
      </c>
      <c r="O3382" s="37"/>
      <c r="P3382" s="35"/>
      <c r="Q3382" s="33"/>
      <c r="R3382" s="34"/>
    </row>
    <row r="3383" spans="1:18" ht="15.75" customHeight="1" x14ac:dyDescent="0.2">
      <c r="A3383" s="22"/>
      <c r="B3383" s="27" t="s">
        <v>21</v>
      </c>
      <c r="C3383" s="27">
        <v>1185732</v>
      </c>
      <c r="D3383" s="28">
        <v>44514</v>
      </c>
      <c r="E3383" s="27" t="s">
        <v>22</v>
      </c>
      <c r="F3383" s="27" t="s">
        <v>122</v>
      </c>
      <c r="G3383" s="27" t="s">
        <v>123</v>
      </c>
      <c r="H3383" s="27" t="s">
        <v>29</v>
      </c>
      <c r="I3383" s="29">
        <v>0.7</v>
      </c>
      <c r="J3383" s="30">
        <v>3750</v>
      </c>
      <c r="K3383" s="31">
        <f t="shared" si="26"/>
        <v>2625</v>
      </c>
      <c r="L3383" s="31">
        <f t="shared" si="27"/>
        <v>1050</v>
      </c>
      <c r="M3383" s="32">
        <v>0.4</v>
      </c>
      <c r="O3383" s="37"/>
      <c r="P3383" s="35"/>
      <c r="Q3383" s="33"/>
      <c r="R3383" s="34"/>
    </row>
    <row r="3384" spans="1:18" ht="15.75" customHeight="1" x14ac:dyDescent="0.2">
      <c r="A3384" s="22"/>
      <c r="B3384" s="27" t="s">
        <v>21</v>
      </c>
      <c r="C3384" s="27">
        <v>1185732</v>
      </c>
      <c r="D3384" s="28">
        <v>44543</v>
      </c>
      <c r="E3384" s="27" t="s">
        <v>22</v>
      </c>
      <c r="F3384" s="27" t="s">
        <v>122</v>
      </c>
      <c r="G3384" s="27" t="s">
        <v>123</v>
      </c>
      <c r="H3384" s="27" t="s">
        <v>24</v>
      </c>
      <c r="I3384" s="29">
        <v>0.65</v>
      </c>
      <c r="J3384" s="30">
        <v>6000</v>
      </c>
      <c r="K3384" s="31">
        <f t="shared" si="26"/>
        <v>3900</v>
      </c>
      <c r="L3384" s="31">
        <f t="shared" si="27"/>
        <v>1365</v>
      </c>
      <c r="M3384" s="32">
        <v>0.35</v>
      </c>
      <c r="O3384" s="37"/>
      <c r="P3384" s="35"/>
      <c r="Q3384" s="33"/>
      <c r="R3384" s="34"/>
    </row>
    <row r="3385" spans="1:18" ht="15.75" customHeight="1" x14ac:dyDescent="0.2">
      <c r="A3385" s="22"/>
      <c r="B3385" s="27" t="s">
        <v>21</v>
      </c>
      <c r="C3385" s="27">
        <v>1185732</v>
      </c>
      <c r="D3385" s="28">
        <v>44543</v>
      </c>
      <c r="E3385" s="27" t="s">
        <v>22</v>
      </c>
      <c r="F3385" s="27" t="s">
        <v>122</v>
      </c>
      <c r="G3385" s="27" t="s">
        <v>123</v>
      </c>
      <c r="H3385" s="27" t="s">
        <v>25</v>
      </c>
      <c r="I3385" s="29">
        <v>0.55000000000000004</v>
      </c>
      <c r="J3385" s="30">
        <v>4000</v>
      </c>
      <c r="K3385" s="31">
        <f t="shared" si="26"/>
        <v>2200</v>
      </c>
      <c r="L3385" s="31">
        <f t="shared" si="27"/>
        <v>770</v>
      </c>
      <c r="M3385" s="32">
        <v>0.35</v>
      </c>
      <c r="O3385" s="37"/>
      <c r="P3385" s="35"/>
      <c r="Q3385" s="33"/>
      <c r="R3385" s="34"/>
    </row>
    <row r="3386" spans="1:18" ht="15.75" customHeight="1" x14ac:dyDescent="0.2">
      <c r="A3386" s="22"/>
      <c r="B3386" s="27" t="s">
        <v>21</v>
      </c>
      <c r="C3386" s="27">
        <v>1185732</v>
      </c>
      <c r="D3386" s="28">
        <v>44543</v>
      </c>
      <c r="E3386" s="27" t="s">
        <v>22</v>
      </c>
      <c r="F3386" s="27" t="s">
        <v>122</v>
      </c>
      <c r="G3386" s="27" t="s">
        <v>123</v>
      </c>
      <c r="H3386" s="27" t="s">
        <v>26</v>
      </c>
      <c r="I3386" s="29">
        <v>0.55000000000000004</v>
      </c>
      <c r="J3386" s="30">
        <v>3750</v>
      </c>
      <c r="K3386" s="31">
        <f t="shared" si="26"/>
        <v>2062.5</v>
      </c>
      <c r="L3386" s="31">
        <f t="shared" si="27"/>
        <v>825</v>
      </c>
      <c r="M3386" s="32">
        <v>0.4</v>
      </c>
      <c r="O3386" s="37"/>
      <c r="P3386" s="35"/>
      <c r="Q3386" s="33"/>
      <c r="R3386" s="34"/>
    </row>
    <row r="3387" spans="1:18" ht="15.75" customHeight="1" x14ac:dyDescent="0.2">
      <c r="A3387" s="22"/>
      <c r="B3387" s="27" t="s">
        <v>21</v>
      </c>
      <c r="C3387" s="27">
        <v>1185732</v>
      </c>
      <c r="D3387" s="28">
        <v>44543</v>
      </c>
      <c r="E3387" s="27" t="s">
        <v>22</v>
      </c>
      <c r="F3387" s="27" t="s">
        <v>122</v>
      </c>
      <c r="G3387" s="27" t="s">
        <v>123</v>
      </c>
      <c r="H3387" s="27" t="s">
        <v>27</v>
      </c>
      <c r="I3387" s="29">
        <v>0.55000000000000004</v>
      </c>
      <c r="J3387" s="30">
        <v>3250</v>
      </c>
      <c r="K3387" s="31">
        <f t="shared" si="26"/>
        <v>1787.5000000000002</v>
      </c>
      <c r="L3387" s="31">
        <f t="shared" si="27"/>
        <v>715.00000000000011</v>
      </c>
      <c r="M3387" s="32">
        <v>0.4</v>
      </c>
      <c r="O3387" s="37"/>
      <c r="P3387" s="35"/>
      <c r="Q3387" s="33"/>
      <c r="R3387" s="34"/>
    </row>
    <row r="3388" spans="1:18" ht="15.75" customHeight="1" x14ac:dyDescent="0.2">
      <c r="A3388" s="22"/>
      <c r="B3388" s="27" t="s">
        <v>21</v>
      </c>
      <c r="C3388" s="27">
        <v>1185732</v>
      </c>
      <c r="D3388" s="28">
        <v>44543</v>
      </c>
      <c r="E3388" s="27" t="s">
        <v>22</v>
      </c>
      <c r="F3388" s="27" t="s">
        <v>122</v>
      </c>
      <c r="G3388" s="27" t="s">
        <v>123</v>
      </c>
      <c r="H3388" s="27" t="s">
        <v>28</v>
      </c>
      <c r="I3388" s="29">
        <v>0.65</v>
      </c>
      <c r="J3388" s="30">
        <v>3250</v>
      </c>
      <c r="K3388" s="31">
        <f t="shared" si="26"/>
        <v>2112.5</v>
      </c>
      <c r="L3388" s="31">
        <f t="shared" si="27"/>
        <v>633.75</v>
      </c>
      <c r="M3388" s="32">
        <v>0.3</v>
      </c>
      <c r="O3388" s="37"/>
      <c r="P3388" s="35"/>
      <c r="Q3388" s="33"/>
      <c r="R3388" s="34"/>
    </row>
    <row r="3389" spans="1:18" ht="15.75" customHeight="1" x14ac:dyDescent="0.2">
      <c r="A3389" s="22"/>
      <c r="B3389" s="27" t="s">
        <v>21</v>
      </c>
      <c r="C3389" s="27">
        <v>1185732</v>
      </c>
      <c r="D3389" s="28">
        <v>44543</v>
      </c>
      <c r="E3389" s="27" t="s">
        <v>22</v>
      </c>
      <c r="F3389" s="27" t="s">
        <v>122</v>
      </c>
      <c r="G3389" s="27" t="s">
        <v>123</v>
      </c>
      <c r="H3389" s="27" t="s">
        <v>29</v>
      </c>
      <c r="I3389" s="29">
        <v>0.7</v>
      </c>
      <c r="J3389" s="30">
        <v>4250</v>
      </c>
      <c r="K3389" s="31">
        <f t="shared" si="26"/>
        <v>2975</v>
      </c>
      <c r="L3389" s="31">
        <f t="shared" si="27"/>
        <v>1190</v>
      </c>
      <c r="M3389" s="32">
        <v>0.4</v>
      </c>
      <c r="O3389" s="37"/>
      <c r="P3389" s="35"/>
      <c r="Q3389" s="33"/>
      <c r="R3389" s="34"/>
    </row>
    <row r="3390" spans="1:18" ht="15.75" customHeight="1" x14ac:dyDescent="0.2">
      <c r="A3390" s="22" t="s">
        <v>46</v>
      </c>
      <c r="B3390" s="27" t="s">
        <v>21</v>
      </c>
      <c r="C3390" s="27">
        <v>1185732</v>
      </c>
      <c r="D3390" s="28">
        <v>44206</v>
      </c>
      <c r="E3390" s="27" t="s">
        <v>22</v>
      </c>
      <c r="F3390" s="27" t="s">
        <v>124</v>
      </c>
      <c r="G3390" s="27" t="s">
        <v>125</v>
      </c>
      <c r="H3390" s="27" t="s">
        <v>24</v>
      </c>
      <c r="I3390" s="29">
        <v>0.35000000000000003</v>
      </c>
      <c r="J3390" s="30">
        <v>4750</v>
      </c>
      <c r="K3390" s="31">
        <f t="shared" si="26"/>
        <v>1662.5000000000002</v>
      </c>
      <c r="L3390" s="31">
        <f t="shared" si="27"/>
        <v>581.875</v>
      </c>
      <c r="M3390" s="32">
        <v>0.35</v>
      </c>
      <c r="O3390" s="37"/>
      <c r="P3390" s="35"/>
      <c r="Q3390" s="33"/>
      <c r="R3390" s="34"/>
    </row>
    <row r="3391" spans="1:18" ht="15.75" customHeight="1" x14ac:dyDescent="0.2">
      <c r="A3391" s="22"/>
      <c r="B3391" s="27" t="s">
        <v>21</v>
      </c>
      <c r="C3391" s="27">
        <v>1185732</v>
      </c>
      <c r="D3391" s="28">
        <v>44206</v>
      </c>
      <c r="E3391" s="27" t="s">
        <v>22</v>
      </c>
      <c r="F3391" s="27" t="s">
        <v>124</v>
      </c>
      <c r="G3391" s="27" t="s">
        <v>125</v>
      </c>
      <c r="H3391" s="27" t="s">
        <v>25</v>
      </c>
      <c r="I3391" s="29">
        <v>0.35000000000000003</v>
      </c>
      <c r="J3391" s="30">
        <v>2750</v>
      </c>
      <c r="K3391" s="31">
        <f t="shared" si="26"/>
        <v>962.50000000000011</v>
      </c>
      <c r="L3391" s="31">
        <f t="shared" si="27"/>
        <v>336.875</v>
      </c>
      <c r="M3391" s="32">
        <v>0.35</v>
      </c>
      <c r="O3391" s="37"/>
      <c r="P3391" s="35"/>
      <c r="Q3391" s="33"/>
      <c r="R3391" s="34"/>
    </row>
    <row r="3392" spans="1:18" ht="15.75" customHeight="1" x14ac:dyDescent="0.2">
      <c r="A3392" s="22"/>
      <c r="B3392" s="27" t="s">
        <v>21</v>
      </c>
      <c r="C3392" s="27">
        <v>1185732</v>
      </c>
      <c r="D3392" s="28">
        <v>44206</v>
      </c>
      <c r="E3392" s="27" t="s">
        <v>22</v>
      </c>
      <c r="F3392" s="27" t="s">
        <v>124</v>
      </c>
      <c r="G3392" s="27" t="s">
        <v>125</v>
      </c>
      <c r="H3392" s="27" t="s">
        <v>26</v>
      </c>
      <c r="I3392" s="29">
        <v>0.25000000000000006</v>
      </c>
      <c r="J3392" s="30">
        <v>2750</v>
      </c>
      <c r="K3392" s="31">
        <f t="shared" si="26"/>
        <v>687.50000000000011</v>
      </c>
      <c r="L3392" s="31">
        <f t="shared" si="27"/>
        <v>275.00000000000006</v>
      </c>
      <c r="M3392" s="32">
        <v>0.4</v>
      </c>
      <c r="O3392" s="37"/>
      <c r="P3392" s="35"/>
      <c r="Q3392" s="33"/>
      <c r="R3392" s="34"/>
    </row>
    <row r="3393" spans="1:18" ht="15.75" customHeight="1" x14ac:dyDescent="0.2">
      <c r="A3393" s="22"/>
      <c r="B3393" s="27" t="s">
        <v>21</v>
      </c>
      <c r="C3393" s="27">
        <v>1185732</v>
      </c>
      <c r="D3393" s="28">
        <v>44206</v>
      </c>
      <c r="E3393" s="27" t="s">
        <v>22</v>
      </c>
      <c r="F3393" s="27" t="s">
        <v>124</v>
      </c>
      <c r="G3393" s="27" t="s">
        <v>125</v>
      </c>
      <c r="H3393" s="27" t="s">
        <v>27</v>
      </c>
      <c r="I3393" s="29">
        <v>0.3</v>
      </c>
      <c r="J3393" s="30">
        <v>1250</v>
      </c>
      <c r="K3393" s="31">
        <f t="shared" si="26"/>
        <v>375</v>
      </c>
      <c r="L3393" s="31">
        <f t="shared" si="27"/>
        <v>150</v>
      </c>
      <c r="M3393" s="32">
        <v>0.4</v>
      </c>
      <c r="O3393" s="37"/>
      <c r="P3393" s="35"/>
      <c r="Q3393" s="33"/>
      <c r="R3393" s="34"/>
    </row>
    <row r="3394" spans="1:18" ht="15.75" customHeight="1" x14ac:dyDescent="0.2">
      <c r="A3394" s="22"/>
      <c r="B3394" s="27" t="s">
        <v>21</v>
      </c>
      <c r="C3394" s="27">
        <v>1185732</v>
      </c>
      <c r="D3394" s="28">
        <v>44206</v>
      </c>
      <c r="E3394" s="27" t="s">
        <v>22</v>
      </c>
      <c r="F3394" s="27" t="s">
        <v>124</v>
      </c>
      <c r="G3394" s="27" t="s">
        <v>125</v>
      </c>
      <c r="H3394" s="27" t="s">
        <v>28</v>
      </c>
      <c r="I3394" s="29">
        <v>0.45</v>
      </c>
      <c r="J3394" s="30">
        <v>1750</v>
      </c>
      <c r="K3394" s="31">
        <f t="shared" si="26"/>
        <v>787.5</v>
      </c>
      <c r="L3394" s="31">
        <f t="shared" si="27"/>
        <v>236.25</v>
      </c>
      <c r="M3394" s="32">
        <v>0.3</v>
      </c>
      <c r="O3394" s="37"/>
      <c r="P3394" s="35"/>
      <c r="Q3394" s="33"/>
      <c r="R3394" s="34"/>
    </row>
    <row r="3395" spans="1:18" ht="15.75" customHeight="1" x14ac:dyDescent="0.2">
      <c r="A3395" s="22"/>
      <c r="B3395" s="27" t="s">
        <v>21</v>
      </c>
      <c r="C3395" s="27">
        <v>1185732</v>
      </c>
      <c r="D3395" s="28">
        <v>44206</v>
      </c>
      <c r="E3395" s="27" t="s">
        <v>22</v>
      </c>
      <c r="F3395" s="27" t="s">
        <v>124</v>
      </c>
      <c r="G3395" s="27" t="s">
        <v>125</v>
      </c>
      <c r="H3395" s="27" t="s">
        <v>29</v>
      </c>
      <c r="I3395" s="29">
        <v>0.35000000000000003</v>
      </c>
      <c r="J3395" s="30">
        <v>2750</v>
      </c>
      <c r="K3395" s="31">
        <f t="shared" si="26"/>
        <v>962.50000000000011</v>
      </c>
      <c r="L3395" s="31">
        <f t="shared" si="27"/>
        <v>385.00000000000006</v>
      </c>
      <c r="M3395" s="32">
        <v>0.4</v>
      </c>
      <c r="O3395" s="37"/>
      <c r="P3395" s="35"/>
      <c r="Q3395" s="33"/>
      <c r="R3395" s="34"/>
    </row>
    <row r="3396" spans="1:18" ht="15.75" customHeight="1" x14ac:dyDescent="0.2">
      <c r="A3396" s="22"/>
      <c r="B3396" s="27" t="s">
        <v>21</v>
      </c>
      <c r="C3396" s="27">
        <v>1185732</v>
      </c>
      <c r="D3396" s="28">
        <v>44235</v>
      </c>
      <c r="E3396" s="27" t="s">
        <v>22</v>
      </c>
      <c r="F3396" s="27" t="s">
        <v>124</v>
      </c>
      <c r="G3396" s="27" t="s">
        <v>125</v>
      </c>
      <c r="H3396" s="27" t="s">
        <v>24</v>
      </c>
      <c r="I3396" s="29">
        <v>0.35000000000000003</v>
      </c>
      <c r="J3396" s="30">
        <v>5250</v>
      </c>
      <c r="K3396" s="31">
        <f t="shared" si="26"/>
        <v>1837.5000000000002</v>
      </c>
      <c r="L3396" s="31">
        <f t="shared" si="27"/>
        <v>643.125</v>
      </c>
      <c r="M3396" s="32">
        <v>0.35</v>
      </c>
      <c r="O3396" s="37"/>
      <c r="P3396" s="35"/>
      <c r="Q3396" s="33"/>
      <c r="R3396" s="34"/>
    </row>
    <row r="3397" spans="1:18" ht="15.75" customHeight="1" x14ac:dyDescent="0.2">
      <c r="A3397" s="22"/>
      <c r="B3397" s="27" t="s">
        <v>21</v>
      </c>
      <c r="C3397" s="27">
        <v>1185732</v>
      </c>
      <c r="D3397" s="28">
        <v>44235</v>
      </c>
      <c r="E3397" s="27" t="s">
        <v>22</v>
      </c>
      <c r="F3397" s="27" t="s">
        <v>124</v>
      </c>
      <c r="G3397" s="27" t="s">
        <v>125</v>
      </c>
      <c r="H3397" s="27" t="s">
        <v>25</v>
      </c>
      <c r="I3397" s="29">
        <v>0.35000000000000003</v>
      </c>
      <c r="J3397" s="30">
        <v>1750</v>
      </c>
      <c r="K3397" s="31">
        <f t="shared" si="26"/>
        <v>612.50000000000011</v>
      </c>
      <c r="L3397" s="31">
        <f t="shared" si="27"/>
        <v>214.37500000000003</v>
      </c>
      <c r="M3397" s="32">
        <v>0.35</v>
      </c>
      <c r="O3397" s="37"/>
      <c r="P3397" s="35"/>
      <c r="Q3397" s="33"/>
      <c r="R3397" s="34"/>
    </row>
    <row r="3398" spans="1:18" ht="15.75" customHeight="1" x14ac:dyDescent="0.2">
      <c r="A3398" s="22"/>
      <c r="B3398" s="27" t="s">
        <v>21</v>
      </c>
      <c r="C3398" s="27">
        <v>1185732</v>
      </c>
      <c r="D3398" s="28">
        <v>44235</v>
      </c>
      <c r="E3398" s="27" t="s">
        <v>22</v>
      </c>
      <c r="F3398" s="27" t="s">
        <v>124</v>
      </c>
      <c r="G3398" s="27" t="s">
        <v>125</v>
      </c>
      <c r="H3398" s="27" t="s">
        <v>26</v>
      </c>
      <c r="I3398" s="29">
        <v>0.25000000000000006</v>
      </c>
      <c r="J3398" s="30">
        <v>2250</v>
      </c>
      <c r="K3398" s="31">
        <f t="shared" si="26"/>
        <v>562.50000000000011</v>
      </c>
      <c r="L3398" s="31">
        <f t="shared" si="27"/>
        <v>225.00000000000006</v>
      </c>
      <c r="M3398" s="32">
        <v>0.4</v>
      </c>
      <c r="O3398" s="37"/>
      <c r="P3398" s="35"/>
      <c r="Q3398" s="33"/>
      <c r="R3398" s="34"/>
    </row>
    <row r="3399" spans="1:18" ht="15.75" customHeight="1" x14ac:dyDescent="0.2">
      <c r="A3399" s="22"/>
      <c r="B3399" s="27" t="s">
        <v>21</v>
      </c>
      <c r="C3399" s="27">
        <v>1185732</v>
      </c>
      <c r="D3399" s="28">
        <v>44235</v>
      </c>
      <c r="E3399" s="27" t="s">
        <v>22</v>
      </c>
      <c r="F3399" s="27" t="s">
        <v>124</v>
      </c>
      <c r="G3399" s="27" t="s">
        <v>125</v>
      </c>
      <c r="H3399" s="27" t="s">
        <v>27</v>
      </c>
      <c r="I3399" s="29">
        <v>0.3</v>
      </c>
      <c r="J3399" s="30">
        <v>1000</v>
      </c>
      <c r="K3399" s="31">
        <f t="shared" si="26"/>
        <v>300</v>
      </c>
      <c r="L3399" s="31">
        <f t="shared" si="27"/>
        <v>120</v>
      </c>
      <c r="M3399" s="32">
        <v>0.4</v>
      </c>
      <c r="O3399" s="37"/>
      <c r="P3399" s="35"/>
      <c r="Q3399" s="33"/>
      <c r="R3399" s="34"/>
    </row>
    <row r="3400" spans="1:18" ht="15.75" customHeight="1" x14ac:dyDescent="0.2">
      <c r="A3400" s="22"/>
      <c r="B3400" s="27" t="s">
        <v>21</v>
      </c>
      <c r="C3400" s="27">
        <v>1185732</v>
      </c>
      <c r="D3400" s="28">
        <v>44235</v>
      </c>
      <c r="E3400" s="27" t="s">
        <v>22</v>
      </c>
      <c r="F3400" s="27" t="s">
        <v>124</v>
      </c>
      <c r="G3400" s="27" t="s">
        <v>125</v>
      </c>
      <c r="H3400" s="27" t="s">
        <v>28</v>
      </c>
      <c r="I3400" s="29">
        <v>0.45</v>
      </c>
      <c r="J3400" s="30">
        <v>1750</v>
      </c>
      <c r="K3400" s="31">
        <f t="shared" si="26"/>
        <v>787.5</v>
      </c>
      <c r="L3400" s="31">
        <f t="shared" si="27"/>
        <v>236.25</v>
      </c>
      <c r="M3400" s="32">
        <v>0.3</v>
      </c>
      <c r="O3400" s="37"/>
      <c r="P3400" s="35"/>
      <c r="Q3400" s="33"/>
      <c r="R3400" s="34"/>
    </row>
    <row r="3401" spans="1:18" ht="15.75" customHeight="1" x14ac:dyDescent="0.2">
      <c r="A3401" s="22"/>
      <c r="B3401" s="27" t="s">
        <v>21</v>
      </c>
      <c r="C3401" s="27">
        <v>1185732</v>
      </c>
      <c r="D3401" s="28">
        <v>44235</v>
      </c>
      <c r="E3401" s="27" t="s">
        <v>22</v>
      </c>
      <c r="F3401" s="27" t="s">
        <v>124</v>
      </c>
      <c r="G3401" s="27" t="s">
        <v>125</v>
      </c>
      <c r="H3401" s="27" t="s">
        <v>29</v>
      </c>
      <c r="I3401" s="29">
        <v>0.35000000000000003</v>
      </c>
      <c r="J3401" s="30">
        <v>2750</v>
      </c>
      <c r="K3401" s="31">
        <f t="shared" si="26"/>
        <v>962.50000000000011</v>
      </c>
      <c r="L3401" s="31">
        <f t="shared" si="27"/>
        <v>385.00000000000006</v>
      </c>
      <c r="M3401" s="32">
        <v>0.4</v>
      </c>
      <c r="O3401" s="37"/>
      <c r="P3401" s="35"/>
      <c r="Q3401" s="33"/>
      <c r="R3401" s="34"/>
    </row>
    <row r="3402" spans="1:18" ht="15.75" customHeight="1" x14ac:dyDescent="0.2">
      <c r="A3402" s="22"/>
      <c r="B3402" s="27" t="s">
        <v>21</v>
      </c>
      <c r="C3402" s="27">
        <v>1185732</v>
      </c>
      <c r="D3402" s="28">
        <v>44261</v>
      </c>
      <c r="E3402" s="27" t="s">
        <v>22</v>
      </c>
      <c r="F3402" s="27" t="s">
        <v>124</v>
      </c>
      <c r="G3402" s="27" t="s">
        <v>125</v>
      </c>
      <c r="H3402" s="27" t="s">
        <v>24</v>
      </c>
      <c r="I3402" s="29">
        <v>0.35000000000000003</v>
      </c>
      <c r="J3402" s="30">
        <v>4950</v>
      </c>
      <c r="K3402" s="31">
        <f t="shared" si="26"/>
        <v>1732.5000000000002</v>
      </c>
      <c r="L3402" s="31">
        <f t="shared" si="27"/>
        <v>606.375</v>
      </c>
      <c r="M3402" s="32">
        <v>0.35</v>
      </c>
      <c r="O3402" s="37"/>
      <c r="P3402" s="35"/>
      <c r="Q3402" s="33"/>
      <c r="R3402" s="34"/>
    </row>
    <row r="3403" spans="1:18" ht="15.75" customHeight="1" x14ac:dyDescent="0.2">
      <c r="A3403" s="22"/>
      <c r="B3403" s="27" t="s">
        <v>21</v>
      </c>
      <c r="C3403" s="27">
        <v>1185732</v>
      </c>
      <c r="D3403" s="28">
        <v>44261</v>
      </c>
      <c r="E3403" s="27" t="s">
        <v>22</v>
      </c>
      <c r="F3403" s="27" t="s">
        <v>124</v>
      </c>
      <c r="G3403" s="27" t="s">
        <v>125</v>
      </c>
      <c r="H3403" s="27" t="s">
        <v>25</v>
      </c>
      <c r="I3403" s="29">
        <v>0.35000000000000003</v>
      </c>
      <c r="J3403" s="30">
        <v>2000</v>
      </c>
      <c r="K3403" s="31">
        <f t="shared" si="26"/>
        <v>700.00000000000011</v>
      </c>
      <c r="L3403" s="31">
        <f t="shared" si="27"/>
        <v>245.00000000000003</v>
      </c>
      <c r="M3403" s="32">
        <v>0.35</v>
      </c>
      <c r="O3403" s="37"/>
      <c r="P3403" s="35"/>
      <c r="Q3403" s="33"/>
      <c r="R3403" s="34"/>
    </row>
    <row r="3404" spans="1:18" ht="15.75" customHeight="1" x14ac:dyDescent="0.2">
      <c r="A3404" s="22"/>
      <c r="B3404" s="27" t="s">
        <v>21</v>
      </c>
      <c r="C3404" s="27">
        <v>1185732</v>
      </c>
      <c r="D3404" s="28">
        <v>44261</v>
      </c>
      <c r="E3404" s="27" t="s">
        <v>22</v>
      </c>
      <c r="F3404" s="27" t="s">
        <v>124</v>
      </c>
      <c r="G3404" s="27" t="s">
        <v>125</v>
      </c>
      <c r="H3404" s="27" t="s">
        <v>26</v>
      </c>
      <c r="I3404" s="29">
        <v>0.25000000000000006</v>
      </c>
      <c r="J3404" s="30">
        <v>2250</v>
      </c>
      <c r="K3404" s="31">
        <f t="shared" si="26"/>
        <v>562.50000000000011</v>
      </c>
      <c r="L3404" s="31">
        <f t="shared" si="27"/>
        <v>225.00000000000006</v>
      </c>
      <c r="M3404" s="32">
        <v>0.4</v>
      </c>
      <c r="O3404" s="37"/>
      <c r="P3404" s="35"/>
      <c r="Q3404" s="33"/>
      <c r="R3404" s="34"/>
    </row>
    <row r="3405" spans="1:18" ht="15.75" customHeight="1" x14ac:dyDescent="0.2">
      <c r="A3405" s="22"/>
      <c r="B3405" s="27" t="s">
        <v>21</v>
      </c>
      <c r="C3405" s="27">
        <v>1185732</v>
      </c>
      <c r="D3405" s="28">
        <v>44261</v>
      </c>
      <c r="E3405" s="27" t="s">
        <v>22</v>
      </c>
      <c r="F3405" s="27" t="s">
        <v>124</v>
      </c>
      <c r="G3405" s="27" t="s">
        <v>125</v>
      </c>
      <c r="H3405" s="27" t="s">
        <v>27</v>
      </c>
      <c r="I3405" s="29">
        <v>0.3</v>
      </c>
      <c r="J3405" s="30">
        <v>750</v>
      </c>
      <c r="K3405" s="31">
        <f t="shared" si="26"/>
        <v>225</v>
      </c>
      <c r="L3405" s="31">
        <f t="shared" si="27"/>
        <v>90</v>
      </c>
      <c r="M3405" s="32">
        <v>0.4</v>
      </c>
      <c r="O3405" s="37"/>
      <c r="P3405" s="35"/>
      <c r="Q3405" s="33"/>
      <c r="R3405" s="34"/>
    </row>
    <row r="3406" spans="1:18" ht="15.75" customHeight="1" x14ac:dyDescent="0.2">
      <c r="A3406" s="22"/>
      <c r="B3406" s="27" t="s">
        <v>21</v>
      </c>
      <c r="C3406" s="27">
        <v>1185732</v>
      </c>
      <c r="D3406" s="28">
        <v>44261</v>
      </c>
      <c r="E3406" s="27" t="s">
        <v>22</v>
      </c>
      <c r="F3406" s="27" t="s">
        <v>124</v>
      </c>
      <c r="G3406" s="27" t="s">
        <v>125</v>
      </c>
      <c r="H3406" s="27" t="s">
        <v>28</v>
      </c>
      <c r="I3406" s="29">
        <v>0.45</v>
      </c>
      <c r="J3406" s="30">
        <v>1250</v>
      </c>
      <c r="K3406" s="31">
        <f t="shared" si="26"/>
        <v>562.5</v>
      </c>
      <c r="L3406" s="31">
        <f t="shared" si="27"/>
        <v>168.75</v>
      </c>
      <c r="M3406" s="32">
        <v>0.3</v>
      </c>
      <c r="O3406" s="37"/>
      <c r="P3406" s="35"/>
      <c r="Q3406" s="33"/>
      <c r="R3406" s="34"/>
    </row>
    <row r="3407" spans="1:18" ht="15.75" customHeight="1" x14ac:dyDescent="0.2">
      <c r="A3407" s="22"/>
      <c r="B3407" s="27" t="s">
        <v>21</v>
      </c>
      <c r="C3407" s="27">
        <v>1185732</v>
      </c>
      <c r="D3407" s="28">
        <v>44261</v>
      </c>
      <c r="E3407" s="27" t="s">
        <v>22</v>
      </c>
      <c r="F3407" s="27" t="s">
        <v>124</v>
      </c>
      <c r="G3407" s="27" t="s">
        <v>125</v>
      </c>
      <c r="H3407" s="27" t="s">
        <v>29</v>
      </c>
      <c r="I3407" s="29">
        <v>0.35000000000000003</v>
      </c>
      <c r="J3407" s="30">
        <v>2250</v>
      </c>
      <c r="K3407" s="31">
        <f t="shared" si="26"/>
        <v>787.50000000000011</v>
      </c>
      <c r="L3407" s="31">
        <f t="shared" si="27"/>
        <v>315.00000000000006</v>
      </c>
      <c r="M3407" s="32">
        <v>0.4</v>
      </c>
      <c r="O3407" s="37"/>
      <c r="P3407" s="35"/>
      <c r="Q3407" s="33"/>
      <c r="R3407" s="34"/>
    </row>
    <row r="3408" spans="1:18" ht="15.75" customHeight="1" x14ac:dyDescent="0.2">
      <c r="A3408" s="22"/>
      <c r="B3408" s="27" t="s">
        <v>21</v>
      </c>
      <c r="C3408" s="27">
        <v>1185732</v>
      </c>
      <c r="D3408" s="28">
        <v>44293</v>
      </c>
      <c r="E3408" s="27" t="s">
        <v>22</v>
      </c>
      <c r="F3408" s="27" t="s">
        <v>124</v>
      </c>
      <c r="G3408" s="27" t="s">
        <v>125</v>
      </c>
      <c r="H3408" s="27" t="s">
        <v>24</v>
      </c>
      <c r="I3408" s="29">
        <v>0.35000000000000003</v>
      </c>
      <c r="J3408" s="30">
        <v>4750</v>
      </c>
      <c r="K3408" s="31">
        <f t="shared" si="26"/>
        <v>1662.5000000000002</v>
      </c>
      <c r="L3408" s="31">
        <f t="shared" si="27"/>
        <v>581.875</v>
      </c>
      <c r="M3408" s="32">
        <v>0.35</v>
      </c>
      <c r="O3408" s="37"/>
      <c r="P3408" s="35"/>
      <c r="Q3408" s="33"/>
      <c r="R3408" s="34"/>
    </row>
    <row r="3409" spans="1:18" ht="15.75" customHeight="1" x14ac:dyDescent="0.2">
      <c r="A3409" s="22"/>
      <c r="B3409" s="27" t="s">
        <v>21</v>
      </c>
      <c r="C3409" s="27">
        <v>1185732</v>
      </c>
      <c r="D3409" s="28">
        <v>44293</v>
      </c>
      <c r="E3409" s="27" t="s">
        <v>22</v>
      </c>
      <c r="F3409" s="27" t="s">
        <v>124</v>
      </c>
      <c r="G3409" s="27" t="s">
        <v>125</v>
      </c>
      <c r="H3409" s="27" t="s">
        <v>25</v>
      </c>
      <c r="I3409" s="29">
        <v>0.35000000000000003</v>
      </c>
      <c r="J3409" s="30">
        <v>1750</v>
      </c>
      <c r="K3409" s="31">
        <f t="shared" si="26"/>
        <v>612.50000000000011</v>
      </c>
      <c r="L3409" s="31">
        <f t="shared" si="27"/>
        <v>214.37500000000003</v>
      </c>
      <c r="M3409" s="32">
        <v>0.35</v>
      </c>
      <c r="O3409" s="37"/>
      <c r="P3409" s="35"/>
      <c r="Q3409" s="33"/>
      <c r="R3409" s="34"/>
    </row>
    <row r="3410" spans="1:18" ht="15.75" customHeight="1" x14ac:dyDescent="0.2">
      <c r="A3410" s="22"/>
      <c r="B3410" s="27" t="s">
        <v>21</v>
      </c>
      <c r="C3410" s="27">
        <v>1185732</v>
      </c>
      <c r="D3410" s="28">
        <v>44293</v>
      </c>
      <c r="E3410" s="27" t="s">
        <v>22</v>
      </c>
      <c r="F3410" s="27" t="s">
        <v>124</v>
      </c>
      <c r="G3410" s="27" t="s">
        <v>125</v>
      </c>
      <c r="H3410" s="27" t="s">
        <v>26</v>
      </c>
      <c r="I3410" s="29">
        <v>0.25000000000000006</v>
      </c>
      <c r="J3410" s="30">
        <v>1750</v>
      </c>
      <c r="K3410" s="31">
        <f t="shared" si="26"/>
        <v>437.50000000000011</v>
      </c>
      <c r="L3410" s="31">
        <f t="shared" si="27"/>
        <v>175.00000000000006</v>
      </c>
      <c r="M3410" s="32">
        <v>0.4</v>
      </c>
      <c r="O3410" s="37"/>
      <c r="P3410" s="35"/>
      <c r="Q3410" s="33"/>
      <c r="R3410" s="34"/>
    </row>
    <row r="3411" spans="1:18" ht="15.75" customHeight="1" x14ac:dyDescent="0.2">
      <c r="A3411" s="22"/>
      <c r="B3411" s="27" t="s">
        <v>21</v>
      </c>
      <c r="C3411" s="27">
        <v>1185732</v>
      </c>
      <c r="D3411" s="28">
        <v>44293</v>
      </c>
      <c r="E3411" s="27" t="s">
        <v>22</v>
      </c>
      <c r="F3411" s="27" t="s">
        <v>124</v>
      </c>
      <c r="G3411" s="27" t="s">
        <v>125</v>
      </c>
      <c r="H3411" s="27" t="s">
        <v>27</v>
      </c>
      <c r="I3411" s="29">
        <v>0.3</v>
      </c>
      <c r="J3411" s="30">
        <v>1000</v>
      </c>
      <c r="K3411" s="31">
        <f t="shared" si="26"/>
        <v>300</v>
      </c>
      <c r="L3411" s="31">
        <f t="shared" si="27"/>
        <v>120</v>
      </c>
      <c r="M3411" s="32">
        <v>0.4</v>
      </c>
      <c r="O3411" s="37"/>
      <c r="P3411" s="35"/>
      <c r="Q3411" s="33"/>
      <c r="R3411" s="34"/>
    </row>
    <row r="3412" spans="1:18" ht="15.75" customHeight="1" x14ac:dyDescent="0.2">
      <c r="A3412" s="22"/>
      <c r="B3412" s="27" t="s">
        <v>21</v>
      </c>
      <c r="C3412" s="27">
        <v>1185732</v>
      </c>
      <c r="D3412" s="28">
        <v>44293</v>
      </c>
      <c r="E3412" s="27" t="s">
        <v>22</v>
      </c>
      <c r="F3412" s="27" t="s">
        <v>124</v>
      </c>
      <c r="G3412" s="27" t="s">
        <v>125</v>
      </c>
      <c r="H3412" s="27" t="s">
        <v>28</v>
      </c>
      <c r="I3412" s="29">
        <v>0.45</v>
      </c>
      <c r="J3412" s="30">
        <v>1000</v>
      </c>
      <c r="K3412" s="31">
        <f t="shared" si="26"/>
        <v>450</v>
      </c>
      <c r="L3412" s="31">
        <f t="shared" si="27"/>
        <v>135</v>
      </c>
      <c r="M3412" s="32">
        <v>0.3</v>
      </c>
      <c r="O3412" s="37"/>
      <c r="P3412" s="35"/>
      <c r="Q3412" s="33"/>
      <c r="R3412" s="34"/>
    </row>
    <row r="3413" spans="1:18" ht="15.75" customHeight="1" x14ac:dyDescent="0.2">
      <c r="A3413" s="22"/>
      <c r="B3413" s="27" t="s">
        <v>21</v>
      </c>
      <c r="C3413" s="27">
        <v>1185732</v>
      </c>
      <c r="D3413" s="28">
        <v>44293</v>
      </c>
      <c r="E3413" s="27" t="s">
        <v>22</v>
      </c>
      <c r="F3413" s="27" t="s">
        <v>124</v>
      </c>
      <c r="G3413" s="27" t="s">
        <v>125</v>
      </c>
      <c r="H3413" s="27" t="s">
        <v>29</v>
      </c>
      <c r="I3413" s="29">
        <v>0.35000000000000003</v>
      </c>
      <c r="J3413" s="30">
        <v>2500</v>
      </c>
      <c r="K3413" s="31">
        <f t="shared" si="26"/>
        <v>875.00000000000011</v>
      </c>
      <c r="L3413" s="31">
        <f t="shared" si="27"/>
        <v>350.00000000000006</v>
      </c>
      <c r="M3413" s="32">
        <v>0.4</v>
      </c>
      <c r="O3413" s="37"/>
      <c r="P3413" s="35"/>
      <c r="Q3413" s="33"/>
      <c r="R3413" s="34"/>
    </row>
    <row r="3414" spans="1:18" ht="15.75" customHeight="1" x14ac:dyDescent="0.2">
      <c r="A3414" s="22"/>
      <c r="B3414" s="27" t="s">
        <v>21</v>
      </c>
      <c r="C3414" s="27">
        <v>1185732</v>
      </c>
      <c r="D3414" s="28">
        <v>44322</v>
      </c>
      <c r="E3414" s="27" t="s">
        <v>22</v>
      </c>
      <c r="F3414" s="27" t="s">
        <v>124</v>
      </c>
      <c r="G3414" s="27" t="s">
        <v>125</v>
      </c>
      <c r="H3414" s="27" t="s">
        <v>24</v>
      </c>
      <c r="I3414" s="29">
        <v>0.49999999999999994</v>
      </c>
      <c r="J3414" s="30">
        <v>5200</v>
      </c>
      <c r="K3414" s="31">
        <f t="shared" si="26"/>
        <v>2599.9999999999995</v>
      </c>
      <c r="L3414" s="31">
        <f t="shared" si="27"/>
        <v>909.99999999999977</v>
      </c>
      <c r="M3414" s="32">
        <v>0.35</v>
      </c>
      <c r="O3414" s="37"/>
      <c r="P3414" s="35"/>
      <c r="Q3414" s="33"/>
      <c r="R3414" s="34"/>
    </row>
    <row r="3415" spans="1:18" ht="15.75" customHeight="1" x14ac:dyDescent="0.2">
      <c r="A3415" s="22"/>
      <c r="B3415" s="27" t="s">
        <v>21</v>
      </c>
      <c r="C3415" s="27">
        <v>1185732</v>
      </c>
      <c r="D3415" s="28">
        <v>44322</v>
      </c>
      <c r="E3415" s="27" t="s">
        <v>22</v>
      </c>
      <c r="F3415" s="27" t="s">
        <v>124</v>
      </c>
      <c r="G3415" s="27" t="s">
        <v>125</v>
      </c>
      <c r="H3415" s="27" t="s">
        <v>25</v>
      </c>
      <c r="I3415" s="29">
        <v>0.45</v>
      </c>
      <c r="J3415" s="30">
        <v>2250</v>
      </c>
      <c r="K3415" s="31">
        <f t="shared" si="26"/>
        <v>1012.5</v>
      </c>
      <c r="L3415" s="31">
        <f t="shared" si="27"/>
        <v>354.375</v>
      </c>
      <c r="M3415" s="32">
        <v>0.35</v>
      </c>
      <c r="O3415" s="37"/>
      <c r="P3415" s="35"/>
      <c r="Q3415" s="33"/>
      <c r="R3415" s="34"/>
    </row>
    <row r="3416" spans="1:18" ht="15.75" customHeight="1" x14ac:dyDescent="0.2">
      <c r="A3416" s="22"/>
      <c r="B3416" s="27" t="s">
        <v>21</v>
      </c>
      <c r="C3416" s="27">
        <v>1185732</v>
      </c>
      <c r="D3416" s="28">
        <v>44322</v>
      </c>
      <c r="E3416" s="27" t="s">
        <v>22</v>
      </c>
      <c r="F3416" s="27" t="s">
        <v>124</v>
      </c>
      <c r="G3416" s="27" t="s">
        <v>125</v>
      </c>
      <c r="H3416" s="27" t="s">
        <v>26</v>
      </c>
      <c r="I3416" s="29">
        <v>0.4</v>
      </c>
      <c r="J3416" s="30">
        <v>2500</v>
      </c>
      <c r="K3416" s="31">
        <f t="shared" si="26"/>
        <v>1000</v>
      </c>
      <c r="L3416" s="31">
        <f t="shared" si="27"/>
        <v>400</v>
      </c>
      <c r="M3416" s="32">
        <v>0.4</v>
      </c>
      <c r="O3416" s="37"/>
      <c r="P3416" s="35"/>
      <c r="Q3416" s="33"/>
      <c r="R3416" s="34"/>
    </row>
    <row r="3417" spans="1:18" ht="15.75" customHeight="1" x14ac:dyDescent="0.2">
      <c r="A3417" s="22"/>
      <c r="B3417" s="27" t="s">
        <v>21</v>
      </c>
      <c r="C3417" s="27">
        <v>1185732</v>
      </c>
      <c r="D3417" s="28">
        <v>44322</v>
      </c>
      <c r="E3417" s="27" t="s">
        <v>22</v>
      </c>
      <c r="F3417" s="27" t="s">
        <v>124</v>
      </c>
      <c r="G3417" s="27" t="s">
        <v>125</v>
      </c>
      <c r="H3417" s="27" t="s">
        <v>27</v>
      </c>
      <c r="I3417" s="29">
        <v>0.4</v>
      </c>
      <c r="J3417" s="30">
        <v>2000</v>
      </c>
      <c r="K3417" s="31">
        <f t="shared" si="26"/>
        <v>800</v>
      </c>
      <c r="L3417" s="31">
        <f t="shared" si="27"/>
        <v>320</v>
      </c>
      <c r="M3417" s="32">
        <v>0.4</v>
      </c>
      <c r="O3417" s="37"/>
      <c r="P3417" s="35"/>
      <c r="Q3417" s="33"/>
      <c r="R3417" s="34"/>
    </row>
    <row r="3418" spans="1:18" ht="15.75" customHeight="1" x14ac:dyDescent="0.2">
      <c r="A3418" s="22"/>
      <c r="B3418" s="27" t="s">
        <v>21</v>
      </c>
      <c r="C3418" s="27">
        <v>1185732</v>
      </c>
      <c r="D3418" s="28">
        <v>44322</v>
      </c>
      <c r="E3418" s="27" t="s">
        <v>22</v>
      </c>
      <c r="F3418" s="27" t="s">
        <v>124</v>
      </c>
      <c r="G3418" s="27" t="s">
        <v>125</v>
      </c>
      <c r="H3418" s="27" t="s">
        <v>28</v>
      </c>
      <c r="I3418" s="29">
        <v>0.49999999999999994</v>
      </c>
      <c r="J3418" s="30">
        <v>2250</v>
      </c>
      <c r="K3418" s="31">
        <f t="shared" si="26"/>
        <v>1124.9999999999998</v>
      </c>
      <c r="L3418" s="31">
        <f t="shared" si="27"/>
        <v>337.49999999999994</v>
      </c>
      <c r="M3418" s="32">
        <v>0.3</v>
      </c>
      <c r="O3418" s="37"/>
      <c r="P3418" s="35"/>
      <c r="Q3418" s="33"/>
      <c r="R3418" s="34"/>
    </row>
    <row r="3419" spans="1:18" ht="15.75" customHeight="1" x14ac:dyDescent="0.2">
      <c r="A3419" s="22"/>
      <c r="B3419" s="27" t="s">
        <v>21</v>
      </c>
      <c r="C3419" s="27">
        <v>1185732</v>
      </c>
      <c r="D3419" s="28">
        <v>44322</v>
      </c>
      <c r="E3419" s="27" t="s">
        <v>22</v>
      </c>
      <c r="F3419" s="27" t="s">
        <v>124</v>
      </c>
      <c r="G3419" s="27" t="s">
        <v>125</v>
      </c>
      <c r="H3419" s="27" t="s">
        <v>29</v>
      </c>
      <c r="I3419" s="29">
        <v>0.54999999999999993</v>
      </c>
      <c r="J3419" s="30">
        <v>3500</v>
      </c>
      <c r="K3419" s="31">
        <f t="shared" si="26"/>
        <v>1924.9999999999998</v>
      </c>
      <c r="L3419" s="31">
        <f t="shared" si="27"/>
        <v>770</v>
      </c>
      <c r="M3419" s="32">
        <v>0.4</v>
      </c>
      <c r="O3419" s="37"/>
      <c r="P3419" s="35"/>
      <c r="Q3419" s="33"/>
      <c r="R3419" s="34"/>
    </row>
    <row r="3420" spans="1:18" ht="15.75" customHeight="1" x14ac:dyDescent="0.2">
      <c r="A3420" s="22"/>
      <c r="B3420" s="27" t="s">
        <v>21</v>
      </c>
      <c r="C3420" s="27">
        <v>1185732</v>
      </c>
      <c r="D3420" s="28">
        <v>44355</v>
      </c>
      <c r="E3420" s="27" t="s">
        <v>22</v>
      </c>
      <c r="F3420" s="27" t="s">
        <v>124</v>
      </c>
      <c r="G3420" s="27" t="s">
        <v>125</v>
      </c>
      <c r="H3420" s="27" t="s">
        <v>24</v>
      </c>
      <c r="I3420" s="29">
        <v>0.49999999999999994</v>
      </c>
      <c r="J3420" s="30">
        <v>6000</v>
      </c>
      <c r="K3420" s="31">
        <f t="shared" si="26"/>
        <v>2999.9999999999995</v>
      </c>
      <c r="L3420" s="31">
        <f t="shared" si="27"/>
        <v>1049.9999999999998</v>
      </c>
      <c r="M3420" s="32">
        <v>0.35</v>
      </c>
      <c r="O3420" s="37"/>
      <c r="P3420" s="35"/>
      <c r="Q3420" s="33"/>
      <c r="R3420" s="34"/>
    </row>
    <row r="3421" spans="1:18" ht="15.75" customHeight="1" x14ac:dyDescent="0.2">
      <c r="A3421" s="22"/>
      <c r="B3421" s="27" t="s">
        <v>21</v>
      </c>
      <c r="C3421" s="27">
        <v>1185732</v>
      </c>
      <c r="D3421" s="28">
        <v>44355</v>
      </c>
      <c r="E3421" s="27" t="s">
        <v>22</v>
      </c>
      <c r="F3421" s="27" t="s">
        <v>124</v>
      </c>
      <c r="G3421" s="27" t="s">
        <v>125</v>
      </c>
      <c r="H3421" s="27" t="s">
        <v>25</v>
      </c>
      <c r="I3421" s="29">
        <v>0.45</v>
      </c>
      <c r="J3421" s="30">
        <v>3500</v>
      </c>
      <c r="K3421" s="31">
        <f t="shared" si="26"/>
        <v>1575</v>
      </c>
      <c r="L3421" s="31">
        <f t="shared" si="27"/>
        <v>551.25</v>
      </c>
      <c r="M3421" s="32">
        <v>0.35</v>
      </c>
      <c r="O3421" s="37"/>
      <c r="P3421" s="35"/>
      <c r="Q3421" s="33"/>
      <c r="R3421" s="34"/>
    </row>
    <row r="3422" spans="1:18" ht="15.75" customHeight="1" x14ac:dyDescent="0.2">
      <c r="A3422" s="22"/>
      <c r="B3422" s="27" t="s">
        <v>21</v>
      </c>
      <c r="C3422" s="27">
        <v>1185732</v>
      </c>
      <c r="D3422" s="28">
        <v>44355</v>
      </c>
      <c r="E3422" s="27" t="s">
        <v>22</v>
      </c>
      <c r="F3422" s="27" t="s">
        <v>124</v>
      </c>
      <c r="G3422" s="27" t="s">
        <v>125</v>
      </c>
      <c r="H3422" s="27" t="s">
        <v>26</v>
      </c>
      <c r="I3422" s="29">
        <v>0.4</v>
      </c>
      <c r="J3422" s="30">
        <v>2750</v>
      </c>
      <c r="K3422" s="31">
        <f t="shared" si="26"/>
        <v>1100</v>
      </c>
      <c r="L3422" s="31">
        <f t="shared" si="27"/>
        <v>440</v>
      </c>
      <c r="M3422" s="32">
        <v>0.4</v>
      </c>
      <c r="O3422" s="37"/>
      <c r="P3422" s="35"/>
      <c r="Q3422" s="33"/>
      <c r="R3422" s="34"/>
    </row>
    <row r="3423" spans="1:18" ht="15.75" customHeight="1" x14ac:dyDescent="0.2">
      <c r="A3423" s="22"/>
      <c r="B3423" s="27" t="s">
        <v>21</v>
      </c>
      <c r="C3423" s="27">
        <v>1185732</v>
      </c>
      <c r="D3423" s="28">
        <v>44355</v>
      </c>
      <c r="E3423" s="27" t="s">
        <v>22</v>
      </c>
      <c r="F3423" s="27" t="s">
        <v>124</v>
      </c>
      <c r="G3423" s="27" t="s">
        <v>125</v>
      </c>
      <c r="H3423" s="27" t="s">
        <v>27</v>
      </c>
      <c r="I3423" s="29">
        <v>0.4</v>
      </c>
      <c r="J3423" s="30">
        <v>2500</v>
      </c>
      <c r="K3423" s="31">
        <f t="shared" si="26"/>
        <v>1000</v>
      </c>
      <c r="L3423" s="31">
        <f t="shared" si="27"/>
        <v>400</v>
      </c>
      <c r="M3423" s="32">
        <v>0.4</v>
      </c>
      <c r="O3423" s="37"/>
      <c r="P3423" s="35"/>
      <c r="Q3423" s="33"/>
      <c r="R3423" s="34"/>
    </row>
    <row r="3424" spans="1:18" ht="15.75" customHeight="1" x14ac:dyDescent="0.2">
      <c r="A3424" s="22"/>
      <c r="B3424" s="27" t="s">
        <v>21</v>
      </c>
      <c r="C3424" s="27">
        <v>1185732</v>
      </c>
      <c r="D3424" s="28">
        <v>44355</v>
      </c>
      <c r="E3424" s="27" t="s">
        <v>22</v>
      </c>
      <c r="F3424" s="27" t="s">
        <v>124</v>
      </c>
      <c r="G3424" s="27" t="s">
        <v>125</v>
      </c>
      <c r="H3424" s="27" t="s">
        <v>28</v>
      </c>
      <c r="I3424" s="29">
        <v>0.49999999999999994</v>
      </c>
      <c r="J3424" s="30">
        <v>2500</v>
      </c>
      <c r="K3424" s="31">
        <f t="shared" si="26"/>
        <v>1249.9999999999998</v>
      </c>
      <c r="L3424" s="31">
        <f t="shared" si="27"/>
        <v>374.99999999999994</v>
      </c>
      <c r="M3424" s="32">
        <v>0.3</v>
      </c>
      <c r="O3424" s="37"/>
      <c r="P3424" s="35"/>
      <c r="Q3424" s="33"/>
      <c r="R3424" s="34"/>
    </row>
    <row r="3425" spans="1:18" ht="15.75" customHeight="1" x14ac:dyDescent="0.2">
      <c r="A3425" s="22"/>
      <c r="B3425" s="27" t="s">
        <v>21</v>
      </c>
      <c r="C3425" s="27">
        <v>1185732</v>
      </c>
      <c r="D3425" s="28">
        <v>44355</v>
      </c>
      <c r="E3425" s="27" t="s">
        <v>22</v>
      </c>
      <c r="F3425" s="27" t="s">
        <v>124</v>
      </c>
      <c r="G3425" s="27" t="s">
        <v>125</v>
      </c>
      <c r="H3425" s="27" t="s">
        <v>29</v>
      </c>
      <c r="I3425" s="29">
        <v>0.54999999999999993</v>
      </c>
      <c r="J3425" s="30">
        <v>4000</v>
      </c>
      <c r="K3425" s="31">
        <f t="shared" si="26"/>
        <v>2199.9999999999995</v>
      </c>
      <c r="L3425" s="31">
        <f t="shared" si="27"/>
        <v>879.99999999999989</v>
      </c>
      <c r="M3425" s="32">
        <v>0.4</v>
      </c>
      <c r="O3425" s="37"/>
      <c r="P3425" s="35"/>
      <c r="Q3425" s="33"/>
      <c r="R3425" s="34"/>
    </row>
    <row r="3426" spans="1:18" ht="15.75" customHeight="1" x14ac:dyDescent="0.2">
      <c r="A3426" s="22"/>
      <c r="B3426" s="27" t="s">
        <v>21</v>
      </c>
      <c r="C3426" s="27">
        <v>1185732</v>
      </c>
      <c r="D3426" s="28">
        <v>44383</v>
      </c>
      <c r="E3426" s="27" t="s">
        <v>22</v>
      </c>
      <c r="F3426" s="27" t="s">
        <v>124</v>
      </c>
      <c r="G3426" s="27" t="s">
        <v>125</v>
      </c>
      <c r="H3426" s="27" t="s">
        <v>24</v>
      </c>
      <c r="I3426" s="29">
        <v>0.49999999999999994</v>
      </c>
      <c r="J3426" s="30">
        <v>6250</v>
      </c>
      <c r="K3426" s="31">
        <f t="shared" si="26"/>
        <v>3124.9999999999995</v>
      </c>
      <c r="L3426" s="31">
        <f t="shared" si="27"/>
        <v>1093.7499999999998</v>
      </c>
      <c r="M3426" s="32">
        <v>0.35</v>
      </c>
      <c r="O3426" s="37"/>
      <c r="P3426" s="35"/>
      <c r="Q3426" s="33"/>
      <c r="R3426" s="34"/>
    </row>
    <row r="3427" spans="1:18" ht="15.75" customHeight="1" x14ac:dyDescent="0.2">
      <c r="A3427" s="22"/>
      <c r="B3427" s="27" t="s">
        <v>21</v>
      </c>
      <c r="C3427" s="27">
        <v>1185732</v>
      </c>
      <c r="D3427" s="28">
        <v>44383</v>
      </c>
      <c r="E3427" s="27" t="s">
        <v>22</v>
      </c>
      <c r="F3427" s="27" t="s">
        <v>124</v>
      </c>
      <c r="G3427" s="27" t="s">
        <v>125</v>
      </c>
      <c r="H3427" s="27" t="s">
        <v>25</v>
      </c>
      <c r="I3427" s="29">
        <v>0.45</v>
      </c>
      <c r="J3427" s="30">
        <v>3750</v>
      </c>
      <c r="K3427" s="31">
        <f t="shared" si="26"/>
        <v>1687.5</v>
      </c>
      <c r="L3427" s="31">
        <f t="shared" si="27"/>
        <v>590.625</v>
      </c>
      <c r="M3427" s="32">
        <v>0.35</v>
      </c>
      <c r="O3427" s="37"/>
      <c r="P3427" s="35"/>
      <c r="Q3427" s="33"/>
      <c r="R3427" s="34"/>
    </row>
    <row r="3428" spans="1:18" ht="15.75" customHeight="1" x14ac:dyDescent="0.2">
      <c r="A3428" s="22"/>
      <c r="B3428" s="27" t="s">
        <v>21</v>
      </c>
      <c r="C3428" s="27">
        <v>1185732</v>
      </c>
      <c r="D3428" s="28">
        <v>44383</v>
      </c>
      <c r="E3428" s="27" t="s">
        <v>22</v>
      </c>
      <c r="F3428" s="27" t="s">
        <v>124</v>
      </c>
      <c r="G3428" s="27" t="s">
        <v>125</v>
      </c>
      <c r="H3428" s="27" t="s">
        <v>26</v>
      </c>
      <c r="I3428" s="29">
        <v>0.4</v>
      </c>
      <c r="J3428" s="30">
        <v>3000</v>
      </c>
      <c r="K3428" s="31">
        <f t="shared" si="26"/>
        <v>1200</v>
      </c>
      <c r="L3428" s="31">
        <f t="shared" si="27"/>
        <v>480</v>
      </c>
      <c r="M3428" s="32">
        <v>0.4</v>
      </c>
      <c r="O3428" s="37"/>
      <c r="P3428" s="35"/>
      <c r="Q3428" s="33"/>
      <c r="R3428" s="34"/>
    </row>
    <row r="3429" spans="1:18" ht="15.75" customHeight="1" x14ac:dyDescent="0.2">
      <c r="A3429" s="22"/>
      <c r="B3429" s="27" t="s">
        <v>21</v>
      </c>
      <c r="C3429" s="27">
        <v>1185732</v>
      </c>
      <c r="D3429" s="28">
        <v>44383</v>
      </c>
      <c r="E3429" s="27" t="s">
        <v>22</v>
      </c>
      <c r="F3429" s="27" t="s">
        <v>124</v>
      </c>
      <c r="G3429" s="27" t="s">
        <v>125</v>
      </c>
      <c r="H3429" s="27" t="s">
        <v>27</v>
      </c>
      <c r="I3429" s="29">
        <v>0.4</v>
      </c>
      <c r="J3429" s="30">
        <v>2500</v>
      </c>
      <c r="K3429" s="31">
        <f t="shared" si="26"/>
        <v>1000</v>
      </c>
      <c r="L3429" s="31">
        <f t="shared" si="27"/>
        <v>400</v>
      </c>
      <c r="M3429" s="32">
        <v>0.4</v>
      </c>
      <c r="O3429" s="37"/>
      <c r="P3429" s="35"/>
      <c r="Q3429" s="33"/>
      <c r="R3429" s="34"/>
    </row>
    <row r="3430" spans="1:18" ht="15.75" customHeight="1" x14ac:dyDescent="0.2">
      <c r="A3430" s="22"/>
      <c r="B3430" s="27" t="s">
        <v>21</v>
      </c>
      <c r="C3430" s="27">
        <v>1185732</v>
      </c>
      <c r="D3430" s="28">
        <v>44383</v>
      </c>
      <c r="E3430" s="27" t="s">
        <v>22</v>
      </c>
      <c r="F3430" s="27" t="s">
        <v>124</v>
      </c>
      <c r="G3430" s="27" t="s">
        <v>125</v>
      </c>
      <c r="H3430" s="27" t="s">
        <v>28</v>
      </c>
      <c r="I3430" s="29">
        <v>0.49999999999999994</v>
      </c>
      <c r="J3430" s="30">
        <v>2750</v>
      </c>
      <c r="K3430" s="31">
        <f t="shared" si="26"/>
        <v>1374.9999999999998</v>
      </c>
      <c r="L3430" s="31">
        <f t="shared" si="27"/>
        <v>412.49999999999994</v>
      </c>
      <c r="M3430" s="32">
        <v>0.3</v>
      </c>
      <c r="O3430" s="37"/>
      <c r="P3430" s="35"/>
      <c r="Q3430" s="33"/>
      <c r="R3430" s="34"/>
    </row>
    <row r="3431" spans="1:18" ht="15.75" customHeight="1" x14ac:dyDescent="0.2">
      <c r="A3431" s="22"/>
      <c r="B3431" s="27" t="s">
        <v>21</v>
      </c>
      <c r="C3431" s="27">
        <v>1185732</v>
      </c>
      <c r="D3431" s="28">
        <v>44383</v>
      </c>
      <c r="E3431" s="27" t="s">
        <v>22</v>
      </c>
      <c r="F3431" s="27" t="s">
        <v>124</v>
      </c>
      <c r="G3431" s="27" t="s">
        <v>125</v>
      </c>
      <c r="H3431" s="27" t="s">
        <v>29</v>
      </c>
      <c r="I3431" s="29">
        <v>0.54999999999999993</v>
      </c>
      <c r="J3431" s="30">
        <v>4500</v>
      </c>
      <c r="K3431" s="31">
        <f t="shared" si="26"/>
        <v>2474.9999999999995</v>
      </c>
      <c r="L3431" s="31">
        <f t="shared" si="27"/>
        <v>989.99999999999989</v>
      </c>
      <c r="M3431" s="32">
        <v>0.4</v>
      </c>
      <c r="O3431" s="37"/>
      <c r="P3431" s="35"/>
      <c r="Q3431" s="33"/>
      <c r="R3431" s="34"/>
    </row>
    <row r="3432" spans="1:18" ht="15.75" customHeight="1" x14ac:dyDescent="0.2">
      <c r="A3432" s="22"/>
      <c r="B3432" s="27" t="s">
        <v>21</v>
      </c>
      <c r="C3432" s="27">
        <v>1185732</v>
      </c>
      <c r="D3432" s="28">
        <v>44415</v>
      </c>
      <c r="E3432" s="27" t="s">
        <v>22</v>
      </c>
      <c r="F3432" s="27" t="s">
        <v>124</v>
      </c>
      <c r="G3432" s="27" t="s">
        <v>125</v>
      </c>
      <c r="H3432" s="27" t="s">
        <v>24</v>
      </c>
      <c r="I3432" s="29">
        <v>0.49999999999999994</v>
      </c>
      <c r="J3432" s="30">
        <v>6000</v>
      </c>
      <c r="K3432" s="31">
        <f t="shared" si="26"/>
        <v>2999.9999999999995</v>
      </c>
      <c r="L3432" s="31">
        <f t="shared" si="27"/>
        <v>1049.9999999999998</v>
      </c>
      <c r="M3432" s="32">
        <v>0.35</v>
      </c>
      <c r="O3432" s="37"/>
      <c r="P3432" s="35"/>
      <c r="Q3432" s="33"/>
      <c r="R3432" s="34"/>
    </row>
    <row r="3433" spans="1:18" ht="15.75" customHeight="1" x14ac:dyDescent="0.2">
      <c r="A3433" s="22"/>
      <c r="B3433" s="27" t="s">
        <v>21</v>
      </c>
      <c r="C3433" s="27">
        <v>1185732</v>
      </c>
      <c r="D3433" s="28">
        <v>44415</v>
      </c>
      <c r="E3433" s="27" t="s">
        <v>22</v>
      </c>
      <c r="F3433" s="27" t="s">
        <v>124</v>
      </c>
      <c r="G3433" s="27" t="s">
        <v>125</v>
      </c>
      <c r="H3433" s="27" t="s">
        <v>25</v>
      </c>
      <c r="I3433" s="29">
        <v>0.45</v>
      </c>
      <c r="J3433" s="30">
        <v>3750</v>
      </c>
      <c r="K3433" s="31">
        <f t="shared" si="26"/>
        <v>1687.5</v>
      </c>
      <c r="L3433" s="31">
        <f t="shared" si="27"/>
        <v>590.625</v>
      </c>
      <c r="M3433" s="32">
        <v>0.35</v>
      </c>
      <c r="O3433" s="37"/>
      <c r="P3433" s="35"/>
      <c r="Q3433" s="33"/>
      <c r="R3433" s="34"/>
    </row>
    <row r="3434" spans="1:18" ht="15.75" customHeight="1" x14ac:dyDescent="0.2">
      <c r="A3434" s="22"/>
      <c r="B3434" s="27" t="s">
        <v>21</v>
      </c>
      <c r="C3434" s="27">
        <v>1185732</v>
      </c>
      <c r="D3434" s="28">
        <v>44415</v>
      </c>
      <c r="E3434" s="27" t="s">
        <v>22</v>
      </c>
      <c r="F3434" s="27" t="s">
        <v>124</v>
      </c>
      <c r="G3434" s="27" t="s">
        <v>125</v>
      </c>
      <c r="H3434" s="27" t="s">
        <v>26</v>
      </c>
      <c r="I3434" s="29">
        <v>0.4</v>
      </c>
      <c r="J3434" s="30">
        <v>3000</v>
      </c>
      <c r="K3434" s="31">
        <f t="shared" si="26"/>
        <v>1200</v>
      </c>
      <c r="L3434" s="31">
        <f t="shared" si="27"/>
        <v>480</v>
      </c>
      <c r="M3434" s="32">
        <v>0.4</v>
      </c>
      <c r="O3434" s="37"/>
      <c r="P3434" s="35"/>
      <c r="Q3434" s="33"/>
      <c r="R3434" s="34"/>
    </row>
    <row r="3435" spans="1:18" ht="15.75" customHeight="1" x14ac:dyDescent="0.2">
      <c r="A3435" s="22"/>
      <c r="B3435" s="27" t="s">
        <v>21</v>
      </c>
      <c r="C3435" s="27">
        <v>1185732</v>
      </c>
      <c r="D3435" s="28">
        <v>44415</v>
      </c>
      <c r="E3435" s="27" t="s">
        <v>22</v>
      </c>
      <c r="F3435" s="27" t="s">
        <v>124</v>
      </c>
      <c r="G3435" s="27" t="s">
        <v>125</v>
      </c>
      <c r="H3435" s="27" t="s">
        <v>27</v>
      </c>
      <c r="I3435" s="29">
        <v>0.4</v>
      </c>
      <c r="J3435" s="30">
        <v>2000</v>
      </c>
      <c r="K3435" s="31">
        <f t="shared" si="26"/>
        <v>800</v>
      </c>
      <c r="L3435" s="31">
        <f t="shared" si="27"/>
        <v>320</v>
      </c>
      <c r="M3435" s="32">
        <v>0.4</v>
      </c>
      <c r="O3435" s="37"/>
      <c r="P3435" s="35"/>
      <c r="Q3435" s="33"/>
      <c r="R3435" s="34"/>
    </row>
    <row r="3436" spans="1:18" ht="15.75" customHeight="1" x14ac:dyDescent="0.2">
      <c r="A3436" s="22"/>
      <c r="B3436" s="27" t="s">
        <v>21</v>
      </c>
      <c r="C3436" s="27">
        <v>1185732</v>
      </c>
      <c r="D3436" s="28">
        <v>44415</v>
      </c>
      <c r="E3436" s="27" t="s">
        <v>22</v>
      </c>
      <c r="F3436" s="27" t="s">
        <v>124</v>
      </c>
      <c r="G3436" s="27" t="s">
        <v>125</v>
      </c>
      <c r="H3436" s="27" t="s">
        <v>28</v>
      </c>
      <c r="I3436" s="29">
        <v>0.49999999999999994</v>
      </c>
      <c r="J3436" s="30">
        <v>1750</v>
      </c>
      <c r="K3436" s="31">
        <f t="shared" si="26"/>
        <v>874.99999999999989</v>
      </c>
      <c r="L3436" s="31">
        <f t="shared" si="27"/>
        <v>262.49999999999994</v>
      </c>
      <c r="M3436" s="32">
        <v>0.3</v>
      </c>
      <c r="O3436" s="37"/>
      <c r="P3436" s="35"/>
      <c r="Q3436" s="33"/>
      <c r="R3436" s="34"/>
    </row>
    <row r="3437" spans="1:18" ht="15.75" customHeight="1" x14ac:dyDescent="0.2">
      <c r="A3437" s="22"/>
      <c r="B3437" s="27" t="s">
        <v>21</v>
      </c>
      <c r="C3437" s="27">
        <v>1185732</v>
      </c>
      <c r="D3437" s="28">
        <v>44415</v>
      </c>
      <c r="E3437" s="27" t="s">
        <v>22</v>
      </c>
      <c r="F3437" s="27" t="s">
        <v>124</v>
      </c>
      <c r="G3437" s="27" t="s">
        <v>125</v>
      </c>
      <c r="H3437" s="27" t="s">
        <v>29</v>
      </c>
      <c r="I3437" s="29">
        <v>0.54999999999999993</v>
      </c>
      <c r="J3437" s="30">
        <v>3500</v>
      </c>
      <c r="K3437" s="31">
        <f t="shared" si="26"/>
        <v>1924.9999999999998</v>
      </c>
      <c r="L3437" s="31">
        <f t="shared" si="27"/>
        <v>770</v>
      </c>
      <c r="M3437" s="32">
        <v>0.4</v>
      </c>
      <c r="O3437" s="37"/>
      <c r="P3437" s="35"/>
      <c r="Q3437" s="33"/>
      <c r="R3437" s="34"/>
    </row>
    <row r="3438" spans="1:18" ht="15.75" customHeight="1" x14ac:dyDescent="0.2">
      <c r="A3438" s="22"/>
      <c r="B3438" s="27" t="s">
        <v>21</v>
      </c>
      <c r="C3438" s="27">
        <v>1185732</v>
      </c>
      <c r="D3438" s="28">
        <v>44445</v>
      </c>
      <c r="E3438" s="27" t="s">
        <v>22</v>
      </c>
      <c r="F3438" s="27" t="s">
        <v>124</v>
      </c>
      <c r="G3438" s="27" t="s">
        <v>125</v>
      </c>
      <c r="H3438" s="27" t="s">
        <v>24</v>
      </c>
      <c r="I3438" s="29">
        <v>0.49999999999999994</v>
      </c>
      <c r="J3438" s="30">
        <v>4750</v>
      </c>
      <c r="K3438" s="31">
        <f t="shared" si="26"/>
        <v>2374.9999999999995</v>
      </c>
      <c r="L3438" s="31">
        <f t="shared" si="27"/>
        <v>831.24999999999977</v>
      </c>
      <c r="M3438" s="32">
        <v>0.35</v>
      </c>
      <c r="O3438" s="37"/>
      <c r="P3438" s="35"/>
      <c r="Q3438" s="33"/>
      <c r="R3438" s="34"/>
    </row>
    <row r="3439" spans="1:18" ht="15.75" customHeight="1" x14ac:dyDescent="0.2">
      <c r="A3439" s="22"/>
      <c r="B3439" s="27" t="s">
        <v>21</v>
      </c>
      <c r="C3439" s="27">
        <v>1185732</v>
      </c>
      <c r="D3439" s="28">
        <v>44445</v>
      </c>
      <c r="E3439" s="27" t="s">
        <v>22</v>
      </c>
      <c r="F3439" s="27" t="s">
        <v>124</v>
      </c>
      <c r="G3439" s="27" t="s">
        <v>125</v>
      </c>
      <c r="H3439" s="27" t="s">
        <v>25</v>
      </c>
      <c r="I3439" s="29">
        <v>0.45</v>
      </c>
      <c r="J3439" s="30">
        <v>2750</v>
      </c>
      <c r="K3439" s="31">
        <f t="shared" si="26"/>
        <v>1237.5</v>
      </c>
      <c r="L3439" s="31">
        <f t="shared" si="27"/>
        <v>433.125</v>
      </c>
      <c r="M3439" s="32">
        <v>0.35</v>
      </c>
      <c r="O3439" s="37"/>
      <c r="P3439" s="35"/>
      <c r="Q3439" s="33"/>
      <c r="R3439" s="34"/>
    </row>
    <row r="3440" spans="1:18" ht="15.75" customHeight="1" x14ac:dyDescent="0.2">
      <c r="A3440" s="22"/>
      <c r="B3440" s="27" t="s">
        <v>21</v>
      </c>
      <c r="C3440" s="27">
        <v>1185732</v>
      </c>
      <c r="D3440" s="28">
        <v>44445</v>
      </c>
      <c r="E3440" s="27" t="s">
        <v>22</v>
      </c>
      <c r="F3440" s="27" t="s">
        <v>124</v>
      </c>
      <c r="G3440" s="27" t="s">
        <v>125</v>
      </c>
      <c r="H3440" s="27" t="s">
        <v>26</v>
      </c>
      <c r="I3440" s="29">
        <v>0.4</v>
      </c>
      <c r="J3440" s="30">
        <v>1750</v>
      </c>
      <c r="K3440" s="31">
        <f t="shared" si="26"/>
        <v>700</v>
      </c>
      <c r="L3440" s="31">
        <f t="shared" si="27"/>
        <v>280</v>
      </c>
      <c r="M3440" s="32">
        <v>0.4</v>
      </c>
      <c r="O3440" s="37"/>
      <c r="P3440" s="35"/>
      <c r="Q3440" s="33"/>
      <c r="R3440" s="34"/>
    </row>
    <row r="3441" spans="1:18" ht="15.75" customHeight="1" x14ac:dyDescent="0.2">
      <c r="A3441" s="22"/>
      <c r="B3441" s="27" t="s">
        <v>21</v>
      </c>
      <c r="C3441" s="27">
        <v>1185732</v>
      </c>
      <c r="D3441" s="28">
        <v>44445</v>
      </c>
      <c r="E3441" s="27" t="s">
        <v>22</v>
      </c>
      <c r="F3441" s="27" t="s">
        <v>124</v>
      </c>
      <c r="G3441" s="27" t="s">
        <v>125</v>
      </c>
      <c r="H3441" s="27" t="s">
        <v>27</v>
      </c>
      <c r="I3441" s="29">
        <v>0.4</v>
      </c>
      <c r="J3441" s="30">
        <v>1500</v>
      </c>
      <c r="K3441" s="31">
        <f t="shared" si="26"/>
        <v>600</v>
      </c>
      <c r="L3441" s="31">
        <f t="shared" si="27"/>
        <v>240</v>
      </c>
      <c r="M3441" s="32">
        <v>0.4</v>
      </c>
      <c r="O3441" s="37"/>
      <c r="P3441" s="35"/>
      <c r="Q3441" s="33"/>
      <c r="R3441" s="34"/>
    </row>
    <row r="3442" spans="1:18" ht="15.75" customHeight="1" x14ac:dyDescent="0.2">
      <c r="A3442" s="22"/>
      <c r="B3442" s="27" t="s">
        <v>21</v>
      </c>
      <c r="C3442" s="27">
        <v>1185732</v>
      </c>
      <c r="D3442" s="28">
        <v>44445</v>
      </c>
      <c r="E3442" s="27" t="s">
        <v>22</v>
      </c>
      <c r="F3442" s="27" t="s">
        <v>124</v>
      </c>
      <c r="G3442" s="27" t="s">
        <v>125</v>
      </c>
      <c r="H3442" s="27" t="s">
        <v>28</v>
      </c>
      <c r="I3442" s="29">
        <v>0.49999999999999994</v>
      </c>
      <c r="J3442" s="30">
        <v>1500</v>
      </c>
      <c r="K3442" s="31">
        <f t="shared" si="26"/>
        <v>749.99999999999989</v>
      </c>
      <c r="L3442" s="31">
        <f t="shared" si="27"/>
        <v>224.99999999999997</v>
      </c>
      <c r="M3442" s="32">
        <v>0.3</v>
      </c>
      <c r="O3442" s="37"/>
      <c r="P3442" s="35"/>
      <c r="Q3442" s="33"/>
      <c r="R3442" s="34"/>
    </row>
    <row r="3443" spans="1:18" ht="15.75" customHeight="1" x14ac:dyDescent="0.2">
      <c r="A3443" s="22"/>
      <c r="B3443" s="27" t="s">
        <v>21</v>
      </c>
      <c r="C3443" s="27">
        <v>1185732</v>
      </c>
      <c r="D3443" s="28">
        <v>44445</v>
      </c>
      <c r="E3443" s="27" t="s">
        <v>22</v>
      </c>
      <c r="F3443" s="27" t="s">
        <v>124</v>
      </c>
      <c r="G3443" s="27" t="s">
        <v>125</v>
      </c>
      <c r="H3443" s="27" t="s">
        <v>29</v>
      </c>
      <c r="I3443" s="29">
        <v>0.54999999999999993</v>
      </c>
      <c r="J3443" s="30">
        <v>2500</v>
      </c>
      <c r="K3443" s="31">
        <f t="shared" si="26"/>
        <v>1374.9999999999998</v>
      </c>
      <c r="L3443" s="31">
        <f t="shared" si="27"/>
        <v>549.99999999999989</v>
      </c>
      <c r="M3443" s="32">
        <v>0.4</v>
      </c>
      <c r="O3443" s="37"/>
      <c r="P3443" s="35"/>
      <c r="Q3443" s="33"/>
      <c r="R3443" s="34"/>
    </row>
    <row r="3444" spans="1:18" ht="15.75" customHeight="1" x14ac:dyDescent="0.2">
      <c r="A3444" s="22"/>
      <c r="B3444" s="27" t="s">
        <v>21</v>
      </c>
      <c r="C3444" s="27">
        <v>1185732</v>
      </c>
      <c r="D3444" s="28">
        <v>44477</v>
      </c>
      <c r="E3444" s="27" t="s">
        <v>22</v>
      </c>
      <c r="F3444" s="27" t="s">
        <v>124</v>
      </c>
      <c r="G3444" s="27" t="s">
        <v>125</v>
      </c>
      <c r="H3444" s="27" t="s">
        <v>24</v>
      </c>
      <c r="I3444" s="29">
        <v>0.54999999999999993</v>
      </c>
      <c r="J3444" s="30">
        <v>4250</v>
      </c>
      <c r="K3444" s="31">
        <f t="shared" si="26"/>
        <v>2337.4999999999995</v>
      </c>
      <c r="L3444" s="31">
        <f t="shared" si="27"/>
        <v>818.12499999999977</v>
      </c>
      <c r="M3444" s="32">
        <v>0.35</v>
      </c>
      <c r="O3444" s="37"/>
      <c r="P3444" s="35"/>
      <c r="Q3444" s="33"/>
      <c r="R3444" s="34"/>
    </row>
    <row r="3445" spans="1:18" ht="15.75" customHeight="1" x14ac:dyDescent="0.2">
      <c r="A3445" s="22"/>
      <c r="B3445" s="27" t="s">
        <v>21</v>
      </c>
      <c r="C3445" s="27">
        <v>1185732</v>
      </c>
      <c r="D3445" s="28">
        <v>44477</v>
      </c>
      <c r="E3445" s="27" t="s">
        <v>22</v>
      </c>
      <c r="F3445" s="27" t="s">
        <v>124</v>
      </c>
      <c r="G3445" s="27" t="s">
        <v>125</v>
      </c>
      <c r="H3445" s="27" t="s">
        <v>25</v>
      </c>
      <c r="I3445" s="29">
        <v>0.5</v>
      </c>
      <c r="J3445" s="30">
        <v>2500</v>
      </c>
      <c r="K3445" s="31">
        <f t="shared" si="26"/>
        <v>1250</v>
      </c>
      <c r="L3445" s="31">
        <f t="shared" si="27"/>
        <v>437.5</v>
      </c>
      <c r="M3445" s="32">
        <v>0.35</v>
      </c>
      <c r="O3445" s="37"/>
      <c r="P3445" s="35"/>
      <c r="Q3445" s="33"/>
      <c r="R3445" s="34"/>
    </row>
    <row r="3446" spans="1:18" ht="15.75" customHeight="1" x14ac:dyDescent="0.2">
      <c r="A3446" s="22"/>
      <c r="B3446" s="27" t="s">
        <v>21</v>
      </c>
      <c r="C3446" s="27">
        <v>1185732</v>
      </c>
      <c r="D3446" s="28">
        <v>44477</v>
      </c>
      <c r="E3446" s="27" t="s">
        <v>22</v>
      </c>
      <c r="F3446" s="27" t="s">
        <v>124</v>
      </c>
      <c r="G3446" s="27" t="s">
        <v>125</v>
      </c>
      <c r="H3446" s="27" t="s">
        <v>26</v>
      </c>
      <c r="I3446" s="29">
        <v>0.5</v>
      </c>
      <c r="J3446" s="30">
        <v>1500</v>
      </c>
      <c r="K3446" s="31">
        <f t="shared" si="26"/>
        <v>750</v>
      </c>
      <c r="L3446" s="31">
        <f t="shared" si="27"/>
        <v>300</v>
      </c>
      <c r="M3446" s="32">
        <v>0.4</v>
      </c>
      <c r="O3446" s="37"/>
      <c r="P3446" s="35"/>
      <c r="Q3446" s="33"/>
      <c r="R3446" s="34"/>
    </row>
    <row r="3447" spans="1:18" ht="15.75" customHeight="1" x14ac:dyDescent="0.2">
      <c r="A3447" s="22"/>
      <c r="B3447" s="27" t="s">
        <v>21</v>
      </c>
      <c r="C3447" s="27">
        <v>1185732</v>
      </c>
      <c r="D3447" s="28">
        <v>44477</v>
      </c>
      <c r="E3447" s="27" t="s">
        <v>22</v>
      </c>
      <c r="F3447" s="27" t="s">
        <v>124</v>
      </c>
      <c r="G3447" s="27" t="s">
        <v>125</v>
      </c>
      <c r="H3447" s="27" t="s">
        <v>27</v>
      </c>
      <c r="I3447" s="29">
        <v>0.5</v>
      </c>
      <c r="J3447" s="30">
        <v>1250</v>
      </c>
      <c r="K3447" s="31">
        <f t="shared" si="26"/>
        <v>625</v>
      </c>
      <c r="L3447" s="31">
        <f t="shared" si="27"/>
        <v>250</v>
      </c>
      <c r="M3447" s="32">
        <v>0.4</v>
      </c>
      <c r="O3447" s="37"/>
      <c r="P3447" s="35"/>
      <c r="Q3447" s="33"/>
      <c r="R3447" s="34"/>
    </row>
    <row r="3448" spans="1:18" ht="15.75" customHeight="1" x14ac:dyDescent="0.2">
      <c r="A3448" s="22"/>
      <c r="B3448" s="27" t="s">
        <v>21</v>
      </c>
      <c r="C3448" s="27">
        <v>1185732</v>
      </c>
      <c r="D3448" s="28">
        <v>44477</v>
      </c>
      <c r="E3448" s="27" t="s">
        <v>22</v>
      </c>
      <c r="F3448" s="27" t="s">
        <v>124</v>
      </c>
      <c r="G3448" s="27" t="s">
        <v>125</v>
      </c>
      <c r="H3448" s="27" t="s">
        <v>28</v>
      </c>
      <c r="I3448" s="29">
        <v>0.6</v>
      </c>
      <c r="J3448" s="30">
        <v>1250</v>
      </c>
      <c r="K3448" s="31">
        <f t="shared" si="26"/>
        <v>750</v>
      </c>
      <c r="L3448" s="31">
        <f t="shared" si="27"/>
        <v>225</v>
      </c>
      <c r="M3448" s="32">
        <v>0.3</v>
      </c>
      <c r="O3448" s="37"/>
      <c r="P3448" s="35"/>
      <c r="Q3448" s="33"/>
      <c r="R3448" s="34"/>
    </row>
    <row r="3449" spans="1:18" ht="15.75" customHeight="1" x14ac:dyDescent="0.2">
      <c r="A3449" s="22"/>
      <c r="B3449" s="27" t="s">
        <v>21</v>
      </c>
      <c r="C3449" s="27">
        <v>1185732</v>
      </c>
      <c r="D3449" s="28">
        <v>44477</v>
      </c>
      <c r="E3449" s="27" t="s">
        <v>22</v>
      </c>
      <c r="F3449" s="27" t="s">
        <v>124</v>
      </c>
      <c r="G3449" s="27" t="s">
        <v>125</v>
      </c>
      <c r="H3449" s="27" t="s">
        <v>29</v>
      </c>
      <c r="I3449" s="29">
        <v>0.64999999999999991</v>
      </c>
      <c r="J3449" s="30">
        <v>2500</v>
      </c>
      <c r="K3449" s="31">
        <f t="shared" si="26"/>
        <v>1624.9999999999998</v>
      </c>
      <c r="L3449" s="31">
        <f t="shared" si="27"/>
        <v>650</v>
      </c>
      <c r="M3449" s="32">
        <v>0.4</v>
      </c>
      <c r="O3449" s="37"/>
      <c r="P3449" s="35"/>
      <c r="Q3449" s="33"/>
      <c r="R3449" s="34"/>
    </row>
    <row r="3450" spans="1:18" ht="15.75" customHeight="1" x14ac:dyDescent="0.2">
      <c r="A3450" s="22"/>
      <c r="B3450" s="27" t="s">
        <v>21</v>
      </c>
      <c r="C3450" s="27">
        <v>1185732</v>
      </c>
      <c r="D3450" s="28">
        <v>44507</v>
      </c>
      <c r="E3450" s="27" t="s">
        <v>22</v>
      </c>
      <c r="F3450" s="27" t="s">
        <v>124</v>
      </c>
      <c r="G3450" s="27" t="s">
        <v>125</v>
      </c>
      <c r="H3450" s="27" t="s">
        <v>24</v>
      </c>
      <c r="I3450" s="29">
        <v>0.6</v>
      </c>
      <c r="J3450" s="30">
        <v>4000</v>
      </c>
      <c r="K3450" s="31">
        <f t="shared" si="26"/>
        <v>2400</v>
      </c>
      <c r="L3450" s="31">
        <f t="shared" si="27"/>
        <v>840</v>
      </c>
      <c r="M3450" s="32">
        <v>0.35</v>
      </c>
      <c r="O3450" s="37"/>
      <c r="P3450" s="35"/>
      <c r="Q3450" s="33"/>
      <c r="R3450" s="34"/>
    </row>
    <row r="3451" spans="1:18" ht="15.75" customHeight="1" x14ac:dyDescent="0.2">
      <c r="A3451" s="22"/>
      <c r="B3451" s="27" t="s">
        <v>21</v>
      </c>
      <c r="C3451" s="27">
        <v>1185732</v>
      </c>
      <c r="D3451" s="28">
        <v>44507</v>
      </c>
      <c r="E3451" s="27" t="s">
        <v>22</v>
      </c>
      <c r="F3451" s="27" t="s">
        <v>124</v>
      </c>
      <c r="G3451" s="27" t="s">
        <v>125</v>
      </c>
      <c r="H3451" s="27" t="s">
        <v>25</v>
      </c>
      <c r="I3451" s="29">
        <v>0.5</v>
      </c>
      <c r="J3451" s="30">
        <v>2750</v>
      </c>
      <c r="K3451" s="31">
        <f t="shared" si="26"/>
        <v>1375</v>
      </c>
      <c r="L3451" s="31">
        <f t="shared" si="27"/>
        <v>481.24999999999994</v>
      </c>
      <c r="M3451" s="32">
        <v>0.35</v>
      </c>
      <c r="O3451" s="37"/>
      <c r="P3451" s="35"/>
      <c r="Q3451" s="33"/>
      <c r="R3451" s="34"/>
    </row>
    <row r="3452" spans="1:18" ht="15.75" customHeight="1" x14ac:dyDescent="0.2">
      <c r="A3452" s="22"/>
      <c r="B3452" s="27" t="s">
        <v>21</v>
      </c>
      <c r="C3452" s="27">
        <v>1185732</v>
      </c>
      <c r="D3452" s="28">
        <v>44507</v>
      </c>
      <c r="E3452" s="27" t="s">
        <v>22</v>
      </c>
      <c r="F3452" s="27" t="s">
        <v>124</v>
      </c>
      <c r="G3452" s="27" t="s">
        <v>125</v>
      </c>
      <c r="H3452" s="27" t="s">
        <v>26</v>
      </c>
      <c r="I3452" s="29">
        <v>0.5</v>
      </c>
      <c r="J3452" s="30">
        <v>2700</v>
      </c>
      <c r="K3452" s="31">
        <f t="shared" si="26"/>
        <v>1350</v>
      </c>
      <c r="L3452" s="31">
        <f t="shared" si="27"/>
        <v>540</v>
      </c>
      <c r="M3452" s="32">
        <v>0.4</v>
      </c>
      <c r="O3452" s="37"/>
      <c r="P3452" s="35"/>
      <c r="Q3452" s="33"/>
      <c r="R3452" s="34"/>
    </row>
    <row r="3453" spans="1:18" ht="15.75" customHeight="1" x14ac:dyDescent="0.2">
      <c r="A3453" s="22"/>
      <c r="B3453" s="27" t="s">
        <v>21</v>
      </c>
      <c r="C3453" s="27">
        <v>1185732</v>
      </c>
      <c r="D3453" s="28">
        <v>44507</v>
      </c>
      <c r="E3453" s="27" t="s">
        <v>22</v>
      </c>
      <c r="F3453" s="27" t="s">
        <v>124</v>
      </c>
      <c r="G3453" s="27" t="s">
        <v>125</v>
      </c>
      <c r="H3453" s="27" t="s">
        <v>27</v>
      </c>
      <c r="I3453" s="29">
        <v>0.5</v>
      </c>
      <c r="J3453" s="30">
        <v>2500</v>
      </c>
      <c r="K3453" s="31">
        <f t="shared" si="26"/>
        <v>1250</v>
      </c>
      <c r="L3453" s="31">
        <f t="shared" si="27"/>
        <v>500</v>
      </c>
      <c r="M3453" s="32">
        <v>0.4</v>
      </c>
      <c r="O3453" s="37"/>
      <c r="P3453" s="35"/>
      <c r="Q3453" s="33"/>
      <c r="R3453" s="34"/>
    </row>
    <row r="3454" spans="1:18" ht="15.75" customHeight="1" x14ac:dyDescent="0.2">
      <c r="A3454" s="22"/>
      <c r="B3454" s="27" t="s">
        <v>21</v>
      </c>
      <c r="C3454" s="27">
        <v>1185732</v>
      </c>
      <c r="D3454" s="28">
        <v>44507</v>
      </c>
      <c r="E3454" s="27" t="s">
        <v>22</v>
      </c>
      <c r="F3454" s="27" t="s">
        <v>124</v>
      </c>
      <c r="G3454" s="27" t="s">
        <v>125</v>
      </c>
      <c r="H3454" s="27" t="s">
        <v>28</v>
      </c>
      <c r="I3454" s="29">
        <v>0.6</v>
      </c>
      <c r="J3454" s="30">
        <v>2250</v>
      </c>
      <c r="K3454" s="31">
        <f t="shared" si="26"/>
        <v>1350</v>
      </c>
      <c r="L3454" s="31">
        <f t="shared" si="27"/>
        <v>405</v>
      </c>
      <c r="M3454" s="32">
        <v>0.3</v>
      </c>
      <c r="O3454" s="37"/>
      <c r="P3454" s="35"/>
      <c r="Q3454" s="33"/>
      <c r="R3454" s="34"/>
    </row>
    <row r="3455" spans="1:18" ht="15.75" customHeight="1" x14ac:dyDescent="0.2">
      <c r="A3455" s="22"/>
      <c r="B3455" s="27" t="s">
        <v>21</v>
      </c>
      <c r="C3455" s="27">
        <v>1185732</v>
      </c>
      <c r="D3455" s="28">
        <v>44507</v>
      </c>
      <c r="E3455" s="27" t="s">
        <v>22</v>
      </c>
      <c r="F3455" s="27" t="s">
        <v>124</v>
      </c>
      <c r="G3455" s="27" t="s">
        <v>125</v>
      </c>
      <c r="H3455" s="27" t="s">
        <v>29</v>
      </c>
      <c r="I3455" s="29">
        <v>0.64999999999999991</v>
      </c>
      <c r="J3455" s="30">
        <v>3250</v>
      </c>
      <c r="K3455" s="31">
        <f t="shared" si="26"/>
        <v>2112.4999999999995</v>
      </c>
      <c r="L3455" s="31">
        <f t="shared" si="27"/>
        <v>844.99999999999989</v>
      </c>
      <c r="M3455" s="32">
        <v>0.4</v>
      </c>
      <c r="O3455" s="37"/>
      <c r="P3455" s="35"/>
      <c r="Q3455" s="33"/>
      <c r="R3455" s="34"/>
    </row>
    <row r="3456" spans="1:18" ht="15.75" customHeight="1" x14ac:dyDescent="0.2">
      <c r="A3456" s="22"/>
      <c r="B3456" s="27" t="s">
        <v>21</v>
      </c>
      <c r="C3456" s="27">
        <v>1185732</v>
      </c>
      <c r="D3456" s="28">
        <v>44536</v>
      </c>
      <c r="E3456" s="27" t="s">
        <v>22</v>
      </c>
      <c r="F3456" s="27" t="s">
        <v>124</v>
      </c>
      <c r="G3456" s="27" t="s">
        <v>125</v>
      </c>
      <c r="H3456" s="27" t="s">
        <v>24</v>
      </c>
      <c r="I3456" s="29">
        <v>0.6</v>
      </c>
      <c r="J3456" s="30">
        <v>5500</v>
      </c>
      <c r="K3456" s="31">
        <f t="shared" si="26"/>
        <v>3300</v>
      </c>
      <c r="L3456" s="31">
        <f t="shared" si="27"/>
        <v>1155</v>
      </c>
      <c r="M3456" s="32">
        <v>0.35</v>
      </c>
      <c r="O3456" s="37"/>
      <c r="P3456" s="35"/>
      <c r="Q3456" s="33"/>
      <c r="R3456" s="34"/>
    </row>
    <row r="3457" spans="1:18" ht="15.75" customHeight="1" x14ac:dyDescent="0.2">
      <c r="A3457" s="22"/>
      <c r="B3457" s="27" t="s">
        <v>21</v>
      </c>
      <c r="C3457" s="27">
        <v>1185732</v>
      </c>
      <c r="D3457" s="28">
        <v>44536</v>
      </c>
      <c r="E3457" s="27" t="s">
        <v>22</v>
      </c>
      <c r="F3457" s="27" t="s">
        <v>124</v>
      </c>
      <c r="G3457" s="27" t="s">
        <v>125</v>
      </c>
      <c r="H3457" s="27" t="s">
        <v>25</v>
      </c>
      <c r="I3457" s="29">
        <v>0.5</v>
      </c>
      <c r="J3457" s="30">
        <v>3500</v>
      </c>
      <c r="K3457" s="31">
        <f t="shared" si="26"/>
        <v>1750</v>
      </c>
      <c r="L3457" s="31">
        <f t="shared" si="27"/>
        <v>612.5</v>
      </c>
      <c r="M3457" s="32">
        <v>0.35</v>
      </c>
      <c r="O3457" s="37"/>
      <c r="P3457" s="35"/>
      <c r="Q3457" s="33"/>
      <c r="R3457" s="34"/>
    </row>
    <row r="3458" spans="1:18" ht="15.75" customHeight="1" x14ac:dyDescent="0.2">
      <c r="A3458" s="22"/>
      <c r="B3458" s="27" t="s">
        <v>21</v>
      </c>
      <c r="C3458" s="27">
        <v>1185732</v>
      </c>
      <c r="D3458" s="28">
        <v>44536</v>
      </c>
      <c r="E3458" s="27" t="s">
        <v>22</v>
      </c>
      <c r="F3458" s="27" t="s">
        <v>124</v>
      </c>
      <c r="G3458" s="27" t="s">
        <v>125</v>
      </c>
      <c r="H3458" s="27" t="s">
        <v>26</v>
      </c>
      <c r="I3458" s="29">
        <v>0.5</v>
      </c>
      <c r="J3458" s="30">
        <v>3250</v>
      </c>
      <c r="K3458" s="31">
        <f t="shared" si="26"/>
        <v>1625</v>
      </c>
      <c r="L3458" s="31">
        <f t="shared" si="27"/>
        <v>650</v>
      </c>
      <c r="M3458" s="32">
        <v>0.4</v>
      </c>
      <c r="O3458" s="37"/>
      <c r="P3458" s="35"/>
      <c r="Q3458" s="33"/>
      <c r="R3458" s="34"/>
    </row>
    <row r="3459" spans="1:18" ht="15.75" customHeight="1" x14ac:dyDescent="0.2">
      <c r="A3459" s="22"/>
      <c r="B3459" s="27" t="s">
        <v>21</v>
      </c>
      <c r="C3459" s="27">
        <v>1185732</v>
      </c>
      <c r="D3459" s="28">
        <v>44536</v>
      </c>
      <c r="E3459" s="27" t="s">
        <v>22</v>
      </c>
      <c r="F3459" s="27" t="s">
        <v>124</v>
      </c>
      <c r="G3459" s="27" t="s">
        <v>125</v>
      </c>
      <c r="H3459" s="27" t="s">
        <v>27</v>
      </c>
      <c r="I3459" s="29">
        <v>0.5</v>
      </c>
      <c r="J3459" s="30">
        <v>2750</v>
      </c>
      <c r="K3459" s="31">
        <f t="shared" si="26"/>
        <v>1375</v>
      </c>
      <c r="L3459" s="31">
        <f t="shared" si="27"/>
        <v>550</v>
      </c>
      <c r="M3459" s="32">
        <v>0.4</v>
      </c>
      <c r="O3459" s="37"/>
      <c r="P3459" s="35"/>
      <c r="Q3459" s="33"/>
      <c r="R3459" s="34"/>
    </row>
    <row r="3460" spans="1:18" ht="15.75" customHeight="1" x14ac:dyDescent="0.2">
      <c r="A3460" s="22"/>
      <c r="B3460" s="27" t="s">
        <v>21</v>
      </c>
      <c r="C3460" s="27">
        <v>1185732</v>
      </c>
      <c r="D3460" s="28">
        <v>44536</v>
      </c>
      <c r="E3460" s="27" t="s">
        <v>22</v>
      </c>
      <c r="F3460" s="27" t="s">
        <v>124</v>
      </c>
      <c r="G3460" s="27" t="s">
        <v>125</v>
      </c>
      <c r="H3460" s="27" t="s">
        <v>28</v>
      </c>
      <c r="I3460" s="29">
        <v>0.6</v>
      </c>
      <c r="J3460" s="30">
        <v>2750</v>
      </c>
      <c r="K3460" s="31">
        <f t="shared" si="26"/>
        <v>1650</v>
      </c>
      <c r="L3460" s="31">
        <f t="shared" si="27"/>
        <v>495</v>
      </c>
      <c r="M3460" s="32">
        <v>0.3</v>
      </c>
      <c r="O3460" s="37"/>
      <c r="P3460" s="35"/>
      <c r="Q3460" s="33"/>
      <c r="R3460" s="34"/>
    </row>
    <row r="3461" spans="1:18" ht="15.75" customHeight="1" x14ac:dyDescent="0.2">
      <c r="A3461" s="22"/>
      <c r="B3461" s="27" t="s">
        <v>21</v>
      </c>
      <c r="C3461" s="27">
        <v>1185732</v>
      </c>
      <c r="D3461" s="28">
        <v>44536</v>
      </c>
      <c r="E3461" s="27" t="s">
        <v>22</v>
      </c>
      <c r="F3461" s="27" t="s">
        <v>124</v>
      </c>
      <c r="G3461" s="27" t="s">
        <v>125</v>
      </c>
      <c r="H3461" s="27" t="s">
        <v>29</v>
      </c>
      <c r="I3461" s="29">
        <v>0.64999999999999991</v>
      </c>
      <c r="J3461" s="30">
        <v>3750</v>
      </c>
      <c r="K3461" s="31">
        <f t="shared" si="26"/>
        <v>2437.4999999999995</v>
      </c>
      <c r="L3461" s="31">
        <f t="shared" si="27"/>
        <v>974.99999999999989</v>
      </c>
      <c r="M3461" s="32">
        <v>0.4</v>
      </c>
      <c r="O3461" s="37"/>
      <c r="P3461" s="35"/>
      <c r="Q3461" s="33"/>
      <c r="R3461" s="34"/>
    </row>
    <row r="3462" spans="1:18" ht="15.75" customHeight="1" x14ac:dyDescent="0.2">
      <c r="A3462" s="22" t="s">
        <v>46</v>
      </c>
      <c r="B3462" s="27" t="s">
        <v>21</v>
      </c>
      <c r="C3462" s="27">
        <v>1185732</v>
      </c>
      <c r="D3462" s="28">
        <v>44203</v>
      </c>
      <c r="E3462" s="27" t="s">
        <v>22</v>
      </c>
      <c r="F3462" s="27" t="s">
        <v>126</v>
      </c>
      <c r="G3462" s="27" t="s">
        <v>127</v>
      </c>
      <c r="H3462" s="27" t="s">
        <v>24</v>
      </c>
      <c r="I3462" s="29">
        <v>0.4</v>
      </c>
      <c r="J3462" s="30">
        <v>5000</v>
      </c>
      <c r="K3462" s="31">
        <f t="shared" si="26"/>
        <v>2000</v>
      </c>
      <c r="L3462" s="31">
        <f t="shared" si="27"/>
        <v>800</v>
      </c>
      <c r="M3462" s="32">
        <v>0.4</v>
      </c>
      <c r="O3462" s="37"/>
      <c r="P3462" s="35"/>
      <c r="Q3462" s="33"/>
      <c r="R3462" s="34"/>
    </row>
    <row r="3463" spans="1:18" ht="15.75" customHeight="1" x14ac:dyDescent="0.2">
      <c r="A3463" s="22"/>
      <c r="B3463" s="27" t="s">
        <v>21</v>
      </c>
      <c r="C3463" s="27">
        <v>1185732</v>
      </c>
      <c r="D3463" s="28">
        <v>44203</v>
      </c>
      <c r="E3463" s="27" t="s">
        <v>22</v>
      </c>
      <c r="F3463" s="27" t="s">
        <v>126</v>
      </c>
      <c r="G3463" s="27" t="s">
        <v>127</v>
      </c>
      <c r="H3463" s="27" t="s">
        <v>25</v>
      </c>
      <c r="I3463" s="29">
        <v>0.4</v>
      </c>
      <c r="J3463" s="30">
        <v>3000</v>
      </c>
      <c r="K3463" s="31">
        <f t="shared" si="26"/>
        <v>1200</v>
      </c>
      <c r="L3463" s="31">
        <f t="shared" si="27"/>
        <v>480</v>
      </c>
      <c r="M3463" s="32">
        <v>0.4</v>
      </c>
      <c r="O3463" s="37"/>
      <c r="P3463" s="35"/>
      <c r="Q3463" s="33"/>
      <c r="R3463" s="34"/>
    </row>
    <row r="3464" spans="1:18" ht="15.75" customHeight="1" x14ac:dyDescent="0.2">
      <c r="A3464" s="22"/>
      <c r="B3464" s="27" t="s">
        <v>21</v>
      </c>
      <c r="C3464" s="27">
        <v>1185732</v>
      </c>
      <c r="D3464" s="28">
        <v>44203</v>
      </c>
      <c r="E3464" s="27" t="s">
        <v>22</v>
      </c>
      <c r="F3464" s="27" t="s">
        <v>126</v>
      </c>
      <c r="G3464" s="27" t="s">
        <v>127</v>
      </c>
      <c r="H3464" s="27" t="s">
        <v>26</v>
      </c>
      <c r="I3464" s="29">
        <v>0.30000000000000004</v>
      </c>
      <c r="J3464" s="30">
        <v>3000</v>
      </c>
      <c r="K3464" s="31">
        <f t="shared" si="26"/>
        <v>900.00000000000011</v>
      </c>
      <c r="L3464" s="31">
        <f t="shared" si="27"/>
        <v>270</v>
      </c>
      <c r="M3464" s="32">
        <v>0.3</v>
      </c>
      <c r="O3464" s="37"/>
      <c r="P3464" s="35"/>
      <c r="Q3464" s="33"/>
      <c r="R3464" s="34"/>
    </row>
    <row r="3465" spans="1:18" ht="15.75" customHeight="1" x14ac:dyDescent="0.2">
      <c r="A3465" s="22"/>
      <c r="B3465" s="27" t="s">
        <v>21</v>
      </c>
      <c r="C3465" s="27">
        <v>1185732</v>
      </c>
      <c r="D3465" s="28">
        <v>44203</v>
      </c>
      <c r="E3465" s="27" t="s">
        <v>22</v>
      </c>
      <c r="F3465" s="27" t="s">
        <v>126</v>
      </c>
      <c r="G3465" s="27" t="s">
        <v>127</v>
      </c>
      <c r="H3465" s="27" t="s">
        <v>27</v>
      </c>
      <c r="I3465" s="29">
        <v>0.35</v>
      </c>
      <c r="J3465" s="30">
        <v>1500</v>
      </c>
      <c r="K3465" s="31">
        <f t="shared" si="26"/>
        <v>525</v>
      </c>
      <c r="L3465" s="31">
        <f t="shared" si="27"/>
        <v>157.5</v>
      </c>
      <c r="M3465" s="32">
        <v>0.3</v>
      </c>
      <c r="O3465" s="37"/>
      <c r="P3465" s="35"/>
      <c r="Q3465" s="33"/>
      <c r="R3465" s="34"/>
    </row>
    <row r="3466" spans="1:18" ht="15.75" customHeight="1" x14ac:dyDescent="0.2">
      <c r="A3466" s="22"/>
      <c r="B3466" s="27" t="s">
        <v>21</v>
      </c>
      <c r="C3466" s="27">
        <v>1185732</v>
      </c>
      <c r="D3466" s="28">
        <v>44203</v>
      </c>
      <c r="E3466" s="27" t="s">
        <v>22</v>
      </c>
      <c r="F3466" s="27" t="s">
        <v>126</v>
      </c>
      <c r="G3466" s="27" t="s">
        <v>127</v>
      </c>
      <c r="H3466" s="27" t="s">
        <v>28</v>
      </c>
      <c r="I3466" s="29">
        <v>0.5</v>
      </c>
      <c r="J3466" s="30">
        <v>2000</v>
      </c>
      <c r="K3466" s="31">
        <f t="shared" si="26"/>
        <v>1000</v>
      </c>
      <c r="L3466" s="31">
        <f t="shared" si="27"/>
        <v>300</v>
      </c>
      <c r="M3466" s="32">
        <v>0.3</v>
      </c>
      <c r="O3466" s="37"/>
      <c r="P3466" s="35"/>
      <c r="Q3466" s="33"/>
      <c r="R3466" s="34"/>
    </row>
    <row r="3467" spans="1:18" ht="15.75" customHeight="1" x14ac:dyDescent="0.2">
      <c r="A3467" s="22"/>
      <c r="B3467" s="27" t="s">
        <v>21</v>
      </c>
      <c r="C3467" s="27">
        <v>1185732</v>
      </c>
      <c r="D3467" s="28">
        <v>44203</v>
      </c>
      <c r="E3467" s="27" t="s">
        <v>22</v>
      </c>
      <c r="F3467" s="27" t="s">
        <v>126</v>
      </c>
      <c r="G3467" s="27" t="s">
        <v>127</v>
      </c>
      <c r="H3467" s="27" t="s">
        <v>29</v>
      </c>
      <c r="I3467" s="29">
        <v>0.4</v>
      </c>
      <c r="J3467" s="30">
        <v>3000</v>
      </c>
      <c r="K3467" s="31">
        <f t="shared" si="26"/>
        <v>1200</v>
      </c>
      <c r="L3467" s="31">
        <f t="shared" si="27"/>
        <v>420</v>
      </c>
      <c r="M3467" s="32">
        <v>0.35</v>
      </c>
      <c r="O3467" s="37"/>
      <c r="P3467" s="35"/>
      <c r="Q3467" s="33"/>
      <c r="R3467" s="34"/>
    </row>
    <row r="3468" spans="1:18" ht="15.75" customHeight="1" x14ac:dyDescent="0.2">
      <c r="A3468" s="22"/>
      <c r="B3468" s="27" t="s">
        <v>21</v>
      </c>
      <c r="C3468" s="27">
        <v>1185732</v>
      </c>
      <c r="D3468" s="28">
        <v>44232</v>
      </c>
      <c r="E3468" s="27" t="s">
        <v>22</v>
      </c>
      <c r="F3468" s="27" t="s">
        <v>126</v>
      </c>
      <c r="G3468" s="27" t="s">
        <v>127</v>
      </c>
      <c r="H3468" s="27" t="s">
        <v>24</v>
      </c>
      <c r="I3468" s="29">
        <v>0.4</v>
      </c>
      <c r="J3468" s="30">
        <v>5500</v>
      </c>
      <c r="K3468" s="31">
        <f t="shared" si="26"/>
        <v>2200</v>
      </c>
      <c r="L3468" s="31">
        <f t="shared" si="27"/>
        <v>880</v>
      </c>
      <c r="M3468" s="32">
        <v>0.4</v>
      </c>
      <c r="O3468" s="37"/>
      <c r="P3468" s="35"/>
      <c r="Q3468" s="33"/>
      <c r="R3468" s="34"/>
    </row>
    <row r="3469" spans="1:18" ht="15.75" customHeight="1" x14ac:dyDescent="0.2">
      <c r="A3469" s="22"/>
      <c r="B3469" s="27" t="s">
        <v>21</v>
      </c>
      <c r="C3469" s="27">
        <v>1185732</v>
      </c>
      <c r="D3469" s="28">
        <v>44232</v>
      </c>
      <c r="E3469" s="27" t="s">
        <v>22</v>
      </c>
      <c r="F3469" s="27" t="s">
        <v>126</v>
      </c>
      <c r="G3469" s="27" t="s">
        <v>127</v>
      </c>
      <c r="H3469" s="27" t="s">
        <v>25</v>
      </c>
      <c r="I3469" s="29">
        <v>0.4</v>
      </c>
      <c r="J3469" s="30">
        <v>2000</v>
      </c>
      <c r="K3469" s="31">
        <f t="shared" si="26"/>
        <v>800</v>
      </c>
      <c r="L3469" s="31">
        <f t="shared" si="27"/>
        <v>320</v>
      </c>
      <c r="M3469" s="32">
        <v>0.4</v>
      </c>
      <c r="O3469" s="37"/>
      <c r="P3469" s="35"/>
      <c r="Q3469" s="33"/>
      <c r="R3469" s="34"/>
    </row>
    <row r="3470" spans="1:18" ht="15.75" customHeight="1" x14ac:dyDescent="0.2">
      <c r="A3470" s="22"/>
      <c r="B3470" s="27" t="s">
        <v>21</v>
      </c>
      <c r="C3470" s="27">
        <v>1185732</v>
      </c>
      <c r="D3470" s="28">
        <v>44232</v>
      </c>
      <c r="E3470" s="27" t="s">
        <v>22</v>
      </c>
      <c r="F3470" s="27" t="s">
        <v>126</v>
      </c>
      <c r="G3470" s="27" t="s">
        <v>127</v>
      </c>
      <c r="H3470" s="27" t="s">
        <v>26</v>
      </c>
      <c r="I3470" s="29">
        <v>0.30000000000000004</v>
      </c>
      <c r="J3470" s="30">
        <v>2500</v>
      </c>
      <c r="K3470" s="31">
        <f t="shared" si="26"/>
        <v>750.00000000000011</v>
      </c>
      <c r="L3470" s="31">
        <f t="shared" si="27"/>
        <v>225.00000000000003</v>
      </c>
      <c r="M3470" s="32">
        <v>0.3</v>
      </c>
      <c r="O3470" s="37"/>
      <c r="P3470" s="35"/>
      <c r="Q3470" s="33"/>
      <c r="R3470" s="34"/>
    </row>
    <row r="3471" spans="1:18" ht="15.75" customHeight="1" x14ac:dyDescent="0.2">
      <c r="A3471" s="22"/>
      <c r="B3471" s="27" t="s">
        <v>21</v>
      </c>
      <c r="C3471" s="27">
        <v>1185732</v>
      </c>
      <c r="D3471" s="28">
        <v>44232</v>
      </c>
      <c r="E3471" s="27" t="s">
        <v>22</v>
      </c>
      <c r="F3471" s="27" t="s">
        <v>126</v>
      </c>
      <c r="G3471" s="27" t="s">
        <v>127</v>
      </c>
      <c r="H3471" s="27" t="s">
        <v>27</v>
      </c>
      <c r="I3471" s="29">
        <v>0.35</v>
      </c>
      <c r="J3471" s="30">
        <v>1250</v>
      </c>
      <c r="K3471" s="31">
        <f t="shared" si="26"/>
        <v>437.5</v>
      </c>
      <c r="L3471" s="31">
        <f t="shared" si="27"/>
        <v>131.25</v>
      </c>
      <c r="M3471" s="32">
        <v>0.3</v>
      </c>
      <c r="O3471" s="37"/>
      <c r="P3471" s="35"/>
      <c r="Q3471" s="33"/>
      <c r="R3471" s="34"/>
    </row>
    <row r="3472" spans="1:18" ht="15.75" customHeight="1" x14ac:dyDescent="0.2">
      <c r="A3472" s="22"/>
      <c r="B3472" s="27" t="s">
        <v>21</v>
      </c>
      <c r="C3472" s="27">
        <v>1185732</v>
      </c>
      <c r="D3472" s="28">
        <v>44232</v>
      </c>
      <c r="E3472" s="27" t="s">
        <v>22</v>
      </c>
      <c r="F3472" s="27" t="s">
        <v>126</v>
      </c>
      <c r="G3472" s="27" t="s">
        <v>127</v>
      </c>
      <c r="H3472" s="27" t="s">
        <v>28</v>
      </c>
      <c r="I3472" s="29">
        <v>0.5</v>
      </c>
      <c r="J3472" s="30">
        <v>2000</v>
      </c>
      <c r="K3472" s="31">
        <f t="shared" si="26"/>
        <v>1000</v>
      </c>
      <c r="L3472" s="31">
        <f t="shared" si="27"/>
        <v>300</v>
      </c>
      <c r="M3472" s="32">
        <v>0.3</v>
      </c>
      <c r="O3472" s="37"/>
      <c r="P3472" s="35"/>
      <c r="Q3472" s="33"/>
      <c r="R3472" s="34"/>
    </row>
    <row r="3473" spans="1:18" ht="15.75" customHeight="1" x14ac:dyDescent="0.2">
      <c r="A3473" s="22"/>
      <c r="B3473" s="27" t="s">
        <v>21</v>
      </c>
      <c r="C3473" s="27">
        <v>1185732</v>
      </c>
      <c r="D3473" s="28">
        <v>44232</v>
      </c>
      <c r="E3473" s="27" t="s">
        <v>22</v>
      </c>
      <c r="F3473" s="27" t="s">
        <v>126</v>
      </c>
      <c r="G3473" s="27" t="s">
        <v>127</v>
      </c>
      <c r="H3473" s="27" t="s">
        <v>29</v>
      </c>
      <c r="I3473" s="29">
        <v>0.4</v>
      </c>
      <c r="J3473" s="30">
        <v>3000</v>
      </c>
      <c r="K3473" s="31">
        <f t="shared" si="26"/>
        <v>1200</v>
      </c>
      <c r="L3473" s="31">
        <f t="shared" si="27"/>
        <v>420</v>
      </c>
      <c r="M3473" s="32">
        <v>0.35</v>
      </c>
      <c r="O3473" s="37"/>
      <c r="P3473" s="35"/>
      <c r="Q3473" s="33"/>
      <c r="R3473" s="34"/>
    </row>
    <row r="3474" spans="1:18" ht="15.75" customHeight="1" x14ac:dyDescent="0.2">
      <c r="A3474" s="22"/>
      <c r="B3474" s="27" t="s">
        <v>21</v>
      </c>
      <c r="C3474" s="27">
        <v>1185732</v>
      </c>
      <c r="D3474" s="28">
        <v>44258</v>
      </c>
      <c r="E3474" s="27" t="s">
        <v>22</v>
      </c>
      <c r="F3474" s="27" t="s">
        <v>126</v>
      </c>
      <c r="G3474" s="27" t="s">
        <v>127</v>
      </c>
      <c r="H3474" s="27" t="s">
        <v>24</v>
      </c>
      <c r="I3474" s="29">
        <v>0.4</v>
      </c>
      <c r="J3474" s="30">
        <v>5200</v>
      </c>
      <c r="K3474" s="31">
        <f t="shared" si="26"/>
        <v>2080</v>
      </c>
      <c r="L3474" s="31">
        <f t="shared" si="27"/>
        <v>832</v>
      </c>
      <c r="M3474" s="32">
        <v>0.4</v>
      </c>
      <c r="O3474" s="37"/>
      <c r="P3474" s="35"/>
      <c r="Q3474" s="33"/>
      <c r="R3474" s="34"/>
    </row>
    <row r="3475" spans="1:18" ht="15.75" customHeight="1" x14ac:dyDescent="0.2">
      <c r="A3475" s="22"/>
      <c r="B3475" s="27" t="s">
        <v>21</v>
      </c>
      <c r="C3475" s="27">
        <v>1185732</v>
      </c>
      <c r="D3475" s="28">
        <v>44258</v>
      </c>
      <c r="E3475" s="27" t="s">
        <v>22</v>
      </c>
      <c r="F3475" s="27" t="s">
        <v>126</v>
      </c>
      <c r="G3475" s="27" t="s">
        <v>127</v>
      </c>
      <c r="H3475" s="27" t="s">
        <v>25</v>
      </c>
      <c r="I3475" s="29">
        <v>0.4</v>
      </c>
      <c r="J3475" s="30">
        <v>2250</v>
      </c>
      <c r="K3475" s="31">
        <f t="shared" si="26"/>
        <v>900</v>
      </c>
      <c r="L3475" s="31">
        <f t="shared" si="27"/>
        <v>360</v>
      </c>
      <c r="M3475" s="32">
        <v>0.4</v>
      </c>
      <c r="O3475" s="37"/>
      <c r="P3475" s="35"/>
      <c r="Q3475" s="33"/>
      <c r="R3475" s="34"/>
    </row>
    <row r="3476" spans="1:18" ht="15.75" customHeight="1" x14ac:dyDescent="0.2">
      <c r="A3476" s="22"/>
      <c r="B3476" s="27" t="s">
        <v>21</v>
      </c>
      <c r="C3476" s="27">
        <v>1185732</v>
      </c>
      <c r="D3476" s="28">
        <v>44258</v>
      </c>
      <c r="E3476" s="27" t="s">
        <v>22</v>
      </c>
      <c r="F3476" s="27" t="s">
        <v>126</v>
      </c>
      <c r="G3476" s="27" t="s">
        <v>127</v>
      </c>
      <c r="H3476" s="27" t="s">
        <v>26</v>
      </c>
      <c r="I3476" s="29">
        <v>0.30000000000000004</v>
      </c>
      <c r="J3476" s="30">
        <v>2500</v>
      </c>
      <c r="K3476" s="31">
        <f t="shared" si="26"/>
        <v>750.00000000000011</v>
      </c>
      <c r="L3476" s="31">
        <f t="shared" si="27"/>
        <v>225.00000000000003</v>
      </c>
      <c r="M3476" s="32">
        <v>0.3</v>
      </c>
      <c r="O3476" s="37"/>
      <c r="P3476" s="35"/>
      <c r="Q3476" s="33"/>
      <c r="R3476" s="34"/>
    </row>
    <row r="3477" spans="1:18" ht="15.75" customHeight="1" x14ac:dyDescent="0.2">
      <c r="A3477" s="22"/>
      <c r="B3477" s="27" t="s">
        <v>21</v>
      </c>
      <c r="C3477" s="27">
        <v>1185732</v>
      </c>
      <c r="D3477" s="28">
        <v>44258</v>
      </c>
      <c r="E3477" s="27" t="s">
        <v>22</v>
      </c>
      <c r="F3477" s="27" t="s">
        <v>126</v>
      </c>
      <c r="G3477" s="27" t="s">
        <v>127</v>
      </c>
      <c r="H3477" s="27" t="s">
        <v>27</v>
      </c>
      <c r="I3477" s="29">
        <v>0.35</v>
      </c>
      <c r="J3477" s="30">
        <v>1000</v>
      </c>
      <c r="K3477" s="31">
        <f t="shared" si="26"/>
        <v>350</v>
      </c>
      <c r="L3477" s="31">
        <f t="shared" si="27"/>
        <v>105</v>
      </c>
      <c r="M3477" s="32">
        <v>0.3</v>
      </c>
      <c r="O3477" s="37"/>
      <c r="P3477" s="35"/>
      <c r="Q3477" s="33"/>
      <c r="R3477" s="34"/>
    </row>
    <row r="3478" spans="1:18" ht="15.75" customHeight="1" x14ac:dyDescent="0.2">
      <c r="A3478" s="22"/>
      <c r="B3478" s="27" t="s">
        <v>21</v>
      </c>
      <c r="C3478" s="27">
        <v>1185732</v>
      </c>
      <c r="D3478" s="28">
        <v>44258</v>
      </c>
      <c r="E3478" s="27" t="s">
        <v>22</v>
      </c>
      <c r="F3478" s="27" t="s">
        <v>126</v>
      </c>
      <c r="G3478" s="27" t="s">
        <v>127</v>
      </c>
      <c r="H3478" s="27" t="s">
        <v>28</v>
      </c>
      <c r="I3478" s="29">
        <v>0.5</v>
      </c>
      <c r="J3478" s="30">
        <v>1500</v>
      </c>
      <c r="K3478" s="31">
        <f t="shared" si="26"/>
        <v>750</v>
      </c>
      <c r="L3478" s="31">
        <f t="shared" si="27"/>
        <v>225</v>
      </c>
      <c r="M3478" s="32">
        <v>0.3</v>
      </c>
      <c r="O3478" s="37"/>
      <c r="P3478" s="35"/>
      <c r="Q3478" s="33"/>
      <c r="R3478" s="34"/>
    </row>
    <row r="3479" spans="1:18" ht="15.75" customHeight="1" x14ac:dyDescent="0.2">
      <c r="A3479" s="22"/>
      <c r="B3479" s="27" t="s">
        <v>21</v>
      </c>
      <c r="C3479" s="27">
        <v>1185732</v>
      </c>
      <c r="D3479" s="28">
        <v>44258</v>
      </c>
      <c r="E3479" s="27" t="s">
        <v>22</v>
      </c>
      <c r="F3479" s="27" t="s">
        <v>126</v>
      </c>
      <c r="G3479" s="27" t="s">
        <v>127</v>
      </c>
      <c r="H3479" s="27" t="s">
        <v>29</v>
      </c>
      <c r="I3479" s="29">
        <v>0.4</v>
      </c>
      <c r="J3479" s="30">
        <v>2500</v>
      </c>
      <c r="K3479" s="31">
        <f t="shared" si="26"/>
        <v>1000</v>
      </c>
      <c r="L3479" s="31">
        <f t="shared" si="27"/>
        <v>350</v>
      </c>
      <c r="M3479" s="32">
        <v>0.35</v>
      </c>
      <c r="O3479" s="37"/>
      <c r="P3479" s="35"/>
      <c r="Q3479" s="33"/>
      <c r="R3479" s="34"/>
    </row>
    <row r="3480" spans="1:18" ht="15.75" customHeight="1" x14ac:dyDescent="0.2">
      <c r="A3480" s="22"/>
      <c r="B3480" s="27" t="s">
        <v>21</v>
      </c>
      <c r="C3480" s="27">
        <v>1185732</v>
      </c>
      <c r="D3480" s="28">
        <v>44290</v>
      </c>
      <c r="E3480" s="27" t="s">
        <v>22</v>
      </c>
      <c r="F3480" s="27" t="s">
        <v>126</v>
      </c>
      <c r="G3480" s="27" t="s">
        <v>127</v>
      </c>
      <c r="H3480" s="27" t="s">
        <v>24</v>
      </c>
      <c r="I3480" s="29">
        <v>0.4</v>
      </c>
      <c r="J3480" s="30">
        <v>5000</v>
      </c>
      <c r="K3480" s="31">
        <f t="shared" si="26"/>
        <v>2000</v>
      </c>
      <c r="L3480" s="31">
        <f t="shared" si="27"/>
        <v>800</v>
      </c>
      <c r="M3480" s="32">
        <v>0.4</v>
      </c>
      <c r="O3480" s="37"/>
      <c r="P3480" s="35"/>
      <c r="Q3480" s="33"/>
      <c r="R3480" s="34"/>
    </row>
    <row r="3481" spans="1:18" ht="15.75" customHeight="1" x14ac:dyDescent="0.2">
      <c r="A3481" s="22"/>
      <c r="B3481" s="27" t="s">
        <v>21</v>
      </c>
      <c r="C3481" s="27">
        <v>1185732</v>
      </c>
      <c r="D3481" s="28">
        <v>44290</v>
      </c>
      <c r="E3481" s="27" t="s">
        <v>22</v>
      </c>
      <c r="F3481" s="27" t="s">
        <v>126</v>
      </c>
      <c r="G3481" s="27" t="s">
        <v>127</v>
      </c>
      <c r="H3481" s="27" t="s">
        <v>25</v>
      </c>
      <c r="I3481" s="29">
        <v>0.4</v>
      </c>
      <c r="J3481" s="30">
        <v>2000</v>
      </c>
      <c r="K3481" s="31">
        <f t="shared" si="26"/>
        <v>800</v>
      </c>
      <c r="L3481" s="31">
        <f t="shared" si="27"/>
        <v>320</v>
      </c>
      <c r="M3481" s="32">
        <v>0.4</v>
      </c>
      <c r="O3481" s="37"/>
      <c r="P3481" s="35"/>
      <c r="Q3481" s="33"/>
      <c r="R3481" s="34"/>
    </row>
    <row r="3482" spans="1:18" ht="15.75" customHeight="1" x14ac:dyDescent="0.2">
      <c r="A3482" s="22"/>
      <c r="B3482" s="27" t="s">
        <v>21</v>
      </c>
      <c r="C3482" s="27">
        <v>1185732</v>
      </c>
      <c r="D3482" s="28">
        <v>44290</v>
      </c>
      <c r="E3482" s="27" t="s">
        <v>22</v>
      </c>
      <c r="F3482" s="27" t="s">
        <v>126</v>
      </c>
      <c r="G3482" s="27" t="s">
        <v>127</v>
      </c>
      <c r="H3482" s="27" t="s">
        <v>26</v>
      </c>
      <c r="I3482" s="29">
        <v>0.30000000000000004</v>
      </c>
      <c r="J3482" s="30">
        <v>2000</v>
      </c>
      <c r="K3482" s="31">
        <f t="shared" si="26"/>
        <v>600.00000000000011</v>
      </c>
      <c r="L3482" s="31">
        <f t="shared" si="27"/>
        <v>180.00000000000003</v>
      </c>
      <c r="M3482" s="32">
        <v>0.3</v>
      </c>
      <c r="O3482" s="37"/>
      <c r="P3482" s="35"/>
      <c r="Q3482" s="33"/>
      <c r="R3482" s="34"/>
    </row>
    <row r="3483" spans="1:18" ht="15.75" customHeight="1" x14ac:dyDescent="0.2">
      <c r="A3483" s="22"/>
      <c r="B3483" s="27" t="s">
        <v>21</v>
      </c>
      <c r="C3483" s="27">
        <v>1185732</v>
      </c>
      <c r="D3483" s="28">
        <v>44290</v>
      </c>
      <c r="E3483" s="27" t="s">
        <v>22</v>
      </c>
      <c r="F3483" s="27" t="s">
        <v>126</v>
      </c>
      <c r="G3483" s="27" t="s">
        <v>127</v>
      </c>
      <c r="H3483" s="27" t="s">
        <v>27</v>
      </c>
      <c r="I3483" s="29">
        <v>0.35</v>
      </c>
      <c r="J3483" s="30">
        <v>1250</v>
      </c>
      <c r="K3483" s="31">
        <f t="shared" si="26"/>
        <v>437.5</v>
      </c>
      <c r="L3483" s="31">
        <f t="shared" si="27"/>
        <v>131.25</v>
      </c>
      <c r="M3483" s="32">
        <v>0.3</v>
      </c>
      <c r="O3483" s="37"/>
      <c r="P3483" s="35"/>
      <c r="Q3483" s="33"/>
      <c r="R3483" s="34"/>
    </row>
    <row r="3484" spans="1:18" ht="15.75" customHeight="1" x14ac:dyDescent="0.2">
      <c r="A3484" s="22"/>
      <c r="B3484" s="27" t="s">
        <v>21</v>
      </c>
      <c r="C3484" s="27">
        <v>1185732</v>
      </c>
      <c r="D3484" s="28">
        <v>44290</v>
      </c>
      <c r="E3484" s="27" t="s">
        <v>22</v>
      </c>
      <c r="F3484" s="27" t="s">
        <v>126</v>
      </c>
      <c r="G3484" s="27" t="s">
        <v>127</v>
      </c>
      <c r="H3484" s="27" t="s">
        <v>28</v>
      </c>
      <c r="I3484" s="29">
        <v>0.5</v>
      </c>
      <c r="J3484" s="30">
        <v>1250</v>
      </c>
      <c r="K3484" s="31">
        <f t="shared" si="26"/>
        <v>625</v>
      </c>
      <c r="L3484" s="31">
        <f t="shared" si="27"/>
        <v>187.5</v>
      </c>
      <c r="M3484" s="32">
        <v>0.3</v>
      </c>
      <c r="O3484" s="37"/>
      <c r="P3484" s="35"/>
      <c r="Q3484" s="33"/>
      <c r="R3484" s="34"/>
    </row>
    <row r="3485" spans="1:18" ht="15.75" customHeight="1" x14ac:dyDescent="0.2">
      <c r="A3485" s="22"/>
      <c r="B3485" s="27" t="s">
        <v>21</v>
      </c>
      <c r="C3485" s="27">
        <v>1185732</v>
      </c>
      <c r="D3485" s="28">
        <v>44290</v>
      </c>
      <c r="E3485" s="27" t="s">
        <v>22</v>
      </c>
      <c r="F3485" s="27" t="s">
        <v>126</v>
      </c>
      <c r="G3485" s="27" t="s">
        <v>127</v>
      </c>
      <c r="H3485" s="27" t="s">
        <v>29</v>
      </c>
      <c r="I3485" s="29">
        <v>0.4</v>
      </c>
      <c r="J3485" s="30">
        <v>2750</v>
      </c>
      <c r="K3485" s="31">
        <f t="shared" si="26"/>
        <v>1100</v>
      </c>
      <c r="L3485" s="31">
        <f t="shared" si="27"/>
        <v>385</v>
      </c>
      <c r="M3485" s="32">
        <v>0.35</v>
      </c>
      <c r="O3485" s="37"/>
      <c r="P3485" s="35"/>
      <c r="Q3485" s="33"/>
      <c r="R3485" s="34"/>
    </row>
    <row r="3486" spans="1:18" ht="15.75" customHeight="1" x14ac:dyDescent="0.2">
      <c r="A3486" s="22"/>
      <c r="B3486" s="27" t="s">
        <v>21</v>
      </c>
      <c r="C3486" s="27">
        <v>1185732</v>
      </c>
      <c r="D3486" s="28">
        <v>44319</v>
      </c>
      <c r="E3486" s="27" t="s">
        <v>22</v>
      </c>
      <c r="F3486" s="27" t="s">
        <v>126</v>
      </c>
      <c r="G3486" s="27" t="s">
        <v>127</v>
      </c>
      <c r="H3486" s="27" t="s">
        <v>24</v>
      </c>
      <c r="I3486" s="29">
        <v>0.54999999999999993</v>
      </c>
      <c r="J3486" s="30">
        <v>5450</v>
      </c>
      <c r="K3486" s="31">
        <f t="shared" si="26"/>
        <v>2997.4999999999995</v>
      </c>
      <c r="L3486" s="31">
        <f t="shared" si="27"/>
        <v>1198.9999999999998</v>
      </c>
      <c r="M3486" s="32">
        <v>0.4</v>
      </c>
      <c r="O3486" s="37"/>
      <c r="P3486" s="35"/>
      <c r="Q3486" s="33"/>
      <c r="R3486" s="34"/>
    </row>
    <row r="3487" spans="1:18" ht="15.75" customHeight="1" x14ac:dyDescent="0.2">
      <c r="A3487" s="22"/>
      <c r="B3487" s="27" t="s">
        <v>21</v>
      </c>
      <c r="C3487" s="27">
        <v>1185732</v>
      </c>
      <c r="D3487" s="28">
        <v>44319</v>
      </c>
      <c r="E3487" s="27" t="s">
        <v>22</v>
      </c>
      <c r="F3487" s="27" t="s">
        <v>126</v>
      </c>
      <c r="G3487" s="27" t="s">
        <v>127</v>
      </c>
      <c r="H3487" s="27" t="s">
        <v>25</v>
      </c>
      <c r="I3487" s="29">
        <v>0.5</v>
      </c>
      <c r="J3487" s="30">
        <v>2500</v>
      </c>
      <c r="K3487" s="31">
        <f t="shared" si="26"/>
        <v>1250</v>
      </c>
      <c r="L3487" s="31">
        <f t="shared" si="27"/>
        <v>500</v>
      </c>
      <c r="M3487" s="32">
        <v>0.4</v>
      </c>
      <c r="O3487" s="37"/>
      <c r="P3487" s="35"/>
      <c r="Q3487" s="33"/>
      <c r="R3487" s="34"/>
    </row>
    <row r="3488" spans="1:18" ht="15.75" customHeight="1" x14ac:dyDescent="0.2">
      <c r="A3488" s="22"/>
      <c r="B3488" s="27" t="s">
        <v>21</v>
      </c>
      <c r="C3488" s="27">
        <v>1185732</v>
      </c>
      <c r="D3488" s="28">
        <v>44319</v>
      </c>
      <c r="E3488" s="27" t="s">
        <v>22</v>
      </c>
      <c r="F3488" s="27" t="s">
        <v>126</v>
      </c>
      <c r="G3488" s="27" t="s">
        <v>127</v>
      </c>
      <c r="H3488" s="27" t="s">
        <v>26</v>
      </c>
      <c r="I3488" s="29">
        <v>0.45</v>
      </c>
      <c r="J3488" s="30">
        <v>2750</v>
      </c>
      <c r="K3488" s="31">
        <f t="shared" si="26"/>
        <v>1237.5</v>
      </c>
      <c r="L3488" s="31">
        <f t="shared" si="27"/>
        <v>371.25</v>
      </c>
      <c r="M3488" s="32">
        <v>0.3</v>
      </c>
      <c r="O3488" s="37"/>
      <c r="P3488" s="35"/>
      <c r="Q3488" s="33"/>
      <c r="R3488" s="34"/>
    </row>
    <row r="3489" spans="1:18" ht="15.75" customHeight="1" x14ac:dyDescent="0.2">
      <c r="A3489" s="22"/>
      <c r="B3489" s="27" t="s">
        <v>21</v>
      </c>
      <c r="C3489" s="27">
        <v>1185732</v>
      </c>
      <c r="D3489" s="28">
        <v>44319</v>
      </c>
      <c r="E3489" s="27" t="s">
        <v>22</v>
      </c>
      <c r="F3489" s="27" t="s">
        <v>126</v>
      </c>
      <c r="G3489" s="27" t="s">
        <v>127</v>
      </c>
      <c r="H3489" s="27" t="s">
        <v>27</v>
      </c>
      <c r="I3489" s="29">
        <v>0.45</v>
      </c>
      <c r="J3489" s="30">
        <v>2250</v>
      </c>
      <c r="K3489" s="31">
        <f t="shared" si="26"/>
        <v>1012.5</v>
      </c>
      <c r="L3489" s="31">
        <f t="shared" si="27"/>
        <v>303.75</v>
      </c>
      <c r="M3489" s="32">
        <v>0.3</v>
      </c>
      <c r="O3489" s="37"/>
      <c r="P3489" s="35"/>
      <c r="Q3489" s="33"/>
      <c r="R3489" s="34"/>
    </row>
    <row r="3490" spans="1:18" ht="15.75" customHeight="1" x14ac:dyDescent="0.2">
      <c r="A3490" s="22"/>
      <c r="B3490" s="27" t="s">
        <v>21</v>
      </c>
      <c r="C3490" s="27">
        <v>1185732</v>
      </c>
      <c r="D3490" s="28">
        <v>44319</v>
      </c>
      <c r="E3490" s="27" t="s">
        <v>22</v>
      </c>
      <c r="F3490" s="27" t="s">
        <v>126</v>
      </c>
      <c r="G3490" s="27" t="s">
        <v>127</v>
      </c>
      <c r="H3490" s="27" t="s">
        <v>28</v>
      </c>
      <c r="I3490" s="29">
        <v>0.54999999999999993</v>
      </c>
      <c r="J3490" s="30">
        <v>2500</v>
      </c>
      <c r="K3490" s="31">
        <f t="shared" si="26"/>
        <v>1374.9999999999998</v>
      </c>
      <c r="L3490" s="31">
        <f t="shared" si="27"/>
        <v>412.49999999999994</v>
      </c>
      <c r="M3490" s="32">
        <v>0.3</v>
      </c>
      <c r="O3490" s="37"/>
      <c r="P3490" s="35"/>
      <c r="Q3490" s="33"/>
      <c r="R3490" s="34"/>
    </row>
    <row r="3491" spans="1:18" ht="15.75" customHeight="1" x14ac:dyDescent="0.2">
      <c r="A3491" s="22"/>
      <c r="B3491" s="27" t="s">
        <v>21</v>
      </c>
      <c r="C3491" s="27">
        <v>1185732</v>
      </c>
      <c r="D3491" s="28">
        <v>44319</v>
      </c>
      <c r="E3491" s="27" t="s">
        <v>22</v>
      </c>
      <c r="F3491" s="27" t="s">
        <v>126</v>
      </c>
      <c r="G3491" s="27" t="s">
        <v>127</v>
      </c>
      <c r="H3491" s="27" t="s">
        <v>29</v>
      </c>
      <c r="I3491" s="29">
        <v>0.6</v>
      </c>
      <c r="J3491" s="30">
        <v>3750</v>
      </c>
      <c r="K3491" s="31">
        <f t="shared" si="26"/>
        <v>2250</v>
      </c>
      <c r="L3491" s="31">
        <f t="shared" si="27"/>
        <v>787.5</v>
      </c>
      <c r="M3491" s="32">
        <v>0.35</v>
      </c>
      <c r="O3491" s="37"/>
      <c r="P3491" s="35"/>
      <c r="Q3491" s="33"/>
      <c r="R3491" s="34"/>
    </row>
    <row r="3492" spans="1:18" ht="15.75" customHeight="1" x14ac:dyDescent="0.2">
      <c r="A3492" s="22"/>
      <c r="B3492" s="27" t="s">
        <v>21</v>
      </c>
      <c r="C3492" s="27">
        <v>1185732</v>
      </c>
      <c r="D3492" s="28">
        <v>44352</v>
      </c>
      <c r="E3492" s="27" t="s">
        <v>22</v>
      </c>
      <c r="F3492" s="27" t="s">
        <v>126</v>
      </c>
      <c r="G3492" s="27" t="s">
        <v>127</v>
      </c>
      <c r="H3492" s="27" t="s">
        <v>24</v>
      </c>
      <c r="I3492" s="29">
        <v>0.54999999999999993</v>
      </c>
      <c r="J3492" s="30">
        <v>6250</v>
      </c>
      <c r="K3492" s="31">
        <f t="shared" si="26"/>
        <v>3437.4999999999995</v>
      </c>
      <c r="L3492" s="31">
        <f t="shared" si="27"/>
        <v>1375</v>
      </c>
      <c r="M3492" s="32">
        <v>0.4</v>
      </c>
      <c r="O3492" s="37"/>
      <c r="P3492" s="35"/>
      <c r="Q3492" s="33"/>
      <c r="R3492" s="34"/>
    </row>
    <row r="3493" spans="1:18" ht="15.75" customHeight="1" x14ac:dyDescent="0.2">
      <c r="A3493" s="22"/>
      <c r="B3493" s="27" t="s">
        <v>21</v>
      </c>
      <c r="C3493" s="27">
        <v>1185732</v>
      </c>
      <c r="D3493" s="28">
        <v>44352</v>
      </c>
      <c r="E3493" s="27" t="s">
        <v>22</v>
      </c>
      <c r="F3493" s="27" t="s">
        <v>126</v>
      </c>
      <c r="G3493" s="27" t="s">
        <v>127</v>
      </c>
      <c r="H3493" s="27" t="s">
        <v>25</v>
      </c>
      <c r="I3493" s="29">
        <v>0.5</v>
      </c>
      <c r="J3493" s="30">
        <v>3750</v>
      </c>
      <c r="K3493" s="31">
        <f t="shared" si="26"/>
        <v>1875</v>
      </c>
      <c r="L3493" s="31">
        <f t="shared" si="27"/>
        <v>750</v>
      </c>
      <c r="M3493" s="32">
        <v>0.4</v>
      </c>
      <c r="O3493" s="37"/>
      <c r="P3493" s="35"/>
      <c r="Q3493" s="33"/>
      <c r="R3493" s="34"/>
    </row>
    <row r="3494" spans="1:18" ht="15.75" customHeight="1" x14ac:dyDescent="0.2">
      <c r="A3494" s="22"/>
      <c r="B3494" s="27" t="s">
        <v>21</v>
      </c>
      <c r="C3494" s="27">
        <v>1185732</v>
      </c>
      <c r="D3494" s="28">
        <v>44352</v>
      </c>
      <c r="E3494" s="27" t="s">
        <v>22</v>
      </c>
      <c r="F3494" s="27" t="s">
        <v>126</v>
      </c>
      <c r="G3494" s="27" t="s">
        <v>127</v>
      </c>
      <c r="H3494" s="27" t="s">
        <v>26</v>
      </c>
      <c r="I3494" s="29">
        <v>0.45</v>
      </c>
      <c r="J3494" s="30">
        <v>3000</v>
      </c>
      <c r="K3494" s="31">
        <f t="shared" si="26"/>
        <v>1350</v>
      </c>
      <c r="L3494" s="31">
        <f t="shared" si="27"/>
        <v>405</v>
      </c>
      <c r="M3494" s="32">
        <v>0.3</v>
      </c>
      <c r="O3494" s="37"/>
      <c r="P3494" s="35"/>
      <c r="Q3494" s="33"/>
      <c r="R3494" s="34"/>
    </row>
    <row r="3495" spans="1:18" ht="15.75" customHeight="1" x14ac:dyDescent="0.2">
      <c r="A3495" s="22"/>
      <c r="B3495" s="27" t="s">
        <v>21</v>
      </c>
      <c r="C3495" s="27">
        <v>1185732</v>
      </c>
      <c r="D3495" s="28">
        <v>44352</v>
      </c>
      <c r="E3495" s="27" t="s">
        <v>22</v>
      </c>
      <c r="F3495" s="27" t="s">
        <v>126</v>
      </c>
      <c r="G3495" s="27" t="s">
        <v>127</v>
      </c>
      <c r="H3495" s="27" t="s">
        <v>27</v>
      </c>
      <c r="I3495" s="29">
        <v>0.45</v>
      </c>
      <c r="J3495" s="30">
        <v>2750</v>
      </c>
      <c r="K3495" s="31">
        <f t="shared" si="26"/>
        <v>1237.5</v>
      </c>
      <c r="L3495" s="31">
        <f t="shared" si="27"/>
        <v>371.25</v>
      </c>
      <c r="M3495" s="32">
        <v>0.3</v>
      </c>
      <c r="O3495" s="37"/>
      <c r="P3495" s="35"/>
      <c r="Q3495" s="33"/>
      <c r="R3495" s="34"/>
    </row>
    <row r="3496" spans="1:18" ht="15.75" customHeight="1" x14ac:dyDescent="0.2">
      <c r="A3496" s="22"/>
      <c r="B3496" s="27" t="s">
        <v>21</v>
      </c>
      <c r="C3496" s="27">
        <v>1185732</v>
      </c>
      <c r="D3496" s="28">
        <v>44352</v>
      </c>
      <c r="E3496" s="27" t="s">
        <v>22</v>
      </c>
      <c r="F3496" s="27" t="s">
        <v>126</v>
      </c>
      <c r="G3496" s="27" t="s">
        <v>127</v>
      </c>
      <c r="H3496" s="27" t="s">
        <v>28</v>
      </c>
      <c r="I3496" s="29">
        <v>0.54999999999999993</v>
      </c>
      <c r="J3496" s="30">
        <v>2750</v>
      </c>
      <c r="K3496" s="31">
        <f t="shared" si="26"/>
        <v>1512.4999999999998</v>
      </c>
      <c r="L3496" s="31">
        <f t="shared" si="27"/>
        <v>453.74999999999994</v>
      </c>
      <c r="M3496" s="32">
        <v>0.3</v>
      </c>
      <c r="O3496" s="37"/>
      <c r="P3496" s="35"/>
      <c r="Q3496" s="33"/>
      <c r="R3496" s="34"/>
    </row>
    <row r="3497" spans="1:18" ht="15.75" customHeight="1" x14ac:dyDescent="0.2">
      <c r="A3497" s="22"/>
      <c r="B3497" s="27" t="s">
        <v>21</v>
      </c>
      <c r="C3497" s="27">
        <v>1185732</v>
      </c>
      <c r="D3497" s="28">
        <v>44352</v>
      </c>
      <c r="E3497" s="27" t="s">
        <v>22</v>
      </c>
      <c r="F3497" s="27" t="s">
        <v>126</v>
      </c>
      <c r="G3497" s="27" t="s">
        <v>127</v>
      </c>
      <c r="H3497" s="27" t="s">
        <v>29</v>
      </c>
      <c r="I3497" s="29">
        <v>0.6</v>
      </c>
      <c r="J3497" s="30">
        <v>4250</v>
      </c>
      <c r="K3497" s="31">
        <f t="shared" si="26"/>
        <v>2550</v>
      </c>
      <c r="L3497" s="31">
        <f t="shared" si="27"/>
        <v>892.5</v>
      </c>
      <c r="M3497" s="32">
        <v>0.35</v>
      </c>
      <c r="O3497" s="37"/>
      <c r="P3497" s="35"/>
      <c r="Q3497" s="33"/>
      <c r="R3497" s="34"/>
    </row>
    <row r="3498" spans="1:18" ht="15.75" customHeight="1" x14ac:dyDescent="0.2">
      <c r="A3498" s="22"/>
      <c r="B3498" s="27" t="s">
        <v>21</v>
      </c>
      <c r="C3498" s="27">
        <v>1185732</v>
      </c>
      <c r="D3498" s="28">
        <v>44380</v>
      </c>
      <c r="E3498" s="27" t="s">
        <v>22</v>
      </c>
      <c r="F3498" s="27" t="s">
        <v>126</v>
      </c>
      <c r="G3498" s="27" t="s">
        <v>127</v>
      </c>
      <c r="H3498" s="27" t="s">
        <v>24</v>
      </c>
      <c r="I3498" s="29">
        <v>0.54999999999999993</v>
      </c>
      <c r="J3498" s="30">
        <v>6500</v>
      </c>
      <c r="K3498" s="31">
        <f t="shared" si="26"/>
        <v>3574.9999999999995</v>
      </c>
      <c r="L3498" s="31">
        <f t="shared" si="27"/>
        <v>1430</v>
      </c>
      <c r="M3498" s="32">
        <v>0.4</v>
      </c>
      <c r="O3498" s="37"/>
      <c r="P3498" s="35"/>
      <c r="Q3498" s="33"/>
      <c r="R3498" s="34"/>
    </row>
    <row r="3499" spans="1:18" ht="15.75" customHeight="1" x14ac:dyDescent="0.2">
      <c r="A3499" s="22"/>
      <c r="B3499" s="27" t="s">
        <v>21</v>
      </c>
      <c r="C3499" s="27">
        <v>1185732</v>
      </c>
      <c r="D3499" s="28">
        <v>44380</v>
      </c>
      <c r="E3499" s="27" t="s">
        <v>22</v>
      </c>
      <c r="F3499" s="27" t="s">
        <v>126</v>
      </c>
      <c r="G3499" s="27" t="s">
        <v>127</v>
      </c>
      <c r="H3499" s="27" t="s">
        <v>25</v>
      </c>
      <c r="I3499" s="29">
        <v>0.5</v>
      </c>
      <c r="J3499" s="30">
        <v>4000</v>
      </c>
      <c r="K3499" s="31">
        <f t="shared" si="26"/>
        <v>2000</v>
      </c>
      <c r="L3499" s="31">
        <f t="shared" si="27"/>
        <v>800</v>
      </c>
      <c r="M3499" s="32">
        <v>0.4</v>
      </c>
      <c r="O3499" s="37"/>
      <c r="P3499" s="35"/>
      <c r="Q3499" s="33"/>
      <c r="R3499" s="34"/>
    </row>
    <row r="3500" spans="1:18" ht="15.75" customHeight="1" x14ac:dyDescent="0.2">
      <c r="A3500" s="22"/>
      <c r="B3500" s="27" t="s">
        <v>21</v>
      </c>
      <c r="C3500" s="27">
        <v>1185732</v>
      </c>
      <c r="D3500" s="28">
        <v>44380</v>
      </c>
      <c r="E3500" s="27" t="s">
        <v>22</v>
      </c>
      <c r="F3500" s="27" t="s">
        <v>126</v>
      </c>
      <c r="G3500" s="27" t="s">
        <v>127</v>
      </c>
      <c r="H3500" s="27" t="s">
        <v>26</v>
      </c>
      <c r="I3500" s="29">
        <v>0.45</v>
      </c>
      <c r="J3500" s="30">
        <v>3250</v>
      </c>
      <c r="K3500" s="31">
        <f t="shared" si="26"/>
        <v>1462.5</v>
      </c>
      <c r="L3500" s="31">
        <f t="shared" si="27"/>
        <v>438.75</v>
      </c>
      <c r="M3500" s="32">
        <v>0.3</v>
      </c>
      <c r="O3500" s="37"/>
      <c r="P3500" s="35"/>
      <c r="Q3500" s="33"/>
      <c r="R3500" s="34"/>
    </row>
    <row r="3501" spans="1:18" ht="15.75" customHeight="1" x14ac:dyDescent="0.2">
      <c r="A3501" s="22"/>
      <c r="B3501" s="27" t="s">
        <v>21</v>
      </c>
      <c r="C3501" s="27">
        <v>1185732</v>
      </c>
      <c r="D3501" s="28">
        <v>44380</v>
      </c>
      <c r="E3501" s="27" t="s">
        <v>22</v>
      </c>
      <c r="F3501" s="27" t="s">
        <v>126</v>
      </c>
      <c r="G3501" s="27" t="s">
        <v>127</v>
      </c>
      <c r="H3501" s="27" t="s">
        <v>27</v>
      </c>
      <c r="I3501" s="29">
        <v>0.45</v>
      </c>
      <c r="J3501" s="30">
        <v>2750</v>
      </c>
      <c r="K3501" s="31">
        <f t="shared" si="26"/>
        <v>1237.5</v>
      </c>
      <c r="L3501" s="31">
        <f t="shared" si="27"/>
        <v>371.25</v>
      </c>
      <c r="M3501" s="32">
        <v>0.3</v>
      </c>
      <c r="O3501" s="37"/>
      <c r="P3501" s="35"/>
      <c r="Q3501" s="33"/>
      <c r="R3501" s="34"/>
    </row>
    <row r="3502" spans="1:18" ht="15.75" customHeight="1" x14ac:dyDescent="0.2">
      <c r="A3502" s="22"/>
      <c r="B3502" s="27" t="s">
        <v>21</v>
      </c>
      <c r="C3502" s="27">
        <v>1185732</v>
      </c>
      <c r="D3502" s="28">
        <v>44380</v>
      </c>
      <c r="E3502" s="27" t="s">
        <v>22</v>
      </c>
      <c r="F3502" s="27" t="s">
        <v>126</v>
      </c>
      <c r="G3502" s="27" t="s">
        <v>127</v>
      </c>
      <c r="H3502" s="27" t="s">
        <v>28</v>
      </c>
      <c r="I3502" s="29">
        <v>0.54999999999999993</v>
      </c>
      <c r="J3502" s="30">
        <v>3000</v>
      </c>
      <c r="K3502" s="31">
        <f t="shared" si="26"/>
        <v>1649.9999999999998</v>
      </c>
      <c r="L3502" s="31">
        <f t="shared" si="27"/>
        <v>494.99999999999989</v>
      </c>
      <c r="M3502" s="32">
        <v>0.3</v>
      </c>
      <c r="O3502" s="37"/>
      <c r="P3502" s="35"/>
      <c r="Q3502" s="33"/>
      <c r="R3502" s="34"/>
    </row>
    <row r="3503" spans="1:18" ht="15.75" customHeight="1" x14ac:dyDescent="0.2">
      <c r="A3503" s="22"/>
      <c r="B3503" s="27" t="s">
        <v>21</v>
      </c>
      <c r="C3503" s="27">
        <v>1185732</v>
      </c>
      <c r="D3503" s="28">
        <v>44380</v>
      </c>
      <c r="E3503" s="27" t="s">
        <v>22</v>
      </c>
      <c r="F3503" s="27" t="s">
        <v>126</v>
      </c>
      <c r="G3503" s="27" t="s">
        <v>127</v>
      </c>
      <c r="H3503" s="27" t="s">
        <v>29</v>
      </c>
      <c r="I3503" s="29">
        <v>0.6</v>
      </c>
      <c r="J3503" s="30">
        <v>4750</v>
      </c>
      <c r="K3503" s="31">
        <f t="shared" si="26"/>
        <v>2850</v>
      </c>
      <c r="L3503" s="31">
        <f t="shared" si="27"/>
        <v>997.49999999999989</v>
      </c>
      <c r="M3503" s="32">
        <v>0.35</v>
      </c>
      <c r="O3503" s="37"/>
      <c r="P3503" s="35"/>
      <c r="Q3503" s="33"/>
      <c r="R3503" s="34"/>
    </row>
    <row r="3504" spans="1:18" ht="15.75" customHeight="1" x14ac:dyDescent="0.2">
      <c r="A3504" s="22"/>
      <c r="B3504" s="27" t="s">
        <v>21</v>
      </c>
      <c r="C3504" s="27">
        <v>1185732</v>
      </c>
      <c r="D3504" s="28">
        <v>44412</v>
      </c>
      <c r="E3504" s="27" t="s">
        <v>22</v>
      </c>
      <c r="F3504" s="27" t="s">
        <v>126</v>
      </c>
      <c r="G3504" s="27" t="s">
        <v>127</v>
      </c>
      <c r="H3504" s="27" t="s">
        <v>24</v>
      </c>
      <c r="I3504" s="29">
        <v>0.54999999999999993</v>
      </c>
      <c r="J3504" s="30">
        <v>6250</v>
      </c>
      <c r="K3504" s="31">
        <f t="shared" si="26"/>
        <v>3437.4999999999995</v>
      </c>
      <c r="L3504" s="31">
        <f t="shared" si="27"/>
        <v>1375</v>
      </c>
      <c r="M3504" s="32">
        <v>0.4</v>
      </c>
      <c r="O3504" s="37"/>
      <c r="P3504" s="35"/>
      <c r="Q3504" s="33"/>
      <c r="R3504" s="34"/>
    </row>
    <row r="3505" spans="1:18" ht="15.75" customHeight="1" x14ac:dyDescent="0.2">
      <c r="A3505" s="22"/>
      <c r="B3505" s="27" t="s">
        <v>21</v>
      </c>
      <c r="C3505" s="27">
        <v>1185732</v>
      </c>
      <c r="D3505" s="28">
        <v>44412</v>
      </c>
      <c r="E3505" s="27" t="s">
        <v>22</v>
      </c>
      <c r="F3505" s="27" t="s">
        <v>126</v>
      </c>
      <c r="G3505" s="27" t="s">
        <v>127</v>
      </c>
      <c r="H3505" s="27" t="s">
        <v>25</v>
      </c>
      <c r="I3505" s="29">
        <v>0.5</v>
      </c>
      <c r="J3505" s="30">
        <v>4000</v>
      </c>
      <c r="K3505" s="31">
        <f t="shared" si="26"/>
        <v>2000</v>
      </c>
      <c r="L3505" s="31">
        <f t="shared" si="27"/>
        <v>800</v>
      </c>
      <c r="M3505" s="32">
        <v>0.4</v>
      </c>
      <c r="O3505" s="37"/>
      <c r="P3505" s="35"/>
      <c r="Q3505" s="33"/>
      <c r="R3505" s="34"/>
    </row>
    <row r="3506" spans="1:18" ht="15.75" customHeight="1" x14ac:dyDescent="0.2">
      <c r="A3506" s="22"/>
      <c r="B3506" s="27" t="s">
        <v>21</v>
      </c>
      <c r="C3506" s="27">
        <v>1185732</v>
      </c>
      <c r="D3506" s="28">
        <v>44412</v>
      </c>
      <c r="E3506" s="27" t="s">
        <v>22</v>
      </c>
      <c r="F3506" s="27" t="s">
        <v>126</v>
      </c>
      <c r="G3506" s="27" t="s">
        <v>127</v>
      </c>
      <c r="H3506" s="27" t="s">
        <v>26</v>
      </c>
      <c r="I3506" s="29">
        <v>0.45</v>
      </c>
      <c r="J3506" s="30">
        <v>3250</v>
      </c>
      <c r="K3506" s="31">
        <f t="shared" si="26"/>
        <v>1462.5</v>
      </c>
      <c r="L3506" s="31">
        <f t="shared" si="27"/>
        <v>438.75</v>
      </c>
      <c r="M3506" s="32">
        <v>0.3</v>
      </c>
      <c r="O3506" s="37"/>
      <c r="P3506" s="35"/>
      <c r="Q3506" s="33"/>
      <c r="R3506" s="34"/>
    </row>
    <row r="3507" spans="1:18" ht="15.75" customHeight="1" x14ac:dyDescent="0.2">
      <c r="A3507" s="22"/>
      <c r="B3507" s="27" t="s">
        <v>21</v>
      </c>
      <c r="C3507" s="27">
        <v>1185732</v>
      </c>
      <c r="D3507" s="28">
        <v>44412</v>
      </c>
      <c r="E3507" s="27" t="s">
        <v>22</v>
      </c>
      <c r="F3507" s="27" t="s">
        <v>126</v>
      </c>
      <c r="G3507" s="27" t="s">
        <v>127</v>
      </c>
      <c r="H3507" s="27" t="s">
        <v>27</v>
      </c>
      <c r="I3507" s="29">
        <v>0.45</v>
      </c>
      <c r="J3507" s="30">
        <v>2250</v>
      </c>
      <c r="K3507" s="31">
        <f t="shared" si="26"/>
        <v>1012.5</v>
      </c>
      <c r="L3507" s="31">
        <f t="shared" si="27"/>
        <v>303.75</v>
      </c>
      <c r="M3507" s="32">
        <v>0.3</v>
      </c>
      <c r="O3507" s="37"/>
      <c r="P3507" s="35"/>
      <c r="Q3507" s="33"/>
      <c r="R3507" s="34"/>
    </row>
    <row r="3508" spans="1:18" ht="15.75" customHeight="1" x14ac:dyDescent="0.2">
      <c r="A3508" s="22"/>
      <c r="B3508" s="27" t="s">
        <v>21</v>
      </c>
      <c r="C3508" s="27">
        <v>1185732</v>
      </c>
      <c r="D3508" s="28">
        <v>44412</v>
      </c>
      <c r="E3508" s="27" t="s">
        <v>22</v>
      </c>
      <c r="F3508" s="27" t="s">
        <v>126</v>
      </c>
      <c r="G3508" s="27" t="s">
        <v>127</v>
      </c>
      <c r="H3508" s="27" t="s">
        <v>28</v>
      </c>
      <c r="I3508" s="29">
        <v>0.54999999999999993</v>
      </c>
      <c r="J3508" s="30">
        <v>2000</v>
      </c>
      <c r="K3508" s="31">
        <f t="shared" si="26"/>
        <v>1099.9999999999998</v>
      </c>
      <c r="L3508" s="31">
        <f t="shared" si="27"/>
        <v>329.99999999999994</v>
      </c>
      <c r="M3508" s="32">
        <v>0.3</v>
      </c>
      <c r="O3508" s="37"/>
      <c r="P3508" s="35"/>
      <c r="Q3508" s="33"/>
      <c r="R3508" s="34"/>
    </row>
    <row r="3509" spans="1:18" ht="15.75" customHeight="1" x14ac:dyDescent="0.2">
      <c r="A3509" s="22"/>
      <c r="B3509" s="27" t="s">
        <v>21</v>
      </c>
      <c r="C3509" s="27">
        <v>1185732</v>
      </c>
      <c r="D3509" s="28">
        <v>44412</v>
      </c>
      <c r="E3509" s="27" t="s">
        <v>22</v>
      </c>
      <c r="F3509" s="27" t="s">
        <v>126</v>
      </c>
      <c r="G3509" s="27" t="s">
        <v>127</v>
      </c>
      <c r="H3509" s="27" t="s">
        <v>29</v>
      </c>
      <c r="I3509" s="29">
        <v>0.6</v>
      </c>
      <c r="J3509" s="30">
        <v>3750</v>
      </c>
      <c r="K3509" s="31">
        <f t="shared" si="26"/>
        <v>2250</v>
      </c>
      <c r="L3509" s="31">
        <f t="shared" si="27"/>
        <v>787.5</v>
      </c>
      <c r="M3509" s="32">
        <v>0.35</v>
      </c>
      <c r="O3509" s="37"/>
      <c r="P3509" s="35"/>
      <c r="Q3509" s="33"/>
      <c r="R3509" s="34"/>
    </row>
    <row r="3510" spans="1:18" ht="15.75" customHeight="1" x14ac:dyDescent="0.2">
      <c r="A3510" s="22"/>
      <c r="B3510" s="27" t="s">
        <v>21</v>
      </c>
      <c r="C3510" s="27">
        <v>1185732</v>
      </c>
      <c r="D3510" s="28">
        <v>44442</v>
      </c>
      <c r="E3510" s="27" t="s">
        <v>22</v>
      </c>
      <c r="F3510" s="27" t="s">
        <v>126</v>
      </c>
      <c r="G3510" s="27" t="s">
        <v>127</v>
      </c>
      <c r="H3510" s="27" t="s">
        <v>24</v>
      </c>
      <c r="I3510" s="29">
        <v>0.54999999999999993</v>
      </c>
      <c r="J3510" s="30">
        <v>5000</v>
      </c>
      <c r="K3510" s="31">
        <f t="shared" si="26"/>
        <v>2749.9999999999995</v>
      </c>
      <c r="L3510" s="31">
        <f t="shared" si="27"/>
        <v>1099.9999999999998</v>
      </c>
      <c r="M3510" s="32">
        <v>0.4</v>
      </c>
      <c r="O3510" s="37"/>
      <c r="P3510" s="35"/>
      <c r="Q3510" s="33"/>
      <c r="R3510" s="34"/>
    </row>
    <row r="3511" spans="1:18" ht="15.75" customHeight="1" x14ac:dyDescent="0.2">
      <c r="A3511" s="22"/>
      <c r="B3511" s="27" t="s">
        <v>21</v>
      </c>
      <c r="C3511" s="27">
        <v>1185732</v>
      </c>
      <c r="D3511" s="28">
        <v>44442</v>
      </c>
      <c r="E3511" s="27" t="s">
        <v>22</v>
      </c>
      <c r="F3511" s="27" t="s">
        <v>126</v>
      </c>
      <c r="G3511" s="27" t="s">
        <v>127</v>
      </c>
      <c r="H3511" s="27" t="s">
        <v>25</v>
      </c>
      <c r="I3511" s="29">
        <v>0.5</v>
      </c>
      <c r="J3511" s="30">
        <v>3000</v>
      </c>
      <c r="K3511" s="31">
        <f t="shared" si="26"/>
        <v>1500</v>
      </c>
      <c r="L3511" s="31">
        <f t="shared" si="27"/>
        <v>600</v>
      </c>
      <c r="M3511" s="32">
        <v>0.4</v>
      </c>
      <c r="O3511" s="37"/>
      <c r="P3511" s="35"/>
      <c r="Q3511" s="33"/>
      <c r="R3511" s="34"/>
    </row>
    <row r="3512" spans="1:18" ht="15.75" customHeight="1" x14ac:dyDescent="0.2">
      <c r="A3512" s="22"/>
      <c r="B3512" s="27" t="s">
        <v>21</v>
      </c>
      <c r="C3512" s="27">
        <v>1185732</v>
      </c>
      <c r="D3512" s="28">
        <v>44442</v>
      </c>
      <c r="E3512" s="27" t="s">
        <v>22</v>
      </c>
      <c r="F3512" s="27" t="s">
        <v>126</v>
      </c>
      <c r="G3512" s="27" t="s">
        <v>127</v>
      </c>
      <c r="H3512" s="27" t="s">
        <v>26</v>
      </c>
      <c r="I3512" s="29">
        <v>0.45</v>
      </c>
      <c r="J3512" s="30">
        <v>2000</v>
      </c>
      <c r="K3512" s="31">
        <f t="shared" si="26"/>
        <v>900</v>
      </c>
      <c r="L3512" s="31">
        <f t="shared" si="27"/>
        <v>270</v>
      </c>
      <c r="M3512" s="32">
        <v>0.3</v>
      </c>
      <c r="O3512" s="37"/>
      <c r="P3512" s="35"/>
      <c r="Q3512" s="33"/>
      <c r="R3512" s="34"/>
    </row>
    <row r="3513" spans="1:18" ht="15.75" customHeight="1" x14ac:dyDescent="0.2">
      <c r="A3513" s="22"/>
      <c r="B3513" s="27" t="s">
        <v>21</v>
      </c>
      <c r="C3513" s="27">
        <v>1185732</v>
      </c>
      <c r="D3513" s="28">
        <v>44442</v>
      </c>
      <c r="E3513" s="27" t="s">
        <v>22</v>
      </c>
      <c r="F3513" s="27" t="s">
        <v>126</v>
      </c>
      <c r="G3513" s="27" t="s">
        <v>127</v>
      </c>
      <c r="H3513" s="27" t="s">
        <v>27</v>
      </c>
      <c r="I3513" s="29">
        <v>0.45</v>
      </c>
      <c r="J3513" s="30">
        <v>1750</v>
      </c>
      <c r="K3513" s="31">
        <f t="shared" si="26"/>
        <v>787.5</v>
      </c>
      <c r="L3513" s="31">
        <f t="shared" si="27"/>
        <v>236.25</v>
      </c>
      <c r="M3513" s="32">
        <v>0.3</v>
      </c>
      <c r="O3513" s="37"/>
      <c r="P3513" s="35"/>
      <c r="Q3513" s="33"/>
      <c r="R3513" s="34"/>
    </row>
    <row r="3514" spans="1:18" ht="15.75" customHeight="1" x14ac:dyDescent="0.2">
      <c r="A3514" s="22"/>
      <c r="B3514" s="27" t="s">
        <v>21</v>
      </c>
      <c r="C3514" s="27">
        <v>1185732</v>
      </c>
      <c r="D3514" s="28">
        <v>44442</v>
      </c>
      <c r="E3514" s="27" t="s">
        <v>22</v>
      </c>
      <c r="F3514" s="27" t="s">
        <v>126</v>
      </c>
      <c r="G3514" s="27" t="s">
        <v>127</v>
      </c>
      <c r="H3514" s="27" t="s">
        <v>28</v>
      </c>
      <c r="I3514" s="29">
        <v>0.54999999999999993</v>
      </c>
      <c r="J3514" s="30">
        <v>1750</v>
      </c>
      <c r="K3514" s="31">
        <f t="shared" si="26"/>
        <v>962.49999999999989</v>
      </c>
      <c r="L3514" s="31">
        <f t="shared" si="27"/>
        <v>288.74999999999994</v>
      </c>
      <c r="M3514" s="32">
        <v>0.3</v>
      </c>
      <c r="O3514" s="37"/>
      <c r="P3514" s="35"/>
      <c r="Q3514" s="33"/>
      <c r="R3514" s="34"/>
    </row>
    <row r="3515" spans="1:18" ht="15.75" customHeight="1" x14ac:dyDescent="0.2">
      <c r="A3515" s="22"/>
      <c r="B3515" s="27" t="s">
        <v>21</v>
      </c>
      <c r="C3515" s="27">
        <v>1185732</v>
      </c>
      <c r="D3515" s="28">
        <v>44442</v>
      </c>
      <c r="E3515" s="27" t="s">
        <v>22</v>
      </c>
      <c r="F3515" s="27" t="s">
        <v>126</v>
      </c>
      <c r="G3515" s="27" t="s">
        <v>127</v>
      </c>
      <c r="H3515" s="27" t="s">
        <v>29</v>
      </c>
      <c r="I3515" s="29">
        <v>0.6</v>
      </c>
      <c r="J3515" s="30">
        <v>2750</v>
      </c>
      <c r="K3515" s="31">
        <f t="shared" si="26"/>
        <v>1650</v>
      </c>
      <c r="L3515" s="31">
        <f t="shared" si="27"/>
        <v>577.5</v>
      </c>
      <c r="M3515" s="32">
        <v>0.35</v>
      </c>
      <c r="O3515" s="37"/>
      <c r="P3515" s="35"/>
      <c r="Q3515" s="33"/>
      <c r="R3515" s="34"/>
    </row>
    <row r="3516" spans="1:18" ht="15.75" customHeight="1" x14ac:dyDescent="0.2">
      <c r="A3516" s="22"/>
      <c r="B3516" s="27" t="s">
        <v>21</v>
      </c>
      <c r="C3516" s="27">
        <v>1185732</v>
      </c>
      <c r="D3516" s="28">
        <v>44474</v>
      </c>
      <c r="E3516" s="27" t="s">
        <v>22</v>
      </c>
      <c r="F3516" s="27" t="s">
        <v>126</v>
      </c>
      <c r="G3516" s="27" t="s">
        <v>127</v>
      </c>
      <c r="H3516" s="27" t="s">
        <v>24</v>
      </c>
      <c r="I3516" s="29">
        <v>0.6</v>
      </c>
      <c r="J3516" s="30">
        <v>4500</v>
      </c>
      <c r="K3516" s="31">
        <f t="shared" si="26"/>
        <v>2700</v>
      </c>
      <c r="L3516" s="31">
        <f t="shared" si="27"/>
        <v>1080</v>
      </c>
      <c r="M3516" s="32">
        <v>0.4</v>
      </c>
      <c r="O3516" s="37"/>
      <c r="P3516" s="35"/>
      <c r="Q3516" s="33"/>
      <c r="R3516" s="34"/>
    </row>
    <row r="3517" spans="1:18" ht="15.75" customHeight="1" x14ac:dyDescent="0.2">
      <c r="A3517" s="22"/>
      <c r="B3517" s="27" t="s">
        <v>21</v>
      </c>
      <c r="C3517" s="27">
        <v>1185732</v>
      </c>
      <c r="D3517" s="28">
        <v>44474</v>
      </c>
      <c r="E3517" s="27" t="s">
        <v>22</v>
      </c>
      <c r="F3517" s="27" t="s">
        <v>126</v>
      </c>
      <c r="G3517" s="27" t="s">
        <v>127</v>
      </c>
      <c r="H3517" s="27" t="s">
        <v>25</v>
      </c>
      <c r="I3517" s="29">
        <v>0.55000000000000004</v>
      </c>
      <c r="J3517" s="30">
        <v>2750</v>
      </c>
      <c r="K3517" s="31">
        <f t="shared" si="26"/>
        <v>1512.5000000000002</v>
      </c>
      <c r="L3517" s="31">
        <f t="shared" si="27"/>
        <v>605.00000000000011</v>
      </c>
      <c r="M3517" s="32">
        <v>0.4</v>
      </c>
      <c r="O3517" s="37"/>
      <c r="P3517" s="35"/>
      <c r="Q3517" s="33"/>
      <c r="R3517" s="34"/>
    </row>
    <row r="3518" spans="1:18" ht="15.75" customHeight="1" x14ac:dyDescent="0.2">
      <c r="A3518" s="22"/>
      <c r="B3518" s="27" t="s">
        <v>21</v>
      </c>
      <c r="C3518" s="27">
        <v>1185732</v>
      </c>
      <c r="D3518" s="28">
        <v>44474</v>
      </c>
      <c r="E3518" s="27" t="s">
        <v>22</v>
      </c>
      <c r="F3518" s="27" t="s">
        <v>126</v>
      </c>
      <c r="G3518" s="27" t="s">
        <v>127</v>
      </c>
      <c r="H3518" s="27" t="s">
        <v>26</v>
      </c>
      <c r="I3518" s="29">
        <v>0.55000000000000004</v>
      </c>
      <c r="J3518" s="30">
        <v>1750</v>
      </c>
      <c r="K3518" s="31">
        <f t="shared" si="26"/>
        <v>962.50000000000011</v>
      </c>
      <c r="L3518" s="31">
        <f t="shared" si="27"/>
        <v>288.75</v>
      </c>
      <c r="M3518" s="32">
        <v>0.3</v>
      </c>
      <c r="O3518" s="37"/>
      <c r="P3518" s="35"/>
      <c r="Q3518" s="33"/>
      <c r="R3518" s="34"/>
    </row>
    <row r="3519" spans="1:18" ht="15.75" customHeight="1" x14ac:dyDescent="0.2">
      <c r="A3519" s="22"/>
      <c r="B3519" s="27" t="s">
        <v>21</v>
      </c>
      <c r="C3519" s="27">
        <v>1185732</v>
      </c>
      <c r="D3519" s="28">
        <v>44474</v>
      </c>
      <c r="E3519" s="27" t="s">
        <v>22</v>
      </c>
      <c r="F3519" s="27" t="s">
        <v>126</v>
      </c>
      <c r="G3519" s="27" t="s">
        <v>127</v>
      </c>
      <c r="H3519" s="27" t="s">
        <v>27</v>
      </c>
      <c r="I3519" s="29">
        <v>0.55000000000000004</v>
      </c>
      <c r="J3519" s="30">
        <v>1500</v>
      </c>
      <c r="K3519" s="31">
        <f t="shared" si="26"/>
        <v>825.00000000000011</v>
      </c>
      <c r="L3519" s="31">
        <f t="shared" si="27"/>
        <v>247.50000000000003</v>
      </c>
      <c r="M3519" s="32">
        <v>0.3</v>
      </c>
      <c r="O3519" s="37"/>
      <c r="P3519" s="35"/>
      <c r="Q3519" s="33"/>
      <c r="R3519" s="34"/>
    </row>
    <row r="3520" spans="1:18" ht="15.75" customHeight="1" x14ac:dyDescent="0.2">
      <c r="A3520" s="22"/>
      <c r="B3520" s="27" t="s">
        <v>21</v>
      </c>
      <c r="C3520" s="27">
        <v>1185732</v>
      </c>
      <c r="D3520" s="28">
        <v>44474</v>
      </c>
      <c r="E3520" s="27" t="s">
        <v>22</v>
      </c>
      <c r="F3520" s="27" t="s">
        <v>126</v>
      </c>
      <c r="G3520" s="27" t="s">
        <v>127</v>
      </c>
      <c r="H3520" s="27" t="s">
        <v>28</v>
      </c>
      <c r="I3520" s="29">
        <v>0.65</v>
      </c>
      <c r="J3520" s="30">
        <v>1500</v>
      </c>
      <c r="K3520" s="31">
        <f t="shared" si="26"/>
        <v>975</v>
      </c>
      <c r="L3520" s="31">
        <f t="shared" si="27"/>
        <v>292.5</v>
      </c>
      <c r="M3520" s="32">
        <v>0.3</v>
      </c>
      <c r="O3520" s="37"/>
      <c r="P3520" s="35"/>
      <c r="Q3520" s="33"/>
      <c r="R3520" s="34"/>
    </row>
    <row r="3521" spans="1:18" ht="15.75" customHeight="1" x14ac:dyDescent="0.2">
      <c r="A3521" s="22"/>
      <c r="B3521" s="27" t="s">
        <v>21</v>
      </c>
      <c r="C3521" s="27">
        <v>1185732</v>
      </c>
      <c r="D3521" s="28">
        <v>44474</v>
      </c>
      <c r="E3521" s="27" t="s">
        <v>22</v>
      </c>
      <c r="F3521" s="27" t="s">
        <v>126</v>
      </c>
      <c r="G3521" s="27" t="s">
        <v>127</v>
      </c>
      <c r="H3521" s="27" t="s">
        <v>29</v>
      </c>
      <c r="I3521" s="29">
        <v>0.7</v>
      </c>
      <c r="J3521" s="30">
        <v>2750</v>
      </c>
      <c r="K3521" s="31">
        <f t="shared" si="26"/>
        <v>1924.9999999999998</v>
      </c>
      <c r="L3521" s="31">
        <f t="shared" si="27"/>
        <v>673.74999999999989</v>
      </c>
      <c r="M3521" s="32">
        <v>0.35</v>
      </c>
      <c r="O3521" s="37"/>
      <c r="P3521" s="35"/>
      <c r="Q3521" s="33"/>
      <c r="R3521" s="34"/>
    </row>
    <row r="3522" spans="1:18" ht="15.75" customHeight="1" x14ac:dyDescent="0.2">
      <c r="A3522" s="22"/>
      <c r="B3522" s="27" t="s">
        <v>21</v>
      </c>
      <c r="C3522" s="27">
        <v>1185732</v>
      </c>
      <c r="D3522" s="28">
        <v>44504</v>
      </c>
      <c r="E3522" s="27" t="s">
        <v>22</v>
      </c>
      <c r="F3522" s="27" t="s">
        <v>126</v>
      </c>
      <c r="G3522" s="27" t="s">
        <v>127</v>
      </c>
      <c r="H3522" s="27" t="s">
        <v>24</v>
      </c>
      <c r="I3522" s="29">
        <v>0.65</v>
      </c>
      <c r="J3522" s="30">
        <v>4250</v>
      </c>
      <c r="K3522" s="31">
        <f t="shared" si="26"/>
        <v>2762.5</v>
      </c>
      <c r="L3522" s="31">
        <f t="shared" si="27"/>
        <v>1105</v>
      </c>
      <c r="M3522" s="32">
        <v>0.4</v>
      </c>
      <c r="O3522" s="37"/>
      <c r="P3522" s="35"/>
      <c r="Q3522" s="33"/>
      <c r="R3522" s="34"/>
    </row>
    <row r="3523" spans="1:18" ht="15.75" customHeight="1" x14ac:dyDescent="0.2">
      <c r="A3523" s="22"/>
      <c r="B3523" s="27" t="s">
        <v>21</v>
      </c>
      <c r="C3523" s="27">
        <v>1185732</v>
      </c>
      <c r="D3523" s="28">
        <v>44504</v>
      </c>
      <c r="E3523" s="27" t="s">
        <v>22</v>
      </c>
      <c r="F3523" s="27" t="s">
        <v>126</v>
      </c>
      <c r="G3523" s="27" t="s">
        <v>127</v>
      </c>
      <c r="H3523" s="27" t="s">
        <v>25</v>
      </c>
      <c r="I3523" s="29">
        <v>0.55000000000000004</v>
      </c>
      <c r="J3523" s="30">
        <v>3000</v>
      </c>
      <c r="K3523" s="31">
        <f t="shared" si="26"/>
        <v>1650.0000000000002</v>
      </c>
      <c r="L3523" s="31">
        <f t="shared" si="27"/>
        <v>660.00000000000011</v>
      </c>
      <c r="M3523" s="32">
        <v>0.4</v>
      </c>
      <c r="O3523" s="37"/>
      <c r="P3523" s="35"/>
      <c r="Q3523" s="33"/>
      <c r="R3523" s="34"/>
    </row>
    <row r="3524" spans="1:18" ht="15.75" customHeight="1" x14ac:dyDescent="0.2">
      <c r="A3524" s="22"/>
      <c r="B3524" s="27" t="s">
        <v>21</v>
      </c>
      <c r="C3524" s="27">
        <v>1185732</v>
      </c>
      <c r="D3524" s="28">
        <v>44504</v>
      </c>
      <c r="E3524" s="27" t="s">
        <v>22</v>
      </c>
      <c r="F3524" s="27" t="s">
        <v>126</v>
      </c>
      <c r="G3524" s="27" t="s">
        <v>127</v>
      </c>
      <c r="H3524" s="27" t="s">
        <v>26</v>
      </c>
      <c r="I3524" s="29">
        <v>0.55000000000000004</v>
      </c>
      <c r="J3524" s="30">
        <v>2950</v>
      </c>
      <c r="K3524" s="31">
        <f t="shared" si="26"/>
        <v>1622.5000000000002</v>
      </c>
      <c r="L3524" s="31">
        <f t="shared" si="27"/>
        <v>486.75000000000006</v>
      </c>
      <c r="M3524" s="32">
        <v>0.3</v>
      </c>
      <c r="O3524" s="37"/>
      <c r="P3524" s="35"/>
      <c r="Q3524" s="33"/>
      <c r="R3524" s="34"/>
    </row>
    <row r="3525" spans="1:18" ht="15.75" customHeight="1" x14ac:dyDescent="0.2">
      <c r="A3525" s="22"/>
      <c r="B3525" s="27" t="s">
        <v>21</v>
      </c>
      <c r="C3525" s="27">
        <v>1185732</v>
      </c>
      <c r="D3525" s="28">
        <v>44504</v>
      </c>
      <c r="E3525" s="27" t="s">
        <v>22</v>
      </c>
      <c r="F3525" s="27" t="s">
        <v>126</v>
      </c>
      <c r="G3525" s="27" t="s">
        <v>127</v>
      </c>
      <c r="H3525" s="27" t="s">
        <v>27</v>
      </c>
      <c r="I3525" s="29">
        <v>0.55000000000000004</v>
      </c>
      <c r="J3525" s="30">
        <v>2750</v>
      </c>
      <c r="K3525" s="31">
        <f t="shared" si="26"/>
        <v>1512.5000000000002</v>
      </c>
      <c r="L3525" s="31">
        <f t="shared" si="27"/>
        <v>453.75000000000006</v>
      </c>
      <c r="M3525" s="32">
        <v>0.3</v>
      </c>
      <c r="O3525" s="37"/>
      <c r="P3525" s="35"/>
      <c r="Q3525" s="33"/>
      <c r="R3525" s="34"/>
    </row>
    <row r="3526" spans="1:18" ht="15.75" customHeight="1" x14ac:dyDescent="0.2">
      <c r="A3526" s="22"/>
      <c r="B3526" s="27" t="s">
        <v>21</v>
      </c>
      <c r="C3526" s="27">
        <v>1185732</v>
      </c>
      <c r="D3526" s="28">
        <v>44504</v>
      </c>
      <c r="E3526" s="27" t="s">
        <v>22</v>
      </c>
      <c r="F3526" s="27" t="s">
        <v>126</v>
      </c>
      <c r="G3526" s="27" t="s">
        <v>127</v>
      </c>
      <c r="H3526" s="27" t="s">
        <v>28</v>
      </c>
      <c r="I3526" s="29">
        <v>0.65</v>
      </c>
      <c r="J3526" s="30">
        <v>2500</v>
      </c>
      <c r="K3526" s="31">
        <f t="shared" si="26"/>
        <v>1625</v>
      </c>
      <c r="L3526" s="31">
        <f t="shared" si="27"/>
        <v>487.5</v>
      </c>
      <c r="M3526" s="32">
        <v>0.3</v>
      </c>
      <c r="O3526" s="37"/>
      <c r="P3526" s="35"/>
      <c r="Q3526" s="33"/>
      <c r="R3526" s="34"/>
    </row>
    <row r="3527" spans="1:18" ht="15.75" customHeight="1" x14ac:dyDescent="0.2">
      <c r="A3527" s="22"/>
      <c r="B3527" s="27" t="s">
        <v>21</v>
      </c>
      <c r="C3527" s="27">
        <v>1185732</v>
      </c>
      <c r="D3527" s="28">
        <v>44504</v>
      </c>
      <c r="E3527" s="27" t="s">
        <v>22</v>
      </c>
      <c r="F3527" s="27" t="s">
        <v>126</v>
      </c>
      <c r="G3527" s="27" t="s">
        <v>127</v>
      </c>
      <c r="H3527" s="27" t="s">
        <v>29</v>
      </c>
      <c r="I3527" s="29">
        <v>0.7</v>
      </c>
      <c r="J3527" s="30">
        <v>3500</v>
      </c>
      <c r="K3527" s="31">
        <f t="shared" si="26"/>
        <v>2450</v>
      </c>
      <c r="L3527" s="31">
        <f t="shared" si="27"/>
        <v>857.5</v>
      </c>
      <c r="M3527" s="32">
        <v>0.35</v>
      </c>
      <c r="O3527" s="37"/>
      <c r="P3527" s="35"/>
      <c r="Q3527" s="33"/>
      <c r="R3527" s="34"/>
    </row>
    <row r="3528" spans="1:18" ht="15.75" customHeight="1" x14ac:dyDescent="0.2">
      <c r="A3528" s="22"/>
      <c r="B3528" s="27" t="s">
        <v>21</v>
      </c>
      <c r="C3528" s="27">
        <v>1185732</v>
      </c>
      <c r="D3528" s="28">
        <v>44533</v>
      </c>
      <c r="E3528" s="27" t="s">
        <v>22</v>
      </c>
      <c r="F3528" s="27" t="s">
        <v>126</v>
      </c>
      <c r="G3528" s="27" t="s">
        <v>127</v>
      </c>
      <c r="H3528" s="27" t="s">
        <v>24</v>
      </c>
      <c r="I3528" s="29">
        <v>0.65</v>
      </c>
      <c r="J3528" s="30">
        <v>5750</v>
      </c>
      <c r="K3528" s="31">
        <f t="shared" si="26"/>
        <v>3737.5</v>
      </c>
      <c r="L3528" s="31">
        <f t="shared" si="27"/>
        <v>1495</v>
      </c>
      <c r="M3528" s="32">
        <v>0.4</v>
      </c>
      <c r="O3528" s="37"/>
      <c r="P3528" s="35"/>
      <c r="Q3528" s="33"/>
      <c r="R3528" s="34"/>
    </row>
    <row r="3529" spans="1:18" ht="15.75" customHeight="1" x14ac:dyDescent="0.2">
      <c r="A3529" s="22"/>
      <c r="B3529" s="27" t="s">
        <v>21</v>
      </c>
      <c r="C3529" s="27">
        <v>1185732</v>
      </c>
      <c r="D3529" s="28">
        <v>44533</v>
      </c>
      <c r="E3529" s="27" t="s">
        <v>22</v>
      </c>
      <c r="F3529" s="27" t="s">
        <v>126</v>
      </c>
      <c r="G3529" s="27" t="s">
        <v>127</v>
      </c>
      <c r="H3529" s="27" t="s">
        <v>25</v>
      </c>
      <c r="I3529" s="29">
        <v>0.55000000000000004</v>
      </c>
      <c r="J3529" s="30">
        <v>3750</v>
      </c>
      <c r="K3529" s="31">
        <f t="shared" si="26"/>
        <v>2062.5</v>
      </c>
      <c r="L3529" s="31">
        <f t="shared" si="27"/>
        <v>825</v>
      </c>
      <c r="M3529" s="32">
        <v>0.4</v>
      </c>
      <c r="O3529" s="37"/>
      <c r="P3529" s="35"/>
      <c r="Q3529" s="33"/>
      <c r="R3529" s="34"/>
    </row>
    <row r="3530" spans="1:18" ht="15.75" customHeight="1" x14ac:dyDescent="0.2">
      <c r="A3530" s="22"/>
      <c r="B3530" s="27" t="s">
        <v>21</v>
      </c>
      <c r="C3530" s="27">
        <v>1185732</v>
      </c>
      <c r="D3530" s="28">
        <v>44533</v>
      </c>
      <c r="E3530" s="27" t="s">
        <v>22</v>
      </c>
      <c r="F3530" s="27" t="s">
        <v>126</v>
      </c>
      <c r="G3530" s="27" t="s">
        <v>127</v>
      </c>
      <c r="H3530" s="27" t="s">
        <v>26</v>
      </c>
      <c r="I3530" s="29">
        <v>0.55000000000000004</v>
      </c>
      <c r="J3530" s="30">
        <v>3500</v>
      </c>
      <c r="K3530" s="31">
        <f t="shared" si="26"/>
        <v>1925.0000000000002</v>
      </c>
      <c r="L3530" s="31">
        <f t="shared" si="27"/>
        <v>577.5</v>
      </c>
      <c r="M3530" s="32">
        <v>0.3</v>
      </c>
      <c r="O3530" s="37"/>
      <c r="P3530" s="35"/>
      <c r="Q3530" s="33"/>
      <c r="R3530" s="34"/>
    </row>
    <row r="3531" spans="1:18" ht="15.75" customHeight="1" x14ac:dyDescent="0.2">
      <c r="A3531" s="22"/>
      <c r="B3531" s="27" t="s">
        <v>21</v>
      </c>
      <c r="C3531" s="27">
        <v>1185732</v>
      </c>
      <c r="D3531" s="28">
        <v>44533</v>
      </c>
      <c r="E3531" s="27" t="s">
        <v>22</v>
      </c>
      <c r="F3531" s="27" t="s">
        <v>126</v>
      </c>
      <c r="G3531" s="27" t="s">
        <v>127</v>
      </c>
      <c r="H3531" s="27" t="s">
        <v>27</v>
      </c>
      <c r="I3531" s="29">
        <v>0.55000000000000004</v>
      </c>
      <c r="J3531" s="30">
        <v>3000</v>
      </c>
      <c r="K3531" s="31">
        <f t="shared" si="26"/>
        <v>1650.0000000000002</v>
      </c>
      <c r="L3531" s="31">
        <f t="shared" si="27"/>
        <v>495.00000000000006</v>
      </c>
      <c r="M3531" s="32">
        <v>0.3</v>
      </c>
      <c r="O3531" s="37"/>
      <c r="P3531" s="35"/>
      <c r="Q3531" s="33"/>
      <c r="R3531" s="34"/>
    </row>
    <row r="3532" spans="1:18" ht="15.75" customHeight="1" x14ac:dyDescent="0.2">
      <c r="A3532" s="22"/>
      <c r="B3532" s="27" t="s">
        <v>21</v>
      </c>
      <c r="C3532" s="27">
        <v>1185732</v>
      </c>
      <c r="D3532" s="28">
        <v>44533</v>
      </c>
      <c r="E3532" s="27" t="s">
        <v>22</v>
      </c>
      <c r="F3532" s="27" t="s">
        <v>126</v>
      </c>
      <c r="G3532" s="27" t="s">
        <v>127</v>
      </c>
      <c r="H3532" s="27" t="s">
        <v>28</v>
      </c>
      <c r="I3532" s="29">
        <v>0.65</v>
      </c>
      <c r="J3532" s="30">
        <v>3000</v>
      </c>
      <c r="K3532" s="31">
        <f t="shared" si="26"/>
        <v>1950</v>
      </c>
      <c r="L3532" s="31">
        <f t="shared" si="27"/>
        <v>585</v>
      </c>
      <c r="M3532" s="32">
        <v>0.3</v>
      </c>
      <c r="O3532" s="37"/>
      <c r="P3532" s="35"/>
      <c r="Q3532" s="33"/>
      <c r="R3532" s="34"/>
    </row>
    <row r="3533" spans="1:18" ht="15.75" customHeight="1" x14ac:dyDescent="0.2">
      <c r="A3533" s="22"/>
      <c r="B3533" s="27" t="s">
        <v>21</v>
      </c>
      <c r="C3533" s="27">
        <v>1185732</v>
      </c>
      <c r="D3533" s="28">
        <v>44533</v>
      </c>
      <c r="E3533" s="27" t="s">
        <v>22</v>
      </c>
      <c r="F3533" s="27" t="s">
        <v>126</v>
      </c>
      <c r="G3533" s="27" t="s">
        <v>127</v>
      </c>
      <c r="H3533" s="27" t="s">
        <v>29</v>
      </c>
      <c r="I3533" s="29">
        <v>0.7</v>
      </c>
      <c r="J3533" s="30">
        <v>4000</v>
      </c>
      <c r="K3533" s="31">
        <f t="shared" si="26"/>
        <v>2800</v>
      </c>
      <c r="L3533" s="31">
        <f t="shared" si="27"/>
        <v>979.99999999999989</v>
      </c>
      <c r="M3533" s="32">
        <v>0.35</v>
      </c>
      <c r="O3533" s="37"/>
      <c r="P3533" s="35"/>
      <c r="Q3533" s="33"/>
      <c r="R3533" s="34"/>
    </row>
    <row r="3534" spans="1:18" ht="15.75" customHeight="1" x14ac:dyDescent="0.2">
      <c r="A3534" s="22" t="s">
        <v>46</v>
      </c>
      <c r="B3534" s="27" t="s">
        <v>21</v>
      </c>
      <c r="C3534" s="27">
        <v>1185732</v>
      </c>
      <c r="D3534" s="28">
        <v>44206</v>
      </c>
      <c r="E3534" s="27" t="s">
        <v>22</v>
      </c>
      <c r="F3534" s="27" t="s">
        <v>128</v>
      </c>
      <c r="G3534" s="27" t="s">
        <v>129</v>
      </c>
      <c r="H3534" s="27" t="s">
        <v>24</v>
      </c>
      <c r="I3534" s="29">
        <v>0.35000000000000003</v>
      </c>
      <c r="J3534" s="30">
        <v>4250</v>
      </c>
      <c r="K3534" s="31">
        <f t="shared" si="26"/>
        <v>1487.5000000000002</v>
      </c>
      <c r="L3534" s="31">
        <f t="shared" si="27"/>
        <v>520.625</v>
      </c>
      <c r="M3534" s="32">
        <v>0.35</v>
      </c>
      <c r="O3534" s="37"/>
      <c r="P3534" s="35"/>
      <c r="Q3534" s="33"/>
      <c r="R3534" s="34"/>
    </row>
    <row r="3535" spans="1:18" ht="15.75" customHeight="1" x14ac:dyDescent="0.2">
      <c r="A3535" s="22"/>
      <c r="B3535" s="27" t="s">
        <v>21</v>
      </c>
      <c r="C3535" s="27">
        <v>1185732</v>
      </c>
      <c r="D3535" s="28">
        <v>44206</v>
      </c>
      <c r="E3535" s="27" t="s">
        <v>22</v>
      </c>
      <c r="F3535" s="27" t="s">
        <v>128</v>
      </c>
      <c r="G3535" s="27" t="s">
        <v>129</v>
      </c>
      <c r="H3535" s="27" t="s">
        <v>25</v>
      </c>
      <c r="I3535" s="29">
        <v>0.35000000000000003</v>
      </c>
      <c r="J3535" s="30">
        <v>2250</v>
      </c>
      <c r="K3535" s="31">
        <f t="shared" si="26"/>
        <v>787.50000000000011</v>
      </c>
      <c r="L3535" s="31">
        <f t="shared" si="27"/>
        <v>275.625</v>
      </c>
      <c r="M3535" s="32">
        <v>0.35</v>
      </c>
      <c r="O3535" s="37"/>
      <c r="P3535" s="35"/>
      <c r="Q3535" s="33"/>
      <c r="R3535" s="34"/>
    </row>
    <row r="3536" spans="1:18" ht="15.75" customHeight="1" x14ac:dyDescent="0.2">
      <c r="A3536" s="22"/>
      <c r="B3536" s="27" t="s">
        <v>21</v>
      </c>
      <c r="C3536" s="27">
        <v>1185732</v>
      </c>
      <c r="D3536" s="28">
        <v>44206</v>
      </c>
      <c r="E3536" s="27" t="s">
        <v>22</v>
      </c>
      <c r="F3536" s="27" t="s">
        <v>128</v>
      </c>
      <c r="G3536" s="27" t="s">
        <v>129</v>
      </c>
      <c r="H3536" s="27" t="s">
        <v>26</v>
      </c>
      <c r="I3536" s="29">
        <v>0.25000000000000006</v>
      </c>
      <c r="J3536" s="30">
        <v>2250</v>
      </c>
      <c r="K3536" s="31">
        <f t="shared" si="26"/>
        <v>562.50000000000011</v>
      </c>
      <c r="L3536" s="31">
        <f t="shared" si="27"/>
        <v>225.00000000000006</v>
      </c>
      <c r="M3536" s="32">
        <v>0.4</v>
      </c>
      <c r="O3536" s="37"/>
      <c r="P3536" s="35"/>
      <c r="Q3536" s="33"/>
      <c r="R3536" s="34"/>
    </row>
    <row r="3537" spans="1:18" ht="15.75" customHeight="1" x14ac:dyDescent="0.2">
      <c r="A3537" s="22"/>
      <c r="B3537" s="27" t="s">
        <v>21</v>
      </c>
      <c r="C3537" s="27">
        <v>1185732</v>
      </c>
      <c r="D3537" s="28">
        <v>44206</v>
      </c>
      <c r="E3537" s="27" t="s">
        <v>22</v>
      </c>
      <c r="F3537" s="27" t="s">
        <v>128</v>
      </c>
      <c r="G3537" s="27" t="s">
        <v>129</v>
      </c>
      <c r="H3537" s="27" t="s">
        <v>27</v>
      </c>
      <c r="I3537" s="29">
        <v>0.3</v>
      </c>
      <c r="J3537" s="30">
        <v>750</v>
      </c>
      <c r="K3537" s="31">
        <f t="shared" si="26"/>
        <v>225</v>
      </c>
      <c r="L3537" s="31">
        <f t="shared" si="27"/>
        <v>90</v>
      </c>
      <c r="M3537" s="32">
        <v>0.4</v>
      </c>
      <c r="O3537" s="37"/>
      <c r="P3537" s="35"/>
      <c r="Q3537" s="33"/>
      <c r="R3537" s="34"/>
    </row>
    <row r="3538" spans="1:18" ht="15.75" customHeight="1" x14ac:dyDescent="0.2">
      <c r="A3538" s="22"/>
      <c r="B3538" s="27" t="s">
        <v>21</v>
      </c>
      <c r="C3538" s="27">
        <v>1185732</v>
      </c>
      <c r="D3538" s="28">
        <v>44206</v>
      </c>
      <c r="E3538" s="27" t="s">
        <v>22</v>
      </c>
      <c r="F3538" s="27" t="s">
        <v>128</v>
      </c>
      <c r="G3538" s="27" t="s">
        <v>129</v>
      </c>
      <c r="H3538" s="27" t="s">
        <v>28</v>
      </c>
      <c r="I3538" s="29">
        <v>0.45</v>
      </c>
      <c r="J3538" s="30">
        <v>1250</v>
      </c>
      <c r="K3538" s="31">
        <f t="shared" si="26"/>
        <v>562.5</v>
      </c>
      <c r="L3538" s="31">
        <f t="shared" si="27"/>
        <v>168.75</v>
      </c>
      <c r="M3538" s="32">
        <v>0.3</v>
      </c>
      <c r="O3538" s="37"/>
      <c r="P3538" s="35"/>
      <c r="Q3538" s="33"/>
      <c r="R3538" s="34"/>
    </row>
    <row r="3539" spans="1:18" ht="15.75" customHeight="1" x14ac:dyDescent="0.2">
      <c r="A3539" s="22"/>
      <c r="B3539" s="27" t="s">
        <v>21</v>
      </c>
      <c r="C3539" s="27">
        <v>1185732</v>
      </c>
      <c r="D3539" s="28">
        <v>44206</v>
      </c>
      <c r="E3539" s="27" t="s">
        <v>22</v>
      </c>
      <c r="F3539" s="27" t="s">
        <v>128</v>
      </c>
      <c r="G3539" s="27" t="s">
        <v>129</v>
      </c>
      <c r="H3539" s="27" t="s">
        <v>29</v>
      </c>
      <c r="I3539" s="29">
        <v>0.35000000000000003</v>
      </c>
      <c r="J3539" s="30">
        <v>2250</v>
      </c>
      <c r="K3539" s="31">
        <f t="shared" si="26"/>
        <v>787.50000000000011</v>
      </c>
      <c r="L3539" s="31">
        <f t="shared" si="27"/>
        <v>315.00000000000006</v>
      </c>
      <c r="M3539" s="32">
        <v>0.4</v>
      </c>
      <c r="O3539" s="37"/>
      <c r="P3539" s="35"/>
      <c r="Q3539" s="33"/>
      <c r="R3539" s="34"/>
    </row>
    <row r="3540" spans="1:18" ht="15.75" customHeight="1" x14ac:dyDescent="0.2">
      <c r="A3540" s="22"/>
      <c r="B3540" s="27" t="s">
        <v>21</v>
      </c>
      <c r="C3540" s="27">
        <v>1185732</v>
      </c>
      <c r="D3540" s="28">
        <v>44235</v>
      </c>
      <c r="E3540" s="27" t="s">
        <v>22</v>
      </c>
      <c r="F3540" s="27" t="s">
        <v>128</v>
      </c>
      <c r="G3540" s="27" t="s">
        <v>129</v>
      </c>
      <c r="H3540" s="27" t="s">
        <v>24</v>
      </c>
      <c r="I3540" s="29">
        <v>0.35000000000000003</v>
      </c>
      <c r="J3540" s="30">
        <v>4750</v>
      </c>
      <c r="K3540" s="31">
        <f t="shared" si="26"/>
        <v>1662.5000000000002</v>
      </c>
      <c r="L3540" s="31">
        <f t="shared" si="27"/>
        <v>581.875</v>
      </c>
      <c r="M3540" s="32">
        <v>0.35</v>
      </c>
      <c r="O3540" s="37"/>
      <c r="P3540" s="35"/>
      <c r="Q3540" s="33"/>
      <c r="R3540" s="34"/>
    </row>
    <row r="3541" spans="1:18" ht="15.75" customHeight="1" x14ac:dyDescent="0.2">
      <c r="A3541" s="22"/>
      <c r="B3541" s="27" t="s">
        <v>21</v>
      </c>
      <c r="C3541" s="27">
        <v>1185732</v>
      </c>
      <c r="D3541" s="28">
        <v>44235</v>
      </c>
      <c r="E3541" s="27" t="s">
        <v>22</v>
      </c>
      <c r="F3541" s="27" t="s">
        <v>128</v>
      </c>
      <c r="G3541" s="27" t="s">
        <v>129</v>
      </c>
      <c r="H3541" s="27" t="s">
        <v>25</v>
      </c>
      <c r="I3541" s="29">
        <v>0.35000000000000003</v>
      </c>
      <c r="J3541" s="30">
        <v>1250</v>
      </c>
      <c r="K3541" s="31">
        <f t="shared" si="26"/>
        <v>437.50000000000006</v>
      </c>
      <c r="L3541" s="31">
        <f t="shared" si="27"/>
        <v>153.125</v>
      </c>
      <c r="M3541" s="32">
        <v>0.35</v>
      </c>
      <c r="O3541" s="37"/>
      <c r="P3541" s="35"/>
      <c r="Q3541" s="33"/>
      <c r="R3541" s="34"/>
    </row>
    <row r="3542" spans="1:18" ht="15.75" customHeight="1" x14ac:dyDescent="0.2">
      <c r="A3542" s="22"/>
      <c r="B3542" s="27" t="s">
        <v>21</v>
      </c>
      <c r="C3542" s="27">
        <v>1185732</v>
      </c>
      <c r="D3542" s="28">
        <v>44235</v>
      </c>
      <c r="E3542" s="27" t="s">
        <v>22</v>
      </c>
      <c r="F3542" s="27" t="s">
        <v>128</v>
      </c>
      <c r="G3542" s="27" t="s">
        <v>129</v>
      </c>
      <c r="H3542" s="27" t="s">
        <v>26</v>
      </c>
      <c r="I3542" s="29">
        <v>0.25000000000000006</v>
      </c>
      <c r="J3542" s="30">
        <v>1750</v>
      </c>
      <c r="K3542" s="31">
        <f t="shared" si="26"/>
        <v>437.50000000000011</v>
      </c>
      <c r="L3542" s="31">
        <f t="shared" si="27"/>
        <v>175.00000000000006</v>
      </c>
      <c r="M3542" s="32">
        <v>0.4</v>
      </c>
      <c r="O3542" s="37"/>
      <c r="P3542" s="35"/>
      <c r="Q3542" s="33"/>
      <c r="R3542" s="34"/>
    </row>
    <row r="3543" spans="1:18" ht="15.75" customHeight="1" x14ac:dyDescent="0.2">
      <c r="A3543" s="22"/>
      <c r="B3543" s="27" t="s">
        <v>21</v>
      </c>
      <c r="C3543" s="27">
        <v>1185732</v>
      </c>
      <c r="D3543" s="28">
        <v>44235</v>
      </c>
      <c r="E3543" s="27" t="s">
        <v>22</v>
      </c>
      <c r="F3543" s="27" t="s">
        <v>128</v>
      </c>
      <c r="G3543" s="27" t="s">
        <v>129</v>
      </c>
      <c r="H3543" s="27" t="s">
        <v>27</v>
      </c>
      <c r="I3543" s="29">
        <v>0.3</v>
      </c>
      <c r="J3543" s="30">
        <v>500</v>
      </c>
      <c r="K3543" s="31">
        <f t="shared" si="26"/>
        <v>150</v>
      </c>
      <c r="L3543" s="31">
        <f t="shared" si="27"/>
        <v>60</v>
      </c>
      <c r="M3543" s="32">
        <v>0.4</v>
      </c>
      <c r="O3543" s="37"/>
      <c r="P3543" s="35"/>
      <c r="Q3543" s="33"/>
      <c r="R3543" s="34"/>
    </row>
    <row r="3544" spans="1:18" ht="15.75" customHeight="1" x14ac:dyDescent="0.2">
      <c r="A3544" s="22"/>
      <c r="B3544" s="27" t="s">
        <v>21</v>
      </c>
      <c r="C3544" s="27">
        <v>1185732</v>
      </c>
      <c r="D3544" s="28">
        <v>44235</v>
      </c>
      <c r="E3544" s="27" t="s">
        <v>22</v>
      </c>
      <c r="F3544" s="27" t="s">
        <v>128</v>
      </c>
      <c r="G3544" s="27" t="s">
        <v>129</v>
      </c>
      <c r="H3544" s="27" t="s">
        <v>28</v>
      </c>
      <c r="I3544" s="29">
        <v>0.45</v>
      </c>
      <c r="J3544" s="30">
        <v>1250</v>
      </c>
      <c r="K3544" s="31">
        <f t="shared" si="26"/>
        <v>562.5</v>
      </c>
      <c r="L3544" s="31">
        <f t="shared" si="27"/>
        <v>168.75</v>
      </c>
      <c r="M3544" s="32">
        <v>0.3</v>
      </c>
      <c r="O3544" s="37"/>
      <c r="P3544" s="35"/>
      <c r="Q3544" s="33"/>
      <c r="R3544" s="34"/>
    </row>
    <row r="3545" spans="1:18" ht="15.75" customHeight="1" x14ac:dyDescent="0.2">
      <c r="A3545" s="22"/>
      <c r="B3545" s="27" t="s">
        <v>21</v>
      </c>
      <c r="C3545" s="27">
        <v>1185732</v>
      </c>
      <c r="D3545" s="28">
        <v>44235</v>
      </c>
      <c r="E3545" s="27" t="s">
        <v>22</v>
      </c>
      <c r="F3545" s="27" t="s">
        <v>128</v>
      </c>
      <c r="G3545" s="27" t="s">
        <v>129</v>
      </c>
      <c r="H3545" s="27" t="s">
        <v>29</v>
      </c>
      <c r="I3545" s="29">
        <v>0.35000000000000003</v>
      </c>
      <c r="J3545" s="30">
        <v>2250</v>
      </c>
      <c r="K3545" s="31">
        <f t="shared" si="26"/>
        <v>787.50000000000011</v>
      </c>
      <c r="L3545" s="31">
        <f t="shared" si="27"/>
        <v>315.00000000000006</v>
      </c>
      <c r="M3545" s="32">
        <v>0.4</v>
      </c>
      <c r="O3545" s="37"/>
      <c r="P3545" s="35"/>
      <c r="Q3545" s="33"/>
      <c r="R3545" s="34"/>
    </row>
    <row r="3546" spans="1:18" ht="15.75" customHeight="1" x14ac:dyDescent="0.2">
      <c r="A3546" s="22"/>
      <c r="B3546" s="27" t="s">
        <v>21</v>
      </c>
      <c r="C3546" s="27">
        <v>1185732</v>
      </c>
      <c r="D3546" s="28">
        <v>44261</v>
      </c>
      <c r="E3546" s="27" t="s">
        <v>22</v>
      </c>
      <c r="F3546" s="27" t="s">
        <v>128</v>
      </c>
      <c r="G3546" s="27" t="s">
        <v>129</v>
      </c>
      <c r="H3546" s="27" t="s">
        <v>24</v>
      </c>
      <c r="I3546" s="29">
        <v>0.35000000000000003</v>
      </c>
      <c r="J3546" s="30">
        <v>4450</v>
      </c>
      <c r="K3546" s="31">
        <f t="shared" si="26"/>
        <v>1557.5000000000002</v>
      </c>
      <c r="L3546" s="31">
        <f t="shared" si="27"/>
        <v>545.125</v>
      </c>
      <c r="M3546" s="32">
        <v>0.35</v>
      </c>
      <c r="O3546" s="37"/>
      <c r="P3546" s="35"/>
      <c r="Q3546" s="33"/>
      <c r="R3546" s="34"/>
    </row>
    <row r="3547" spans="1:18" ht="15.75" customHeight="1" x14ac:dyDescent="0.2">
      <c r="A3547" s="22"/>
      <c r="B3547" s="27" t="s">
        <v>21</v>
      </c>
      <c r="C3547" s="27">
        <v>1185732</v>
      </c>
      <c r="D3547" s="28">
        <v>44261</v>
      </c>
      <c r="E3547" s="27" t="s">
        <v>22</v>
      </c>
      <c r="F3547" s="27" t="s">
        <v>128</v>
      </c>
      <c r="G3547" s="27" t="s">
        <v>129</v>
      </c>
      <c r="H3547" s="27" t="s">
        <v>25</v>
      </c>
      <c r="I3547" s="29">
        <v>0.35000000000000003</v>
      </c>
      <c r="J3547" s="30">
        <v>1500</v>
      </c>
      <c r="K3547" s="31">
        <f t="shared" si="26"/>
        <v>525</v>
      </c>
      <c r="L3547" s="31">
        <f t="shared" si="27"/>
        <v>183.75</v>
      </c>
      <c r="M3547" s="32">
        <v>0.35</v>
      </c>
      <c r="O3547" s="37"/>
      <c r="P3547" s="35"/>
      <c r="Q3547" s="33"/>
      <c r="R3547" s="34"/>
    </row>
    <row r="3548" spans="1:18" ht="15.75" customHeight="1" x14ac:dyDescent="0.2">
      <c r="A3548" s="22"/>
      <c r="B3548" s="27" t="s">
        <v>21</v>
      </c>
      <c r="C3548" s="27">
        <v>1185732</v>
      </c>
      <c r="D3548" s="28">
        <v>44261</v>
      </c>
      <c r="E3548" s="27" t="s">
        <v>22</v>
      </c>
      <c r="F3548" s="27" t="s">
        <v>128</v>
      </c>
      <c r="G3548" s="27" t="s">
        <v>129</v>
      </c>
      <c r="H3548" s="27" t="s">
        <v>26</v>
      </c>
      <c r="I3548" s="29">
        <v>0.25000000000000006</v>
      </c>
      <c r="J3548" s="30">
        <v>1750</v>
      </c>
      <c r="K3548" s="31">
        <f t="shared" si="26"/>
        <v>437.50000000000011</v>
      </c>
      <c r="L3548" s="31">
        <f t="shared" si="27"/>
        <v>175.00000000000006</v>
      </c>
      <c r="M3548" s="32">
        <v>0.4</v>
      </c>
      <c r="O3548" s="37"/>
      <c r="P3548" s="35"/>
      <c r="Q3548" s="33"/>
      <c r="R3548" s="34"/>
    </row>
    <row r="3549" spans="1:18" ht="15.75" customHeight="1" x14ac:dyDescent="0.2">
      <c r="A3549" s="22"/>
      <c r="B3549" s="27" t="s">
        <v>21</v>
      </c>
      <c r="C3549" s="27">
        <v>1185732</v>
      </c>
      <c r="D3549" s="28">
        <v>44261</v>
      </c>
      <c r="E3549" s="27" t="s">
        <v>22</v>
      </c>
      <c r="F3549" s="27" t="s">
        <v>128</v>
      </c>
      <c r="G3549" s="27" t="s">
        <v>129</v>
      </c>
      <c r="H3549" s="27" t="s">
        <v>27</v>
      </c>
      <c r="I3549" s="29">
        <v>0.3</v>
      </c>
      <c r="J3549" s="30">
        <v>250</v>
      </c>
      <c r="K3549" s="31">
        <f t="shared" si="26"/>
        <v>75</v>
      </c>
      <c r="L3549" s="31">
        <f t="shared" si="27"/>
        <v>30</v>
      </c>
      <c r="M3549" s="32">
        <v>0.4</v>
      </c>
      <c r="O3549" s="37"/>
      <c r="P3549" s="35"/>
      <c r="Q3549" s="33"/>
      <c r="R3549" s="34"/>
    </row>
    <row r="3550" spans="1:18" ht="15.75" customHeight="1" x14ac:dyDescent="0.2">
      <c r="A3550" s="22"/>
      <c r="B3550" s="27" t="s">
        <v>21</v>
      </c>
      <c r="C3550" s="27">
        <v>1185732</v>
      </c>
      <c r="D3550" s="28">
        <v>44261</v>
      </c>
      <c r="E3550" s="27" t="s">
        <v>22</v>
      </c>
      <c r="F3550" s="27" t="s">
        <v>128</v>
      </c>
      <c r="G3550" s="27" t="s">
        <v>129</v>
      </c>
      <c r="H3550" s="27" t="s">
        <v>28</v>
      </c>
      <c r="I3550" s="29">
        <v>0.45</v>
      </c>
      <c r="J3550" s="30">
        <v>750</v>
      </c>
      <c r="K3550" s="31">
        <f t="shared" si="26"/>
        <v>337.5</v>
      </c>
      <c r="L3550" s="31">
        <f t="shared" si="27"/>
        <v>101.25</v>
      </c>
      <c r="M3550" s="32">
        <v>0.3</v>
      </c>
      <c r="O3550" s="37"/>
      <c r="P3550" s="35"/>
      <c r="Q3550" s="33"/>
      <c r="R3550" s="34"/>
    </row>
    <row r="3551" spans="1:18" ht="15.75" customHeight="1" x14ac:dyDescent="0.2">
      <c r="A3551" s="22"/>
      <c r="B3551" s="27" t="s">
        <v>21</v>
      </c>
      <c r="C3551" s="27">
        <v>1185732</v>
      </c>
      <c r="D3551" s="28">
        <v>44261</v>
      </c>
      <c r="E3551" s="27" t="s">
        <v>22</v>
      </c>
      <c r="F3551" s="27" t="s">
        <v>128</v>
      </c>
      <c r="G3551" s="27" t="s">
        <v>129</v>
      </c>
      <c r="H3551" s="27" t="s">
        <v>29</v>
      </c>
      <c r="I3551" s="29">
        <v>0.35000000000000003</v>
      </c>
      <c r="J3551" s="30">
        <v>1750</v>
      </c>
      <c r="K3551" s="31">
        <f t="shared" si="26"/>
        <v>612.50000000000011</v>
      </c>
      <c r="L3551" s="31">
        <f t="shared" si="27"/>
        <v>245.00000000000006</v>
      </c>
      <c r="M3551" s="32">
        <v>0.4</v>
      </c>
      <c r="O3551" s="37"/>
      <c r="P3551" s="35"/>
      <c r="Q3551" s="33"/>
      <c r="R3551" s="34"/>
    </row>
    <row r="3552" spans="1:18" ht="15.75" customHeight="1" x14ac:dyDescent="0.2">
      <c r="A3552" s="22"/>
      <c r="B3552" s="27" t="s">
        <v>21</v>
      </c>
      <c r="C3552" s="27">
        <v>1185732</v>
      </c>
      <c r="D3552" s="28">
        <v>44293</v>
      </c>
      <c r="E3552" s="27" t="s">
        <v>22</v>
      </c>
      <c r="F3552" s="27" t="s">
        <v>128</v>
      </c>
      <c r="G3552" s="27" t="s">
        <v>129</v>
      </c>
      <c r="H3552" s="27" t="s">
        <v>24</v>
      </c>
      <c r="I3552" s="29">
        <v>0.35000000000000003</v>
      </c>
      <c r="J3552" s="30">
        <v>4250</v>
      </c>
      <c r="K3552" s="31">
        <f t="shared" si="26"/>
        <v>1487.5000000000002</v>
      </c>
      <c r="L3552" s="31">
        <f t="shared" si="27"/>
        <v>520.625</v>
      </c>
      <c r="M3552" s="32">
        <v>0.35</v>
      </c>
      <c r="O3552" s="37"/>
      <c r="P3552" s="35"/>
      <c r="Q3552" s="33"/>
      <c r="R3552" s="34"/>
    </row>
    <row r="3553" spans="1:18" ht="15.75" customHeight="1" x14ac:dyDescent="0.2">
      <c r="A3553" s="22"/>
      <c r="B3553" s="27" t="s">
        <v>21</v>
      </c>
      <c r="C3553" s="27">
        <v>1185732</v>
      </c>
      <c r="D3553" s="28">
        <v>44293</v>
      </c>
      <c r="E3553" s="27" t="s">
        <v>22</v>
      </c>
      <c r="F3553" s="27" t="s">
        <v>128</v>
      </c>
      <c r="G3553" s="27" t="s">
        <v>129</v>
      </c>
      <c r="H3553" s="27" t="s">
        <v>25</v>
      </c>
      <c r="I3553" s="29">
        <v>0.35000000000000003</v>
      </c>
      <c r="J3553" s="30">
        <v>1250</v>
      </c>
      <c r="K3553" s="31">
        <f t="shared" si="26"/>
        <v>437.50000000000006</v>
      </c>
      <c r="L3553" s="31">
        <f t="shared" si="27"/>
        <v>153.125</v>
      </c>
      <c r="M3553" s="32">
        <v>0.35</v>
      </c>
      <c r="O3553" s="37"/>
      <c r="P3553" s="35"/>
      <c r="Q3553" s="33"/>
      <c r="R3553" s="34"/>
    </row>
    <row r="3554" spans="1:18" ht="15.75" customHeight="1" x14ac:dyDescent="0.2">
      <c r="A3554" s="22"/>
      <c r="B3554" s="27" t="s">
        <v>21</v>
      </c>
      <c r="C3554" s="27">
        <v>1185732</v>
      </c>
      <c r="D3554" s="28">
        <v>44293</v>
      </c>
      <c r="E3554" s="27" t="s">
        <v>22</v>
      </c>
      <c r="F3554" s="27" t="s">
        <v>128</v>
      </c>
      <c r="G3554" s="27" t="s">
        <v>129</v>
      </c>
      <c r="H3554" s="27" t="s">
        <v>26</v>
      </c>
      <c r="I3554" s="29">
        <v>0.25000000000000006</v>
      </c>
      <c r="J3554" s="30">
        <v>1250</v>
      </c>
      <c r="K3554" s="31">
        <f t="shared" si="26"/>
        <v>312.50000000000006</v>
      </c>
      <c r="L3554" s="31">
        <f t="shared" si="27"/>
        <v>125.00000000000003</v>
      </c>
      <c r="M3554" s="32">
        <v>0.4</v>
      </c>
      <c r="O3554" s="37"/>
      <c r="P3554" s="35"/>
      <c r="Q3554" s="33"/>
      <c r="R3554" s="34"/>
    </row>
    <row r="3555" spans="1:18" ht="15.75" customHeight="1" x14ac:dyDescent="0.2">
      <c r="A3555" s="22"/>
      <c r="B3555" s="27" t="s">
        <v>21</v>
      </c>
      <c r="C3555" s="27">
        <v>1185732</v>
      </c>
      <c r="D3555" s="28">
        <v>44293</v>
      </c>
      <c r="E3555" s="27" t="s">
        <v>22</v>
      </c>
      <c r="F3555" s="27" t="s">
        <v>128</v>
      </c>
      <c r="G3555" s="27" t="s">
        <v>129</v>
      </c>
      <c r="H3555" s="27" t="s">
        <v>27</v>
      </c>
      <c r="I3555" s="29">
        <v>0.3</v>
      </c>
      <c r="J3555" s="30">
        <v>500</v>
      </c>
      <c r="K3555" s="31">
        <f t="shared" si="26"/>
        <v>150</v>
      </c>
      <c r="L3555" s="31">
        <f t="shared" si="27"/>
        <v>60</v>
      </c>
      <c r="M3555" s="32">
        <v>0.4</v>
      </c>
      <c r="O3555" s="37"/>
      <c r="P3555" s="35"/>
      <c r="Q3555" s="33"/>
      <c r="R3555" s="34"/>
    </row>
    <row r="3556" spans="1:18" ht="15.75" customHeight="1" x14ac:dyDescent="0.2">
      <c r="A3556" s="22"/>
      <c r="B3556" s="27" t="s">
        <v>21</v>
      </c>
      <c r="C3556" s="27">
        <v>1185732</v>
      </c>
      <c r="D3556" s="28">
        <v>44293</v>
      </c>
      <c r="E3556" s="27" t="s">
        <v>22</v>
      </c>
      <c r="F3556" s="27" t="s">
        <v>128</v>
      </c>
      <c r="G3556" s="27" t="s">
        <v>129</v>
      </c>
      <c r="H3556" s="27" t="s">
        <v>28</v>
      </c>
      <c r="I3556" s="29">
        <v>0.45</v>
      </c>
      <c r="J3556" s="30">
        <v>500</v>
      </c>
      <c r="K3556" s="31">
        <f t="shared" si="26"/>
        <v>225</v>
      </c>
      <c r="L3556" s="31">
        <f t="shared" si="27"/>
        <v>67.5</v>
      </c>
      <c r="M3556" s="32">
        <v>0.3</v>
      </c>
      <c r="O3556" s="37"/>
      <c r="P3556" s="35"/>
      <c r="Q3556" s="33"/>
      <c r="R3556" s="34"/>
    </row>
    <row r="3557" spans="1:18" ht="15.75" customHeight="1" x14ac:dyDescent="0.2">
      <c r="A3557" s="22"/>
      <c r="B3557" s="27" t="s">
        <v>21</v>
      </c>
      <c r="C3557" s="27">
        <v>1185732</v>
      </c>
      <c r="D3557" s="28">
        <v>44293</v>
      </c>
      <c r="E3557" s="27" t="s">
        <v>22</v>
      </c>
      <c r="F3557" s="27" t="s">
        <v>128</v>
      </c>
      <c r="G3557" s="27" t="s">
        <v>129</v>
      </c>
      <c r="H3557" s="27" t="s">
        <v>29</v>
      </c>
      <c r="I3557" s="29">
        <v>0.35000000000000003</v>
      </c>
      <c r="J3557" s="30">
        <v>2000</v>
      </c>
      <c r="K3557" s="31">
        <f t="shared" si="26"/>
        <v>700.00000000000011</v>
      </c>
      <c r="L3557" s="31">
        <f t="shared" si="27"/>
        <v>280.00000000000006</v>
      </c>
      <c r="M3557" s="32">
        <v>0.4</v>
      </c>
      <c r="O3557" s="37"/>
      <c r="P3557" s="35"/>
      <c r="Q3557" s="33"/>
      <c r="R3557" s="34"/>
    </row>
    <row r="3558" spans="1:18" ht="15.75" customHeight="1" x14ac:dyDescent="0.2">
      <c r="A3558" s="22"/>
      <c r="B3558" s="27" t="s">
        <v>21</v>
      </c>
      <c r="C3558" s="27">
        <v>1185732</v>
      </c>
      <c r="D3558" s="28">
        <v>44322</v>
      </c>
      <c r="E3558" s="27" t="s">
        <v>22</v>
      </c>
      <c r="F3558" s="27" t="s">
        <v>128</v>
      </c>
      <c r="G3558" s="27" t="s">
        <v>129</v>
      </c>
      <c r="H3558" s="27" t="s">
        <v>24</v>
      </c>
      <c r="I3558" s="29">
        <v>0.49999999999999994</v>
      </c>
      <c r="J3558" s="30">
        <v>4700</v>
      </c>
      <c r="K3558" s="31">
        <f t="shared" si="26"/>
        <v>2349.9999999999995</v>
      </c>
      <c r="L3558" s="31">
        <f t="shared" si="27"/>
        <v>822.49999999999977</v>
      </c>
      <c r="M3558" s="32">
        <v>0.35</v>
      </c>
      <c r="O3558" s="37"/>
      <c r="P3558" s="35"/>
      <c r="Q3558" s="33"/>
      <c r="R3558" s="34"/>
    </row>
    <row r="3559" spans="1:18" ht="15.75" customHeight="1" x14ac:dyDescent="0.2">
      <c r="A3559" s="22"/>
      <c r="B3559" s="27" t="s">
        <v>21</v>
      </c>
      <c r="C3559" s="27">
        <v>1185732</v>
      </c>
      <c r="D3559" s="28">
        <v>44322</v>
      </c>
      <c r="E3559" s="27" t="s">
        <v>22</v>
      </c>
      <c r="F3559" s="27" t="s">
        <v>128</v>
      </c>
      <c r="G3559" s="27" t="s">
        <v>129</v>
      </c>
      <c r="H3559" s="27" t="s">
        <v>25</v>
      </c>
      <c r="I3559" s="29">
        <v>0.45</v>
      </c>
      <c r="J3559" s="30">
        <v>1750</v>
      </c>
      <c r="K3559" s="31">
        <f t="shared" si="26"/>
        <v>787.5</v>
      </c>
      <c r="L3559" s="31">
        <f t="shared" si="27"/>
        <v>275.625</v>
      </c>
      <c r="M3559" s="32">
        <v>0.35</v>
      </c>
      <c r="O3559" s="37"/>
      <c r="P3559" s="35"/>
      <c r="Q3559" s="33"/>
      <c r="R3559" s="34"/>
    </row>
    <row r="3560" spans="1:18" ht="15.75" customHeight="1" x14ac:dyDescent="0.2">
      <c r="A3560" s="22"/>
      <c r="B3560" s="27" t="s">
        <v>21</v>
      </c>
      <c r="C3560" s="27">
        <v>1185732</v>
      </c>
      <c r="D3560" s="28">
        <v>44322</v>
      </c>
      <c r="E3560" s="27" t="s">
        <v>22</v>
      </c>
      <c r="F3560" s="27" t="s">
        <v>128</v>
      </c>
      <c r="G3560" s="27" t="s">
        <v>129</v>
      </c>
      <c r="H3560" s="27" t="s">
        <v>26</v>
      </c>
      <c r="I3560" s="29">
        <v>0.4</v>
      </c>
      <c r="J3560" s="30">
        <v>2000</v>
      </c>
      <c r="K3560" s="31">
        <f t="shared" si="26"/>
        <v>800</v>
      </c>
      <c r="L3560" s="31">
        <f t="shared" si="27"/>
        <v>320</v>
      </c>
      <c r="M3560" s="32">
        <v>0.4</v>
      </c>
      <c r="O3560" s="37"/>
      <c r="P3560" s="35"/>
      <c r="Q3560" s="33"/>
      <c r="R3560" s="34"/>
    </row>
    <row r="3561" spans="1:18" ht="15.75" customHeight="1" x14ac:dyDescent="0.2">
      <c r="A3561" s="22"/>
      <c r="B3561" s="27" t="s">
        <v>21</v>
      </c>
      <c r="C3561" s="27">
        <v>1185732</v>
      </c>
      <c r="D3561" s="28">
        <v>44322</v>
      </c>
      <c r="E3561" s="27" t="s">
        <v>22</v>
      </c>
      <c r="F3561" s="27" t="s">
        <v>128</v>
      </c>
      <c r="G3561" s="27" t="s">
        <v>129</v>
      </c>
      <c r="H3561" s="27" t="s">
        <v>27</v>
      </c>
      <c r="I3561" s="29">
        <v>0.4</v>
      </c>
      <c r="J3561" s="30">
        <v>1500</v>
      </c>
      <c r="K3561" s="31">
        <f t="shared" si="26"/>
        <v>600</v>
      </c>
      <c r="L3561" s="31">
        <f t="shared" si="27"/>
        <v>240</v>
      </c>
      <c r="M3561" s="32">
        <v>0.4</v>
      </c>
      <c r="O3561" s="37"/>
      <c r="P3561" s="35"/>
      <c r="Q3561" s="33"/>
      <c r="R3561" s="34"/>
    </row>
    <row r="3562" spans="1:18" ht="15.75" customHeight="1" x14ac:dyDescent="0.2">
      <c r="A3562" s="22"/>
      <c r="B3562" s="27" t="s">
        <v>21</v>
      </c>
      <c r="C3562" s="27">
        <v>1185732</v>
      </c>
      <c r="D3562" s="28">
        <v>44322</v>
      </c>
      <c r="E3562" s="27" t="s">
        <v>22</v>
      </c>
      <c r="F3562" s="27" t="s">
        <v>128</v>
      </c>
      <c r="G3562" s="27" t="s">
        <v>129</v>
      </c>
      <c r="H3562" s="27" t="s">
        <v>28</v>
      </c>
      <c r="I3562" s="29">
        <v>0.49999999999999994</v>
      </c>
      <c r="J3562" s="30">
        <v>1750</v>
      </c>
      <c r="K3562" s="31">
        <f t="shared" si="26"/>
        <v>874.99999999999989</v>
      </c>
      <c r="L3562" s="31">
        <f t="shared" si="27"/>
        <v>262.49999999999994</v>
      </c>
      <c r="M3562" s="32">
        <v>0.3</v>
      </c>
      <c r="O3562" s="37"/>
      <c r="P3562" s="35"/>
      <c r="Q3562" s="33"/>
      <c r="R3562" s="34"/>
    </row>
    <row r="3563" spans="1:18" ht="15.75" customHeight="1" x14ac:dyDescent="0.2">
      <c r="A3563" s="22"/>
      <c r="B3563" s="27" t="s">
        <v>21</v>
      </c>
      <c r="C3563" s="27">
        <v>1185732</v>
      </c>
      <c r="D3563" s="28">
        <v>44322</v>
      </c>
      <c r="E3563" s="27" t="s">
        <v>22</v>
      </c>
      <c r="F3563" s="27" t="s">
        <v>128</v>
      </c>
      <c r="G3563" s="27" t="s">
        <v>129</v>
      </c>
      <c r="H3563" s="27" t="s">
        <v>29</v>
      </c>
      <c r="I3563" s="29">
        <v>0.54999999999999993</v>
      </c>
      <c r="J3563" s="30">
        <v>3000</v>
      </c>
      <c r="K3563" s="31">
        <f t="shared" si="26"/>
        <v>1649.9999999999998</v>
      </c>
      <c r="L3563" s="31">
        <f t="shared" si="27"/>
        <v>660</v>
      </c>
      <c r="M3563" s="32">
        <v>0.4</v>
      </c>
      <c r="O3563" s="37"/>
      <c r="P3563" s="35"/>
      <c r="Q3563" s="33"/>
      <c r="R3563" s="34"/>
    </row>
    <row r="3564" spans="1:18" ht="15.75" customHeight="1" x14ac:dyDescent="0.2">
      <c r="A3564" s="22"/>
      <c r="B3564" s="27" t="s">
        <v>21</v>
      </c>
      <c r="C3564" s="27">
        <v>1185732</v>
      </c>
      <c r="D3564" s="28">
        <v>44355</v>
      </c>
      <c r="E3564" s="27" t="s">
        <v>22</v>
      </c>
      <c r="F3564" s="27" t="s">
        <v>128</v>
      </c>
      <c r="G3564" s="27" t="s">
        <v>129</v>
      </c>
      <c r="H3564" s="27" t="s">
        <v>24</v>
      </c>
      <c r="I3564" s="29">
        <v>0.49999999999999994</v>
      </c>
      <c r="J3564" s="30">
        <v>5500</v>
      </c>
      <c r="K3564" s="31">
        <f t="shared" si="26"/>
        <v>2749.9999999999995</v>
      </c>
      <c r="L3564" s="31">
        <f t="shared" si="27"/>
        <v>962.49999999999977</v>
      </c>
      <c r="M3564" s="32">
        <v>0.35</v>
      </c>
      <c r="O3564" s="37"/>
      <c r="P3564" s="35"/>
      <c r="Q3564" s="33"/>
      <c r="R3564" s="34"/>
    </row>
    <row r="3565" spans="1:18" ht="15.75" customHeight="1" x14ac:dyDescent="0.2">
      <c r="A3565" s="22"/>
      <c r="B3565" s="27" t="s">
        <v>21</v>
      </c>
      <c r="C3565" s="27">
        <v>1185732</v>
      </c>
      <c r="D3565" s="28">
        <v>44355</v>
      </c>
      <c r="E3565" s="27" t="s">
        <v>22</v>
      </c>
      <c r="F3565" s="27" t="s">
        <v>128</v>
      </c>
      <c r="G3565" s="27" t="s">
        <v>129</v>
      </c>
      <c r="H3565" s="27" t="s">
        <v>25</v>
      </c>
      <c r="I3565" s="29">
        <v>0.45</v>
      </c>
      <c r="J3565" s="30">
        <v>3000</v>
      </c>
      <c r="K3565" s="31">
        <f t="shared" si="26"/>
        <v>1350</v>
      </c>
      <c r="L3565" s="31">
        <f t="shared" si="27"/>
        <v>472.49999999999994</v>
      </c>
      <c r="M3565" s="32">
        <v>0.35</v>
      </c>
      <c r="O3565" s="37"/>
      <c r="P3565" s="35"/>
      <c r="Q3565" s="33"/>
      <c r="R3565" s="34"/>
    </row>
    <row r="3566" spans="1:18" ht="15.75" customHeight="1" x14ac:dyDescent="0.2">
      <c r="A3566" s="22"/>
      <c r="B3566" s="27" t="s">
        <v>21</v>
      </c>
      <c r="C3566" s="27">
        <v>1185732</v>
      </c>
      <c r="D3566" s="28">
        <v>44355</v>
      </c>
      <c r="E3566" s="27" t="s">
        <v>22</v>
      </c>
      <c r="F3566" s="27" t="s">
        <v>128</v>
      </c>
      <c r="G3566" s="27" t="s">
        <v>129</v>
      </c>
      <c r="H3566" s="27" t="s">
        <v>26</v>
      </c>
      <c r="I3566" s="29">
        <v>0.4</v>
      </c>
      <c r="J3566" s="30">
        <v>2250</v>
      </c>
      <c r="K3566" s="31">
        <f t="shared" si="26"/>
        <v>900</v>
      </c>
      <c r="L3566" s="31">
        <f t="shared" si="27"/>
        <v>360</v>
      </c>
      <c r="M3566" s="32">
        <v>0.4</v>
      </c>
      <c r="O3566" s="37"/>
      <c r="P3566" s="35"/>
      <c r="Q3566" s="33"/>
      <c r="R3566" s="34"/>
    </row>
    <row r="3567" spans="1:18" ht="15.75" customHeight="1" x14ac:dyDescent="0.2">
      <c r="A3567" s="22"/>
      <c r="B3567" s="27" t="s">
        <v>21</v>
      </c>
      <c r="C3567" s="27">
        <v>1185732</v>
      </c>
      <c r="D3567" s="28">
        <v>44355</v>
      </c>
      <c r="E3567" s="27" t="s">
        <v>22</v>
      </c>
      <c r="F3567" s="27" t="s">
        <v>128</v>
      </c>
      <c r="G3567" s="27" t="s">
        <v>129</v>
      </c>
      <c r="H3567" s="27" t="s">
        <v>27</v>
      </c>
      <c r="I3567" s="29">
        <v>0.4</v>
      </c>
      <c r="J3567" s="30">
        <v>2000</v>
      </c>
      <c r="K3567" s="31">
        <f t="shared" si="26"/>
        <v>800</v>
      </c>
      <c r="L3567" s="31">
        <f t="shared" si="27"/>
        <v>320</v>
      </c>
      <c r="M3567" s="32">
        <v>0.4</v>
      </c>
      <c r="O3567" s="37"/>
      <c r="P3567" s="35"/>
      <c r="Q3567" s="33"/>
      <c r="R3567" s="34"/>
    </row>
    <row r="3568" spans="1:18" ht="15.75" customHeight="1" x14ac:dyDescent="0.2">
      <c r="A3568" s="22"/>
      <c r="B3568" s="27" t="s">
        <v>21</v>
      </c>
      <c r="C3568" s="27">
        <v>1185732</v>
      </c>
      <c r="D3568" s="28">
        <v>44355</v>
      </c>
      <c r="E3568" s="27" t="s">
        <v>22</v>
      </c>
      <c r="F3568" s="27" t="s">
        <v>128</v>
      </c>
      <c r="G3568" s="27" t="s">
        <v>129</v>
      </c>
      <c r="H3568" s="27" t="s">
        <v>28</v>
      </c>
      <c r="I3568" s="29">
        <v>0.49999999999999994</v>
      </c>
      <c r="J3568" s="30">
        <v>2000</v>
      </c>
      <c r="K3568" s="31">
        <f t="shared" si="26"/>
        <v>999.99999999999989</v>
      </c>
      <c r="L3568" s="31">
        <f t="shared" si="27"/>
        <v>299.99999999999994</v>
      </c>
      <c r="M3568" s="32">
        <v>0.3</v>
      </c>
      <c r="O3568" s="37"/>
      <c r="P3568" s="35"/>
      <c r="Q3568" s="33"/>
      <c r="R3568" s="34"/>
    </row>
    <row r="3569" spans="1:18" ht="15.75" customHeight="1" x14ac:dyDescent="0.2">
      <c r="A3569" s="22"/>
      <c r="B3569" s="27" t="s">
        <v>21</v>
      </c>
      <c r="C3569" s="27">
        <v>1185732</v>
      </c>
      <c r="D3569" s="28">
        <v>44355</v>
      </c>
      <c r="E3569" s="27" t="s">
        <v>22</v>
      </c>
      <c r="F3569" s="27" t="s">
        <v>128</v>
      </c>
      <c r="G3569" s="27" t="s">
        <v>129</v>
      </c>
      <c r="H3569" s="27" t="s">
        <v>29</v>
      </c>
      <c r="I3569" s="29">
        <v>0.54999999999999993</v>
      </c>
      <c r="J3569" s="30">
        <v>3500</v>
      </c>
      <c r="K3569" s="31">
        <f t="shared" si="26"/>
        <v>1924.9999999999998</v>
      </c>
      <c r="L3569" s="31">
        <f t="shared" si="27"/>
        <v>770</v>
      </c>
      <c r="M3569" s="32">
        <v>0.4</v>
      </c>
      <c r="O3569" s="37"/>
      <c r="P3569" s="35"/>
      <c r="Q3569" s="33"/>
      <c r="R3569" s="34"/>
    </row>
    <row r="3570" spans="1:18" ht="15.75" customHeight="1" x14ac:dyDescent="0.2">
      <c r="A3570" s="22"/>
      <c r="B3570" s="27" t="s">
        <v>21</v>
      </c>
      <c r="C3570" s="27">
        <v>1185732</v>
      </c>
      <c r="D3570" s="28">
        <v>44383</v>
      </c>
      <c r="E3570" s="27" t="s">
        <v>22</v>
      </c>
      <c r="F3570" s="27" t="s">
        <v>128</v>
      </c>
      <c r="G3570" s="27" t="s">
        <v>129</v>
      </c>
      <c r="H3570" s="27" t="s">
        <v>24</v>
      </c>
      <c r="I3570" s="29">
        <v>0.49999999999999994</v>
      </c>
      <c r="J3570" s="30">
        <v>5750</v>
      </c>
      <c r="K3570" s="31">
        <f t="shared" si="26"/>
        <v>2874.9999999999995</v>
      </c>
      <c r="L3570" s="31">
        <f t="shared" si="27"/>
        <v>1006.2499999999998</v>
      </c>
      <c r="M3570" s="32">
        <v>0.35</v>
      </c>
      <c r="O3570" s="37"/>
      <c r="P3570" s="35"/>
      <c r="Q3570" s="33"/>
      <c r="R3570" s="34"/>
    </row>
    <row r="3571" spans="1:18" ht="15.75" customHeight="1" x14ac:dyDescent="0.2">
      <c r="A3571" s="22"/>
      <c r="B3571" s="27" t="s">
        <v>21</v>
      </c>
      <c r="C3571" s="27">
        <v>1185732</v>
      </c>
      <c r="D3571" s="28">
        <v>44383</v>
      </c>
      <c r="E3571" s="27" t="s">
        <v>22</v>
      </c>
      <c r="F3571" s="27" t="s">
        <v>128</v>
      </c>
      <c r="G3571" s="27" t="s">
        <v>129</v>
      </c>
      <c r="H3571" s="27" t="s">
        <v>25</v>
      </c>
      <c r="I3571" s="29">
        <v>0.45</v>
      </c>
      <c r="J3571" s="30">
        <v>3250</v>
      </c>
      <c r="K3571" s="31">
        <f t="shared" si="26"/>
        <v>1462.5</v>
      </c>
      <c r="L3571" s="31">
        <f t="shared" si="27"/>
        <v>511.87499999999994</v>
      </c>
      <c r="M3571" s="32">
        <v>0.35</v>
      </c>
      <c r="O3571" s="37"/>
      <c r="P3571" s="35"/>
      <c r="Q3571" s="33"/>
      <c r="R3571" s="34"/>
    </row>
    <row r="3572" spans="1:18" ht="15.75" customHeight="1" x14ac:dyDescent="0.2">
      <c r="A3572" s="22"/>
      <c r="B3572" s="27" t="s">
        <v>21</v>
      </c>
      <c r="C3572" s="27">
        <v>1185732</v>
      </c>
      <c r="D3572" s="28">
        <v>44383</v>
      </c>
      <c r="E3572" s="27" t="s">
        <v>22</v>
      </c>
      <c r="F3572" s="27" t="s">
        <v>128</v>
      </c>
      <c r="G3572" s="27" t="s">
        <v>129</v>
      </c>
      <c r="H3572" s="27" t="s">
        <v>26</v>
      </c>
      <c r="I3572" s="29">
        <v>0.4</v>
      </c>
      <c r="J3572" s="30">
        <v>2500</v>
      </c>
      <c r="K3572" s="31">
        <f t="shared" si="26"/>
        <v>1000</v>
      </c>
      <c r="L3572" s="31">
        <f t="shared" si="27"/>
        <v>400</v>
      </c>
      <c r="M3572" s="32">
        <v>0.4</v>
      </c>
      <c r="O3572" s="37"/>
      <c r="P3572" s="35"/>
      <c r="Q3572" s="33"/>
      <c r="R3572" s="34"/>
    </row>
    <row r="3573" spans="1:18" ht="15.75" customHeight="1" x14ac:dyDescent="0.2">
      <c r="A3573" s="22"/>
      <c r="B3573" s="27" t="s">
        <v>21</v>
      </c>
      <c r="C3573" s="27">
        <v>1185732</v>
      </c>
      <c r="D3573" s="28">
        <v>44383</v>
      </c>
      <c r="E3573" s="27" t="s">
        <v>22</v>
      </c>
      <c r="F3573" s="27" t="s">
        <v>128</v>
      </c>
      <c r="G3573" s="27" t="s">
        <v>129</v>
      </c>
      <c r="H3573" s="27" t="s">
        <v>27</v>
      </c>
      <c r="I3573" s="29">
        <v>0.4</v>
      </c>
      <c r="J3573" s="30">
        <v>2000</v>
      </c>
      <c r="K3573" s="31">
        <f t="shared" si="26"/>
        <v>800</v>
      </c>
      <c r="L3573" s="31">
        <f t="shared" si="27"/>
        <v>320</v>
      </c>
      <c r="M3573" s="32">
        <v>0.4</v>
      </c>
      <c r="O3573" s="37"/>
      <c r="P3573" s="35"/>
      <c r="Q3573" s="33"/>
      <c r="R3573" s="34"/>
    </row>
    <row r="3574" spans="1:18" ht="15.75" customHeight="1" x14ac:dyDescent="0.2">
      <c r="A3574" s="22"/>
      <c r="B3574" s="27" t="s">
        <v>21</v>
      </c>
      <c r="C3574" s="27">
        <v>1185732</v>
      </c>
      <c r="D3574" s="28">
        <v>44383</v>
      </c>
      <c r="E3574" s="27" t="s">
        <v>22</v>
      </c>
      <c r="F3574" s="27" t="s">
        <v>128</v>
      </c>
      <c r="G3574" s="27" t="s">
        <v>129</v>
      </c>
      <c r="H3574" s="27" t="s">
        <v>28</v>
      </c>
      <c r="I3574" s="29">
        <v>0.49999999999999994</v>
      </c>
      <c r="J3574" s="30">
        <v>2250</v>
      </c>
      <c r="K3574" s="31">
        <f t="shared" si="26"/>
        <v>1124.9999999999998</v>
      </c>
      <c r="L3574" s="31">
        <f t="shared" si="27"/>
        <v>337.49999999999994</v>
      </c>
      <c r="M3574" s="32">
        <v>0.3</v>
      </c>
      <c r="O3574" s="37"/>
      <c r="P3574" s="35"/>
      <c r="Q3574" s="33"/>
      <c r="R3574" s="34"/>
    </row>
    <row r="3575" spans="1:18" ht="15.75" customHeight="1" x14ac:dyDescent="0.2">
      <c r="A3575" s="22"/>
      <c r="B3575" s="27" t="s">
        <v>21</v>
      </c>
      <c r="C3575" s="27">
        <v>1185732</v>
      </c>
      <c r="D3575" s="28">
        <v>44383</v>
      </c>
      <c r="E3575" s="27" t="s">
        <v>22</v>
      </c>
      <c r="F3575" s="27" t="s">
        <v>128</v>
      </c>
      <c r="G3575" s="27" t="s">
        <v>129</v>
      </c>
      <c r="H3575" s="27" t="s">
        <v>29</v>
      </c>
      <c r="I3575" s="29">
        <v>0.54999999999999993</v>
      </c>
      <c r="J3575" s="30">
        <v>4000</v>
      </c>
      <c r="K3575" s="31">
        <f t="shared" si="26"/>
        <v>2199.9999999999995</v>
      </c>
      <c r="L3575" s="31">
        <f t="shared" si="27"/>
        <v>879.99999999999989</v>
      </c>
      <c r="M3575" s="32">
        <v>0.4</v>
      </c>
      <c r="O3575" s="37"/>
      <c r="P3575" s="35"/>
      <c r="Q3575" s="33"/>
      <c r="R3575" s="34"/>
    </row>
    <row r="3576" spans="1:18" ht="15.75" customHeight="1" x14ac:dyDescent="0.2">
      <c r="A3576" s="22"/>
      <c r="B3576" s="27" t="s">
        <v>21</v>
      </c>
      <c r="C3576" s="27">
        <v>1185732</v>
      </c>
      <c r="D3576" s="28">
        <v>44415</v>
      </c>
      <c r="E3576" s="27" t="s">
        <v>22</v>
      </c>
      <c r="F3576" s="27" t="s">
        <v>128</v>
      </c>
      <c r="G3576" s="27" t="s">
        <v>129</v>
      </c>
      <c r="H3576" s="27" t="s">
        <v>24</v>
      </c>
      <c r="I3576" s="29">
        <v>0.49999999999999994</v>
      </c>
      <c r="J3576" s="30">
        <v>5500</v>
      </c>
      <c r="K3576" s="31">
        <f t="shared" ref="K3576:K3830" si="28">I3576*J3576</f>
        <v>2749.9999999999995</v>
      </c>
      <c r="L3576" s="31">
        <f t="shared" ref="L3576:L3830" si="29">K3576*M3576</f>
        <v>962.49999999999977</v>
      </c>
      <c r="M3576" s="32">
        <v>0.35</v>
      </c>
      <c r="O3576" s="37"/>
      <c r="P3576" s="35"/>
      <c r="Q3576" s="33"/>
      <c r="R3576" s="34"/>
    </row>
    <row r="3577" spans="1:18" ht="15.75" customHeight="1" x14ac:dyDescent="0.2">
      <c r="A3577" s="22"/>
      <c r="B3577" s="27" t="s">
        <v>21</v>
      </c>
      <c r="C3577" s="27">
        <v>1185732</v>
      </c>
      <c r="D3577" s="28">
        <v>44415</v>
      </c>
      <c r="E3577" s="27" t="s">
        <v>22</v>
      </c>
      <c r="F3577" s="27" t="s">
        <v>128</v>
      </c>
      <c r="G3577" s="27" t="s">
        <v>129</v>
      </c>
      <c r="H3577" s="27" t="s">
        <v>25</v>
      </c>
      <c r="I3577" s="29">
        <v>0.45</v>
      </c>
      <c r="J3577" s="30">
        <v>3250</v>
      </c>
      <c r="K3577" s="31">
        <f t="shared" si="28"/>
        <v>1462.5</v>
      </c>
      <c r="L3577" s="31">
        <f t="shared" si="29"/>
        <v>511.87499999999994</v>
      </c>
      <c r="M3577" s="32">
        <v>0.35</v>
      </c>
      <c r="O3577" s="37"/>
      <c r="P3577" s="35"/>
      <c r="Q3577" s="33"/>
      <c r="R3577" s="34"/>
    </row>
    <row r="3578" spans="1:18" ht="15.75" customHeight="1" x14ac:dyDescent="0.2">
      <c r="A3578" s="22"/>
      <c r="B3578" s="27" t="s">
        <v>21</v>
      </c>
      <c r="C3578" s="27">
        <v>1185732</v>
      </c>
      <c r="D3578" s="28">
        <v>44415</v>
      </c>
      <c r="E3578" s="27" t="s">
        <v>22</v>
      </c>
      <c r="F3578" s="27" t="s">
        <v>128</v>
      </c>
      <c r="G3578" s="27" t="s">
        <v>129</v>
      </c>
      <c r="H3578" s="27" t="s">
        <v>26</v>
      </c>
      <c r="I3578" s="29">
        <v>0.4</v>
      </c>
      <c r="J3578" s="30">
        <v>2500</v>
      </c>
      <c r="K3578" s="31">
        <f t="shared" si="28"/>
        <v>1000</v>
      </c>
      <c r="L3578" s="31">
        <f t="shared" si="29"/>
        <v>400</v>
      </c>
      <c r="M3578" s="32">
        <v>0.4</v>
      </c>
      <c r="O3578" s="37"/>
      <c r="P3578" s="35"/>
      <c r="Q3578" s="33"/>
      <c r="R3578" s="34"/>
    </row>
    <row r="3579" spans="1:18" ht="15.75" customHeight="1" x14ac:dyDescent="0.2">
      <c r="A3579" s="22"/>
      <c r="B3579" s="27" t="s">
        <v>21</v>
      </c>
      <c r="C3579" s="27">
        <v>1185732</v>
      </c>
      <c r="D3579" s="28">
        <v>44415</v>
      </c>
      <c r="E3579" s="27" t="s">
        <v>22</v>
      </c>
      <c r="F3579" s="27" t="s">
        <v>128</v>
      </c>
      <c r="G3579" s="27" t="s">
        <v>129</v>
      </c>
      <c r="H3579" s="27" t="s">
        <v>27</v>
      </c>
      <c r="I3579" s="29">
        <v>0.4</v>
      </c>
      <c r="J3579" s="30">
        <v>1500</v>
      </c>
      <c r="K3579" s="31">
        <f t="shared" si="28"/>
        <v>600</v>
      </c>
      <c r="L3579" s="31">
        <f t="shared" si="29"/>
        <v>240</v>
      </c>
      <c r="M3579" s="32">
        <v>0.4</v>
      </c>
      <c r="O3579" s="37"/>
      <c r="P3579" s="35"/>
      <c r="Q3579" s="33"/>
      <c r="R3579" s="34"/>
    </row>
    <row r="3580" spans="1:18" ht="15.75" customHeight="1" x14ac:dyDescent="0.2">
      <c r="A3580" s="22"/>
      <c r="B3580" s="27" t="s">
        <v>21</v>
      </c>
      <c r="C3580" s="27">
        <v>1185732</v>
      </c>
      <c r="D3580" s="28">
        <v>44415</v>
      </c>
      <c r="E3580" s="27" t="s">
        <v>22</v>
      </c>
      <c r="F3580" s="27" t="s">
        <v>128</v>
      </c>
      <c r="G3580" s="27" t="s">
        <v>129</v>
      </c>
      <c r="H3580" s="27" t="s">
        <v>28</v>
      </c>
      <c r="I3580" s="29">
        <v>0.49999999999999994</v>
      </c>
      <c r="J3580" s="30">
        <v>1250</v>
      </c>
      <c r="K3580" s="31">
        <f t="shared" si="28"/>
        <v>624.99999999999989</v>
      </c>
      <c r="L3580" s="31">
        <f t="shared" si="29"/>
        <v>187.49999999999997</v>
      </c>
      <c r="M3580" s="32">
        <v>0.3</v>
      </c>
      <c r="O3580" s="37"/>
      <c r="P3580" s="35"/>
      <c r="Q3580" s="33"/>
      <c r="R3580" s="34"/>
    </row>
    <row r="3581" spans="1:18" ht="15.75" customHeight="1" x14ac:dyDescent="0.2">
      <c r="A3581" s="22"/>
      <c r="B3581" s="27" t="s">
        <v>21</v>
      </c>
      <c r="C3581" s="27">
        <v>1185732</v>
      </c>
      <c r="D3581" s="28">
        <v>44415</v>
      </c>
      <c r="E3581" s="27" t="s">
        <v>22</v>
      </c>
      <c r="F3581" s="27" t="s">
        <v>128</v>
      </c>
      <c r="G3581" s="27" t="s">
        <v>129</v>
      </c>
      <c r="H3581" s="27" t="s">
        <v>29</v>
      </c>
      <c r="I3581" s="29">
        <v>0.54999999999999993</v>
      </c>
      <c r="J3581" s="30">
        <v>3000</v>
      </c>
      <c r="K3581" s="31">
        <f t="shared" si="28"/>
        <v>1649.9999999999998</v>
      </c>
      <c r="L3581" s="31">
        <f t="shared" si="29"/>
        <v>660</v>
      </c>
      <c r="M3581" s="32">
        <v>0.4</v>
      </c>
      <c r="O3581" s="37"/>
      <c r="P3581" s="35"/>
      <c r="Q3581" s="33"/>
      <c r="R3581" s="34"/>
    </row>
    <row r="3582" spans="1:18" ht="15.75" customHeight="1" x14ac:dyDescent="0.2">
      <c r="A3582" s="22"/>
      <c r="B3582" s="27" t="s">
        <v>21</v>
      </c>
      <c r="C3582" s="27">
        <v>1185732</v>
      </c>
      <c r="D3582" s="28">
        <v>44445</v>
      </c>
      <c r="E3582" s="27" t="s">
        <v>22</v>
      </c>
      <c r="F3582" s="27" t="s">
        <v>128</v>
      </c>
      <c r="G3582" s="27" t="s">
        <v>129</v>
      </c>
      <c r="H3582" s="27" t="s">
        <v>24</v>
      </c>
      <c r="I3582" s="29">
        <v>0.49999999999999994</v>
      </c>
      <c r="J3582" s="30">
        <v>4250</v>
      </c>
      <c r="K3582" s="31">
        <f t="shared" si="28"/>
        <v>2124.9999999999995</v>
      </c>
      <c r="L3582" s="31">
        <f t="shared" si="29"/>
        <v>743.74999999999977</v>
      </c>
      <c r="M3582" s="32">
        <v>0.35</v>
      </c>
      <c r="O3582" s="37"/>
      <c r="P3582" s="35"/>
      <c r="Q3582" s="33"/>
      <c r="R3582" s="34"/>
    </row>
    <row r="3583" spans="1:18" ht="15.75" customHeight="1" x14ac:dyDescent="0.2">
      <c r="A3583" s="22"/>
      <c r="B3583" s="27" t="s">
        <v>21</v>
      </c>
      <c r="C3583" s="27">
        <v>1185732</v>
      </c>
      <c r="D3583" s="28">
        <v>44445</v>
      </c>
      <c r="E3583" s="27" t="s">
        <v>22</v>
      </c>
      <c r="F3583" s="27" t="s">
        <v>128</v>
      </c>
      <c r="G3583" s="27" t="s">
        <v>129</v>
      </c>
      <c r="H3583" s="27" t="s">
        <v>25</v>
      </c>
      <c r="I3583" s="29">
        <v>0.45</v>
      </c>
      <c r="J3583" s="30">
        <v>2250</v>
      </c>
      <c r="K3583" s="31">
        <f t="shared" si="28"/>
        <v>1012.5</v>
      </c>
      <c r="L3583" s="31">
        <f t="shared" si="29"/>
        <v>354.375</v>
      </c>
      <c r="M3583" s="32">
        <v>0.35</v>
      </c>
      <c r="O3583" s="37"/>
      <c r="P3583" s="35"/>
      <c r="Q3583" s="33"/>
      <c r="R3583" s="34"/>
    </row>
    <row r="3584" spans="1:18" ht="15.75" customHeight="1" x14ac:dyDescent="0.2">
      <c r="A3584" s="22"/>
      <c r="B3584" s="27" t="s">
        <v>21</v>
      </c>
      <c r="C3584" s="27">
        <v>1185732</v>
      </c>
      <c r="D3584" s="28">
        <v>44445</v>
      </c>
      <c r="E3584" s="27" t="s">
        <v>22</v>
      </c>
      <c r="F3584" s="27" t="s">
        <v>128</v>
      </c>
      <c r="G3584" s="27" t="s">
        <v>129</v>
      </c>
      <c r="H3584" s="27" t="s">
        <v>26</v>
      </c>
      <c r="I3584" s="29">
        <v>0.4</v>
      </c>
      <c r="J3584" s="30">
        <v>1250</v>
      </c>
      <c r="K3584" s="31">
        <f t="shared" si="28"/>
        <v>500</v>
      </c>
      <c r="L3584" s="31">
        <f t="shared" si="29"/>
        <v>200</v>
      </c>
      <c r="M3584" s="32">
        <v>0.4</v>
      </c>
      <c r="O3584" s="37"/>
      <c r="P3584" s="35"/>
      <c r="Q3584" s="33"/>
      <c r="R3584" s="34"/>
    </row>
    <row r="3585" spans="1:18" ht="15.75" customHeight="1" x14ac:dyDescent="0.2">
      <c r="A3585" s="22"/>
      <c r="B3585" s="27" t="s">
        <v>21</v>
      </c>
      <c r="C3585" s="27">
        <v>1185732</v>
      </c>
      <c r="D3585" s="28">
        <v>44445</v>
      </c>
      <c r="E3585" s="27" t="s">
        <v>22</v>
      </c>
      <c r="F3585" s="27" t="s">
        <v>128</v>
      </c>
      <c r="G3585" s="27" t="s">
        <v>129</v>
      </c>
      <c r="H3585" s="27" t="s">
        <v>27</v>
      </c>
      <c r="I3585" s="29">
        <v>0.4</v>
      </c>
      <c r="J3585" s="30">
        <v>1000</v>
      </c>
      <c r="K3585" s="31">
        <f t="shared" si="28"/>
        <v>400</v>
      </c>
      <c r="L3585" s="31">
        <f t="shared" si="29"/>
        <v>160</v>
      </c>
      <c r="M3585" s="32">
        <v>0.4</v>
      </c>
      <c r="O3585" s="37"/>
      <c r="P3585" s="35"/>
      <c r="Q3585" s="33"/>
      <c r="R3585" s="34"/>
    </row>
    <row r="3586" spans="1:18" ht="15.75" customHeight="1" x14ac:dyDescent="0.2">
      <c r="A3586" s="22"/>
      <c r="B3586" s="27" t="s">
        <v>21</v>
      </c>
      <c r="C3586" s="27">
        <v>1185732</v>
      </c>
      <c r="D3586" s="28">
        <v>44445</v>
      </c>
      <c r="E3586" s="27" t="s">
        <v>22</v>
      </c>
      <c r="F3586" s="27" t="s">
        <v>128</v>
      </c>
      <c r="G3586" s="27" t="s">
        <v>129</v>
      </c>
      <c r="H3586" s="27" t="s">
        <v>28</v>
      </c>
      <c r="I3586" s="29">
        <v>0.49999999999999994</v>
      </c>
      <c r="J3586" s="30">
        <v>1000</v>
      </c>
      <c r="K3586" s="31">
        <f t="shared" si="28"/>
        <v>499.99999999999994</v>
      </c>
      <c r="L3586" s="31">
        <f t="shared" si="29"/>
        <v>149.99999999999997</v>
      </c>
      <c r="M3586" s="32">
        <v>0.3</v>
      </c>
      <c r="O3586" s="37"/>
      <c r="P3586" s="35"/>
      <c r="Q3586" s="33"/>
      <c r="R3586" s="34"/>
    </row>
    <row r="3587" spans="1:18" ht="15.75" customHeight="1" x14ac:dyDescent="0.2">
      <c r="A3587" s="22"/>
      <c r="B3587" s="27" t="s">
        <v>21</v>
      </c>
      <c r="C3587" s="27">
        <v>1185732</v>
      </c>
      <c r="D3587" s="28">
        <v>44445</v>
      </c>
      <c r="E3587" s="27" t="s">
        <v>22</v>
      </c>
      <c r="F3587" s="27" t="s">
        <v>128</v>
      </c>
      <c r="G3587" s="27" t="s">
        <v>129</v>
      </c>
      <c r="H3587" s="27" t="s">
        <v>29</v>
      </c>
      <c r="I3587" s="29">
        <v>0.54999999999999993</v>
      </c>
      <c r="J3587" s="30">
        <v>2000</v>
      </c>
      <c r="K3587" s="31">
        <f t="shared" si="28"/>
        <v>1099.9999999999998</v>
      </c>
      <c r="L3587" s="31">
        <f t="shared" si="29"/>
        <v>439.99999999999994</v>
      </c>
      <c r="M3587" s="32">
        <v>0.4</v>
      </c>
      <c r="O3587" s="37"/>
      <c r="P3587" s="35"/>
      <c r="Q3587" s="33"/>
      <c r="R3587" s="34"/>
    </row>
    <row r="3588" spans="1:18" ht="15.75" customHeight="1" x14ac:dyDescent="0.2">
      <c r="A3588" s="22"/>
      <c r="B3588" s="27" t="s">
        <v>21</v>
      </c>
      <c r="C3588" s="27">
        <v>1185732</v>
      </c>
      <c r="D3588" s="28">
        <v>44477</v>
      </c>
      <c r="E3588" s="27" t="s">
        <v>22</v>
      </c>
      <c r="F3588" s="27" t="s">
        <v>128</v>
      </c>
      <c r="G3588" s="27" t="s">
        <v>129</v>
      </c>
      <c r="H3588" s="27" t="s">
        <v>24</v>
      </c>
      <c r="I3588" s="29">
        <v>0.54999999999999993</v>
      </c>
      <c r="J3588" s="30">
        <v>3750</v>
      </c>
      <c r="K3588" s="31">
        <f t="shared" si="28"/>
        <v>2062.4999999999995</v>
      </c>
      <c r="L3588" s="31">
        <f t="shared" si="29"/>
        <v>721.87499999999977</v>
      </c>
      <c r="M3588" s="32">
        <v>0.35</v>
      </c>
      <c r="O3588" s="37"/>
      <c r="P3588" s="35"/>
      <c r="Q3588" s="33"/>
      <c r="R3588" s="34"/>
    </row>
    <row r="3589" spans="1:18" ht="15.75" customHeight="1" x14ac:dyDescent="0.2">
      <c r="A3589" s="22"/>
      <c r="B3589" s="27" t="s">
        <v>21</v>
      </c>
      <c r="C3589" s="27">
        <v>1185732</v>
      </c>
      <c r="D3589" s="28">
        <v>44477</v>
      </c>
      <c r="E3589" s="27" t="s">
        <v>22</v>
      </c>
      <c r="F3589" s="27" t="s">
        <v>128</v>
      </c>
      <c r="G3589" s="27" t="s">
        <v>129</v>
      </c>
      <c r="H3589" s="27" t="s">
        <v>25</v>
      </c>
      <c r="I3589" s="29">
        <v>0.5</v>
      </c>
      <c r="J3589" s="30">
        <v>2000</v>
      </c>
      <c r="K3589" s="31">
        <f t="shared" si="28"/>
        <v>1000</v>
      </c>
      <c r="L3589" s="31">
        <f t="shared" si="29"/>
        <v>350</v>
      </c>
      <c r="M3589" s="32">
        <v>0.35</v>
      </c>
      <c r="O3589" s="37"/>
      <c r="P3589" s="35"/>
      <c r="Q3589" s="33"/>
      <c r="R3589" s="34"/>
    </row>
    <row r="3590" spans="1:18" ht="15.75" customHeight="1" x14ac:dyDescent="0.2">
      <c r="A3590" s="22"/>
      <c r="B3590" s="27" t="s">
        <v>21</v>
      </c>
      <c r="C3590" s="27">
        <v>1185732</v>
      </c>
      <c r="D3590" s="28">
        <v>44477</v>
      </c>
      <c r="E3590" s="27" t="s">
        <v>22</v>
      </c>
      <c r="F3590" s="27" t="s">
        <v>128</v>
      </c>
      <c r="G3590" s="27" t="s">
        <v>129</v>
      </c>
      <c r="H3590" s="27" t="s">
        <v>26</v>
      </c>
      <c r="I3590" s="29">
        <v>0.5</v>
      </c>
      <c r="J3590" s="30">
        <v>1000</v>
      </c>
      <c r="K3590" s="31">
        <f t="shared" si="28"/>
        <v>500</v>
      </c>
      <c r="L3590" s="31">
        <f t="shared" si="29"/>
        <v>200</v>
      </c>
      <c r="M3590" s="32">
        <v>0.4</v>
      </c>
      <c r="O3590" s="37"/>
      <c r="P3590" s="35"/>
      <c r="Q3590" s="33"/>
      <c r="R3590" s="34"/>
    </row>
    <row r="3591" spans="1:18" ht="15.75" customHeight="1" x14ac:dyDescent="0.2">
      <c r="A3591" s="22"/>
      <c r="B3591" s="27" t="s">
        <v>21</v>
      </c>
      <c r="C3591" s="27">
        <v>1185732</v>
      </c>
      <c r="D3591" s="28">
        <v>44477</v>
      </c>
      <c r="E3591" s="27" t="s">
        <v>22</v>
      </c>
      <c r="F3591" s="27" t="s">
        <v>128</v>
      </c>
      <c r="G3591" s="27" t="s">
        <v>129</v>
      </c>
      <c r="H3591" s="27" t="s">
        <v>27</v>
      </c>
      <c r="I3591" s="29">
        <v>0.5</v>
      </c>
      <c r="J3591" s="30">
        <v>750</v>
      </c>
      <c r="K3591" s="31">
        <f t="shared" si="28"/>
        <v>375</v>
      </c>
      <c r="L3591" s="31">
        <f t="shared" si="29"/>
        <v>150</v>
      </c>
      <c r="M3591" s="32">
        <v>0.4</v>
      </c>
      <c r="O3591" s="37"/>
      <c r="P3591" s="35"/>
      <c r="Q3591" s="33"/>
      <c r="R3591" s="34"/>
    </row>
    <row r="3592" spans="1:18" ht="15.75" customHeight="1" x14ac:dyDescent="0.2">
      <c r="A3592" s="22"/>
      <c r="B3592" s="27" t="s">
        <v>21</v>
      </c>
      <c r="C3592" s="27">
        <v>1185732</v>
      </c>
      <c r="D3592" s="28">
        <v>44477</v>
      </c>
      <c r="E3592" s="27" t="s">
        <v>22</v>
      </c>
      <c r="F3592" s="27" t="s">
        <v>128</v>
      </c>
      <c r="G3592" s="27" t="s">
        <v>129</v>
      </c>
      <c r="H3592" s="27" t="s">
        <v>28</v>
      </c>
      <c r="I3592" s="29">
        <v>0.6</v>
      </c>
      <c r="J3592" s="30">
        <v>750</v>
      </c>
      <c r="K3592" s="31">
        <f t="shared" si="28"/>
        <v>450</v>
      </c>
      <c r="L3592" s="31">
        <f t="shared" si="29"/>
        <v>135</v>
      </c>
      <c r="M3592" s="32">
        <v>0.3</v>
      </c>
      <c r="O3592" s="37"/>
      <c r="P3592" s="35"/>
      <c r="Q3592" s="33"/>
      <c r="R3592" s="34"/>
    </row>
    <row r="3593" spans="1:18" ht="15.75" customHeight="1" x14ac:dyDescent="0.2">
      <c r="A3593" s="22"/>
      <c r="B3593" s="27" t="s">
        <v>21</v>
      </c>
      <c r="C3593" s="27">
        <v>1185732</v>
      </c>
      <c r="D3593" s="28">
        <v>44477</v>
      </c>
      <c r="E3593" s="27" t="s">
        <v>22</v>
      </c>
      <c r="F3593" s="27" t="s">
        <v>128</v>
      </c>
      <c r="G3593" s="27" t="s">
        <v>129</v>
      </c>
      <c r="H3593" s="27" t="s">
        <v>29</v>
      </c>
      <c r="I3593" s="29">
        <v>0.64999999999999991</v>
      </c>
      <c r="J3593" s="30">
        <v>2000</v>
      </c>
      <c r="K3593" s="31">
        <f t="shared" si="28"/>
        <v>1299.9999999999998</v>
      </c>
      <c r="L3593" s="31">
        <f t="shared" si="29"/>
        <v>519.99999999999989</v>
      </c>
      <c r="M3593" s="32">
        <v>0.4</v>
      </c>
      <c r="O3593" s="37"/>
      <c r="P3593" s="35"/>
      <c r="Q3593" s="33"/>
      <c r="R3593" s="34"/>
    </row>
    <row r="3594" spans="1:18" ht="15.75" customHeight="1" x14ac:dyDescent="0.2">
      <c r="A3594" s="22"/>
      <c r="B3594" s="27" t="s">
        <v>21</v>
      </c>
      <c r="C3594" s="27">
        <v>1185732</v>
      </c>
      <c r="D3594" s="28">
        <v>44507</v>
      </c>
      <c r="E3594" s="27" t="s">
        <v>22</v>
      </c>
      <c r="F3594" s="27" t="s">
        <v>128</v>
      </c>
      <c r="G3594" s="27" t="s">
        <v>129</v>
      </c>
      <c r="H3594" s="27" t="s">
        <v>24</v>
      </c>
      <c r="I3594" s="29">
        <v>0.6</v>
      </c>
      <c r="J3594" s="30">
        <v>3500</v>
      </c>
      <c r="K3594" s="31">
        <f t="shared" si="28"/>
        <v>2100</v>
      </c>
      <c r="L3594" s="31">
        <f t="shared" si="29"/>
        <v>735</v>
      </c>
      <c r="M3594" s="32">
        <v>0.35</v>
      </c>
      <c r="O3594" s="37"/>
      <c r="P3594" s="35"/>
      <c r="Q3594" s="33"/>
      <c r="R3594" s="34"/>
    </row>
    <row r="3595" spans="1:18" ht="15.75" customHeight="1" x14ac:dyDescent="0.2">
      <c r="A3595" s="22"/>
      <c r="B3595" s="27" t="s">
        <v>21</v>
      </c>
      <c r="C3595" s="27">
        <v>1185732</v>
      </c>
      <c r="D3595" s="28">
        <v>44507</v>
      </c>
      <c r="E3595" s="27" t="s">
        <v>22</v>
      </c>
      <c r="F3595" s="27" t="s">
        <v>128</v>
      </c>
      <c r="G3595" s="27" t="s">
        <v>129</v>
      </c>
      <c r="H3595" s="27" t="s">
        <v>25</v>
      </c>
      <c r="I3595" s="29">
        <v>0.5</v>
      </c>
      <c r="J3595" s="30">
        <v>2250</v>
      </c>
      <c r="K3595" s="31">
        <f t="shared" si="28"/>
        <v>1125</v>
      </c>
      <c r="L3595" s="31">
        <f t="shared" si="29"/>
        <v>393.75</v>
      </c>
      <c r="M3595" s="32">
        <v>0.35</v>
      </c>
      <c r="O3595" s="37"/>
      <c r="P3595" s="35"/>
      <c r="Q3595" s="33"/>
      <c r="R3595" s="34"/>
    </row>
    <row r="3596" spans="1:18" ht="15.75" customHeight="1" x14ac:dyDescent="0.2">
      <c r="A3596" s="22"/>
      <c r="B3596" s="27" t="s">
        <v>21</v>
      </c>
      <c r="C3596" s="27">
        <v>1185732</v>
      </c>
      <c r="D3596" s="28">
        <v>44507</v>
      </c>
      <c r="E3596" s="27" t="s">
        <v>22</v>
      </c>
      <c r="F3596" s="27" t="s">
        <v>128</v>
      </c>
      <c r="G3596" s="27" t="s">
        <v>129</v>
      </c>
      <c r="H3596" s="27" t="s">
        <v>26</v>
      </c>
      <c r="I3596" s="29">
        <v>0.5</v>
      </c>
      <c r="J3596" s="30">
        <v>2200</v>
      </c>
      <c r="K3596" s="31">
        <f t="shared" si="28"/>
        <v>1100</v>
      </c>
      <c r="L3596" s="31">
        <f t="shared" si="29"/>
        <v>440</v>
      </c>
      <c r="M3596" s="32">
        <v>0.4</v>
      </c>
      <c r="O3596" s="37"/>
      <c r="P3596" s="35"/>
      <c r="Q3596" s="33"/>
      <c r="R3596" s="34"/>
    </row>
    <row r="3597" spans="1:18" ht="15.75" customHeight="1" x14ac:dyDescent="0.2">
      <c r="A3597" s="22"/>
      <c r="B3597" s="27" t="s">
        <v>21</v>
      </c>
      <c r="C3597" s="27">
        <v>1185732</v>
      </c>
      <c r="D3597" s="28">
        <v>44507</v>
      </c>
      <c r="E3597" s="27" t="s">
        <v>22</v>
      </c>
      <c r="F3597" s="27" t="s">
        <v>128</v>
      </c>
      <c r="G3597" s="27" t="s">
        <v>129</v>
      </c>
      <c r="H3597" s="27" t="s">
        <v>27</v>
      </c>
      <c r="I3597" s="29">
        <v>0.5</v>
      </c>
      <c r="J3597" s="30">
        <v>2000</v>
      </c>
      <c r="K3597" s="31">
        <f t="shared" si="28"/>
        <v>1000</v>
      </c>
      <c r="L3597" s="31">
        <f t="shared" si="29"/>
        <v>400</v>
      </c>
      <c r="M3597" s="32">
        <v>0.4</v>
      </c>
      <c r="O3597" s="37"/>
      <c r="P3597" s="35"/>
      <c r="Q3597" s="33"/>
      <c r="R3597" s="34"/>
    </row>
    <row r="3598" spans="1:18" ht="15.75" customHeight="1" x14ac:dyDescent="0.2">
      <c r="A3598" s="22"/>
      <c r="B3598" s="27" t="s">
        <v>21</v>
      </c>
      <c r="C3598" s="27">
        <v>1185732</v>
      </c>
      <c r="D3598" s="28">
        <v>44507</v>
      </c>
      <c r="E3598" s="27" t="s">
        <v>22</v>
      </c>
      <c r="F3598" s="27" t="s">
        <v>128</v>
      </c>
      <c r="G3598" s="27" t="s">
        <v>129</v>
      </c>
      <c r="H3598" s="27" t="s">
        <v>28</v>
      </c>
      <c r="I3598" s="29">
        <v>0.6</v>
      </c>
      <c r="J3598" s="30">
        <v>1750</v>
      </c>
      <c r="K3598" s="31">
        <f t="shared" si="28"/>
        <v>1050</v>
      </c>
      <c r="L3598" s="31">
        <f t="shared" si="29"/>
        <v>315</v>
      </c>
      <c r="M3598" s="32">
        <v>0.3</v>
      </c>
      <c r="O3598" s="37"/>
      <c r="P3598" s="35"/>
      <c r="Q3598" s="33"/>
      <c r="R3598" s="34"/>
    </row>
    <row r="3599" spans="1:18" ht="15.75" customHeight="1" x14ac:dyDescent="0.2">
      <c r="A3599" s="22"/>
      <c r="B3599" s="27" t="s">
        <v>21</v>
      </c>
      <c r="C3599" s="27">
        <v>1185732</v>
      </c>
      <c r="D3599" s="28">
        <v>44507</v>
      </c>
      <c r="E3599" s="27" t="s">
        <v>22</v>
      </c>
      <c r="F3599" s="27" t="s">
        <v>128</v>
      </c>
      <c r="G3599" s="27" t="s">
        <v>129</v>
      </c>
      <c r="H3599" s="27" t="s">
        <v>29</v>
      </c>
      <c r="I3599" s="29">
        <v>0.64999999999999991</v>
      </c>
      <c r="J3599" s="30">
        <v>2750</v>
      </c>
      <c r="K3599" s="31">
        <f t="shared" si="28"/>
        <v>1787.4999999999998</v>
      </c>
      <c r="L3599" s="31">
        <f t="shared" si="29"/>
        <v>715</v>
      </c>
      <c r="M3599" s="32">
        <v>0.4</v>
      </c>
      <c r="O3599" s="37"/>
      <c r="P3599" s="35"/>
      <c r="Q3599" s="33"/>
      <c r="R3599" s="34"/>
    </row>
    <row r="3600" spans="1:18" ht="15.75" customHeight="1" x14ac:dyDescent="0.2">
      <c r="A3600" s="22"/>
      <c r="B3600" s="27" t="s">
        <v>21</v>
      </c>
      <c r="C3600" s="27">
        <v>1185732</v>
      </c>
      <c r="D3600" s="28">
        <v>44536</v>
      </c>
      <c r="E3600" s="27" t="s">
        <v>22</v>
      </c>
      <c r="F3600" s="27" t="s">
        <v>128</v>
      </c>
      <c r="G3600" s="27" t="s">
        <v>129</v>
      </c>
      <c r="H3600" s="27" t="s">
        <v>24</v>
      </c>
      <c r="I3600" s="29">
        <v>0.6</v>
      </c>
      <c r="J3600" s="30">
        <v>5000</v>
      </c>
      <c r="K3600" s="31">
        <f t="shared" si="28"/>
        <v>3000</v>
      </c>
      <c r="L3600" s="31">
        <f t="shared" si="29"/>
        <v>1050</v>
      </c>
      <c r="M3600" s="32">
        <v>0.35</v>
      </c>
      <c r="O3600" s="37"/>
      <c r="P3600" s="35"/>
      <c r="Q3600" s="33"/>
      <c r="R3600" s="34"/>
    </row>
    <row r="3601" spans="1:18" ht="15.75" customHeight="1" x14ac:dyDescent="0.2">
      <c r="A3601" s="22"/>
      <c r="B3601" s="27" t="s">
        <v>21</v>
      </c>
      <c r="C3601" s="27">
        <v>1185732</v>
      </c>
      <c r="D3601" s="28">
        <v>44536</v>
      </c>
      <c r="E3601" s="27" t="s">
        <v>22</v>
      </c>
      <c r="F3601" s="27" t="s">
        <v>128</v>
      </c>
      <c r="G3601" s="27" t="s">
        <v>129</v>
      </c>
      <c r="H3601" s="27" t="s">
        <v>25</v>
      </c>
      <c r="I3601" s="29">
        <v>0.5</v>
      </c>
      <c r="J3601" s="30">
        <v>3000</v>
      </c>
      <c r="K3601" s="31">
        <f t="shared" si="28"/>
        <v>1500</v>
      </c>
      <c r="L3601" s="31">
        <f t="shared" si="29"/>
        <v>525</v>
      </c>
      <c r="M3601" s="32">
        <v>0.35</v>
      </c>
      <c r="O3601" s="37"/>
      <c r="P3601" s="35"/>
      <c r="Q3601" s="33"/>
      <c r="R3601" s="34"/>
    </row>
    <row r="3602" spans="1:18" ht="15.75" customHeight="1" x14ac:dyDescent="0.2">
      <c r="A3602" s="22"/>
      <c r="B3602" s="27" t="s">
        <v>21</v>
      </c>
      <c r="C3602" s="27">
        <v>1185732</v>
      </c>
      <c r="D3602" s="28">
        <v>44536</v>
      </c>
      <c r="E3602" s="27" t="s">
        <v>22</v>
      </c>
      <c r="F3602" s="27" t="s">
        <v>128</v>
      </c>
      <c r="G3602" s="27" t="s">
        <v>129</v>
      </c>
      <c r="H3602" s="27" t="s">
        <v>26</v>
      </c>
      <c r="I3602" s="29">
        <v>0.5</v>
      </c>
      <c r="J3602" s="30">
        <v>2750</v>
      </c>
      <c r="K3602" s="31">
        <f t="shared" si="28"/>
        <v>1375</v>
      </c>
      <c r="L3602" s="31">
        <f t="shared" si="29"/>
        <v>550</v>
      </c>
      <c r="M3602" s="32">
        <v>0.4</v>
      </c>
      <c r="O3602" s="37"/>
      <c r="P3602" s="35"/>
      <c r="Q3602" s="33"/>
      <c r="R3602" s="34"/>
    </row>
    <row r="3603" spans="1:18" ht="15.75" customHeight="1" x14ac:dyDescent="0.2">
      <c r="A3603" s="22"/>
      <c r="B3603" s="27" t="s">
        <v>21</v>
      </c>
      <c r="C3603" s="27">
        <v>1185732</v>
      </c>
      <c r="D3603" s="28">
        <v>44536</v>
      </c>
      <c r="E3603" s="27" t="s">
        <v>22</v>
      </c>
      <c r="F3603" s="27" t="s">
        <v>128</v>
      </c>
      <c r="G3603" s="27" t="s">
        <v>129</v>
      </c>
      <c r="H3603" s="27" t="s">
        <v>27</v>
      </c>
      <c r="I3603" s="29">
        <v>0.5</v>
      </c>
      <c r="J3603" s="30">
        <v>2250</v>
      </c>
      <c r="K3603" s="31">
        <f t="shared" si="28"/>
        <v>1125</v>
      </c>
      <c r="L3603" s="31">
        <f t="shared" si="29"/>
        <v>450</v>
      </c>
      <c r="M3603" s="32">
        <v>0.4</v>
      </c>
      <c r="O3603" s="37"/>
      <c r="P3603" s="35"/>
      <c r="Q3603" s="33"/>
      <c r="R3603" s="34"/>
    </row>
    <row r="3604" spans="1:18" ht="15.75" customHeight="1" x14ac:dyDescent="0.2">
      <c r="A3604" s="22"/>
      <c r="B3604" s="27" t="s">
        <v>21</v>
      </c>
      <c r="C3604" s="27">
        <v>1185732</v>
      </c>
      <c r="D3604" s="28">
        <v>44536</v>
      </c>
      <c r="E3604" s="27" t="s">
        <v>22</v>
      </c>
      <c r="F3604" s="27" t="s">
        <v>128</v>
      </c>
      <c r="G3604" s="27" t="s">
        <v>129</v>
      </c>
      <c r="H3604" s="27" t="s">
        <v>28</v>
      </c>
      <c r="I3604" s="29">
        <v>0.6</v>
      </c>
      <c r="J3604" s="30">
        <v>2250</v>
      </c>
      <c r="K3604" s="31">
        <f t="shared" si="28"/>
        <v>1350</v>
      </c>
      <c r="L3604" s="31">
        <f t="shared" si="29"/>
        <v>405</v>
      </c>
      <c r="M3604" s="32">
        <v>0.3</v>
      </c>
      <c r="O3604" s="37"/>
      <c r="P3604" s="35"/>
      <c r="Q3604" s="33"/>
      <c r="R3604" s="34"/>
    </row>
    <row r="3605" spans="1:18" ht="15.75" customHeight="1" x14ac:dyDescent="0.2">
      <c r="A3605" s="22"/>
      <c r="B3605" s="27" t="s">
        <v>21</v>
      </c>
      <c r="C3605" s="27">
        <v>1185732</v>
      </c>
      <c r="D3605" s="28">
        <v>44536</v>
      </c>
      <c r="E3605" s="27" t="s">
        <v>22</v>
      </c>
      <c r="F3605" s="27" t="s">
        <v>128</v>
      </c>
      <c r="G3605" s="27" t="s">
        <v>129</v>
      </c>
      <c r="H3605" s="27" t="s">
        <v>29</v>
      </c>
      <c r="I3605" s="29">
        <v>0.64999999999999991</v>
      </c>
      <c r="J3605" s="30">
        <v>3250</v>
      </c>
      <c r="K3605" s="31">
        <f t="shared" si="28"/>
        <v>2112.4999999999995</v>
      </c>
      <c r="L3605" s="31">
        <f t="shared" si="29"/>
        <v>844.99999999999989</v>
      </c>
      <c r="M3605" s="32">
        <v>0.4</v>
      </c>
      <c r="O3605" s="37"/>
      <c r="P3605" s="35"/>
      <c r="Q3605" s="33"/>
      <c r="R3605" s="34"/>
    </row>
    <row r="3606" spans="1:18" ht="15.75" customHeight="1" x14ac:dyDescent="0.2">
      <c r="A3606" s="22" t="s">
        <v>46</v>
      </c>
      <c r="B3606" s="27" t="s">
        <v>21</v>
      </c>
      <c r="C3606" s="27">
        <v>1185732</v>
      </c>
      <c r="D3606" s="28">
        <v>44213</v>
      </c>
      <c r="E3606" s="27" t="s">
        <v>22</v>
      </c>
      <c r="F3606" s="27" t="s">
        <v>130</v>
      </c>
      <c r="G3606" s="27" t="s">
        <v>131</v>
      </c>
      <c r="H3606" s="27" t="s">
        <v>24</v>
      </c>
      <c r="I3606" s="29">
        <v>0.4</v>
      </c>
      <c r="J3606" s="30">
        <v>4500</v>
      </c>
      <c r="K3606" s="31">
        <f t="shared" si="28"/>
        <v>1800</v>
      </c>
      <c r="L3606" s="31">
        <f t="shared" si="29"/>
        <v>540</v>
      </c>
      <c r="M3606" s="32">
        <v>0.3</v>
      </c>
      <c r="O3606" s="37"/>
      <c r="P3606" s="35"/>
      <c r="Q3606" s="33"/>
      <c r="R3606" s="34"/>
    </row>
    <row r="3607" spans="1:18" ht="15.75" customHeight="1" x14ac:dyDescent="0.2">
      <c r="A3607" s="22"/>
      <c r="B3607" s="27" t="s">
        <v>21</v>
      </c>
      <c r="C3607" s="27">
        <v>1185732</v>
      </c>
      <c r="D3607" s="28">
        <v>44213</v>
      </c>
      <c r="E3607" s="27" t="s">
        <v>22</v>
      </c>
      <c r="F3607" s="27" t="s">
        <v>130</v>
      </c>
      <c r="G3607" s="27" t="s">
        <v>131</v>
      </c>
      <c r="H3607" s="27" t="s">
        <v>25</v>
      </c>
      <c r="I3607" s="29">
        <v>0.4</v>
      </c>
      <c r="J3607" s="30">
        <v>2500</v>
      </c>
      <c r="K3607" s="31">
        <f t="shared" si="28"/>
        <v>1000</v>
      </c>
      <c r="L3607" s="31">
        <f t="shared" si="29"/>
        <v>300</v>
      </c>
      <c r="M3607" s="32">
        <v>0.3</v>
      </c>
      <c r="O3607" s="37"/>
      <c r="P3607" s="35"/>
      <c r="Q3607" s="33"/>
      <c r="R3607" s="34"/>
    </row>
    <row r="3608" spans="1:18" ht="15.75" customHeight="1" x14ac:dyDescent="0.2">
      <c r="A3608" s="22"/>
      <c r="B3608" s="27" t="s">
        <v>21</v>
      </c>
      <c r="C3608" s="27">
        <v>1185732</v>
      </c>
      <c r="D3608" s="28">
        <v>44213</v>
      </c>
      <c r="E3608" s="27" t="s">
        <v>22</v>
      </c>
      <c r="F3608" s="27" t="s">
        <v>130</v>
      </c>
      <c r="G3608" s="27" t="s">
        <v>131</v>
      </c>
      <c r="H3608" s="27" t="s">
        <v>26</v>
      </c>
      <c r="I3608" s="29">
        <v>0.30000000000000004</v>
      </c>
      <c r="J3608" s="30">
        <v>2500</v>
      </c>
      <c r="K3608" s="31">
        <f t="shared" si="28"/>
        <v>750.00000000000011</v>
      </c>
      <c r="L3608" s="31">
        <f t="shared" si="29"/>
        <v>187.50000000000003</v>
      </c>
      <c r="M3608" s="32">
        <v>0.25</v>
      </c>
      <c r="O3608" s="37"/>
      <c r="P3608" s="35"/>
      <c r="Q3608" s="33"/>
      <c r="R3608" s="34"/>
    </row>
    <row r="3609" spans="1:18" ht="15.75" customHeight="1" x14ac:dyDescent="0.2">
      <c r="A3609" s="22"/>
      <c r="B3609" s="27" t="s">
        <v>21</v>
      </c>
      <c r="C3609" s="27">
        <v>1185732</v>
      </c>
      <c r="D3609" s="28">
        <v>44213</v>
      </c>
      <c r="E3609" s="27" t="s">
        <v>22</v>
      </c>
      <c r="F3609" s="27" t="s">
        <v>130</v>
      </c>
      <c r="G3609" s="27" t="s">
        <v>131</v>
      </c>
      <c r="H3609" s="27" t="s">
        <v>27</v>
      </c>
      <c r="I3609" s="29">
        <v>0.35</v>
      </c>
      <c r="J3609" s="30">
        <v>1000</v>
      </c>
      <c r="K3609" s="31">
        <f t="shared" si="28"/>
        <v>350</v>
      </c>
      <c r="L3609" s="31">
        <f t="shared" si="29"/>
        <v>87.5</v>
      </c>
      <c r="M3609" s="32">
        <v>0.25</v>
      </c>
      <c r="O3609" s="37"/>
      <c r="P3609" s="35"/>
      <c r="Q3609" s="33"/>
      <c r="R3609" s="34"/>
    </row>
    <row r="3610" spans="1:18" ht="15.75" customHeight="1" x14ac:dyDescent="0.2">
      <c r="A3610" s="22"/>
      <c r="B3610" s="27" t="s">
        <v>21</v>
      </c>
      <c r="C3610" s="27">
        <v>1185732</v>
      </c>
      <c r="D3610" s="28">
        <v>44213</v>
      </c>
      <c r="E3610" s="27" t="s">
        <v>22</v>
      </c>
      <c r="F3610" s="27" t="s">
        <v>130</v>
      </c>
      <c r="G3610" s="27" t="s">
        <v>131</v>
      </c>
      <c r="H3610" s="27" t="s">
        <v>28</v>
      </c>
      <c r="I3610" s="29">
        <v>0.5</v>
      </c>
      <c r="J3610" s="30">
        <v>1500</v>
      </c>
      <c r="K3610" s="31">
        <f t="shared" si="28"/>
        <v>750</v>
      </c>
      <c r="L3610" s="31">
        <f t="shared" si="29"/>
        <v>187.5</v>
      </c>
      <c r="M3610" s="32">
        <v>0.25</v>
      </c>
      <c r="O3610" s="37"/>
      <c r="P3610" s="35"/>
      <c r="Q3610" s="33"/>
      <c r="R3610" s="34"/>
    </row>
    <row r="3611" spans="1:18" ht="15.75" customHeight="1" x14ac:dyDescent="0.2">
      <c r="A3611" s="22"/>
      <c r="B3611" s="27" t="s">
        <v>21</v>
      </c>
      <c r="C3611" s="27">
        <v>1185732</v>
      </c>
      <c r="D3611" s="28">
        <v>44213</v>
      </c>
      <c r="E3611" s="27" t="s">
        <v>22</v>
      </c>
      <c r="F3611" s="27" t="s">
        <v>130</v>
      </c>
      <c r="G3611" s="27" t="s">
        <v>131</v>
      </c>
      <c r="H3611" s="27" t="s">
        <v>29</v>
      </c>
      <c r="I3611" s="29">
        <v>0.4</v>
      </c>
      <c r="J3611" s="30">
        <v>2500</v>
      </c>
      <c r="K3611" s="31">
        <f t="shared" si="28"/>
        <v>1000</v>
      </c>
      <c r="L3611" s="31">
        <f t="shared" si="29"/>
        <v>300</v>
      </c>
      <c r="M3611" s="32">
        <v>0.3</v>
      </c>
      <c r="O3611" s="37"/>
      <c r="P3611" s="35"/>
      <c r="Q3611" s="33"/>
      <c r="R3611" s="34"/>
    </row>
    <row r="3612" spans="1:18" ht="15.75" customHeight="1" x14ac:dyDescent="0.2">
      <c r="A3612" s="22"/>
      <c r="B3612" s="27" t="s">
        <v>21</v>
      </c>
      <c r="C3612" s="27">
        <v>1185732</v>
      </c>
      <c r="D3612" s="28">
        <v>44242</v>
      </c>
      <c r="E3612" s="27" t="s">
        <v>22</v>
      </c>
      <c r="F3612" s="27" t="s">
        <v>130</v>
      </c>
      <c r="G3612" s="27" t="s">
        <v>131</v>
      </c>
      <c r="H3612" s="27" t="s">
        <v>24</v>
      </c>
      <c r="I3612" s="29">
        <v>0.4</v>
      </c>
      <c r="J3612" s="30">
        <v>5000</v>
      </c>
      <c r="K3612" s="31">
        <f t="shared" si="28"/>
        <v>2000</v>
      </c>
      <c r="L3612" s="31">
        <f t="shared" si="29"/>
        <v>600</v>
      </c>
      <c r="M3612" s="32">
        <v>0.3</v>
      </c>
      <c r="O3612" s="37"/>
      <c r="P3612" s="35"/>
      <c r="Q3612" s="33"/>
      <c r="R3612" s="34"/>
    </row>
    <row r="3613" spans="1:18" ht="15.75" customHeight="1" x14ac:dyDescent="0.2">
      <c r="A3613" s="22"/>
      <c r="B3613" s="27" t="s">
        <v>21</v>
      </c>
      <c r="C3613" s="27">
        <v>1185732</v>
      </c>
      <c r="D3613" s="28">
        <v>44242</v>
      </c>
      <c r="E3613" s="27" t="s">
        <v>22</v>
      </c>
      <c r="F3613" s="27" t="s">
        <v>130</v>
      </c>
      <c r="G3613" s="27" t="s">
        <v>131</v>
      </c>
      <c r="H3613" s="27" t="s">
        <v>25</v>
      </c>
      <c r="I3613" s="29">
        <v>0.4</v>
      </c>
      <c r="J3613" s="30">
        <v>1500</v>
      </c>
      <c r="K3613" s="31">
        <f t="shared" si="28"/>
        <v>600</v>
      </c>
      <c r="L3613" s="31">
        <f t="shared" si="29"/>
        <v>180</v>
      </c>
      <c r="M3613" s="32">
        <v>0.3</v>
      </c>
      <c r="O3613" s="37"/>
      <c r="P3613" s="35"/>
      <c r="Q3613" s="33"/>
      <c r="R3613" s="34"/>
    </row>
    <row r="3614" spans="1:18" ht="15.75" customHeight="1" x14ac:dyDescent="0.2">
      <c r="A3614" s="22"/>
      <c r="B3614" s="27" t="s">
        <v>21</v>
      </c>
      <c r="C3614" s="27">
        <v>1185732</v>
      </c>
      <c r="D3614" s="28">
        <v>44242</v>
      </c>
      <c r="E3614" s="27" t="s">
        <v>22</v>
      </c>
      <c r="F3614" s="27" t="s">
        <v>130</v>
      </c>
      <c r="G3614" s="27" t="s">
        <v>131</v>
      </c>
      <c r="H3614" s="27" t="s">
        <v>26</v>
      </c>
      <c r="I3614" s="29">
        <v>0.30000000000000004</v>
      </c>
      <c r="J3614" s="30">
        <v>2000</v>
      </c>
      <c r="K3614" s="31">
        <f t="shared" si="28"/>
        <v>600.00000000000011</v>
      </c>
      <c r="L3614" s="31">
        <f t="shared" si="29"/>
        <v>150.00000000000003</v>
      </c>
      <c r="M3614" s="32">
        <v>0.25</v>
      </c>
      <c r="O3614" s="37"/>
      <c r="P3614" s="35"/>
      <c r="Q3614" s="33"/>
      <c r="R3614" s="34"/>
    </row>
    <row r="3615" spans="1:18" ht="15.75" customHeight="1" x14ac:dyDescent="0.2">
      <c r="A3615" s="22"/>
      <c r="B3615" s="27" t="s">
        <v>21</v>
      </c>
      <c r="C3615" s="27">
        <v>1185732</v>
      </c>
      <c r="D3615" s="28">
        <v>44242</v>
      </c>
      <c r="E3615" s="27" t="s">
        <v>22</v>
      </c>
      <c r="F3615" s="27" t="s">
        <v>130</v>
      </c>
      <c r="G3615" s="27" t="s">
        <v>131</v>
      </c>
      <c r="H3615" s="27" t="s">
        <v>27</v>
      </c>
      <c r="I3615" s="29">
        <v>0.35</v>
      </c>
      <c r="J3615" s="30">
        <v>2500</v>
      </c>
      <c r="K3615" s="31">
        <f t="shared" si="28"/>
        <v>875</v>
      </c>
      <c r="L3615" s="31">
        <f t="shared" si="29"/>
        <v>218.75</v>
      </c>
      <c r="M3615" s="32">
        <v>0.25</v>
      </c>
      <c r="O3615" s="37"/>
      <c r="P3615" s="35"/>
      <c r="Q3615" s="33"/>
      <c r="R3615" s="34"/>
    </row>
    <row r="3616" spans="1:18" ht="15.75" customHeight="1" x14ac:dyDescent="0.2">
      <c r="A3616" s="22"/>
      <c r="B3616" s="27" t="s">
        <v>21</v>
      </c>
      <c r="C3616" s="27">
        <v>1185732</v>
      </c>
      <c r="D3616" s="28">
        <v>44242</v>
      </c>
      <c r="E3616" s="27" t="s">
        <v>22</v>
      </c>
      <c r="F3616" s="27" t="s">
        <v>130</v>
      </c>
      <c r="G3616" s="27" t="s">
        <v>131</v>
      </c>
      <c r="H3616" s="27" t="s">
        <v>28</v>
      </c>
      <c r="I3616" s="29">
        <v>0.5</v>
      </c>
      <c r="J3616" s="30">
        <v>1500</v>
      </c>
      <c r="K3616" s="31">
        <f t="shared" si="28"/>
        <v>750</v>
      </c>
      <c r="L3616" s="31">
        <f t="shared" si="29"/>
        <v>187.5</v>
      </c>
      <c r="M3616" s="32">
        <v>0.25</v>
      </c>
      <c r="O3616" s="37"/>
      <c r="P3616" s="35"/>
      <c r="Q3616" s="33"/>
      <c r="R3616" s="34"/>
    </row>
    <row r="3617" spans="1:18" ht="15.75" customHeight="1" x14ac:dyDescent="0.2">
      <c r="A3617" s="22"/>
      <c r="B3617" s="27" t="s">
        <v>21</v>
      </c>
      <c r="C3617" s="27">
        <v>1185732</v>
      </c>
      <c r="D3617" s="28">
        <v>44242</v>
      </c>
      <c r="E3617" s="27" t="s">
        <v>22</v>
      </c>
      <c r="F3617" s="27" t="s">
        <v>130</v>
      </c>
      <c r="G3617" s="27" t="s">
        <v>131</v>
      </c>
      <c r="H3617" s="27" t="s">
        <v>29</v>
      </c>
      <c r="I3617" s="29">
        <v>0.4</v>
      </c>
      <c r="J3617" s="30">
        <v>2500</v>
      </c>
      <c r="K3617" s="31">
        <f t="shared" si="28"/>
        <v>1000</v>
      </c>
      <c r="L3617" s="31">
        <f t="shared" si="29"/>
        <v>300</v>
      </c>
      <c r="M3617" s="32">
        <v>0.3</v>
      </c>
      <c r="O3617" s="37"/>
      <c r="P3617" s="35"/>
      <c r="Q3617" s="33"/>
      <c r="R3617" s="34"/>
    </row>
    <row r="3618" spans="1:18" ht="15.75" customHeight="1" x14ac:dyDescent="0.2">
      <c r="A3618" s="22"/>
      <c r="B3618" s="27" t="s">
        <v>21</v>
      </c>
      <c r="C3618" s="27">
        <v>1185732</v>
      </c>
      <c r="D3618" s="28">
        <v>44268</v>
      </c>
      <c r="E3618" s="27" t="s">
        <v>22</v>
      </c>
      <c r="F3618" s="27" t="s">
        <v>130</v>
      </c>
      <c r="G3618" s="27" t="s">
        <v>131</v>
      </c>
      <c r="H3618" s="27" t="s">
        <v>24</v>
      </c>
      <c r="I3618" s="29">
        <v>0.4</v>
      </c>
      <c r="J3618" s="30">
        <v>4700</v>
      </c>
      <c r="K3618" s="31">
        <f t="shared" si="28"/>
        <v>1880</v>
      </c>
      <c r="L3618" s="31">
        <f t="shared" si="29"/>
        <v>564</v>
      </c>
      <c r="M3618" s="32">
        <v>0.3</v>
      </c>
      <c r="O3618" s="37"/>
      <c r="P3618" s="35"/>
      <c r="Q3618" s="33"/>
      <c r="R3618" s="34"/>
    </row>
    <row r="3619" spans="1:18" ht="15.75" customHeight="1" x14ac:dyDescent="0.2">
      <c r="A3619" s="22"/>
      <c r="B3619" s="27" t="s">
        <v>21</v>
      </c>
      <c r="C3619" s="27">
        <v>1185732</v>
      </c>
      <c r="D3619" s="28">
        <v>44268</v>
      </c>
      <c r="E3619" s="27" t="s">
        <v>22</v>
      </c>
      <c r="F3619" s="27" t="s">
        <v>130</v>
      </c>
      <c r="G3619" s="27" t="s">
        <v>131</v>
      </c>
      <c r="H3619" s="27" t="s">
        <v>25</v>
      </c>
      <c r="I3619" s="29">
        <v>0.4</v>
      </c>
      <c r="J3619" s="30">
        <v>1750</v>
      </c>
      <c r="K3619" s="31">
        <f t="shared" si="28"/>
        <v>700</v>
      </c>
      <c r="L3619" s="31">
        <f t="shared" si="29"/>
        <v>210</v>
      </c>
      <c r="M3619" s="32">
        <v>0.3</v>
      </c>
      <c r="O3619" s="37"/>
      <c r="P3619" s="35"/>
      <c r="Q3619" s="33"/>
      <c r="R3619" s="34"/>
    </row>
    <row r="3620" spans="1:18" ht="15.75" customHeight="1" x14ac:dyDescent="0.2">
      <c r="A3620" s="22"/>
      <c r="B3620" s="27" t="s">
        <v>21</v>
      </c>
      <c r="C3620" s="27">
        <v>1185732</v>
      </c>
      <c r="D3620" s="28">
        <v>44268</v>
      </c>
      <c r="E3620" s="27" t="s">
        <v>22</v>
      </c>
      <c r="F3620" s="27" t="s">
        <v>130</v>
      </c>
      <c r="G3620" s="27" t="s">
        <v>131</v>
      </c>
      <c r="H3620" s="27" t="s">
        <v>26</v>
      </c>
      <c r="I3620" s="29">
        <v>0.30000000000000004</v>
      </c>
      <c r="J3620" s="30">
        <v>2000</v>
      </c>
      <c r="K3620" s="31">
        <f t="shared" si="28"/>
        <v>600.00000000000011</v>
      </c>
      <c r="L3620" s="31">
        <f t="shared" si="29"/>
        <v>150.00000000000003</v>
      </c>
      <c r="M3620" s="32">
        <v>0.25</v>
      </c>
      <c r="O3620" s="37"/>
      <c r="P3620" s="35"/>
      <c r="Q3620" s="33"/>
      <c r="R3620" s="34"/>
    </row>
    <row r="3621" spans="1:18" ht="15.75" customHeight="1" x14ac:dyDescent="0.2">
      <c r="A3621" s="22"/>
      <c r="B3621" s="27" t="s">
        <v>21</v>
      </c>
      <c r="C3621" s="27">
        <v>1185732</v>
      </c>
      <c r="D3621" s="28">
        <v>44268</v>
      </c>
      <c r="E3621" s="27" t="s">
        <v>22</v>
      </c>
      <c r="F3621" s="27" t="s">
        <v>130</v>
      </c>
      <c r="G3621" s="27" t="s">
        <v>131</v>
      </c>
      <c r="H3621" s="27" t="s">
        <v>27</v>
      </c>
      <c r="I3621" s="29">
        <v>0.35</v>
      </c>
      <c r="J3621" s="30">
        <v>3000</v>
      </c>
      <c r="K3621" s="31">
        <f t="shared" si="28"/>
        <v>1050</v>
      </c>
      <c r="L3621" s="31">
        <f t="shared" si="29"/>
        <v>262.5</v>
      </c>
      <c r="M3621" s="32">
        <v>0.25</v>
      </c>
      <c r="O3621" s="37"/>
      <c r="P3621" s="35"/>
      <c r="Q3621" s="33"/>
      <c r="R3621" s="34"/>
    </row>
    <row r="3622" spans="1:18" ht="15.75" customHeight="1" x14ac:dyDescent="0.2">
      <c r="A3622" s="22"/>
      <c r="B3622" s="27" t="s">
        <v>21</v>
      </c>
      <c r="C3622" s="27">
        <v>1185732</v>
      </c>
      <c r="D3622" s="28">
        <v>44268</v>
      </c>
      <c r="E3622" s="27" t="s">
        <v>22</v>
      </c>
      <c r="F3622" s="27" t="s">
        <v>130</v>
      </c>
      <c r="G3622" s="27" t="s">
        <v>131</v>
      </c>
      <c r="H3622" s="27" t="s">
        <v>28</v>
      </c>
      <c r="I3622" s="29">
        <v>0.5</v>
      </c>
      <c r="J3622" s="30">
        <v>1000</v>
      </c>
      <c r="K3622" s="31">
        <f t="shared" si="28"/>
        <v>500</v>
      </c>
      <c r="L3622" s="31">
        <f t="shared" si="29"/>
        <v>125</v>
      </c>
      <c r="M3622" s="32">
        <v>0.25</v>
      </c>
      <c r="O3622" s="37"/>
      <c r="P3622" s="35"/>
      <c r="Q3622" s="33"/>
      <c r="R3622" s="34"/>
    </row>
    <row r="3623" spans="1:18" ht="15.75" customHeight="1" x14ac:dyDescent="0.2">
      <c r="A3623" s="22"/>
      <c r="B3623" s="27" t="s">
        <v>21</v>
      </c>
      <c r="C3623" s="27">
        <v>1185732</v>
      </c>
      <c r="D3623" s="28">
        <v>44268</v>
      </c>
      <c r="E3623" s="27" t="s">
        <v>22</v>
      </c>
      <c r="F3623" s="27" t="s">
        <v>130</v>
      </c>
      <c r="G3623" s="27" t="s">
        <v>131</v>
      </c>
      <c r="H3623" s="27" t="s">
        <v>29</v>
      </c>
      <c r="I3623" s="29">
        <v>0.4</v>
      </c>
      <c r="J3623" s="30">
        <v>2000</v>
      </c>
      <c r="K3623" s="31">
        <f t="shared" si="28"/>
        <v>800</v>
      </c>
      <c r="L3623" s="31">
        <f t="shared" si="29"/>
        <v>240</v>
      </c>
      <c r="M3623" s="32">
        <v>0.3</v>
      </c>
      <c r="O3623" s="37"/>
      <c r="P3623" s="35"/>
      <c r="Q3623" s="33"/>
      <c r="R3623" s="34"/>
    </row>
    <row r="3624" spans="1:18" ht="15.75" customHeight="1" x14ac:dyDescent="0.2">
      <c r="A3624" s="22"/>
      <c r="B3624" s="27" t="s">
        <v>21</v>
      </c>
      <c r="C3624" s="27">
        <v>1185732</v>
      </c>
      <c r="D3624" s="28">
        <v>44300</v>
      </c>
      <c r="E3624" s="27" t="s">
        <v>22</v>
      </c>
      <c r="F3624" s="27" t="s">
        <v>130</v>
      </c>
      <c r="G3624" s="27" t="s">
        <v>131</v>
      </c>
      <c r="H3624" s="27" t="s">
        <v>24</v>
      </c>
      <c r="I3624" s="29">
        <v>0.4</v>
      </c>
      <c r="J3624" s="30">
        <v>4500</v>
      </c>
      <c r="K3624" s="31">
        <f t="shared" si="28"/>
        <v>1800</v>
      </c>
      <c r="L3624" s="31">
        <f t="shared" si="29"/>
        <v>540</v>
      </c>
      <c r="M3624" s="32">
        <v>0.3</v>
      </c>
      <c r="O3624" s="37"/>
      <c r="P3624" s="35"/>
      <c r="Q3624" s="33"/>
      <c r="R3624" s="34"/>
    </row>
    <row r="3625" spans="1:18" ht="15.75" customHeight="1" x14ac:dyDescent="0.2">
      <c r="A3625" s="22"/>
      <c r="B3625" s="27" t="s">
        <v>21</v>
      </c>
      <c r="C3625" s="27">
        <v>1185732</v>
      </c>
      <c r="D3625" s="28">
        <v>44300</v>
      </c>
      <c r="E3625" s="27" t="s">
        <v>22</v>
      </c>
      <c r="F3625" s="27" t="s">
        <v>130</v>
      </c>
      <c r="G3625" s="27" t="s">
        <v>131</v>
      </c>
      <c r="H3625" s="27" t="s">
        <v>25</v>
      </c>
      <c r="I3625" s="29">
        <v>0.4</v>
      </c>
      <c r="J3625" s="30">
        <v>1500</v>
      </c>
      <c r="K3625" s="31">
        <f t="shared" si="28"/>
        <v>600</v>
      </c>
      <c r="L3625" s="31">
        <f t="shared" si="29"/>
        <v>180</v>
      </c>
      <c r="M3625" s="32">
        <v>0.3</v>
      </c>
      <c r="O3625" s="37"/>
      <c r="P3625" s="35"/>
      <c r="Q3625" s="33"/>
      <c r="R3625" s="34"/>
    </row>
    <row r="3626" spans="1:18" ht="15.75" customHeight="1" x14ac:dyDescent="0.2">
      <c r="A3626" s="22"/>
      <c r="B3626" s="27" t="s">
        <v>21</v>
      </c>
      <c r="C3626" s="27">
        <v>1185732</v>
      </c>
      <c r="D3626" s="28">
        <v>44300</v>
      </c>
      <c r="E3626" s="27" t="s">
        <v>22</v>
      </c>
      <c r="F3626" s="27" t="s">
        <v>130</v>
      </c>
      <c r="G3626" s="27" t="s">
        <v>131</v>
      </c>
      <c r="H3626" s="27" t="s">
        <v>26</v>
      </c>
      <c r="I3626" s="29">
        <v>0.30000000000000004</v>
      </c>
      <c r="J3626" s="30">
        <v>1500</v>
      </c>
      <c r="K3626" s="31">
        <f t="shared" si="28"/>
        <v>450.00000000000006</v>
      </c>
      <c r="L3626" s="31">
        <f t="shared" si="29"/>
        <v>112.50000000000001</v>
      </c>
      <c r="M3626" s="32">
        <v>0.25</v>
      </c>
      <c r="O3626" s="37"/>
      <c r="P3626" s="35"/>
      <c r="Q3626" s="33"/>
      <c r="R3626" s="34"/>
    </row>
    <row r="3627" spans="1:18" ht="15.75" customHeight="1" x14ac:dyDescent="0.2">
      <c r="A3627" s="22"/>
      <c r="B3627" s="27" t="s">
        <v>21</v>
      </c>
      <c r="C3627" s="27">
        <v>1185732</v>
      </c>
      <c r="D3627" s="28">
        <v>44300</v>
      </c>
      <c r="E3627" s="27" t="s">
        <v>22</v>
      </c>
      <c r="F3627" s="27" t="s">
        <v>130</v>
      </c>
      <c r="G3627" s="27" t="s">
        <v>131</v>
      </c>
      <c r="H3627" s="27" t="s">
        <v>27</v>
      </c>
      <c r="I3627" s="29">
        <v>0.35</v>
      </c>
      <c r="J3627" s="30">
        <v>1250</v>
      </c>
      <c r="K3627" s="31">
        <f t="shared" si="28"/>
        <v>437.5</v>
      </c>
      <c r="L3627" s="31">
        <f t="shared" si="29"/>
        <v>109.375</v>
      </c>
      <c r="M3627" s="32">
        <v>0.25</v>
      </c>
      <c r="O3627" s="37"/>
      <c r="P3627" s="35"/>
      <c r="Q3627" s="33"/>
      <c r="R3627" s="34"/>
    </row>
    <row r="3628" spans="1:18" ht="15.75" customHeight="1" x14ac:dyDescent="0.2">
      <c r="A3628" s="22"/>
      <c r="B3628" s="27" t="s">
        <v>21</v>
      </c>
      <c r="C3628" s="27">
        <v>1185732</v>
      </c>
      <c r="D3628" s="28">
        <v>44300</v>
      </c>
      <c r="E3628" s="27" t="s">
        <v>22</v>
      </c>
      <c r="F3628" s="27" t="s">
        <v>130</v>
      </c>
      <c r="G3628" s="27" t="s">
        <v>131</v>
      </c>
      <c r="H3628" s="27" t="s">
        <v>28</v>
      </c>
      <c r="I3628" s="29">
        <v>0.5</v>
      </c>
      <c r="J3628" s="30">
        <v>1250</v>
      </c>
      <c r="K3628" s="31">
        <f t="shared" si="28"/>
        <v>625</v>
      </c>
      <c r="L3628" s="31">
        <f t="shared" si="29"/>
        <v>156.25</v>
      </c>
      <c r="M3628" s="32">
        <v>0.25</v>
      </c>
      <c r="O3628" s="37"/>
      <c r="P3628" s="35"/>
      <c r="Q3628" s="33"/>
      <c r="R3628" s="34"/>
    </row>
    <row r="3629" spans="1:18" ht="15.75" customHeight="1" x14ac:dyDescent="0.2">
      <c r="A3629" s="22"/>
      <c r="B3629" s="27" t="s">
        <v>21</v>
      </c>
      <c r="C3629" s="27">
        <v>1185732</v>
      </c>
      <c r="D3629" s="28">
        <v>44300</v>
      </c>
      <c r="E3629" s="27" t="s">
        <v>22</v>
      </c>
      <c r="F3629" s="27" t="s">
        <v>130</v>
      </c>
      <c r="G3629" s="27" t="s">
        <v>131</v>
      </c>
      <c r="H3629" s="27" t="s">
        <v>29</v>
      </c>
      <c r="I3629" s="29">
        <v>0.4</v>
      </c>
      <c r="J3629" s="30">
        <v>2750</v>
      </c>
      <c r="K3629" s="31">
        <f t="shared" si="28"/>
        <v>1100</v>
      </c>
      <c r="L3629" s="31">
        <f t="shared" si="29"/>
        <v>330</v>
      </c>
      <c r="M3629" s="32">
        <v>0.3</v>
      </c>
      <c r="O3629" s="37"/>
      <c r="P3629" s="35"/>
      <c r="Q3629" s="33"/>
      <c r="R3629" s="34"/>
    </row>
    <row r="3630" spans="1:18" ht="15.75" customHeight="1" x14ac:dyDescent="0.2">
      <c r="A3630" s="22"/>
      <c r="B3630" s="27" t="s">
        <v>21</v>
      </c>
      <c r="C3630" s="27">
        <v>1185732</v>
      </c>
      <c r="D3630" s="28">
        <v>44329</v>
      </c>
      <c r="E3630" s="27" t="s">
        <v>22</v>
      </c>
      <c r="F3630" s="27" t="s">
        <v>130</v>
      </c>
      <c r="G3630" s="27" t="s">
        <v>131</v>
      </c>
      <c r="H3630" s="27" t="s">
        <v>24</v>
      </c>
      <c r="I3630" s="29">
        <v>0.54999999999999993</v>
      </c>
      <c r="J3630" s="30">
        <v>4950</v>
      </c>
      <c r="K3630" s="31">
        <f t="shared" si="28"/>
        <v>2722.4999999999995</v>
      </c>
      <c r="L3630" s="31">
        <f t="shared" si="29"/>
        <v>816.74999999999989</v>
      </c>
      <c r="M3630" s="32">
        <v>0.3</v>
      </c>
      <c r="O3630" s="37"/>
      <c r="P3630" s="35"/>
      <c r="Q3630" s="33"/>
      <c r="R3630" s="34"/>
    </row>
    <row r="3631" spans="1:18" ht="15.75" customHeight="1" x14ac:dyDescent="0.2">
      <c r="A3631" s="22"/>
      <c r="B3631" s="27" t="s">
        <v>21</v>
      </c>
      <c r="C3631" s="27">
        <v>1185732</v>
      </c>
      <c r="D3631" s="28">
        <v>44329</v>
      </c>
      <c r="E3631" s="27" t="s">
        <v>22</v>
      </c>
      <c r="F3631" s="27" t="s">
        <v>130</v>
      </c>
      <c r="G3631" s="27" t="s">
        <v>131</v>
      </c>
      <c r="H3631" s="27" t="s">
        <v>25</v>
      </c>
      <c r="I3631" s="29">
        <v>0.5</v>
      </c>
      <c r="J3631" s="30">
        <v>2000</v>
      </c>
      <c r="K3631" s="31">
        <f t="shared" si="28"/>
        <v>1000</v>
      </c>
      <c r="L3631" s="31">
        <f t="shared" si="29"/>
        <v>300</v>
      </c>
      <c r="M3631" s="32">
        <v>0.3</v>
      </c>
      <c r="O3631" s="37"/>
      <c r="P3631" s="35"/>
      <c r="Q3631" s="33"/>
      <c r="R3631" s="34"/>
    </row>
    <row r="3632" spans="1:18" ht="15.75" customHeight="1" x14ac:dyDescent="0.2">
      <c r="A3632" s="22"/>
      <c r="B3632" s="27" t="s">
        <v>21</v>
      </c>
      <c r="C3632" s="27">
        <v>1185732</v>
      </c>
      <c r="D3632" s="28">
        <v>44329</v>
      </c>
      <c r="E3632" s="27" t="s">
        <v>22</v>
      </c>
      <c r="F3632" s="27" t="s">
        <v>130</v>
      </c>
      <c r="G3632" s="27" t="s">
        <v>131</v>
      </c>
      <c r="H3632" s="27" t="s">
        <v>26</v>
      </c>
      <c r="I3632" s="29">
        <v>0.45</v>
      </c>
      <c r="J3632" s="30">
        <v>2250</v>
      </c>
      <c r="K3632" s="31">
        <f t="shared" si="28"/>
        <v>1012.5</v>
      </c>
      <c r="L3632" s="31">
        <f t="shared" si="29"/>
        <v>253.125</v>
      </c>
      <c r="M3632" s="32">
        <v>0.25</v>
      </c>
      <c r="O3632" s="37"/>
      <c r="P3632" s="35"/>
      <c r="Q3632" s="33"/>
      <c r="R3632" s="34"/>
    </row>
    <row r="3633" spans="1:18" ht="15.75" customHeight="1" x14ac:dyDescent="0.2">
      <c r="A3633" s="22"/>
      <c r="B3633" s="27" t="s">
        <v>21</v>
      </c>
      <c r="C3633" s="27">
        <v>1185732</v>
      </c>
      <c r="D3633" s="28">
        <v>44329</v>
      </c>
      <c r="E3633" s="27" t="s">
        <v>22</v>
      </c>
      <c r="F3633" s="27" t="s">
        <v>130</v>
      </c>
      <c r="G3633" s="27" t="s">
        <v>131</v>
      </c>
      <c r="H3633" s="27" t="s">
        <v>27</v>
      </c>
      <c r="I3633" s="29">
        <v>0.45</v>
      </c>
      <c r="J3633" s="30">
        <v>1750</v>
      </c>
      <c r="K3633" s="31">
        <f t="shared" si="28"/>
        <v>787.5</v>
      </c>
      <c r="L3633" s="31">
        <f t="shared" si="29"/>
        <v>196.875</v>
      </c>
      <c r="M3633" s="32">
        <v>0.25</v>
      </c>
      <c r="O3633" s="37"/>
      <c r="P3633" s="35"/>
      <c r="Q3633" s="33"/>
      <c r="R3633" s="34"/>
    </row>
    <row r="3634" spans="1:18" ht="15.75" customHeight="1" x14ac:dyDescent="0.2">
      <c r="A3634" s="22"/>
      <c r="B3634" s="27" t="s">
        <v>21</v>
      </c>
      <c r="C3634" s="27">
        <v>1185732</v>
      </c>
      <c r="D3634" s="28">
        <v>44329</v>
      </c>
      <c r="E3634" s="27" t="s">
        <v>22</v>
      </c>
      <c r="F3634" s="27" t="s">
        <v>130</v>
      </c>
      <c r="G3634" s="27" t="s">
        <v>131</v>
      </c>
      <c r="H3634" s="27" t="s">
        <v>28</v>
      </c>
      <c r="I3634" s="29">
        <v>0.54999999999999993</v>
      </c>
      <c r="J3634" s="30">
        <v>2000</v>
      </c>
      <c r="K3634" s="31">
        <f t="shared" si="28"/>
        <v>1099.9999999999998</v>
      </c>
      <c r="L3634" s="31">
        <f t="shared" si="29"/>
        <v>274.99999999999994</v>
      </c>
      <c r="M3634" s="32">
        <v>0.25</v>
      </c>
      <c r="O3634" s="37"/>
      <c r="P3634" s="35"/>
      <c r="Q3634" s="33"/>
      <c r="R3634" s="34"/>
    </row>
    <row r="3635" spans="1:18" ht="15.75" customHeight="1" x14ac:dyDescent="0.2">
      <c r="A3635" s="22"/>
      <c r="B3635" s="27" t="s">
        <v>21</v>
      </c>
      <c r="C3635" s="27">
        <v>1185732</v>
      </c>
      <c r="D3635" s="28">
        <v>44329</v>
      </c>
      <c r="E3635" s="27" t="s">
        <v>22</v>
      </c>
      <c r="F3635" s="27" t="s">
        <v>130</v>
      </c>
      <c r="G3635" s="27" t="s">
        <v>131</v>
      </c>
      <c r="H3635" s="27" t="s">
        <v>29</v>
      </c>
      <c r="I3635" s="29">
        <v>0.6</v>
      </c>
      <c r="J3635" s="30">
        <v>3250</v>
      </c>
      <c r="K3635" s="31">
        <f t="shared" si="28"/>
        <v>1950</v>
      </c>
      <c r="L3635" s="31">
        <f t="shared" si="29"/>
        <v>585</v>
      </c>
      <c r="M3635" s="32">
        <v>0.3</v>
      </c>
      <c r="O3635" s="37"/>
      <c r="P3635" s="35"/>
      <c r="Q3635" s="33"/>
      <c r="R3635" s="34"/>
    </row>
    <row r="3636" spans="1:18" ht="15.75" customHeight="1" x14ac:dyDescent="0.2">
      <c r="A3636" s="22"/>
      <c r="B3636" s="27" t="s">
        <v>21</v>
      </c>
      <c r="C3636" s="27">
        <v>1185732</v>
      </c>
      <c r="D3636" s="28">
        <v>44362</v>
      </c>
      <c r="E3636" s="27" t="s">
        <v>22</v>
      </c>
      <c r="F3636" s="27" t="s">
        <v>130</v>
      </c>
      <c r="G3636" s="27" t="s">
        <v>131</v>
      </c>
      <c r="H3636" s="27" t="s">
        <v>24</v>
      </c>
      <c r="I3636" s="29">
        <v>0.54999999999999993</v>
      </c>
      <c r="J3636" s="30">
        <v>5750</v>
      </c>
      <c r="K3636" s="31">
        <f t="shared" si="28"/>
        <v>3162.4999999999995</v>
      </c>
      <c r="L3636" s="31">
        <f t="shared" si="29"/>
        <v>948.74999999999977</v>
      </c>
      <c r="M3636" s="32">
        <v>0.3</v>
      </c>
      <c r="O3636" s="37"/>
      <c r="P3636" s="35"/>
      <c r="Q3636" s="33"/>
      <c r="R3636" s="34"/>
    </row>
    <row r="3637" spans="1:18" ht="15.75" customHeight="1" x14ac:dyDescent="0.2">
      <c r="A3637" s="22"/>
      <c r="B3637" s="27" t="s">
        <v>21</v>
      </c>
      <c r="C3637" s="27">
        <v>1185732</v>
      </c>
      <c r="D3637" s="28">
        <v>44362</v>
      </c>
      <c r="E3637" s="27" t="s">
        <v>22</v>
      </c>
      <c r="F3637" s="27" t="s">
        <v>130</v>
      </c>
      <c r="G3637" s="27" t="s">
        <v>131</v>
      </c>
      <c r="H3637" s="27" t="s">
        <v>25</v>
      </c>
      <c r="I3637" s="29">
        <v>0.5</v>
      </c>
      <c r="J3637" s="30">
        <v>3250</v>
      </c>
      <c r="K3637" s="31">
        <f t="shared" si="28"/>
        <v>1625</v>
      </c>
      <c r="L3637" s="31">
        <f t="shared" si="29"/>
        <v>487.5</v>
      </c>
      <c r="M3637" s="32">
        <v>0.3</v>
      </c>
      <c r="O3637" s="37"/>
      <c r="P3637" s="35"/>
      <c r="Q3637" s="33"/>
      <c r="R3637" s="34"/>
    </row>
    <row r="3638" spans="1:18" ht="15.75" customHeight="1" x14ac:dyDescent="0.2">
      <c r="A3638" s="22"/>
      <c r="B3638" s="27" t="s">
        <v>21</v>
      </c>
      <c r="C3638" s="27">
        <v>1185732</v>
      </c>
      <c r="D3638" s="28">
        <v>44362</v>
      </c>
      <c r="E3638" s="27" t="s">
        <v>22</v>
      </c>
      <c r="F3638" s="27" t="s">
        <v>130</v>
      </c>
      <c r="G3638" s="27" t="s">
        <v>131</v>
      </c>
      <c r="H3638" s="27" t="s">
        <v>26</v>
      </c>
      <c r="I3638" s="29">
        <v>0.45</v>
      </c>
      <c r="J3638" s="30">
        <v>2500</v>
      </c>
      <c r="K3638" s="31">
        <f t="shared" si="28"/>
        <v>1125</v>
      </c>
      <c r="L3638" s="31">
        <f t="shared" si="29"/>
        <v>281.25</v>
      </c>
      <c r="M3638" s="32">
        <v>0.25</v>
      </c>
      <c r="O3638" s="37"/>
      <c r="P3638" s="35"/>
      <c r="Q3638" s="33"/>
      <c r="R3638" s="34"/>
    </row>
    <row r="3639" spans="1:18" ht="15.75" customHeight="1" x14ac:dyDescent="0.2">
      <c r="A3639" s="22"/>
      <c r="B3639" s="27" t="s">
        <v>21</v>
      </c>
      <c r="C3639" s="27">
        <v>1185732</v>
      </c>
      <c r="D3639" s="28">
        <v>44362</v>
      </c>
      <c r="E3639" s="27" t="s">
        <v>22</v>
      </c>
      <c r="F3639" s="27" t="s">
        <v>130</v>
      </c>
      <c r="G3639" s="27" t="s">
        <v>131</v>
      </c>
      <c r="H3639" s="27" t="s">
        <v>27</v>
      </c>
      <c r="I3639" s="29">
        <v>0.45</v>
      </c>
      <c r="J3639" s="30">
        <v>2250</v>
      </c>
      <c r="K3639" s="31">
        <f t="shared" si="28"/>
        <v>1012.5</v>
      </c>
      <c r="L3639" s="31">
        <f t="shared" si="29"/>
        <v>253.125</v>
      </c>
      <c r="M3639" s="32">
        <v>0.25</v>
      </c>
      <c r="O3639" s="37"/>
      <c r="P3639" s="35"/>
      <c r="Q3639" s="33"/>
      <c r="R3639" s="34"/>
    </row>
    <row r="3640" spans="1:18" ht="15.75" customHeight="1" x14ac:dyDescent="0.2">
      <c r="A3640" s="22"/>
      <c r="B3640" s="27" t="s">
        <v>21</v>
      </c>
      <c r="C3640" s="27">
        <v>1185732</v>
      </c>
      <c r="D3640" s="28">
        <v>44362</v>
      </c>
      <c r="E3640" s="27" t="s">
        <v>22</v>
      </c>
      <c r="F3640" s="27" t="s">
        <v>130</v>
      </c>
      <c r="G3640" s="27" t="s">
        <v>131</v>
      </c>
      <c r="H3640" s="27" t="s">
        <v>28</v>
      </c>
      <c r="I3640" s="29">
        <v>0.54999999999999993</v>
      </c>
      <c r="J3640" s="30">
        <v>2250</v>
      </c>
      <c r="K3640" s="31">
        <f t="shared" si="28"/>
        <v>1237.4999999999998</v>
      </c>
      <c r="L3640" s="31">
        <f t="shared" si="29"/>
        <v>309.37499999999994</v>
      </c>
      <c r="M3640" s="32">
        <v>0.25</v>
      </c>
      <c r="O3640" s="37"/>
      <c r="P3640" s="35"/>
      <c r="Q3640" s="33"/>
      <c r="R3640" s="34"/>
    </row>
    <row r="3641" spans="1:18" ht="15.75" customHeight="1" x14ac:dyDescent="0.2">
      <c r="A3641" s="22"/>
      <c r="B3641" s="27" t="s">
        <v>21</v>
      </c>
      <c r="C3641" s="27">
        <v>1185732</v>
      </c>
      <c r="D3641" s="28">
        <v>44362</v>
      </c>
      <c r="E3641" s="27" t="s">
        <v>22</v>
      </c>
      <c r="F3641" s="27" t="s">
        <v>130</v>
      </c>
      <c r="G3641" s="27" t="s">
        <v>131</v>
      </c>
      <c r="H3641" s="27" t="s">
        <v>29</v>
      </c>
      <c r="I3641" s="29">
        <v>0.6</v>
      </c>
      <c r="J3641" s="30">
        <v>3750</v>
      </c>
      <c r="K3641" s="31">
        <f t="shared" si="28"/>
        <v>2250</v>
      </c>
      <c r="L3641" s="31">
        <f t="shared" si="29"/>
        <v>675</v>
      </c>
      <c r="M3641" s="32">
        <v>0.3</v>
      </c>
      <c r="O3641" s="37"/>
      <c r="P3641" s="35"/>
      <c r="Q3641" s="33"/>
      <c r="R3641" s="34"/>
    </row>
    <row r="3642" spans="1:18" ht="15.75" customHeight="1" x14ac:dyDescent="0.2">
      <c r="A3642" s="22"/>
      <c r="B3642" s="27" t="s">
        <v>21</v>
      </c>
      <c r="C3642" s="27">
        <v>1185732</v>
      </c>
      <c r="D3642" s="28">
        <v>44390</v>
      </c>
      <c r="E3642" s="27" t="s">
        <v>22</v>
      </c>
      <c r="F3642" s="27" t="s">
        <v>130</v>
      </c>
      <c r="G3642" s="27" t="s">
        <v>131</v>
      </c>
      <c r="H3642" s="27" t="s">
        <v>24</v>
      </c>
      <c r="I3642" s="29">
        <v>0.54999999999999993</v>
      </c>
      <c r="J3642" s="30">
        <v>6000</v>
      </c>
      <c r="K3642" s="31">
        <f t="shared" si="28"/>
        <v>3299.9999999999995</v>
      </c>
      <c r="L3642" s="31">
        <f t="shared" si="29"/>
        <v>989.99999999999977</v>
      </c>
      <c r="M3642" s="32">
        <v>0.3</v>
      </c>
      <c r="O3642" s="37"/>
      <c r="P3642" s="35"/>
      <c r="Q3642" s="33"/>
      <c r="R3642" s="34"/>
    </row>
    <row r="3643" spans="1:18" ht="15.75" customHeight="1" x14ac:dyDescent="0.2">
      <c r="A3643" s="22"/>
      <c r="B3643" s="27" t="s">
        <v>21</v>
      </c>
      <c r="C3643" s="27">
        <v>1185732</v>
      </c>
      <c r="D3643" s="28">
        <v>44390</v>
      </c>
      <c r="E3643" s="27" t="s">
        <v>22</v>
      </c>
      <c r="F3643" s="27" t="s">
        <v>130</v>
      </c>
      <c r="G3643" s="27" t="s">
        <v>131</v>
      </c>
      <c r="H3643" s="27" t="s">
        <v>25</v>
      </c>
      <c r="I3643" s="29">
        <v>0.5</v>
      </c>
      <c r="J3643" s="30">
        <v>3500</v>
      </c>
      <c r="K3643" s="31">
        <f t="shared" si="28"/>
        <v>1750</v>
      </c>
      <c r="L3643" s="31">
        <f t="shared" si="29"/>
        <v>525</v>
      </c>
      <c r="M3643" s="32">
        <v>0.3</v>
      </c>
      <c r="O3643" s="37"/>
      <c r="P3643" s="35"/>
      <c r="Q3643" s="33"/>
      <c r="R3643" s="34"/>
    </row>
    <row r="3644" spans="1:18" ht="15.75" customHeight="1" x14ac:dyDescent="0.2">
      <c r="A3644" s="22"/>
      <c r="B3644" s="27" t="s">
        <v>21</v>
      </c>
      <c r="C3644" s="27">
        <v>1185732</v>
      </c>
      <c r="D3644" s="28">
        <v>44390</v>
      </c>
      <c r="E3644" s="27" t="s">
        <v>22</v>
      </c>
      <c r="F3644" s="27" t="s">
        <v>130</v>
      </c>
      <c r="G3644" s="27" t="s">
        <v>131</v>
      </c>
      <c r="H3644" s="27" t="s">
        <v>26</v>
      </c>
      <c r="I3644" s="29">
        <v>0.45</v>
      </c>
      <c r="J3644" s="30">
        <v>2750</v>
      </c>
      <c r="K3644" s="31">
        <f t="shared" si="28"/>
        <v>1237.5</v>
      </c>
      <c r="L3644" s="31">
        <f t="shared" si="29"/>
        <v>309.375</v>
      </c>
      <c r="M3644" s="32">
        <v>0.25</v>
      </c>
      <c r="O3644" s="37"/>
      <c r="P3644" s="35"/>
      <c r="Q3644" s="33"/>
      <c r="R3644" s="34"/>
    </row>
    <row r="3645" spans="1:18" ht="15.75" customHeight="1" x14ac:dyDescent="0.2">
      <c r="A3645" s="22"/>
      <c r="B3645" s="27" t="s">
        <v>21</v>
      </c>
      <c r="C3645" s="27">
        <v>1185732</v>
      </c>
      <c r="D3645" s="28">
        <v>44390</v>
      </c>
      <c r="E3645" s="27" t="s">
        <v>22</v>
      </c>
      <c r="F3645" s="27" t="s">
        <v>130</v>
      </c>
      <c r="G3645" s="27" t="s">
        <v>131</v>
      </c>
      <c r="H3645" s="27" t="s">
        <v>27</v>
      </c>
      <c r="I3645" s="29">
        <v>0.45</v>
      </c>
      <c r="J3645" s="30">
        <v>2250</v>
      </c>
      <c r="K3645" s="31">
        <f t="shared" si="28"/>
        <v>1012.5</v>
      </c>
      <c r="L3645" s="31">
        <f t="shared" si="29"/>
        <v>253.125</v>
      </c>
      <c r="M3645" s="32">
        <v>0.25</v>
      </c>
      <c r="O3645" s="37"/>
      <c r="P3645" s="35"/>
      <c r="Q3645" s="33"/>
      <c r="R3645" s="34"/>
    </row>
    <row r="3646" spans="1:18" ht="15.75" customHeight="1" x14ac:dyDescent="0.2">
      <c r="A3646" s="22"/>
      <c r="B3646" s="27" t="s">
        <v>21</v>
      </c>
      <c r="C3646" s="27">
        <v>1185732</v>
      </c>
      <c r="D3646" s="28">
        <v>44390</v>
      </c>
      <c r="E3646" s="27" t="s">
        <v>22</v>
      </c>
      <c r="F3646" s="27" t="s">
        <v>130</v>
      </c>
      <c r="G3646" s="27" t="s">
        <v>131</v>
      </c>
      <c r="H3646" s="27" t="s">
        <v>28</v>
      </c>
      <c r="I3646" s="29">
        <v>0.54999999999999993</v>
      </c>
      <c r="J3646" s="30">
        <v>2500</v>
      </c>
      <c r="K3646" s="31">
        <f t="shared" si="28"/>
        <v>1374.9999999999998</v>
      </c>
      <c r="L3646" s="31">
        <f t="shared" si="29"/>
        <v>343.74999999999994</v>
      </c>
      <c r="M3646" s="32">
        <v>0.25</v>
      </c>
      <c r="O3646" s="37"/>
      <c r="P3646" s="35"/>
      <c r="Q3646" s="33"/>
      <c r="R3646" s="34"/>
    </row>
    <row r="3647" spans="1:18" ht="15.75" customHeight="1" x14ac:dyDescent="0.2">
      <c r="A3647" s="22"/>
      <c r="B3647" s="27" t="s">
        <v>21</v>
      </c>
      <c r="C3647" s="27">
        <v>1185732</v>
      </c>
      <c r="D3647" s="28">
        <v>44390</v>
      </c>
      <c r="E3647" s="27" t="s">
        <v>22</v>
      </c>
      <c r="F3647" s="27" t="s">
        <v>130</v>
      </c>
      <c r="G3647" s="27" t="s">
        <v>131</v>
      </c>
      <c r="H3647" s="27" t="s">
        <v>29</v>
      </c>
      <c r="I3647" s="29">
        <v>0.6</v>
      </c>
      <c r="J3647" s="30">
        <v>4250</v>
      </c>
      <c r="K3647" s="31">
        <f t="shared" si="28"/>
        <v>2550</v>
      </c>
      <c r="L3647" s="31">
        <f t="shared" si="29"/>
        <v>765</v>
      </c>
      <c r="M3647" s="32">
        <v>0.3</v>
      </c>
      <c r="O3647" s="37"/>
      <c r="P3647" s="35"/>
      <c r="Q3647" s="33"/>
      <c r="R3647" s="34"/>
    </row>
    <row r="3648" spans="1:18" ht="15.75" customHeight="1" x14ac:dyDescent="0.2">
      <c r="A3648" s="22"/>
      <c r="B3648" s="27" t="s">
        <v>21</v>
      </c>
      <c r="C3648" s="27">
        <v>1185732</v>
      </c>
      <c r="D3648" s="28">
        <v>44422</v>
      </c>
      <c r="E3648" s="27" t="s">
        <v>22</v>
      </c>
      <c r="F3648" s="27" t="s">
        <v>130</v>
      </c>
      <c r="G3648" s="27" t="s">
        <v>131</v>
      </c>
      <c r="H3648" s="27" t="s">
        <v>24</v>
      </c>
      <c r="I3648" s="29">
        <v>0.54999999999999993</v>
      </c>
      <c r="J3648" s="30">
        <v>5750</v>
      </c>
      <c r="K3648" s="31">
        <f t="shared" si="28"/>
        <v>3162.4999999999995</v>
      </c>
      <c r="L3648" s="31">
        <f t="shared" si="29"/>
        <v>948.74999999999977</v>
      </c>
      <c r="M3648" s="32">
        <v>0.3</v>
      </c>
      <c r="O3648" s="37"/>
      <c r="P3648" s="35"/>
      <c r="Q3648" s="33"/>
      <c r="R3648" s="34"/>
    </row>
    <row r="3649" spans="1:18" ht="15.75" customHeight="1" x14ac:dyDescent="0.2">
      <c r="A3649" s="22"/>
      <c r="B3649" s="27" t="s">
        <v>21</v>
      </c>
      <c r="C3649" s="27">
        <v>1185732</v>
      </c>
      <c r="D3649" s="28">
        <v>44422</v>
      </c>
      <c r="E3649" s="27" t="s">
        <v>22</v>
      </c>
      <c r="F3649" s="27" t="s">
        <v>130</v>
      </c>
      <c r="G3649" s="27" t="s">
        <v>131</v>
      </c>
      <c r="H3649" s="27" t="s">
        <v>25</v>
      </c>
      <c r="I3649" s="29">
        <v>0.5</v>
      </c>
      <c r="J3649" s="30">
        <v>3500</v>
      </c>
      <c r="K3649" s="31">
        <f t="shared" si="28"/>
        <v>1750</v>
      </c>
      <c r="L3649" s="31">
        <f t="shared" si="29"/>
        <v>525</v>
      </c>
      <c r="M3649" s="32">
        <v>0.3</v>
      </c>
      <c r="O3649" s="37"/>
      <c r="P3649" s="35"/>
      <c r="Q3649" s="33"/>
      <c r="R3649" s="34"/>
    </row>
    <row r="3650" spans="1:18" ht="15.75" customHeight="1" x14ac:dyDescent="0.2">
      <c r="A3650" s="22"/>
      <c r="B3650" s="27" t="s">
        <v>21</v>
      </c>
      <c r="C3650" s="27">
        <v>1185732</v>
      </c>
      <c r="D3650" s="28">
        <v>44422</v>
      </c>
      <c r="E3650" s="27" t="s">
        <v>22</v>
      </c>
      <c r="F3650" s="27" t="s">
        <v>130</v>
      </c>
      <c r="G3650" s="27" t="s">
        <v>131</v>
      </c>
      <c r="H3650" s="27" t="s">
        <v>26</v>
      </c>
      <c r="I3650" s="29">
        <v>0.45</v>
      </c>
      <c r="J3650" s="30">
        <v>2750</v>
      </c>
      <c r="K3650" s="31">
        <f t="shared" si="28"/>
        <v>1237.5</v>
      </c>
      <c r="L3650" s="31">
        <f t="shared" si="29"/>
        <v>309.375</v>
      </c>
      <c r="M3650" s="32">
        <v>0.25</v>
      </c>
      <c r="O3650" s="37"/>
      <c r="P3650" s="35"/>
      <c r="Q3650" s="33"/>
      <c r="R3650" s="34"/>
    </row>
    <row r="3651" spans="1:18" ht="15.75" customHeight="1" x14ac:dyDescent="0.2">
      <c r="A3651" s="22"/>
      <c r="B3651" s="27" t="s">
        <v>21</v>
      </c>
      <c r="C3651" s="27">
        <v>1185732</v>
      </c>
      <c r="D3651" s="28">
        <v>44422</v>
      </c>
      <c r="E3651" s="27" t="s">
        <v>22</v>
      </c>
      <c r="F3651" s="27" t="s">
        <v>130</v>
      </c>
      <c r="G3651" s="27" t="s">
        <v>131</v>
      </c>
      <c r="H3651" s="27" t="s">
        <v>27</v>
      </c>
      <c r="I3651" s="29">
        <v>0.45</v>
      </c>
      <c r="J3651" s="30">
        <v>1750</v>
      </c>
      <c r="K3651" s="31">
        <f t="shared" si="28"/>
        <v>787.5</v>
      </c>
      <c r="L3651" s="31">
        <f t="shared" si="29"/>
        <v>196.875</v>
      </c>
      <c r="M3651" s="32">
        <v>0.25</v>
      </c>
      <c r="O3651" s="37"/>
      <c r="P3651" s="35"/>
      <c r="Q3651" s="33"/>
      <c r="R3651" s="34"/>
    </row>
    <row r="3652" spans="1:18" ht="15.75" customHeight="1" x14ac:dyDescent="0.2">
      <c r="A3652" s="22"/>
      <c r="B3652" s="27" t="s">
        <v>21</v>
      </c>
      <c r="C3652" s="27">
        <v>1185732</v>
      </c>
      <c r="D3652" s="28">
        <v>44422</v>
      </c>
      <c r="E3652" s="27" t="s">
        <v>22</v>
      </c>
      <c r="F3652" s="27" t="s">
        <v>130</v>
      </c>
      <c r="G3652" s="27" t="s">
        <v>131</v>
      </c>
      <c r="H3652" s="27" t="s">
        <v>28</v>
      </c>
      <c r="I3652" s="29">
        <v>0.54999999999999993</v>
      </c>
      <c r="J3652" s="30">
        <v>1500</v>
      </c>
      <c r="K3652" s="31">
        <f t="shared" si="28"/>
        <v>824.99999999999989</v>
      </c>
      <c r="L3652" s="31">
        <f t="shared" si="29"/>
        <v>206.24999999999997</v>
      </c>
      <c r="M3652" s="32">
        <v>0.25</v>
      </c>
      <c r="O3652" s="37"/>
      <c r="P3652" s="35"/>
      <c r="Q3652" s="33"/>
      <c r="R3652" s="34"/>
    </row>
    <row r="3653" spans="1:18" ht="15.75" customHeight="1" x14ac:dyDescent="0.2">
      <c r="A3653" s="22"/>
      <c r="B3653" s="27" t="s">
        <v>21</v>
      </c>
      <c r="C3653" s="27">
        <v>1185732</v>
      </c>
      <c r="D3653" s="28">
        <v>44422</v>
      </c>
      <c r="E3653" s="27" t="s">
        <v>22</v>
      </c>
      <c r="F3653" s="27" t="s">
        <v>130</v>
      </c>
      <c r="G3653" s="27" t="s">
        <v>131</v>
      </c>
      <c r="H3653" s="27" t="s">
        <v>29</v>
      </c>
      <c r="I3653" s="29">
        <v>0.6</v>
      </c>
      <c r="J3653" s="30">
        <v>3250</v>
      </c>
      <c r="K3653" s="31">
        <f t="shared" si="28"/>
        <v>1950</v>
      </c>
      <c r="L3653" s="31">
        <f t="shared" si="29"/>
        <v>585</v>
      </c>
      <c r="M3653" s="32">
        <v>0.3</v>
      </c>
      <c r="O3653" s="37"/>
      <c r="P3653" s="35"/>
      <c r="Q3653" s="33"/>
      <c r="R3653" s="34"/>
    </row>
    <row r="3654" spans="1:18" ht="15.75" customHeight="1" x14ac:dyDescent="0.2">
      <c r="A3654" s="22"/>
      <c r="B3654" s="27" t="s">
        <v>21</v>
      </c>
      <c r="C3654" s="27">
        <v>1185732</v>
      </c>
      <c r="D3654" s="28">
        <v>44452</v>
      </c>
      <c r="E3654" s="27" t="s">
        <v>22</v>
      </c>
      <c r="F3654" s="27" t="s">
        <v>130</v>
      </c>
      <c r="G3654" s="27" t="s">
        <v>131</v>
      </c>
      <c r="H3654" s="27" t="s">
        <v>24</v>
      </c>
      <c r="I3654" s="29">
        <v>0.54999999999999993</v>
      </c>
      <c r="J3654" s="30">
        <v>4500</v>
      </c>
      <c r="K3654" s="31">
        <f t="shared" si="28"/>
        <v>2474.9999999999995</v>
      </c>
      <c r="L3654" s="31">
        <f t="shared" si="29"/>
        <v>742.49999999999989</v>
      </c>
      <c r="M3654" s="32">
        <v>0.3</v>
      </c>
      <c r="O3654" s="37"/>
      <c r="P3654" s="35"/>
      <c r="Q3654" s="33"/>
      <c r="R3654" s="34"/>
    </row>
    <row r="3655" spans="1:18" ht="15.75" customHeight="1" x14ac:dyDescent="0.2">
      <c r="A3655" s="22"/>
      <c r="B3655" s="27" t="s">
        <v>21</v>
      </c>
      <c r="C3655" s="27">
        <v>1185732</v>
      </c>
      <c r="D3655" s="28">
        <v>44452</v>
      </c>
      <c r="E3655" s="27" t="s">
        <v>22</v>
      </c>
      <c r="F3655" s="27" t="s">
        <v>130</v>
      </c>
      <c r="G3655" s="27" t="s">
        <v>131</v>
      </c>
      <c r="H3655" s="27" t="s">
        <v>25</v>
      </c>
      <c r="I3655" s="29">
        <v>0.5</v>
      </c>
      <c r="J3655" s="30">
        <v>2500</v>
      </c>
      <c r="K3655" s="31">
        <f t="shared" si="28"/>
        <v>1250</v>
      </c>
      <c r="L3655" s="31">
        <f t="shared" si="29"/>
        <v>375</v>
      </c>
      <c r="M3655" s="32">
        <v>0.3</v>
      </c>
      <c r="O3655" s="37"/>
      <c r="P3655" s="35"/>
      <c r="Q3655" s="33"/>
      <c r="R3655" s="34"/>
    </row>
    <row r="3656" spans="1:18" ht="15.75" customHeight="1" x14ac:dyDescent="0.2">
      <c r="A3656" s="22"/>
      <c r="B3656" s="27" t="s">
        <v>21</v>
      </c>
      <c r="C3656" s="27">
        <v>1185732</v>
      </c>
      <c r="D3656" s="28">
        <v>44452</v>
      </c>
      <c r="E3656" s="27" t="s">
        <v>22</v>
      </c>
      <c r="F3656" s="27" t="s">
        <v>130</v>
      </c>
      <c r="G3656" s="27" t="s">
        <v>131</v>
      </c>
      <c r="H3656" s="27" t="s">
        <v>26</v>
      </c>
      <c r="I3656" s="29">
        <v>0.45</v>
      </c>
      <c r="J3656" s="30">
        <v>1500</v>
      </c>
      <c r="K3656" s="31">
        <f t="shared" si="28"/>
        <v>675</v>
      </c>
      <c r="L3656" s="31">
        <f t="shared" si="29"/>
        <v>168.75</v>
      </c>
      <c r="M3656" s="32">
        <v>0.25</v>
      </c>
      <c r="O3656" s="37"/>
      <c r="P3656" s="35"/>
      <c r="Q3656" s="33"/>
      <c r="R3656" s="34"/>
    </row>
    <row r="3657" spans="1:18" ht="15.75" customHeight="1" x14ac:dyDescent="0.2">
      <c r="A3657" s="22"/>
      <c r="B3657" s="27" t="s">
        <v>21</v>
      </c>
      <c r="C3657" s="27">
        <v>1185732</v>
      </c>
      <c r="D3657" s="28">
        <v>44452</v>
      </c>
      <c r="E3657" s="27" t="s">
        <v>22</v>
      </c>
      <c r="F3657" s="27" t="s">
        <v>130</v>
      </c>
      <c r="G3657" s="27" t="s">
        <v>131</v>
      </c>
      <c r="H3657" s="27" t="s">
        <v>27</v>
      </c>
      <c r="I3657" s="29">
        <v>0.45</v>
      </c>
      <c r="J3657" s="30">
        <v>1250</v>
      </c>
      <c r="K3657" s="31">
        <f t="shared" si="28"/>
        <v>562.5</v>
      </c>
      <c r="L3657" s="31">
        <f t="shared" si="29"/>
        <v>140.625</v>
      </c>
      <c r="M3657" s="32">
        <v>0.25</v>
      </c>
      <c r="O3657" s="37"/>
      <c r="P3657" s="35"/>
      <c r="Q3657" s="33"/>
      <c r="R3657" s="34"/>
    </row>
    <row r="3658" spans="1:18" ht="15.75" customHeight="1" x14ac:dyDescent="0.2">
      <c r="A3658" s="22"/>
      <c r="B3658" s="27" t="s">
        <v>21</v>
      </c>
      <c r="C3658" s="27">
        <v>1185732</v>
      </c>
      <c r="D3658" s="28">
        <v>44452</v>
      </c>
      <c r="E3658" s="27" t="s">
        <v>22</v>
      </c>
      <c r="F3658" s="27" t="s">
        <v>130</v>
      </c>
      <c r="G3658" s="27" t="s">
        <v>131</v>
      </c>
      <c r="H3658" s="27" t="s">
        <v>28</v>
      </c>
      <c r="I3658" s="29">
        <v>0.54999999999999993</v>
      </c>
      <c r="J3658" s="30">
        <v>1250</v>
      </c>
      <c r="K3658" s="31">
        <f t="shared" si="28"/>
        <v>687.49999999999989</v>
      </c>
      <c r="L3658" s="31">
        <f t="shared" si="29"/>
        <v>171.87499999999997</v>
      </c>
      <c r="M3658" s="32">
        <v>0.25</v>
      </c>
      <c r="O3658" s="37"/>
      <c r="P3658" s="35"/>
      <c r="Q3658" s="33"/>
      <c r="R3658" s="34"/>
    </row>
    <row r="3659" spans="1:18" ht="15.75" customHeight="1" x14ac:dyDescent="0.2">
      <c r="A3659" s="22"/>
      <c r="B3659" s="27" t="s">
        <v>21</v>
      </c>
      <c r="C3659" s="27">
        <v>1185732</v>
      </c>
      <c r="D3659" s="28">
        <v>44452</v>
      </c>
      <c r="E3659" s="27" t="s">
        <v>22</v>
      </c>
      <c r="F3659" s="27" t="s">
        <v>130</v>
      </c>
      <c r="G3659" s="27" t="s">
        <v>131</v>
      </c>
      <c r="H3659" s="27" t="s">
        <v>29</v>
      </c>
      <c r="I3659" s="29">
        <v>0.6</v>
      </c>
      <c r="J3659" s="30">
        <v>2250</v>
      </c>
      <c r="K3659" s="31">
        <f t="shared" si="28"/>
        <v>1350</v>
      </c>
      <c r="L3659" s="31">
        <f t="shared" si="29"/>
        <v>405</v>
      </c>
      <c r="M3659" s="32">
        <v>0.3</v>
      </c>
      <c r="O3659" s="37"/>
      <c r="P3659" s="35"/>
      <c r="Q3659" s="33"/>
      <c r="R3659" s="34"/>
    </row>
    <row r="3660" spans="1:18" ht="15.75" customHeight="1" x14ac:dyDescent="0.2">
      <c r="A3660" s="22"/>
      <c r="B3660" s="27" t="s">
        <v>21</v>
      </c>
      <c r="C3660" s="27">
        <v>1185732</v>
      </c>
      <c r="D3660" s="28">
        <v>44484</v>
      </c>
      <c r="E3660" s="27" t="s">
        <v>22</v>
      </c>
      <c r="F3660" s="27" t="s">
        <v>130</v>
      </c>
      <c r="G3660" s="27" t="s">
        <v>131</v>
      </c>
      <c r="H3660" s="27" t="s">
        <v>24</v>
      </c>
      <c r="I3660" s="29">
        <v>0.6</v>
      </c>
      <c r="J3660" s="30">
        <v>4000</v>
      </c>
      <c r="K3660" s="31">
        <f t="shared" si="28"/>
        <v>2400</v>
      </c>
      <c r="L3660" s="31">
        <f t="shared" si="29"/>
        <v>720</v>
      </c>
      <c r="M3660" s="32">
        <v>0.3</v>
      </c>
      <c r="O3660" s="37"/>
      <c r="P3660" s="35"/>
      <c r="Q3660" s="33"/>
      <c r="R3660" s="34"/>
    </row>
    <row r="3661" spans="1:18" ht="15.75" customHeight="1" x14ac:dyDescent="0.2">
      <c r="A3661" s="22"/>
      <c r="B3661" s="27" t="s">
        <v>21</v>
      </c>
      <c r="C3661" s="27">
        <v>1185732</v>
      </c>
      <c r="D3661" s="28">
        <v>44484</v>
      </c>
      <c r="E3661" s="27" t="s">
        <v>22</v>
      </c>
      <c r="F3661" s="27" t="s">
        <v>130</v>
      </c>
      <c r="G3661" s="27" t="s">
        <v>131</v>
      </c>
      <c r="H3661" s="27" t="s">
        <v>25</v>
      </c>
      <c r="I3661" s="29">
        <v>0.55000000000000004</v>
      </c>
      <c r="J3661" s="30">
        <v>2250</v>
      </c>
      <c r="K3661" s="31">
        <f t="shared" si="28"/>
        <v>1237.5</v>
      </c>
      <c r="L3661" s="31">
        <f t="shared" si="29"/>
        <v>371.25</v>
      </c>
      <c r="M3661" s="32">
        <v>0.3</v>
      </c>
      <c r="O3661" s="37"/>
      <c r="P3661" s="35"/>
      <c r="Q3661" s="33"/>
      <c r="R3661" s="34"/>
    </row>
    <row r="3662" spans="1:18" ht="15.75" customHeight="1" x14ac:dyDescent="0.2">
      <c r="A3662" s="22"/>
      <c r="B3662" s="27" t="s">
        <v>21</v>
      </c>
      <c r="C3662" s="27">
        <v>1185732</v>
      </c>
      <c r="D3662" s="28">
        <v>44484</v>
      </c>
      <c r="E3662" s="27" t="s">
        <v>22</v>
      </c>
      <c r="F3662" s="27" t="s">
        <v>130</v>
      </c>
      <c r="G3662" s="27" t="s">
        <v>131</v>
      </c>
      <c r="H3662" s="27" t="s">
        <v>26</v>
      </c>
      <c r="I3662" s="29">
        <v>0.55000000000000004</v>
      </c>
      <c r="J3662" s="30">
        <v>1250</v>
      </c>
      <c r="K3662" s="31">
        <f t="shared" si="28"/>
        <v>687.5</v>
      </c>
      <c r="L3662" s="31">
        <f t="shared" si="29"/>
        <v>171.875</v>
      </c>
      <c r="M3662" s="32">
        <v>0.25</v>
      </c>
      <c r="O3662" s="37"/>
      <c r="P3662" s="35"/>
      <c r="Q3662" s="33"/>
      <c r="R3662" s="34"/>
    </row>
    <row r="3663" spans="1:18" ht="15.75" customHeight="1" x14ac:dyDescent="0.2">
      <c r="A3663" s="22"/>
      <c r="B3663" s="27" t="s">
        <v>21</v>
      </c>
      <c r="C3663" s="27">
        <v>1185732</v>
      </c>
      <c r="D3663" s="28">
        <v>44484</v>
      </c>
      <c r="E3663" s="27" t="s">
        <v>22</v>
      </c>
      <c r="F3663" s="27" t="s">
        <v>130</v>
      </c>
      <c r="G3663" s="27" t="s">
        <v>131</v>
      </c>
      <c r="H3663" s="27" t="s">
        <v>27</v>
      </c>
      <c r="I3663" s="29">
        <v>0.55000000000000004</v>
      </c>
      <c r="J3663" s="30">
        <v>1000</v>
      </c>
      <c r="K3663" s="31">
        <f t="shared" si="28"/>
        <v>550</v>
      </c>
      <c r="L3663" s="31">
        <f t="shared" si="29"/>
        <v>137.5</v>
      </c>
      <c r="M3663" s="32">
        <v>0.25</v>
      </c>
      <c r="O3663" s="37"/>
      <c r="P3663" s="35"/>
      <c r="Q3663" s="33"/>
      <c r="R3663" s="34"/>
    </row>
    <row r="3664" spans="1:18" ht="15.75" customHeight="1" x14ac:dyDescent="0.2">
      <c r="A3664" s="22"/>
      <c r="B3664" s="27" t="s">
        <v>21</v>
      </c>
      <c r="C3664" s="27">
        <v>1185732</v>
      </c>
      <c r="D3664" s="28">
        <v>44484</v>
      </c>
      <c r="E3664" s="27" t="s">
        <v>22</v>
      </c>
      <c r="F3664" s="27" t="s">
        <v>130</v>
      </c>
      <c r="G3664" s="27" t="s">
        <v>131</v>
      </c>
      <c r="H3664" s="27" t="s">
        <v>28</v>
      </c>
      <c r="I3664" s="29">
        <v>0.65</v>
      </c>
      <c r="J3664" s="30">
        <v>1000</v>
      </c>
      <c r="K3664" s="31">
        <f t="shared" si="28"/>
        <v>650</v>
      </c>
      <c r="L3664" s="31">
        <f t="shared" si="29"/>
        <v>162.5</v>
      </c>
      <c r="M3664" s="32">
        <v>0.25</v>
      </c>
      <c r="O3664" s="37"/>
      <c r="P3664" s="35"/>
      <c r="Q3664" s="33"/>
      <c r="R3664" s="34"/>
    </row>
    <row r="3665" spans="1:18" ht="15.75" customHeight="1" x14ac:dyDescent="0.2">
      <c r="A3665" s="22"/>
      <c r="B3665" s="27" t="s">
        <v>21</v>
      </c>
      <c r="C3665" s="27">
        <v>1185732</v>
      </c>
      <c r="D3665" s="28">
        <v>44484</v>
      </c>
      <c r="E3665" s="27" t="s">
        <v>22</v>
      </c>
      <c r="F3665" s="27" t="s">
        <v>130</v>
      </c>
      <c r="G3665" s="27" t="s">
        <v>131</v>
      </c>
      <c r="H3665" s="27" t="s">
        <v>29</v>
      </c>
      <c r="I3665" s="29">
        <v>0.7</v>
      </c>
      <c r="J3665" s="30">
        <v>2250</v>
      </c>
      <c r="K3665" s="31">
        <f t="shared" si="28"/>
        <v>1575</v>
      </c>
      <c r="L3665" s="31">
        <f t="shared" si="29"/>
        <v>472.5</v>
      </c>
      <c r="M3665" s="32">
        <v>0.3</v>
      </c>
      <c r="O3665" s="37"/>
      <c r="P3665" s="35"/>
      <c r="Q3665" s="33"/>
      <c r="R3665" s="34"/>
    </row>
    <row r="3666" spans="1:18" ht="15.75" customHeight="1" x14ac:dyDescent="0.2">
      <c r="A3666" s="22"/>
      <c r="B3666" s="27" t="s">
        <v>21</v>
      </c>
      <c r="C3666" s="27">
        <v>1185732</v>
      </c>
      <c r="D3666" s="28">
        <v>44514</v>
      </c>
      <c r="E3666" s="27" t="s">
        <v>22</v>
      </c>
      <c r="F3666" s="27" t="s">
        <v>130</v>
      </c>
      <c r="G3666" s="27" t="s">
        <v>131</v>
      </c>
      <c r="H3666" s="27" t="s">
        <v>24</v>
      </c>
      <c r="I3666" s="29">
        <v>0.65</v>
      </c>
      <c r="J3666" s="30">
        <v>3750</v>
      </c>
      <c r="K3666" s="31">
        <f t="shared" si="28"/>
        <v>2437.5</v>
      </c>
      <c r="L3666" s="31">
        <f t="shared" si="29"/>
        <v>731.25</v>
      </c>
      <c r="M3666" s="32">
        <v>0.3</v>
      </c>
      <c r="O3666" s="37"/>
      <c r="P3666" s="35"/>
      <c r="Q3666" s="33"/>
      <c r="R3666" s="34"/>
    </row>
    <row r="3667" spans="1:18" ht="15.75" customHeight="1" x14ac:dyDescent="0.2">
      <c r="A3667" s="22"/>
      <c r="B3667" s="27" t="s">
        <v>21</v>
      </c>
      <c r="C3667" s="27">
        <v>1185732</v>
      </c>
      <c r="D3667" s="28">
        <v>44514</v>
      </c>
      <c r="E3667" s="27" t="s">
        <v>22</v>
      </c>
      <c r="F3667" s="27" t="s">
        <v>130</v>
      </c>
      <c r="G3667" s="27" t="s">
        <v>131</v>
      </c>
      <c r="H3667" s="27" t="s">
        <v>25</v>
      </c>
      <c r="I3667" s="29">
        <v>0.55000000000000004</v>
      </c>
      <c r="J3667" s="30">
        <v>3000</v>
      </c>
      <c r="K3667" s="31">
        <f t="shared" si="28"/>
        <v>1650.0000000000002</v>
      </c>
      <c r="L3667" s="31">
        <f t="shared" si="29"/>
        <v>495.00000000000006</v>
      </c>
      <c r="M3667" s="32">
        <v>0.3</v>
      </c>
      <c r="O3667" s="37"/>
      <c r="P3667" s="35"/>
      <c r="Q3667" s="33"/>
      <c r="R3667" s="34"/>
    </row>
    <row r="3668" spans="1:18" ht="15.75" customHeight="1" x14ac:dyDescent="0.2">
      <c r="A3668" s="22"/>
      <c r="B3668" s="27" t="s">
        <v>21</v>
      </c>
      <c r="C3668" s="27">
        <v>1185732</v>
      </c>
      <c r="D3668" s="28">
        <v>44514</v>
      </c>
      <c r="E3668" s="27" t="s">
        <v>22</v>
      </c>
      <c r="F3668" s="27" t="s">
        <v>130</v>
      </c>
      <c r="G3668" s="27" t="s">
        <v>131</v>
      </c>
      <c r="H3668" s="27" t="s">
        <v>26</v>
      </c>
      <c r="I3668" s="29">
        <v>0.55000000000000004</v>
      </c>
      <c r="J3668" s="30">
        <v>2950</v>
      </c>
      <c r="K3668" s="31">
        <f t="shared" si="28"/>
        <v>1622.5000000000002</v>
      </c>
      <c r="L3668" s="31">
        <f t="shared" si="29"/>
        <v>405.62500000000006</v>
      </c>
      <c r="M3668" s="32">
        <v>0.25</v>
      </c>
      <c r="O3668" s="37"/>
      <c r="P3668" s="35"/>
      <c r="Q3668" s="33"/>
      <c r="R3668" s="34"/>
    </row>
    <row r="3669" spans="1:18" ht="15.75" customHeight="1" x14ac:dyDescent="0.2">
      <c r="A3669" s="22"/>
      <c r="B3669" s="27" t="s">
        <v>21</v>
      </c>
      <c r="C3669" s="27">
        <v>1185732</v>
      </c>
      <c r="D3669" s="28">
        <v>44514</v>
      </c>
      <c r="E3669" s="27" t="s">
        <v>22</v>
      </c>
      <c r="F3669" s="27" t="s">
        <v>130</v>
      </c>
      <c r="G3669" s="27" t="s">
        <v>131</v>
      </c>
      <c r="H3669" s="27" t="s">
        <v>27</v>
      </c>
      <c r="I3669" s="29">
        <v>0.55000000000000004</v>
      </c>
      <c r="J3669" s="30">
        <v>2750</v>
      </c>
      <c r="K3669" s="31">
        <f t="shared" si="28"/>
        <v>1512.5000000000002</v>
      </c>
      <c r="L3669" s="31">
        <f t="shared" si="29"/>
        <v>378.12500000000006</v>
      </c>
      <c r="M3669" s="32">
        <v>0.25</v>
      </c>
      <c r="O3669" s="37"/>
      <c r="P3669" s="35"/>
      <c r="Q3669" s="33"/>
      <c r="R3669" s="34"/>
    </row>
    <row r="3670" spans="1:18" ht="15.75" customHeight="1" x14ac:dyDescent="0.2">
      <c r="A3670" s="22"/>
      <c r="B3670" s="27" t="s">
        <v>21</v>
      </c>
      <c r="C3670" s="27">
        <v>1185732</v>
      </c>
      <c r="D3670" s="28">
        <v>44514</v>
      </c>
      <c r="E3670" s="27" t="s">
        <v>22</v>
      </c>
      <c r="F3670" s="27" t="s">
        <v>130</v>
      </c>
      <c r="G3670" s="27" t="s">
        <v>131</v>
      </c>
      <c r="H3670" s="27" t="s">
        <v>28</v>
      </c>
      <c r="I3670" s="29">
        <v>0.65</v>
      </c>
      <c r="J3670" s="30">
        <v>2500</v>
      </c>
      <c r="K3670" s="31">
        <f t="shared" si="28"/>
        <v>1625</v>
      </c>
      <c r="L3670" s="31">
        <f t="shared" si="29"/>
        <v>406.25</v>
      </c>
      <c r="M3670" s="32">
        <v>0.25</v>
      </c>
      <c r="O3670" s="37"/>
      <c r="P3670" s="35"/>
      <c r="Q3670" s="33"/>
      <c r="R3670" s="34"/>
    </row>
    <row r="3671" spans="1:18" ht="15.75" customHeight="1" x14ac:dyDescent="0.2">
      <c r="A3671" s="22"/>
      <c r="B3671" s="27" t="s">
        <v>21</v>
      </c>
      <c r="C3671" s="27">
        <v>1185732</v>
      </c>
      <c r="D3671" s="28">
        <v>44514</v>
      </c>
      <c r="E3671" s="27" t="s">
        <v>22</v>
      </c>
      <c r="F3671" s="27" t="s">
        <v>130</v>
      </c>
      <c r="G3671" s="27" t="s">
        <v>131</v>
      </c>
      <c r="H3671" s="27" t="s">
        <v>29</v>
      </c>
      <c r="I3671" s="29">
        <v>0.7</v>
      </c>
      <c r="J3671" s="30">
        <v>3500</v>
      </c>
      <c r="K3671" s="31">
        <f t="shared" si="28"/>
        <v>2450</v>
      </c>
      <c r="L3671" s="31">
        <f t="shared" si="29"/>
        <v>735</v>
      </c>
      <c r="M3671" s="32">
        <v>0.3</v>
      </c>
      <c r="O3671" s="37"/>
      <c r="P3671" s="35"/>
      <c r="Q3671" s="33"/>
      <c r="R3671" s="34"/>
    </row>
    <row r="3672" spans="1:18" ht="15.75" customHeight="1" x14ac:dyDescent="0.2">
      <c r="A3672" s="22"/>
      <c r="B3672" s="27" t="s">
        <v>21</v>
      </c>
      <c r="C3672" s="27">
        <v>1185732</v>
      </c>
      <c r="D3672" s="28">
        <v>44543</v>
      </c>
      <c r="E3672" s="27" t="s">
        <v>22</v>
      </c>
      <c r="F3672" s="27" t="s">
        <v>130</v>
      </c>
      <c r="G3672" s="27" t="s">
        <v>131</v>
      </c>
      <c r="H3672" s="27" t="s">
        <v>24</v>
      </c>
      <c r="I3672" s="29">
        <v>0.65</v>
      </c>
      <c r="J3672" s="30">
        <v>5750</v>
      </c>
      <c r="K3672" s="31">
        <f t="shared" si="28"/>
        <v>3737.5</v>
      </c>
      <c r="L3672" s="31">
        <f t="shared" si="29"/>
        <v>1121.25</v>
      </c>
      <c r="M3672" s="32">
        <v>0.3</v>
      </c>
      <c r="O3672" s="37"/>
      <c r="P3672" s="35"/>
      <c r="Q3672" s="33"/>
      <c r="R3672" s="34"/>
    </row>
    <row r="3673" spans="1:18" ht="15.75" customHeight="1" x14ac:dyDescent="0.2">
      <c r="A3673" s="22"/>
      <c r="B3673" s="27" t="s">
        <v>21</v>
      </c>
      <c r="C3673" s="27">
        <v>1185732</v>
      </c>
      <c r="D3673" s="28">
        <v>44543</v>
      </c>
      <c r="E3673" s="27" t="s">
        <v>22</v>
      </c>
      <c r="F3673" s="27" t="s">
        <v>130</v>
      </c>
      <c r="G3673" s="27" t="s">
        <v>131</v>
      </c>
      <c r="H3673" s="27" t="s">
        <v>25</v>
      </c>
      <c r="I3673" s="29">
        <v>0.55000000000000004</v>
      </c>
      <c r="J3673" s="30">
        <v>3750</v>
      </c>
      <c r="K3673" s="31">
        <f t="shared" si="28"/>
        <v>2062.5</v>
      </c>
      <c r="L3673" s="31">
        <f t="shared" si="29"/>
        <v>618.75</v>
      </c>
      <c r="M3673" s="32">
        <v>0.3</v>
      </c>
      <c r="O3673" s="37"/>
      <c r="P3673" s="35"/>
      <c r="Q3673" s="33"/>
      <c r="R3673" s="34"/>
    </row>
    <row r="3674" spans="1:18" ht="15.75" customHeight="1" x14ac:dyDescent="0.2">
      <c r="A3674" s="22"/>
      <c r="B3674" s="27" t="s">
        <v>21</v>
      </c>
      <c r="C3674" s="27">
        <v>1185732</v>
      </c>
      <c r="D3674" s="28">
        <v>44543</v>
      </c>
      <c r="E3674" s="27" t="s">
        <v>22</v>
      </c>
      <c r="F3674" s="27" t="s">
        <v>130</v>
      </c>
      <c r="G3674" s="27" t="s">
        <v>131</v>
      </c>
      <c r="H3674" s="27" t="s">
        <v>26</v>
      </c>
      <c r="I3674" s="29">
        <v>0.55000000000000004</v>
      </c>
      <c r="J3674" s="30">
        <v>3500</v>
      </c>
      <c r="K3674" s="31">
        <f t="shared" si="28"/>
        <v>1925.0000000000002</v>
      </c>
      <c r="L3674" s="31">
        <f t="shared" si="29"/>
        <v>481.25000000000006</v>
      </c>
      <c r="M3674" s="32">
        <v>0.25</v>
      </c>
      <c r="O3674" s="37"/>
      <c r="P3674" s="35"/>
      <c r="Q3674" s="33"/>
      <c r="R3674" s="34"/>
    </row>
    <row r="3675" spans="1:18" ht="15.75" customHeight="1" x14ac:dyDescent="0.2">
      <c r="A3675" s="22"/>
      <c r="B3675" s="27" t="s">
        <v>21</v>
      </c>
      <c r="C3675" s="27">
        <v>1185732</v>
      </c>
      <c r="D3675" s="28">
        <v>44543</v>
      </c>
      <c r="E3675" s="27" t="s">
        <v>22</v>
      </c>
      <c r="F3675" s="27" t="s">
        <v>130</v>
      </c>
      <c r="G3675" s="27" t="s">
        <v>131</v>
      </c>
      <c r="H3675" s="27" t="s">
        <v>27</v>
      </c>
      <c r="I3675" s="29">
        <v>0.55000000000000004</v>
      </c>
      <c r="J3675" s="30">
        <v>3000</v>
      </c>
      <c r="K3675" s="31">
        <f t="shared" si="28"/>
        <v>1650.0000000000002</v>
      </c>
      <c r="L3675" s="31">
        <f t="shared" si="29"/>
        <v>412.50000000000006</v>
      </c>
      <c r="M3675" s="32">
        <v>0.25</v>
      </c>
      <c r="O3675" s="37"/>
      <c r="P3675" s="35"/>
      <c r="Q3675" s="33"/>
      <c r="R3675" s="34"/>
    </row>
    <row r="3676" spans="1:18" ht="15.75" customHeight="1" x14ac:dyDescent="0.2">
      <c r="A3676" s="22"/>
      <c r="B3676" s="27" t="s">
        <v>21</v>
      </c>
      <c r="C3676" s="27">
        <v>1185732</v>
      </c>
      <c r="D3676" s="28">
        <v>44543</v>
      </c>
      <c r="E3676" s="27" t="s">
        <v>22</v>
      </c>
      <c r="F3676" s="27" t="s">
        <v>130</v>
      </c>
      <c r="G3676" s="27" t="s">
        <v>131</v>
      </c>
      <c r="H3676" s="27" t="s">
        <v>28</v>
      </c>
      <c r="I3676" s="29">
        <v>0.65</v>
      </c>
      <c r="J3676" s="30">
        <v>3000</v>
      </c>
      <c r="K3676" s="31">
        <f t="shared" si="28"/>
        <v>1950</v>
      </c>
      <c r="L3676" s="31">
        <f t="shared" si="29"/>
        <v>487.5</v>
      </c>
      <c r="M3676" s="32">
        <v>0.25</v>
      </c>
      <c r="O3676" s="37"/>
      <c r="P3676" s="35"/>
      <c r="Q3676" s="33"/>
      <c r="R3676" s="34"/>
    </row>
    <row r="3677" spans="1:18" ht="15.75" customHeight="1" x14ac:dyDescent="0.2">
      <c r="A3677" s="22"/>
      <c r="B3677" s="27" t="s">
        <v>21</v>
      </c>
      <c r="C3677" s="27">
        <v>1185732</v>
      </c>
      <c r="D3677" s="28">
        <v>44543</v>
      </c>
      <c r="E3677" s="27" t="s">
        <v>22</v>
      </c>
      <c r="F3677" s="27" t="s">
        <v>130</v>
      </c>
      <c r="G3677" s="27" t="s">
        <v>131</v>
      </c>
      <c r="H3677" s="27" t="s">
        <v>29</v>
      </c>
      <c r="I3677" s="29">
        <v>0.7</v>
      </c>
      <c r="J3677" s="30">
        <v>4000</v>
      </c>
      <c r="K3677" s="31">
        <f t="shared" si="28"/>
        <v>2800</v>
      </c>
      <c r="L3677" s="31">
        <f t="shared" si="29"/>
        <v>840</v>
      </c>
      <c r="M3677" s="32">
        <v>0.3</v>
      </c>
      <c r="O3677" s="37"/>
      <c r="P3677" s="35"/>
      <c r="Q3677" s="33"/>
      <c r="R3677" s="34"/>
    </row>
    <row r="3678" spans="1:18" ht="15.75" customHeight="1" x14ac:dyDescent="0.2">
      <c r="A3678" s="22" t="s">
        <v>46</v>
      </c>
      <c r="B3678" s="27" t="s">
        <v>21</v>
      </c>
      <c r="C3678" s="27">
        <v>1185732</v>
      </c>
      <c r="D3678" s="28">
        <v>44210</v>
      </c>
      <c r="E3678" s="27" t="s">
        <v>22</v>
      </c>
      <c r="F3678" s="27" t="s">
        <v>132</v>
      </c>
      <c r="G3678" s="27" t="s">
        <v>133</v>
      </c>
      <c r="H3678" s="27" t="s">
        <v>24</v>
      </c>
      <c r="I3678" s="29">
        <v>0.45</v>
      </c>
      <c r="J3678" s="30">
        <v>5250</v>
      </c>
      <c r="K3678" s="31">
        <f t="shared" si="28"/>
        <v>2362.5</v>
      </c>
      <c r="L3678" s="31">
        <f t="shared" si="29"/>
        <v>1063.125</v>
      </c>
      <c r="M3678" s="32">
        <v>0.45</v>
      </c>
      <c r="O3678" s="37"/>
      <c r="P3678" s="35"/>
      <c r="Q3678" s="33"/>
      <c r="R3678" s="34"/>
    </row>
    <row r="3679" spans="1:18" ht="15.75" customHeight="1" x14ac:dyDescent="0.2">
      <c r="A3679" s="22"/>
      <c r="B3679" s="27" t="s">
        <v>21</v>
      </c>
      <c r="C3679" s="27">
        <v>1185732</v>
      </c>
      <c r="D3679" s="28">
        <v>44210</v>
      </c>
      <c r="E3679" s="27" t="s">
        <v>22</v>
      </c>
      <c r="F3679" s="27" t="s">
        <v>132</v>
      </c>
      <c r="G3679" s="27" t="s">
        <v>133</v>
      </c>
      <c r="H3679" s="27" t="s">
        <v>25</v>
      </c>
      <c r="I3679" s="29">
        <v>0.45</v>
      </c>
      <c r="J3679" s="30">
        <v>3250</v>
      </c>
      <c r="K3679" s="31">
        <f t="shared" si="28"/>
        <v>1462.5</v>
      </c>
      <c r="L3679" s="31">
        <f t="shared" si="29"/>
        <v>658.125</v>
      </c>
      <c r="M3679" s="32">
        <v>0.45</v>
      </c>
      <c r="O3679" s="37"/>
      <c r="P3679" s="35"/>
      <c r="Q3679" s="33"/>
      <c r="R3679" s="34"/>
    </row>
    <row r="3680" spans="1:18" ht="15.75" customHeight="1" x14ac:dyDescent="0.2">
      <c r="A3680" s="22"/>
      <c r="B3680" s="27" t="s">
        <v>21</v>
      </c>
      <c r="C3680" s="27">
        <v>1185732</v>
      </c>
      <c r="D3680" s="28">
        <v>44210</v>
      </c>
      <c r="E3680" s="27" t="s">
        <v>22</v>
      </c>
      <c r="F3680" s="27" t="s">
        <v>132</v>
      </c>
      <c r="G3680" s="27" t="s">
        <v>133</v>
      </c>
      <c r="H3680" s="27" t="s">
        <v>26</v>
      </c>
      <c r="I3680" s="29">
        <v>0.35000000000000003</v>
      </c>
      <c r="J3680" s="30">
        <v>3250</v>
      </c>
      <c r="K3680" s="31">
        <f t="shared" si="28"/>
        <v>1137.5</v>
      </c>
      <c r="L3680" s="31">
        <f t="shared" si="29"/>
        <v>398.125</v>
      </c>
      <c r="M3680" s="32">
        <v>0.35</v>
      </c>
      <c r="O3680" s="37"/>
      <c r="P3680" s="35"/>
      <c r="Q3680" s="33"/>
      <c r="R3680" s="34"/>
    </row>
    <row r="3681" spans="1:18" ht="15.75" customHeight="1" x14ac:dyDescent="0.2">
      <c r="A3681" s="22"/>
      <c r="B3681" s="27" t="s">
        <v>21</v>
      </c>
      <c r="C3681" s="27">
        <v>1185732</v>
      </c>
      <c r="D3681" s="28">
        <v>44210</v>
      </c>
      <c r="E3681" s="27" t="s">
        <v>22</v>
      </c>
      <c r="F3681" s="27" t="s">
        <v>132</v>
      </c>
      <c r="G3681" s="27" t="s">
        <v>133</v>
      </c>
      <c r="H3681" s="27" t="s">
        <v>27</v>
      </c>
      <c r="I3681" s="29">
        <v>0.39999999999999997</v>
      </c>
      <c r="J3681" s="30">
        <v>1750</v>
      </c>
      <c r="K3681" s="31">
        <f t="shared" si="28"/>
        <v>699.99999999999989</v>
      </c>
      <c r="L3681" s="31">
        <f t="shared" si="29"/>
        <v>244.99999999999994</v>
      </c>
      <c r="M3681" s="32">
        <v>0.35</v>
      </c>
      <c r="O3681" s="37"/>
      <c r="P3681" s="35"/>
      <c r="Q3681" s="33"/>
      <c r="R3681" s="34"/>
    </row>
    <row r="3682" spans="1:18" ht="15.75" customHeight="1" x14ac:dyDescent="0.2">
      <c r="A3682" s="22"/>
      <c r="B3682" s="27" t="s">
        <v>21</v>
      </c>
      <c r="C3682" s="27">
        <v>1185732</v>
      </c>
      <c r="D3682" s="28">
        <v>44210</v>
      </c>
      <c r="E3682" s="27" t="s">
        <v>22</v>
      </c>
      <c r="F3682" s="27" t="s">
        <v>132</v>
      </c>
      <c r="G3682" s="27" t="s">
        <v>133</v>
      </c>
      <c r="H3682" s="27" t="s">
        <v>28</v>
      </c>
      <c r="I3682" s="29">
        <v>0.55000000000000004</v>
      </c>
      <c r="J3682" s="30">
        <v>2250</v>
      </c>
      <c r="K3682" s="31">
        <f t="shared" si="28"/>
        <v>1237.5</v>
      </c>
      <c r="L3682" s="31">
        <f t="shared" si="29"/>
        <v>433.125</v>
      </c>
      <c r="M3682" s="32">
        <v>0.35</v>
      </c>
      <c r="O3682" s="37"/>
      <c r="P3682" s="35"/>
      <c r="Q3682" s="33"/>
      <c r="R3682" s="34"/>
    </row>
    <row r="3683" spans="1:18" ht="15.75" customHeight="1" x14ac:dyDescent="0.2">
      <c r="A3683" s="22"/>
      <c r="B3683" s="27" t="s">
        <v>21</v>
      </c>
      <c r="C3683" s="27">
        <v>1185732</v>
      </c>
      <c r="D3683" s="28">
        <v>44210</v>
      </c>
      <c r="E3683" s="27" t="s">
        <v>22</v>
      </c>
      <c r="F3683" s="27" t="s">
        <v>132</v>
      </c>
      <c r="G3683" s="27" t="s">
        <v>133</v>
      </c>
      <c r="H3683" s="27" t="s">
        <v>29</v>
      </c>
      <c r="I3683" s="29">
        <v>0.45</v>
      </c>
      <c r="J3683" s="30">
        <v>3250</v>
      </c>
      <c r="K3683" s="31">
        <f t="shared" si="28"/>
        <v>1462.5</v>
      </c>
      <c r="L3683" s="31">
        <f t="shared" si="29"/>
        <v>585</v>
      </c>
      <c r="M3683" s="32">
        <v>0.39999999999999997</v>
      </c>
      <c r="O3683" s="37"/>
      <c r="P3683" s="35"/>
      <c r="Q3683" s="33"/>
      <c r="R3683" s="34"/>
    </row>
    <row r="3684" spans="1:18" ht="15.75" customHeight="1" x14ac:dyDescent="0.2">
      <c r="A3684" s="22"/>
      <c r="B3684" s="27" t="s">
        <v>21</v>
      </c>
      <c r="C3684" s="27">
        <v>1185732</v>
      </c>
      <c r="D3684" s="28">
        <v>44239</v>
      </c>
      <c r="E3684" s="27" t="s">
        <v>22</v>
      </c>
      <c r="F3684" s="27" t="s">
        <v>132</v>
      </c>
      <c r="G3684" s="27" t="s">
        <v>133</v>
      </c>
      <c r="H3684" s="27" t="s">
        <v>24</v>
      </c>
      <c r="I3684" s="29">
        <v>0.45</v>
      </c>
      <c r="J3684" s="30">
        <v>5750</v>
      </c>
      <c r="K3684" s="31">
        <f t="shared" si="28"/>
        <v>2587.5</v>
      </c>
      <c r="L3684" s="31">
        <f t="shared" si="29"/>
        <v>1164.375</v>
      </c>
      <c r="M3684" s="32">
        <v>0.45</v>
      </c>
      <c r="O3684" s="37"/>
      <c r="P3684" s="35"/>
      <c r="Q3684" s="33"/>
      <c r="R3684" s="34"/>
    </row>
    <row r="3685" spans="1:18" ht="15.75" customHeight="1" x14ac:dyDescent="0.2">
      <c r="A3685" s="22"/>
      <c r="B3685" s="27" t="s">
        <v>21</v>
      </c>
      <c r="C3685" s="27">
        <v>1185732</v>
      </c>
      <c r="D3685" s="28">
        <v>44239</v>
      </c>
      <c r="E3685" s="27" t="s">
        <v>22</v>
      </c>
      <c r="F3685" s="27" t="s">
        <v>132</v>
      </c>
      <c r="G3685" s="27" t="s">
        <v>133</v>
      </c>
      <c r="H3685" s="27" t="s">
        <v>25</v>
      </c>
      <c r="I3685" s="29">
        <v>0.45</v>
      </c>
      <c r="J3685" s="30">
        <v>2250</v>
      </c>
      <c r="K3685" s="31">
        <f t="shared" si="28"/>
        <v>1012.5</v>
      </c>
      <c r="L3685" s="31">
        <f t="shared" si="29"/>
        <v>455.625</v>
      </c>
      <c r="M3685" s="32">
        <v>0.45</v>
      </c>
      <c r="O3685" s="37"/>
      <c r="P3685" s="35"/>
      <c r="Q3685" s="33"/>
      <c r="R3685" s="34"/>
    </row>
    <row r="3686" spans="1:18" ht="15.75" customHeight="1" x14ac:dyDescent="0.2">
      <c r="A3686" s="22"/>
      <c r="B3686" s="27" t="s">
        <v>21</v>
      </c>
      <c r="C3686" s="27">
        <v>1185732</v>
      </c>
      <c r="D3686" s="28">
        <v>44239</v>
      </c>
      <c r="E3686" s="27" t="s">
        <v>22</v>
      </c>
      <c r="F3686" s="27" t="s">
        <v>132</v>
      </c>
      <c r="G3686" s="27" t="s">
        <v>133</v>
      </c>
      <c r="H3686" s="27" t="s">
        <v>26</v>
      </c>
      <c r="I3686" s="29">
        <v>0.35000000000000003</v>
      </c>
      <c r="J3686" s="30">
        <v>2750</v>
      </c>
      <c r="K3686" s="31">
        <f t="shared" si="28"/>
        <v>962.50000000000011</v>
      </c>
      <c r="L3686" s="31">
        <f t="shared" si="29"/>
        <v>336.875</v>
      </c>
      <c r="M3686" s="32">
        <v>0.35</v>
      </c>
      <c r="O3686" s="37"/>
      <c r="P3686" s="35"/>
      <c r="Q3686" s="33"/>
      <c r="R3686" s="34"/>
    </row>
    <row r="3687" spans="1:18" ht="15.75" customHeight="1" x14ac:dyDescent="0.2">
      <c r="A3687" s="22"/>
      <c r="B3687" s="27" t="s">
        <v>21</v>
      </c>
      <c r="C3687" s="27">
        <v>1185732</v>
      </c>
      <c r="D3687" s="28">
        <v>44239</v>
      </c>
      <c r="E3687" s="27" t="s">
        <v>22</v>
      </c>
      <c r="F3687" s="27" t="s">
        <v>132</v>
      </c>
      <c r="G3687" s="27" t="s">
        <v>133</v>
      </c>
      <c r="H3687" s="27" t="s">
        <v>27</v>
      </c>
      <c r="I3687" s="29">
        <v>0.39999999999999997</v>
      </c>
      <c r="J3687" s="30">
        <v>1500</v>
      </c>
      <c r="K3687" s="31">
        <f t="shared" si="28"/>
        <v>600</v>
      </c>
      <c r="L3687" s="31">
        <f t="shared" si="29"/>
        <v>210</v>
      </c>
      <c r="M3687" s="32">
        <v>0.35</v>
      </c>
      <c r="O3687" s="37"/>
      <c r="P3687" s="35"/>
      <c r="Q3687" s="33"/>
      <c r="R3687" s="34"/>
    </row>
    <row r="3688" spans="1:18" ht="15.75" customHeight="1" x14ac:dyDescent="0.2">
      <c r="A3688" s="22"/>
      <c r="B3688" s="27" t="s">
        <v>21</v>
      </c>
      <c r="C3688" s="27">
        <v>1185732</v>
      </c>
      <c r="D3688" s="28">
        <v>44239</v>
      </c>
      <c r="E3688" s="27" t="s">
        <v>22</v>
      </c>
      <c r="F3688" s="27" t="s">
        <v>132</v>
      </c>
      <c r="G3688" s="27" t="s">
        <v>133</v>
      </c>
      <c r="H3688" s="27" t="s">
        <v>28</v>
      </c>
      <c r="I3688" s="29">
        <v>0.55000000000000004</v>
      </c>
      <c r="J3688" s="30">
        <v>2250</v>
      </c>
      <c r="K3688" s="31">
        <f t="shared" si="28"/>
        <v>1237.5</v>
      </c>
      <c r="L3688" s="31">
        <f t="shared" si="29"/>
        <v>433.125</v>
      </c>
      <c r="M3688" s="32">
        <v>0.35</v>
      </c>
      <c r="O3688" s="37"/>
      <c r="P3688" s="35"/>
      <c r="Q3688" s="33"/>
      <c r="R3688" s="34"/>
    </row>
    <row r="3689" spans="1:18" ht="15.75" customHeight="1" x14ac:dyDescent="0.2">
      <c r="A3689" s="22"/>
      <c r="B3689" s="27" t="s">
        <v>21</v>
      </c>
      <c r="C3689" s="27">
        <v>1185732</v>
      </c>
      <c r="D3689" s="28">
        <v>44239</v>
      </c>
      <c r="E3689" s="27" t="s">
        <v>22</v>
      </c>
      <c r="F3689" s="27" t="s">
        <v>132</v>
      </c>
      <c r="G3689" s="27" t="s">
        <v>133</v>
      </c>
      <c r="H3689" s="27" t="s">
        <v>29</v>
      </c>
      <c r="I3689" s="29">
        <v>0.45</v>
      </c>
      <c r="J3689" s="30">
        <v>3250</v>
      </c>
      <c r="K3689" s="31">
        <f t="shared" si="28"/>
        <v>1462.5</v>
      </c>
      <c r="L3689" s="31">
        <f t="shared" si="29"/>
        <v>585</v>
      </c>
      <c r="M3689" s="32">
        <v>0.39999999999999997</v>
      </c>
      <c r="O3689" s="37"/>
      <c r="P3689" s="35"/>
      <c r="Q3689" s="33"/>
      <c r="R3689" s="34"/>
    </row>
    <row r="3690" spans="1:18" ht="15.75" customHeight="1" x14ac:dyDescent="0.2">
      <c r="A3690" s="22"/>
      <c r="B3690" s="27" t="s">
        <v>21</v>
      </c>
      <c r="C3690" s="27">
        <v>1185732</v>
      </c>
      <c r="D3690" s="28">
        <v>44265</v>
      </c>
      <c r="E3690" s="27" t="s">
        <v>22</v>
      </c>
      <c r="F3690" s="27" t="s">
        <v>132</v>
      </c>
      <c r="G3690" s="27" t="s">
        <v>133</v>
      </c>
      <c r="H3690" s="27" t="s">
        <v>24</v>
      </c>
      <c r="I3690" s="29">
        <v>0.45</v>
      </c>
      <c r="J3690" s="30">
        <v>5450</v>
      </c>
      <c r="K3690" s="31">
        <f t="shared" si="28"/>
        <v>2452.5</v>
      </c>
      <c r="L3690" s="31">
        <f t="shared" si="29"/>
        <v>1103.625</v>
      </c>
      <c r="M3690" s="32">
        <v>0.45</v>
      </c>
      <c r="O3690" s="37"/>
      <c r="P3690" s="35"/>
      <c r="Q3690" s="33"/>
      <c r="R3690" s="34"/>
    </row>
    <row r="3691" spans="1:18" ht="15.75" customHeight="1" x14ac:dyDescent="0.2">
      <c r="A3691" s="22"/>
      <c r="B3691" s="27" t="s">
        <v>21</v>
      </c>
      <c r="C3691" s="27">
        <v>1185732</v>
      </c>
      <c r="D3691" s="28">
        <v>44265</v>
      </c>
      <c r="E3691" s="27" t="s">
        <v>22</v>
      </c>
      <c r="F3691" s="27" t="s">
        <v>132</v>
      </c>
      <c r="G3691" s="27" t="s">
        <v>133</v>
      </c>
      <c r="H3691" s="27" t="s">
        <v>25</v>
      </c>
      <c r="I3691" s="29">
        <v>0.45</v>
      </c>
      <c r="J3691" s="30">
        <v>2500</v>
      </c>
      <c r="K3691" s="31">
        <f t="shared" si="28"/>
        <v>1125</v>
      </c>
      <c r="L3691" s="31">
        <f t="shared" si="29"/>
        <v>506.25</v>
      </c>
      <c r="M3691" s="32">
        <v>0.45</v>
      </c>
      <c r="O3691" s="37"/>
      <c r="P3691" s="35"/>
      <c r="Q3691" s="33"/>
      <c r="R3691" s="34"/>
    </row>
    <row r="3692" spans="1:18" ht="15.75" customHeight="1" x14ac:dyDescent="0.2">
      <c r="A3692" s="22"/>
      <c r="B3692" s="27" t="s">
        <v>21</v>
      </c>
      <c r="C3692" s="27">
        <v>1185732</v>
      </c>
      <c r="D3692" s="28">
        <v>44265</v>
      </c>
      <c r="E3692" s="27" t="s">
        <v>22</v>
      </c>
      <c r="F3692" s="27" t="s">
        <v>132</v>
      </c>
      <c r="G3692" s="27" t="s">
        <v>133</v>
      </c>
      <c r="H3692" s="27" t="s">
        <v>26</v>
      </c>
      <c r="I3692" s="29">
        <v>0.35000000000000003</v>
      </c>
      <c r="J3692" s="30">
        <v>2750</v>
      </c>
      <c r="K3692" s="31">
        <f t="shared" si="28"/>
        <v>962.50000000000011</v>
      </c>
      <c r="L3692" s="31">
        <f t="shared" si="29"/>
        <v>336.875</v>
      </c>
      <c r="M3692" s="32">
        <v>0.35</v>
      </c>
      <c r="O3692" s="37"/>
      <c r="P3692" s="35"/>
      <c r="Q3692" s="33"/>
      <c r="R3692" s="34"/>
    </row>
    <row r="3693" spans="1:18" ht="15.75" customHeight="1" x14ac:dyDescent="0.2">
      <c r="A3693" s="22"/>
      <c r="B3693" s="27" t="s">
        <v>21</v>
      </c>
      <c r="C3693" s="27">
        <v>1185732</v>
      </c>
      <c r="D3693" s="28">
        <v>44265</v>
      </c>
      <c r="E3693" s="27" t="s">
        <v>22</v>
      </c>
      <c r="F3693" s="27" t="s">
        <v>132</v>
      </c>
      <c r="G3693" s="27" t="s">
        <v>133</v>
      </c>
      <c r="H3693" s="27" t="s">
        <v>27</v>
      </c>
      <c r="I3693" s="29">
        <v>0.39999999999999997</v>
      </c>
      <c r="J3693" s="30">
        <v>1250</v>
      </c>
      <c r="K3693" s="31">
        <f t="shared" si="28"/>
        <v>499.99999999999994</v>
      </c>
      <c r="L3693" s="31">
        <f t="shared" si="29"/>
        <v>174.99999999999997</v>
      </c>
      <c r="M3693" s="32">
        <v>0.35</v>
      </c>
      <c r="O3693" s="37"/>
      <c r="P3693" s="35"/>
      <c r="Q3693" s="33"/>
      <c r="R3693" s="34"/>
    </row>
    <row r="3694" spans="1:18" ht="15.75" customHeight="1" x14ac:dyDescent="0.2">
      <c r="A3694" s="22"/>
      <c r="B3694" s="27" t="s">
        <v>21</v>
      </c>
      <c r="C3694" s="27">
        <v>1185732</v>
      </c>
      <c r="D3694" s="28">
        <v>44265</v>
      </c>
      <c r="E3694" s="27" t="s">
        <v>22</v>
      </c>
      <c r="F3694" s="27" t="s">
        <v>132</v>
      </c>
      <c r="G3694" s="27" t="s">
        <v>133</v>
      </c>
      <c r="H3694" s="27" t="s">
        <v>28</v>
      </c>
      <c r="I3694" s="29">
        <v>0.55000000000000004</v>
      </c>
      <c r="J3694" s="30">
        <v>1750</v>
      </c>
      <c r="K3694" s="31">
        <f t="shared" si="28"/>
        <v>962.50000000000011</v>
      </c>
      <c r="L3694" s="31">
        <f t="shared" si="29"/>
        <v>336.875</v>
      </c>
      <c r="M3694" s="32">
        <v>0.35</v>
      </c>
      <c r="O3694" s="37"/>
      <c r="P3694" s="35"/>
      <c r="Q3694" s="33"/>
      <c r="R3694" s="34"/>
    </row>
    <row r="3695" spans="1:18" ht="15.75" customHeight="1" x14ac:dyDescent="0.2">
      <c r="A3695" s="22"/>
      <c r="B3695" s="27" t="s">
        <v>21</v>
      </c>
      <c r="C3695" s="27">
        <v>1185732</v>
      </c>
      <c r="D3695" s="28">
        <v>44265</v>
      </c>
      <c r="E3695" s="27" t="s">
        <v>22</v>
      </c>
      <c r="F3695" s="27" t="s">
        <v>132</v>
      </c>
      <c r="G3695" s="27" t="s">
        <v>133</v>
      </c>
      <c r="H3695" s="27" t="s">
        <v>29</v>
      </c>
      <c r="I3695" s="29">
        <v>0.45</v>
      </c>
      <c r="J3695" s="30">
        <v>2750</v>
      </c>
      <c r="K3695" s="31">
        <f t="shared" si="28"/>
        <v>1237.5</v>
      </c>
      <c r="L3695" s="31">
        <f t="shared" si="29"/>
        <v>494.99999999999994</v>
      </c>
      <c r="M3695" s="32">
        <v>0.39999999999999997</v>
      </c>
      <c r="O3695" s="37"/>
      <c r="P3695" s="35"/>
      <c r="Q3695" s="33"/>
      <c r="R3695" s="34"/>
    </row>
    <row r="3696" spans="1:18" ht="15.75" customHeight="1" x14ac:dyDescent="0.2">
      <c r="A3696" s="22"/>
      <c r="B3696" s="27" t="s">
        <v>21</v>
      </c>
      <c r="C3696" s="27">
        <v>1185732</v>
      </c>
      <c r="D3696" s="28">
        <v>44297</v>
      </c>
      <c r="E3696" s="27" t="s">
        <v>22</v>
      </c>
      <c r="F3696" s="27" t="s">
        <v>132</v>
      </c>
      <c r="G3696" s="27" t="s">
        <v>133</v>
      </c>
      <c r="H3696" s="27" t="s">
        <v>24</v>
      </c>
      <c r="I3696" s="29">
        <v>0.45</v>
      </c>
      <c r="J3696" s="30">
        <v>5250</v>
      </c>
      <c r="K3696" s="31">
        <f t="shared" si="28"/>
        <v>2362.5</v>
      </c>
      <c r="L3696" s="31">
        <f t="shared" si="29"/>
        <v>1063.125</v>
      </c>
      <c r="M3696" s="32">
        <v>0.45</v>
      </c>
      <c r="O3696" s="37"/>
      <c r="P3696" s="35"/>
      <c r="Q3696" s="33"/>
      <c r="R3696" s="34"/>
    </row>
    <row r="3697" spans="1:18" ht="15.75" customHeight="1" x14ac:dyDescent="0.2">
      <c r="A3697" s="22"/>
      <c r="B3697" s="27" t="s">
        <v>21</v>
      </c>
      <c r="C3697" s="27">
        <v>1185732</v>
      </c>
      <c r="D3697" s="28">
        <v>44297</v>
      </c>
      <c r="E3697" s="27" t="s">
        <v>22</v>
      </c>
      <c r="F3697" s="27" t="s">
        <v>132</v>
      </c>
      <c r="G3697" s="27" t="s">
        <v>133</v>
      </c>
      <c r="H3697" s="27" t="s">
        <v>25</v>
      </c>
      <c r="I3697" s="29">
        <v>0.45</v>
      </c>
      <c r="J3697" s="30">
        <v>2250</v>
      </c>
      <c r="K3697" s="31">
        <f t="shared" si="28"/>
        <v>1012.5</v>
      </c>
      <c r="L3697" s="31">
        <f t="shared" si="29"/>
        <v>455.625</v>
      </c>
      <c r="M3697" s="32">
        <v>0.45</v>
      </c>
      <c r="O3697" s="37"/>
      <c r="P3697" s="35"/>
      <c r="Q3697" s="33"/>
      <c r="R3697" s="34"/>
    </row>
    <row r="3698" spans="1:18" ht="15.75" customHeight="1" x14ac:dyDescent="0.2">
      <c r="A3698" s="22"/>
      <c r="B3698" s="27" t="s">
        <v>21</v>
      </c>
      <c r="C3698" s="27">
        <v>1185732</v>
      </c>
      <c r="D3698" s="28">
        <v>44297</v>
      </c>
      <c r="E3698" s="27" t="s">
        <v>22</v>
      </c>
      <c r="F3698" s="27" t="s">
        <v>132</v>
      </c>
      <c r="G3698" s="27" t="s">
        <v>133</v>
      </c>
      <c r="H3698" s="27" t="s">
        <v>26</v>
      </c>
      <c r="I3698" s="29">
        <v>0.35000000000000003</v>
      </c>
      <c r="J3698" s="30">
        <v>2250</v>
      </c>
      <c r="K3698" s="31">
        <f t="shared" si="28"/>
        <v>787.50000000000011</v>
      </c>
      <c r="L3698" s="31">
        <f t="shared" si="29"/>
        <v>275.625</v>
      </c>
      <c r="M3698" s="32">
        <v>0.35</v>
      </c>
      <c r="O3698" s="37"/>
      <c r="P3698" s="35"/>
      <c r="Q3698" s="33"/>
      <c r="R3698" s="34"/>
    </row>
    <row r="3699" spans="1:18" ht="15.75" customHeight="1" x14ac:dyDescent="0.2">
      <c r="A3699" s="22"/>
      <c r="B3699" s="27" t="s">
        <v>21</v>
      </c>
      <c r="C3699" s="27">
        <v>1185732</v>
      </c>
      <c r="D3699" s="28">
        <v>44297</v>
      </c>
      <c r="E3699" s="27" t="s">
        <v>22</v>
      </c>
      <c r="F3699" s="27" t="s">
        <v>132</v>
      </c>
      <c r="G3699" s="27" t="s">
        <v>133</v>
      </c>
      <c r="H3699" s="27" t="s">
        <v>27</v>
      </c>
      <c r="I3699" s="29">
        <v>0.39999999999999997</v>
      </c>
      <c r="J3699" s="30">
        <v>1500</v>
      </c>
      <c r="K3699" s="31">
        <f t="shared" si="28"/>
        <v>600</v>
      </c>
      <c r="L3699" s="31">
        <f t="shared" si="29"/>
        <v>210</v>
      </c>
      <c r="M3699" s="32">
        <v>0.35</v>
      </c>
      <c r="O3699" s="37"/>
      <c r="P3699" s="35"/>
      <c r="Q3699" s="33"/>
      <c r="R3699" s="34"/>
    </row>
    <row r="3700" spans="1:18" ht="15.75" customHeight="1" x14ac:dyDescent="0.2">
      <c r="A3700" s="22"/>
      <c r="B3700" s="27" t="s">
        <v>21</v>
      </c>
      <c r="C3700" s="27">
        <v>1185732</v>
      </c>
      <c r="D3700" s="28">
        <v>44297</v>
      </c>
      <c r="E3700" s="27" t="s">
        <v>22</v>
      </c>
      <c r="F3700" s="27" t="s">
        <v>132</v>
      </c>
      <c r="G3700" s="27" t="s">
        <v>133</v>
      </c>
      <c r="H3700" s="27" t="s">
        <v>28</v>
      </c>
      <c r="I3700" s="29">
        <v>0.55000000000000004</v>
      </c>
      <c r="J3700" s="30">
        <v>1500</v>
      </c>
      <c r="K3700" s="31">
        <f t="shared" si="28"/>
        <v>825.00000000000011</v>
      </c>
      <c r="L3700" s="31">
        <f t="shared" si="29"/>
        <v>288.75</v>
      </c>
      <c r="M3700" s="32">
        <v>0.35</v>
      </c>
      <c r="O3700" s="37"/>
      <c r="P3700" s="35"/>
      <c r="Q3700" s="33"/>
      <c r="R3700" s="34"/>
    </row>
    <row r="3701" spans="1:18" ht="15.75" customHeight="1" x14ac:dyDescent="0.2">
      <c r="A3701" s="22"/>
      <c r="B3701" s="27" t="s">
        <v>21</v>
      </c>
      <c r="C3701" s="27">
        <v>1185732</v>
      </c>
      <c r="D3701" s="28">
        <v>44297</v>
      </c>
      <c r="E3701" s="27" t="s">
        <v>22</v>
      </c>
      <c r="F3701" s="27" t="s">
        <v>132</v>
      </c>
      <c r="G3701" s="27" t="s">
        <v>133</v>
      </c>
      <c r="H3701" s="27" t="s">
        <v>29</v>
      </c>
      <c r="I3701" s="29">
        <v>0.45</v>
      </c>
      <c r="J3701" s="30">
        <v>3000</v>
      </c>
      <c r="K3701" s="31">
        <f t="shared" si="28"/>
        <v>1350</v>
      </c>
      <c r="L3701" s="31">
        <f t="shared" si="29"/>
        <v>540</v>
      </c>
      <c r="M3701" s="32">
        <v>0.39999999999999997</v>
      </c>
      <c r="O3701" s="37"/>
      <c r="P3701" s="35"/>
      <c r="Q3701" s="33"/>
      <c r="R3701" s="34"/>
    </row>
    <row r="3702" spans="1:18" ht="15.75" customHeight="1" x14ac:dyDescent="0.2">
      <c r="A3702" s="22"/>
      <c r="B3702" s="27" t="s">
        <v>21</v>
      </c>
      <c r="C3702" s="27">
        <v>1185732</v>
      </c>
      <c r="D3702" s="28">
        <v>44326</v>
      </c>
      <c r="E3702" s="27" t="s">
        <v>22</v>
      </c>
      <c r="F3702" s="27" t="s">
        <v>132</v>
      </c>
      <c r="G3702" s="27" t="s">
        <v>133</v>
      </c>
      <c r="H3702" s="27" t="s">
        <v>24</v>
      </c>
      <c r="I3702" s="29">
        <v>0.6</v>
      </c>
      <c r="J3702" s="30">
        <v>5700</v>
      </c>
      <c r="K3702" s="31">
        <f t="shared" si="28"/>
        <v>3420</v>
      </c>
      <c r="L3702" s="31">
        <f t="shared" si="29"/>
        <v>1539</v>
      </c>
      <c r="M3702" s="32">
        <v>0.45</v>
      </c>
      <c r="O3702" s="37"/>
      <c r="P3702" s="35"/>
      <c r="Q3702" s="33"/>
      <c r="R3702" s="34"/>
    </row>
    <row r="3703" spans="1:18" ht="15.75" customHeight="1" x14ac:dyDescent="0.2">
      <c r="A3703" s="22"/>
      <c r="B3703" s="27" t="s">
        <v>21</v>
      </c>
      <c r="C3703" s="27">
        <v>1185732</v>
      </c>
      <c r="D3703" s="28">
        <v>44326</v>
      </c>
      <c r="E3703" s="27" t="s">
        <v>22</v>
      </c>
      <c r="F3703" s="27" t="s">
        <v>132</v>
      </c>
      <c r="G3703" s="27" t="s">
        <v>133</v>
      </c>
      <c r="H3703" s="27" t="s">
        <v>25</v>
      </c>
      <c r="I3703" s="29">
        <v>0.55000000000000004</v>
      </c>
      <c r="J3703" s="30">
        <v>2750</v>
      </c>
      <c r="K3703" s="31">
        <f t="shared" si="28"/>
        <v>1512.5000000000002</v>
      </c>
      <c r="L3703" s="31">
        <f t="shared" si="29"/>
        <v>680.62500000000011</v>
      </c>
      <c r="M3703" s="32">
        <v>0.45</v>
      </c>
      <c r="O3703" s="37"/>
      <c r="P3703" s="35"/>
      <c r="Q3703" s="33"/>
      <c r="R3703" s="34"/>
    </row>
    <row r="3704" spans="1:18" ht="15.75" customHeight="1" x14ac:dyDescent="0.2">
      <c r="A3704" s="22"/>
      <c r="B3704" s="27" t="s">
        <v>21</v>
      </c>
      <c r="C3704" s="27">
        <v>1185732</v>
      </c>
      <c r="D3704" s="28">
        <v>44326</v>
      </c>
      <c r="E3704" s="27" t="s">
        <v>22</v>
      </c>
      <c r="F3704" s="27" t="s">
        <v>132</v>
      </c>
      <c r="G3704" s="27" t="s">
        <v>133</v>
      </c>
      <c r="H3704" s="27" t="s">
        <v>26</v>
      </c>
      <c r="I3704" s="29">
        <v>0.5</v>
      </c>
      <c r="J3704" s="30">
        <v>3000</v>
      </c>
      <c r="K3704" s="31">
        <f t="shared" si="28"/>
        <v>1500</v>
      </c>
      <c r="L3704" s="31">
        <f t="shared" si="29"/>
        <v>525</v>
      </c>
      <c r="M3704" s="32">
        <v>0.35</v>
      </c>
      <c r="O3704" s="37"/>
      <c r="P3704" s="35"/>
      <c r="Q3704" s="33"/>
      <c r="R3704" s="34"/>
    </row>
    <row r="3705" spans="1:18" ht="15.75" customHeight="1" x14ac:dyDescent="0.2">
      <c r="A3705" s="22"/>
      <c r="B3705" s="27" t="s">
        <v>21</v>
      </c>
      <c r="C3705" s="27">
        <v>1185732</v>
      </c>
      <c r="D3705" s="28">
        <v>44326</v>
      </c>
      <c r="E3705" s="27" t="s">
        <v>22</v>
      </c>
      <c r="F3705" s="27" t="s">
        <v>132</v>
      </c>
      <c r="G3705" s="27" t="s">
        <v>133</v>
      </c>
      <c r="H3705" s="27" t="s">
        <v>27</v>
      </c>
      <c r="I3705" s="29">
        <v>0.5</v>
      </c>
      <c r="J3705" s="30">
        <v>2500</v>
      </c>
      <c r="K3705" s="31">
        <f t="shared" si="28"/>
        <v>1250</v>
      </c>
      <c r="L3705" s="31">
        <f t="shared" si="29"/>
        <v>437.5</v>
      </c>
      <c r="M3705" s="32">
        <v>0.35</v>
      </c>
      <c r="O3705" s="37"/>
      <c r="P3705" s="35"/>
      <c r="Q3705" s="33"/>
      <c r="R3705" s="34"/>
    </row>
    <row r="3706" spans="1:18" ht="15.75" customHeight="1" x14ac:dyDescent="0.2">
      <c r="A3706" s="22"/>
      <c r="B3706" s="27" t="s">
        <v>21</v>
      </c>
      <c r="C3706" s="27">
        <v>1185732</v>
      </c>
      <c r="D3706" s="28">
        <v>44326</v>
      </c>
      <c r="E3706" s="27" t="s">
        <v>22</v>
      </c>
      <c r="F3706" s="27" t="s">
        <v>132</v>
      </c>
      <c r="G3706" s="27" t="s">
        <v>133</v>
      </c>
      <c r="H3706" s="27" t="s">
        <v>28</v>
      </c>
      <c r="I3706" s="29">
        <v>0.6</v>
      </c>
      <c r="J3706" s="30">
        <v>2750</v>
      </c>
      <c r="K3706" s="31">
        <f t="shared" si="28"/>
        <v>1650</v>
      </c>
      <c r="L3706" s="31">
        <f t="shared" si="29"/>
        <v>577.5</v>
      </c>
      <c r="M3706" s="32">
        <v>0.35</v>
      </c>
      <c r="O3706" s="37"/>
      <c r="P3706" s="35"/>
      <c r="Q3706" s="33"/>
      <c r="R3706" s="34"/>
    </row>
    <row r="3707" spans="1:18" ht="15.75" customHeight="1" x14ac:dyDescent="0.2">
      <c r="A3707" s="22"/>
      <c r="B3707" s="27" t="s">
        <v>21</v>
      </c>
      <c r="C3707" s="27">
        <v>1185732</v>
      </c>
      <c r="D3707" s="28">
        <v>44326</v>
      </c>
      <c r="E3707" s="27" t="s">
        <v>22</v>
      </c>
      <c r="F3707" s="27" t="s">
        <v>132</v>
      </c>
      <c r="G3707" s="27" t="s">
        <v>133</v>
      </c>
      <c r="H3707" s="27" t="s">
        <v>29</v>
      </c>
      <c r="I3707" s="29">
        <v>0.65</v>
      </c>
      <c r="J3707" s="30">
        <v>4000</v>
      </c>
      <c r="K3707" s="31">
        <f t="shared" si="28"/>
        <v>2600</v>
      </c>
      <c r="L3707" s="31">
        <f t="shared" si="29"/>
        <v>1040</v>
      </c>
      <c r="M3707" s="32">
        <v>0.39999999999999997</v>
      </c>
      <c r="O3707" s="37"/>
      <c r="P3707" s="35"/>
      <c r="Q3707" s="33"/>
      <c r="R3707" s="34"/>
    </row>
    <row r="3708" spans="1:18" ht="15.75" customHeight="1" x14ac:dyDescent="0.2">
      <c r="A3708" s="22"/>
      <c r="B3708" s="27" t="s">
        <v>21</v>
      </c>
      <c r="C3708" s="27">
        <v>1185732</v>
      </c>
      <c r="D3708" s="28">
        <v>44359</v>
      </c>
      <c r="E3708" s="27" t="s">
        <v>22</v>
      </c>
      <c r="F3708" s="27" t="s">
        <v>132</v>
      </c>
      <c r="G3708" s="27" t="s">
        <v>133</v>
      </c>
      <c r="H3708" s="27" t="s">
        <v>24</v>
      </c>
      <c r="I3708" s="29">
        <v>0.6</v>
      </c>
      <c r="J3708" s="30">
        <v>6500</v>
      </c>
      <c r="K3708" s="31">
        <f t="shared" si="28"/>
        <v>3900</v>
      </c>
      <c r="L3708" s="31">
        <f t="shared" si="29"/>
        <v>1755</v>
      </c>
      <c r="M3708" s="32">
        <v>0.45</v>
      </c>
      <c r="O3708" s="37"/>
      <c r="P3708" s="35"/>
      <c r="Q3708" s="33"/>
      <c r="R3708" s="34"/>
    </row>
    <row r="3709" spans="1:18" ht="15.75" customHeight="1" x14ac:dyDescent="0.2">
      <c r="A3709" s="22"/>
      <c r="B3709" s="27" t="s">
        <v>21</v>
      </c>
      <c r="C3709" s="27">
        <v>1185732</v>
      </c>
      <c r="D3709" s="28">
        <v>44359</v>
      </c>
      <c r="E3709" s="27" t="s">
        <v>22</v>
      </c>
      <c r="F3709" s="27" t="s">
        <v>132</v>
      </c>
      <c r="G3709" s="27" t="s">
        <v>133</v>
      </c>
      <c r="H3709" s="27" t="s">
        <v>25</v>
      </c>
      <c r="I3709" s="29">
        <v>0.55000000000000004</v>
      </c>
      <c r="J3709" s="30">
        <v>4000</v>
      </c>
      <c r="K3709" s="31">
        <f t="shared" si="28"/>
        <v>2200</v>
      </c>
      <c r="L3709" s="31">
        <f t="shared" si="29"/>
        <v>990</v>
      </c>
      <c r="M3709" s="32">
        <v>0.45</v>
      </c>
      <c r="O3709" s="37"/>
      <c r="P3709" s="35"/>
      <c r="Q3709" s="33"/>
      <c r="R3709" s="34"/>
    </row>
    <row r="3710" spans="1:18" ht="15.75" customHeight="1" x14ac:dyDescent="0.2">
      <c r="A3710" s="22"/>
      <c r="B3710" s="27" t="s">
        <v>21</v>
      </c>
      <c r="C3710" s="27">
        <v>1185732</v>
      </c>
      <c r="D3710" s="28">
        <v>44359</v>
      </c>
      <c r="E3710" s="27" t="s">
        <v>22</v>
      </c>
      <c r="F3710" s="27" t="s">
        <v>132</v>
      </c>
      <c r="G3710" s="27" t="s">
        <v>133</v>
      </c>
      <c r="H3710" s="27" t="s">
        <v>26</v>
      </c>
      <c r="I3710" s="29">
        <v>0.5</v>
      </c>
      <c r="J3710" s="30">
        <v>3250</v>
      </c>
      <c r="K3710" s="31">
        <f t="shared" si="28"/>
        <v>1625</v>
      </c>
      <c r="L3710" s="31">
        <f t="shared" si="29"/>
        <v>568.75</v>
      </c>
      <c r="M3710" s="32">
        <v>0.35</v>
      </c>
      <c r="O3710" s="37"/>
      <c r="P3710" s="35"/>
      <c r="Q3710" s="33"/>
      <c r="R3710" s="34"/>
    </row>
    <row r="3711" spans="1:18" ht="15.75" customHeight="1" x14ac:dyDescent="0.2">
      <c r="A3711" s="22"/>
      <c r="B3711" s="27" t="s">
        <v>21</v>
      </c>
      <c r="C3711" s="27">
        <v>1185732</v>
      </c>
      <c r="D3711" s="28">
        <v>44359</v>
      </c>
      <c r="E3711" s="27" t="s">
        <v>22</v>
      </c>
      <c r="F3711" s="27" t="s">
        <v>132</v>
      </c>
      <c r="G3711" s="27" t="s">
        <v>133</v>
      </c>
      <c r="H3711" s="27" t="s">
        <v>27</v>
      </c>
      <c r="I3711" s="29">
        <v>0.5</v>
      </c>
      <c r="J3711" s="30">
        <v>3000</v>
      </c>
      <c r="K3711" s="31">
        <f t="shared" si="28"/>
        <v>1500</v>
      </c>
      <c r="L3711" s="31">
        <f t="shared" si="29"/>
        <v>525</v>
      </c>
      <c r="M3711" s="32">
        <v>0.35</v>
      </c>
      <c r="O3711" s="37"/>
      <c r="P3711" s="35"/>
      <c r="Q3711" s="33"/>
      <c r="R3711" s="34"/>
    </row>
    <row r="3712" spans="1:18" ht="15.75" customHeight="1" x14ac:dyDescent="0.2">
      <c r="A3712" s="22"/>
      <c r="B3712" s="27" t="s">
        <v>21</v>
      </c>
      <c r="C3712" s="27">
        <v>1185732</v>
      </c>
      <c r="D3712" s="28">
        <v>44359</v>
      </c>
      <c r="E3712" s="27" t="s">
        <v>22</v>
      </c>
      <c r="F3712" s="27" t="s">
        <v>132</v>
      </c>
      <c r="G3712" s="27" t="s">
        <v>133</v>
      </c>
      <c r="H3712" s="27" t="s">
        <v>28</v>
      </c>
      <c r="I3712" s="29">
        <v>0.6</v>
      </c>
      <c r="J3712" s="30">
        <v>3000</v>
      </c>
      <c r="K3712" s="31">
        <f t="shared" si="28"/>
        <v>1800</v>
      </c>
      <c r="L3712" s="31">
        <f t="shared" si="29"/>
        <v>630</v>
      </c>
      <c r="M3712" s="32">
        <v>0.35</v>
      </c>
      <c r="O3712" s="37"/>
      <c r="P3712" s="35"/>
      <c r="Q3712" s="33"/>
      <c r="R3712" s="34"/>
    </row>
    <row r="3713" spans="1:18" ht="15.75" customHeight="1" x14ac:dyDescent="0.2">
      <c r="A3713" s="22"/>
      <c r="B3713" s="27" t="s">
        <v>21</v>
      </c>
      <c r="C3713" s="27">
        <v>1185732</v>
      </c>
      <c r="D3713" s="28">
        <v>44359</v>
      </c>
      <c r="E3713" s="27" t="s">
        <v>22</v>
      </c>
      <c r="F3713" s="27" t="s">
        <v>132</v>
      </c>
      <c r="G3713" s="27" t="s">
        <v>133</v>
      </c>
      <c r="H3713" s="27" t="s">
        <v>29</v>
      </c>
      <c r="I3713" s="29">
        <v>0.65</v>
      </c>
      <c r="J3713" s="30">
        <v>4500</v>
      </c>
      <c r="K3713" s="31">
        <f t="shared" si="28"/>
        <v>2925</v>
      </c>
      <c r="L3713" s="31">
        <f t="shared" si="29"/>
        <v>1170</v>
      </c>
      <c r="M3713" s="32">
        <v>0.39999999999999997</v>
      </c>
      <c r="O3713" s="37"/>
      <c r="P3713" s="35"/>
      <c r="Q3713" s="33"/>
      <c r="R3713" s="34"/>
    </row>
    <row r="3714" spans="1:18" ht="15.75" customHeight="1" x14ac:dyDescent="0.2">
      <c r="A3714" s="22"/>
      <c r="B3714" s="27" t="s">
        <v>21</v>
      </c>
      <c r="C3714" s="27">
        <v>1185732</v>
      </c>
      <c r="D3714" s="28">
        <v>44387</v>
      </c>
      <c r="E3714" s="27" t="s">
        <v>22</v>
      </c>
      <c r="F3714" s="27" t="s">
        <v>132</v>
      </c>
      <c r="G3714" s="27" t="s">
        <v>133</v>
      </c>
      <c r="H3714" s="27" t="s">
        <v>24</v>
      </c>
      <c r="I3714" s="29">
        <v>0.6</v>
      </c>
      <c r="J3714" s="30">
        <v>6750</v>
      </c>
      <c r="K3714" s="31">
        <f t="shared" si="28"/>
        <v>4050</v>
      </c>
      <c r="L3714" s="31">
        <f t="shared" si="29"/>
        <v>1822.5</v>
      </c>
      <c r="M3714" s="32">
        <v>0.45</v>
      </c>
      <c r="O3714" s="37"/>
      <c r="P3714" s="35"/>
      <c r="Q3714" s="33"/>
      <c r="R3714" s="34"/>
    </row>
    <row r="3715" spans="1:18" ht="15.75" customHeight="1" x14ac:dyDescent="0.2">
      <c r="A3715" s="22"/>
      <c r="B3715" s="27" t="s">
        <v>21</v>
      </c>
      <c r="C3715" s="27">
        <v>1185732</v>
      </c>
      <c r="D3715" s="28">
        <v>44387</v>
      </c>
      <c r="E3715" s="27" t="s">
        <v>22</v>
      </c>
      <c r="F3715" s="27" t="s">
        <v>132</v>
      </c>
      <c r="G3715" s="27" t="s">
        <v>133</v>
      </c>
      <c r="H3715" s="27" t="s">
        <v>25</v>
      </c>
      <c r="I3715" s="29">
        <v>0.55000000000000004</v>
      </c>
      <c r="J3715" s="30">
        <v>4250</v>
      </c>
      <c r="K3715" s="31">
        <f t="shared" si="28"/>
        <v>2337.5</v>
      </c>
      <c r="L3715" s="31">
        <f t="shared" si="29"/>
        <v>1051.875</v>
      </c>
      <c r="M3715" s="32">
        <v>0.45</v>
      </c>
      <c r="O3715" s="37"/>
      <c r="P3715" s="35"/>
      <c r="Q3715" s="33"/>
      <c r="R3715" s="34"/>
    </row>
    <row r="3716" spans="1:18" ht="15.75" customHeight="1" x14ac:dyDescent="0.2">
      <c r="A3716" s="22"/>
      <c r="B3716" s="27" t="s">
        <v>21</v>
      </c>
      <c r="C3716" s="27">
        <v>1185732</v>
      </c>
      <c r="D3716" s="28">
        <v>44387</v>
      </c>
      <c r="E3716" s="27" t="s">
        <v>22</v>
      </c>
      <c r="F3716" s="27" t="s">
        <v>132</v>
      </c>
      <c r="G3716" s="27" t="s">
        <v>133</v>
      </c>
      <c r="H3716" s="27" t="s">
        <v>26</v>
      </c>
      <c r="I3716" s="29">
        <v>0.5</v>
      </c>
      <c r="J3716" s="30">
        <v>3500</v>
      </c>
      <c r="K3716" s="31">
        <f t="shared" si="28"/>
        <v>1750</v>
      </c>
      <c r="L3716" s="31">
        <f t="shared" si="29"/>
        <v>612.5</v>
      </c>
      <c r="M3716" s="32">
        <v>0.35</v>
      </c>
      <c r="O3716" s="37"/>
      <c r="P3716" s="35"/>
      <c r="Q3716" s="33"/>
      <c r="R3716" s="34"/>
    </row>
    <row r="3717" spans="1:18" ht="15.75" customHeight="1" x14ac:dyDescent="0.2">
      <c r="A3717" s="22"/>
      <c r="B3717" s="27" t="s">
        <v>21</v>
      </c>
      <c r="C3717" s="27">
        <v>1185732</v>
      </c>
      <c r="D3717" s="28">
        <v>44387</v>
      </c>
      <c r="E3717" s="27" t="s">
        <v>22</v>
      </c>
      <c r="F3717" s="27" t="s">
        <v>132</v>
      </c>
      <c r="G3717" s="27" t="s">
        <v>133</v>
      </c>
      <c r="H3717" s="27" t="s">
        <v>27</v>
      </c>
      <c r="I3717" s="29">
        <v>0.5</v>
      </c>
      <c r="J3717" s="30">
        <v>3000</v>
      </c>
      <c r="K3717" s="31">
        <f t="shared" si="28"/>
        <v>1500</v>
      </c>
      <c r="L3717" s="31">
        <f t="shared" si="29"/>
        <v>525</v>
      </c>
      <c r="M3717" s="32">
        <v>0.35</v>
      </c>
      <c r="O3717" s="37"/>
      <c r="P3717" s="35"/>
      <c r="Q3717" s="33"/>
      <c r="R3717" s="34"/>
    </row>
    <row r="3718" spans="1:18" ht="15.75" customHeight="1" x14ac:dyDescent="0.2">
      <c r="A3718" s="22"/>
      <c r="B3718" s="27" t="s">
        <v>21</v>
      </c>
      <c r="C3718" s="27">
        <v>1185732</v>
      </c>
      <c r="D3718" s="28">
        <v>44387</v>
      </c>
      <c r="E3718" s="27" t="s">
        <v>22</v>
      </c>
      <c r="F3718" s="27" t="s">
        <v>132</v>
      </c>
      <c r="G3718" s="27" t="s">
        <v>133</v>
      </c>
      <c r="H3718" s="27" t="s">
        <v>28</v>
      </c>
      <c r="I3718" s="29">
        <v>0.6</v>
      </c>
      <c r="J3718" s="30">
        <v>3250</v>
      </c>
      <c r="K3718" s="31">
        <f t="shared" si="28"/>
        <v>1950</v>
      </c>
      <c r="L3718" s="31">
        <f t="shared" si="29"/>
        <v>682.5</v>
      </c>
      <c r="M3718" s="32">
        <v>0.35</v>
      </c>
      <c r="O3718" s="37"/>
      <c r="P3718" s="35"/>
      <c r="Q3718" s="33"/>
      <c r="R3718" s="34"/>
    </row>
    <row r="3719" spans="1:18" ht="15.75" customHeight="1" x14ac:dyDescent="0.2">
      <c r="A3719" s="22"/>
      <c r="B3719" s="27" t="s">
        <v>21</v>
      </c>
      <c r="C3719" s="27">
        <v>1185732</v>
      </c>
      <c r="D3719" s="28">
        <v>44387</v>
      </c>
      <c r="E3719" s="27" t="s">
        <v>22</v>
      </c>
      <c r="F3719" s="27" t="s">
        <v>132</v>
      </c>
      <c r="G3719" s="27" t="s">
        <v>133</v>
      </c>
      <c r="H3719" s="27" t="s">
        <v>29</v>
      </c>
      <c r="I3719" s="29">
        <v>0.65</v>
      </c>
      <c r="J3719" s="30">
        <v>5000</v>
      </c>
      <c r="K3719" s="31">
        <f t="shared" si="28"/>
        <v>3250</v>
      </c>
      <c r="L3719" s="31">
        <f t="shared" si="29"/>
        <v>1300</v>
      </c>
      <c r="M3719" s="32">
        <v>0.39999999999999997</v>
      </c>
      <c r="O3719" s="37"/>
      <c r="P3719" s="35"/>
      <c r="Q3719" s="33"/>
      <c r="R3719" s="34"/>
    </row>
    <row r="3720" spans="1:18" ht="15.75" customHeight="1" x14ac:dyDescent="0.2">
      <c r="A3720" s="22"/>
      <c r="B3720" s="27" t="s">
        <v>21</v>
      </c>
      <c r="C3720" s="27">
        <v>1185732</v>
      </c>
      <c r="D3720" s="28">
        <v>44419</v>
      </c>
      <c r="E3720" s="27" t="s">
        <v>22</v>
      </c>
      <c r="F3720" s="27" t="s">
        <v>132</v>
      </c>
      <c r="G3720" s="27" t="s">
        <v>133</v>
      </c>
      <c r="H3720" s="27" t="s">
        <v>24</v>
      </c>
      <c r="I3720" s="29">
        <v>0.6</v>
      </c>
      <c r="J3720" s="30">
        <v>6500</v>
      </c>
      <c r="K3720" s="31">
        <f t="shared" si="28"/>
        <v>3900</v>
      </c>
      <c r="L3720" s="31">
        <f t="shared" si="29"/>
        <v>1755</v>
      </c>
      <c r="M3720" s="32">
        <v>0.45</v>
      </c>
      <c r="O3720" s="37"/>
      <c r="P3720" s="35"/>
      <c r="Q3720" s="33"/>
      <c r="R3720" s="34"/>
    </row>
    <row r="3721" spans="1:18" ht="15.75" customHeight="1" x14ac:dyDescent="0.2">
      <c r="A3721" s="22"/>
      <c r="B3721" s="27" t="s">
        <v>21</v>
      </c>
      <c r="C3721" s="27">
        <v>1185732</v>
      </c>
      <c r="D3721" s="28">
        <v>44419</v>
      </c>
      <c r="E3721" s="27" t="s">
        <v>22</v>
      </c>
      <c r="F3721" s="27" t="s">
        <v>132</v>
      </c>
      <c r="G3721" s="27" t="s">
        <v>133</v>
      </c>
      <c r="H3721" s="27" t="s">
        <v>25</v>
      </c>
      <c r="I3721" s="29">
        <v>0.55000000000000004</v>
      </c>
      <c r="J3721" s="30">
        <v>4250</v>
      </c>
      <c r="K3721" s="31">
        <f t="shared" si="28"/>
        <v>2337.5</v>
      </c>
      <c r="L3721" s="31">
        <f t="shared" si="29"/>
        <v>1051.875</v>
      </c>
      <c r="M3721" s="32">
        <v>0.45</v>
      </c>
      <c r="O3721" s="37"/>
      <c r="P3721" s="35"/>
      <c r="Q3721" s="33"/>
      <c r="R3721" s="34"/>
    </row>
    <row r="3722" spans="1:18" ht="15.75" customHeight="1" x14ac:dyDescent="0.2">
      <c r="A3722" s="22"/>
      <c r="B3722" s="27" t="s">
        <v>21</v>
      </c>
      <c r="C3722" s="27">
        <v>1185732</v>
      </c>
      <c r="D3722" s="28">
        <v>44419</v>
      </c>
      <c r="E3722" s="27" t="s">
        <v>22</v>
      </c>
      <c r="F3722" s="27" t="s">
        <v>132</v>
      </c>
      <c r="G3722" s="27" t="s">
        <v>133</v>
      </c>
      <c r="H3722" s="27" t="s">
        <v>26</v>
      </c>
      <c r="I3722" s="29">
        <v>0.5</v>
      </c>
      <c r="J3722" s="30">
        <v>3500</v>
      </c>
      <c r="K3722" s="31">
        <f t="shared" si="28"/>
        <v>1750</v>
      </c>
      <c r="L3722" s="31">
        <f t="shared" si="29"/>
        <v>612.5</v>
      </c>
      <c r="M3722" s="32">
        <v>0.35</v>
      </c>
      <c r="O3722" s="37"/>
      <c r="P3722" s="35"/>
      <c r="Q3722" s="33"/>
      <c r="R3722" s="34"/>
    </row>
    <row r="3723" spans="1:18" ht="15.75" customHeight="1" x14ac:dyDescent="0.2">
      <c r="A3723" s="22"/>
      <c r="B3723" s="27" t="s">
        <v>21</v>
      </c>
      <c r="C3723" s="27">
        <v>1185732</v>
      </c>
      <c r="D3723" s="28">
        <v>44419</v>
      </c>
      <c r="E3723" s="27" t="s">
        <v>22</v>
      </c>
      <c r="F3723" s="27" t="s">
        <v>132</v>
      </c>
      <c r="G3723" s="27" t="s">
        <v>133</v>
      </c>
      <c r="H3723" s="27" t="s">
        <v>27</v>
      </c>
      <c r="I3723" s="29">
        <v>0.5</v>
      </c>
      <c r="J3723" s="30">
        <v>2500</v>
      </c>
      <c r="K3723" s="31">
        <f t="shared" si="28"/>
        <v>1250</v>
      </c>
      <c r="L3723" s="31">
        <f t="shared" si="29"/>
        <v>437.5</v>
      </c>
      <c r="M3723" s="32">
        <v>0.35</v>
      </c>
      <c r="O3723" s="37"/>
      <c r="P3723" s="35"/>
      <c r="Q3723" s="33"/>
      <c r="R3723" s="34"/>
    </row>
    <row r="3724" spans="1:18" ht="15.75" customHeight="1" x14ac:dyDescent="0.2">
      <c r="A3724" s="22"/>
      <c r="B3724" s="27" t="s">
        <v>21</v>
      </c>
      <c r="C3724" s="27">
        <v>1185732</v>
      </c>
      <c r="D3724" s="28">
        <v>44419</v>
      </c>
      <c r="E3724" s="27" t="s">
        <v>22</v>
      </c>
      <c r="F3724" s="27" t="s">
        <v>132</v>
      </c>
      <c r="G3724" s="27" t="s">
        <v>133</v>
      </c>
      <c r="H3724" s="27" t="s">
        <v>28</v>
      </c>
      <c r="I3724" s="29">
        <v>0.6</v>
      </c>
      <c r="J3724" s="30">
        <v>2250</v>
      </c>
      <c r="K3724" s="31">
        <f t="shared" si="28"/>
        <v>1350</v>
      </c>
      <c r="L3724" s="31">
        <f t="shared" si="29"/>
        <v>472.49999999999994</v>
      </c>
      <c r="M3724" s="32">
        <v>0.35</v>
      </c>
      <c r="O3724" s="37"/>
      <c r="P3724" s="35"/>
      <c r="Q3724" s="33"/>
      <c r="R3724" s="34"/>
    </row>
    <row r="3725" spans="1:18" ht="15.75" customHeight="1" x14ac:dyDescent="0.2">
      <c r="A3725" s="22"/>
      <c r="B3725" s="27" t="s">
        <v>21</v>
      </c>
      <c r="C3725" s="27">
        <v>1185732</v>
      </c>
      <c r="D3725" s="28">
        <v>44419</v>
      </c>
      <c r="E3725" s="27" t="s">
        <v>22</v>
      </c>
      <c r="F3725" s="27" t="s">
        <v>132</v>
      </c>
      <c r="G3725" s="27" t="s">
        <v>133</v>
      </c>
      <c r="H3725" s="27" t="s">
        <v>29</v>
      </c>
      <c r="I3725" s="29">
        <v>0.65</v>
      </c>
      <c r="J3725" s="30">
        <v>4000</v>
      </c>
      <c r="K3725" s="31">
        <f t="shared" si="28"/>
        <v>2600</v>
      </c>
      <c r="L3725" s="31">
        <f t="shared" si="29"/>
        <v>1040</v>
      </c>
      <c r="M3725" s="32">
        <v>0.39999999999999997</v>
      </c>
      <c r="O3725" s="37"/>
      <c r="P3725" s="35"/>
      <c r="Q3725" s="33"/>
      <c r="R3725" s="34"/>
    </row>
    <row r="3726" spans="1:18" ht="15.75" customHeight="1" x14ac:dyDescent="0.2">
      <c r="A3726" s="22"/>
      <c r="B3726" s="27" t="s">
        <v>21</v>
      </c>
      <c r="C3726" s="27">
        <v>1185732</v>
      </c>
      <c r="D3726" s="28">
        <v>44449</v>
      </c>
      <c r="E3726" s="27" t="s">
        <v>22</v>
      </c>
      <c r="F3726" s="27" t="s">
        <v>132</v>
      </c>
      <c r="G3726" s="27" t="s">
        <v>133</v>
      </c>
      <c r="H3726" s="27" t="s">
        <v>24</v>
      </c>
      <c r="I3726" s="29">
        <v>0.6</v>
      </c>
      <c r="J3726" s="30">
        <v>5250</v>
      </c>
      <c r="K3726" s="31">
        <f t="shared" si="28"/>
        <v>3150</v>
      </c>
      <c r="L3726" s="31">
        <f t="shared" si="29"/>
        <v>1417.5</v>
      </c>
      <c r="M3726" s="32">
        <v>0.45</v>
      </c>
      <c r="O3726" s="37"/>
      <c r="P3726" s="35"/>
      <c r="Q3726" s="33"/>
      <c r="R3726" s="34"/>
    </row>
    <row r="3727" spans="1:18" ht="15.75" customHeight="1" x14ac:dyDescent="0.2">
      <c r="A3727" s="22"/>
      <c r="B3727" s="27" t="s">
        <v>21</v>
      </c>
      <c r="C3727" s="27">
        <v>1185732</v>
      </c>
      <c r="D3727" s="28">
        <v>44449</v>
      </c>
      <c r="E3727" s="27" t="s">
        <v>22</v>
      </c>
      <c r="F3727" s="27" t="s">
        <v>132</v>
      </c>
      <c r="G3727" s="27" t="s">
        <v>133</v>
      </c>
      <c r="H3727" s="27" t="s">
        <v>25</v>
      </c>
      <c r="I3727" s="29">
        <v>0.55000000000000004</v>
      </c>
      <c r="J3727" s="30">
        <v>3250</v>
      </c>
      <c r="K3727" s="31">
        <f t="shared" si="28"/>
        <v>1787.5000000000002</v>
      </c>
      <c r="L3727" s="31">
        <f t="shared" si="29"/>
        <v>804.37500000000011</v>
      </c>
      <c r="M3727" s="32">
        <v>0.45</v>
      </c>
      <c r="O3727" s="37"/>
      <c r="P3727" s="35"/>
      <c r="Q3727" s="33"/>
      <c r="R3727" s="34"/>
    </row>
    <row r="3728" spans="1:18" ht="15.75" customHeight="1" x14ac:dyDescent="0.2">
      <c r="A3728" s="22"/>
      <c r="B3728" s="27" t="s">
        <v>21</v>
      </c>
      <c r="C3728" s="27">
        <v>1185732</v>
      </c>
      <c r="D3728" s="28">
        <v>44449</v>
      </c>
      <c r="E3728" s="27" t="s">
        <v>22</v>
      </c>
      <c r="F3728" s="27" t="s">
        <v>132</v>
      </c>
      <c r="G3728" s="27" t="s">
        <v>133</v>
      </c>
      <c r="H3728" s="27" t="s">
        <v>26</v>
      </c>
      <c r="I3728" s="29">
        <v>0.5</v>
      </c>
      <c r="J3728" s="30">
        <v>2250</v>
      </c>
      <c r="K3728" s="31">
        <f t="shared" si="28"/>
        <v>1125</v>
      </c>
      <c r="L3728" s="31">
        <f t="shared" si="29"/>
        <v>393.75</v>
      </c>
      <c r="M3728" s="32">
        <v>0.35</v>
      </c>
      <c r="O3728" s="37"/>
      <c r="P3728" s="35"/>
      <c r="Q3728" s="33"/>
      <c r="R3728" s="34"/>
    </row>
    <row r="3729" spans="1:18" ht="15.75" customHeight="1" x14ac:dyDescent="0.2">
      <c r="A3729" s="22"/>
      <c r="B3729" s="27" t="s">
        <v>21</v>
      </c>
      <c r="C3729" s="27">
        <v>1185732</v>
      </c>
      <c r="D3729" s="28">
        <v>44449</v>
      </c>
      <c r="E3729" s="27" t="s">
        <v>22</v>
      </c>
      <c r="F3729" s="27" t="s">
        <v>132</v>
      </c>
      <c r="G3729" s="27" t="s">
        <v>133</v>
      </c>
      <c r="H3729" s="27" t="s">
        <v>27</v>
      </c>
      <c r="I3729" s="29">
        <v>0.5</v>
      </c>
      <c r="J3729" s="30">
        <v>2000</v>
      </c>
      <c r="K3729" s="31">
        <f t="shared" si="28"/>
        <v>1000</v>
      </c>
      <c r="L3729" s="31">
        <f t="shared" si="29"/>
        <v>350</v>
      </c>
      <c r="M3729" s="32">
        <v>0.35</v>
      </c>
      <c r="O3729" s="37"/>
      <c r="P3729" s="35"/>
      <c r="Q3729" s="33"/>
      <c r="R3729" s="34"/>
    </row>
    <row r="3730" spans="1:18" ht="15.75" customHeight="1" x14ac:dyDescent="0.2">
      <c r="A3730" s="22"/>
      <c r="B3730" s="27" t="s">
        <v>21</v>
      </c>
      <c r="C3730" s="27">
        <v>1185732</v>
      </c>
      <c r="D3730" s="28">
        <v>44449</v>
      </c>
      <c r="E3730" s="27" t="s">
        <v>22</v>
      </c>
      <c r="F3730" s="27" t="s">
        <v>132</v>
      </c>
      <c r="G3730" s="27" t="s">
        <v>133</v>
      </c>
      <c r="H3730" s="27" t="s">
        <v>28</v>
      </c>
      <c r="I3730" s="29">
        <v>0.6</v>
      </c>
      <c r="J3730" s="30">
        <v>2000</v>
      </c>
      <c r="K3730" s="31">
        <f t="shared" si="28"/>
        <v>1200</v>
      </c>
      <c r="L3730" s="31">
        <f t="shared" si="29"/>
        <v>420</v>
      </c>
      <c r="M3730" s="32">
        <v>0.35</v>
      </c>
      <c r="O3730" s="37"/>
      <c r="P3730" s="35"/>
      <c r="Q3730" s="33"/>
      <c r="R3730" s="34"/>
    </row>
    <row r="3731" spans="1:18" ht="15.75" customHeight="1" x14ac:dyDescent="0.2">
      <c r="A3731" s="22"/>
      <c r="B3731" s="27" t="s">
        <v>21</v>
      </c>
      <c r="C3731" s="27">
        <v>1185732</v>
      </c>
      <c r="D3731" s="28">
        <v>44449</v>
      </c>
      <c r="E3731" s="27" t="s">
        <v>22</v>
      </c>
      <c r="F3731" s="27" t="s">
        <v>132</v>
      </c>
      <c r="G3731" s="27" t="s">
        <v>133</v>
      </c>
      <c r="H3731" s="27" t="s">
        <v>29</v>
      </c>
      <c r="I3731" s="29">
        <v>0.65</v>
      </c>
      <c r="J3731" s="30">
        <v>3000</v>
      </c>
      <c r="K3731" s="31">
        <f t="shared" si="28"/>
        <v>1950</v>
      </c>
      <c r="L3731" s="31">
        <f t="shared" si="29"/>
        <v>779.99999999999989</v>
      </c>
      <c r="M3731" s="32">
        <v>0.39999999999999997</v>
      </c>
      <c r="O3731" s="37"/>
      <c r="P3731" s="35"/>
      <c r="Q3731" s="33"/>
      <c r="R3731" s="34"/>
    </row>
    <row r="3732" spans="1:18" ht="15.75" customHeight="1" x14ac:dyDescent="0.2">
      <c r="A3732" s="22"/>
      <c r="B3732" s="27" t="s">
        <v>21</v>
      </c>
      <c r="C3732" s="27">
        <v>1185732</v>
      </c>
      <c r="D3732" s="28">
        <v>44481</v>
      </c>
      <c r="E3732" s="27" t="s">
        <v>22</v>
      </c>
      <c r="F3732" s="27" t="s">
        <v>132</v>
      </c>
      <c r="G3732" s="27" t="s">
        <v>133</v>
      </c>
      <c r="H3732" s="27" t="s">
        <v>24</v>
      </c>
      <c r="I3732" s="29">
        <v>0.65</v>
      </c>
      <c r="J3732" s="30">
        <v>4750</v>
      </c>
      <c r="K3732" s="31">
        <f t="shared" si="28"/>
        <v>3087.5</v>
      </c>
      <c r="L3732" s="31">
        <f t="shared" si="29"/>
        <v>1389.375</v>
      </c>
      <c r="M3732" s="32">
        <v>0.45</v>
      </c>
      <c r="O3732" s="37"/>
      <c r="P3732" s="35"/>
      <c r="Q3732" s="33"/>
      <c r="R3732" s="34"/>
    </row>
    <row r="3733" spans="1:18" ht="15.75" customHeight="1" x14ac:dyDescent="0.2">
      <c r="A3733" s="22"/>
      <c r="B3733" s="27" t="s">
        <v>21</v>
      </c>
      <c r="C3733" s="27">
        <v>1185732</v>
      </c>
      <c r="D3733" s="28">
        <v>44481</v>
      </c>
      <c r="E3733" s="27" t="s">
        <v>22</v>
      </c>
      <c r="F3733" s="27" t="s">
        <v>132</v>
      </c>
      <c r="G3733" s="27" t="s">
        <v>133</v>
      </c>
      <c r="H3733" s="27" t="s">
        <v>25</v>
      </c>
      <c r="I3733" s="29">
        <v>0.60000000000000009</v>
      </c>
      <c r="J3733" s="30">
        <v>3000</v>
      </c>
      <c r="K3733" s="31">
        <f t="shared" si="28"/>
        <v>1800.0000000000002</v>
      </c>
      <c r="L3733" s="31">
        <f t="shared" si="29"/>
        <v>810.00000000000011</v>
      </c>
      <c r="M3733" s="32">
        <v>0.45</v>
      </c>
      <c r="O3733" s="37"/>
      <c r="P3733" s="35"/>
      <c r="Q3733" s="33"/>
      <c r="R3733" s="34"/>
    </row>
    <row r="3734" spans="1:18" ht="15.75" customHeight="1" x14ac:dyDescent="0.2">
      <c r="A3734" s="22"/>
      <c r="B3734" s="27" t="s">
        <v>21</v>
      </c>
      <c r="C3734" s="27">
        <v>1185732</v>
      </c>
      <c r="D3734" s="28">
        <v>44481</v>
      </c>
      <c r="E3734" s="27" t="s">
        <v>22</v>
      </c>
      <c r="F3734" s="27" t="s">
        <v>132</v>
      </c>
      <c r="G3734" s="27" t="s">
        <v>133</v>
      </c>
      <c r="H3734" s="27" t="s">
        <v>26</v>
      </c>
      <c r="I3734" s="29">
        <v>0.60000000000000009</v>
      </c>
      <c r="J3734" s="30">
        <v>2000</v>
      </c>
      <c r="K3734" s="31">
        <f t="shared" si="28"/>
        <v>1200.0000000000002</v>
      </c>
      <c r="L3734" s="31">
        <f t="shared" si="29"/>
        <v>420.00000000000006</v>
      </c>
      <c r="M3734" s="32">
        <v>0.35</v>
      </c>
      <c r="O3734" s="37"/>
      <c r="P3734" s="35"/>
      <c r="Q3734" s="33"/>
      <c r="R3734" s="34"/>
    </row>
    <row r="3735" spans="1:18" ht="15.75" customHeight="1" x14ac:dyDescent="0.2">
      <c r="A3735" s="22"/>
      <c r="B3735" s="27" t="s">
        <v>21</v>
      </c>
      <c r="C3735" s="27">
        <v>1185732</v>
      </c>
      <c r="D3735" s="28">
        <v>44481</v>
      </c>
      <c r="E3735" s="27" t="s">
        <v>22</v>
      </c>
      <c r="F3735" s="27" t="s">
        <v>132</v>
      </c>
      <c r="G3735" s="27" t="s">
        <v>133</v>
      </c>
      <c r="H3735" s="27" t="s">
        <v>27</v>
      </c>
      <c r="I3735" s="29">
        <v>0.60000000000000009</v>
      </c>
      <c r="J3735" s="30">
        <v>1750</v>
      </c>
      <c r="K3735" s="31">
        <f t="shared" si="28"/>
        <v>1050.0000000000002</v>
      </c>
      <c r="L3735" s="31">
        <f t="shared" si="29"/>
        <v>367.50000000000006</v>
      </c>
      <c r="M3735" s="32">
        <v>0.35</v>
      </c>
      <c r="O3735" s="37"/>
      <c r="P3735" s="35"/>
      <c r="Q3735" s="33"/>
      <c r="R3735" s="34"/>
    </row>
    <row r="3736" spans="1:18" ht="15.75" customHeight="1" x14ac:dyDescent="0.2">
      <c r="A3736" s="22"/>
      <c r="B3736" s="27" t="s">
        <v>21</v>
      </c>
      <c r="C3736" s="27">
        <v>1185732</v>
      </c>
      <c r="D3736" s="28">
        <v>44481</v>
      </c>
      <c r="E3736" s="27" t="s">
        <v>22</v>
      </c>
      <c r="F3736" s="27" t="s">
        <v>132</v>
      </c>
      <c r="G3736" s="27" t="s">
        <v>133</v>
      </c>
      <c r="H3736" s="27" t="s">
        <v>28</v>
      </c>
      <c r="I3736" s="29">
        <v>0.70000000000000007</v>
      </c>
      <c r="J3736" s="30">
        <v>1750</v>
      </c>
      <c r="K3736" s="31">
        <f t="shared" si="28"/>
        <v>1225.0000000000002</v>
      </c>
      <c r="L3736" s="31">
        <f t="shared" si="29"/>
        <v>428.75000000000006</v>
      </c>
      <c r="M3736" s="32">
        <v>0.35</v>
      </c>
      <c r="O3736" s="37"/>
      <c r="P3736" s="35"/>
      <c r="Q3736" s="33"/>
      <c r="R3736" s="34"/>
    </row>
    <row r="3737" spans="1:18" ht="15.75" customHeight="1" x14ac:dyDescent="0.2">
      <c r="A3737" s="22"/>
      <c r="B3737" s="27" t="s">
        <v>21</v>
      </c>
      <c r="C3737" s="27">
        <v>1185732</v>
      </c>
      <c r="D3737" s="28">
        <v>44481</v>
      </c>
      <c r="E3737" s="27" t="s">
        <v>22</v>
      </c>
      <c r="F3737" s="27" t="s">
        <v>132</v>
      </c>
      <c r="G3737" s="27" t="s">
        <v>133</v>
      </c>
      <c r="H3737" s="27" t="s">
        <v>29</v>
      </c>
      <c r="I3737" s="29">
        <v>0.75</v>
      </c>
      <c r="J3737" s="30">
        <v>3000</v>
      </c>
      <c r="K3737" s="31">
        <f t="shared" si="28"/>
        <v>2250</v>
      </c>
      <c r="L3737" s="31">
        <f t="shared" si="29"/>
        <v>899.99999999999989</v>
      </c>
      <c r="M3737" s="32">
        <v>0.39999999999999997</v>
      </c>
      <c r="O3737" s="37"/>
      <c r="P3737" s="35"/>
      <c r="Q3737" s="33"/>
      <c r="R3737" s="34"/>
    </row>
    <row r="3738" spans="1:18" ht="15.75" customHeight="1" x14ac:dyDescent="0.2">
      <c r="A3738" s="22"/>
      <c r="B3738" s="27" t="s">
        <v>21</v>
      </c>
      <c r="C3738" s="27">
        <v>1185732</v>
      </c>
      <c r="D3738" s="28">
        <v>44511</v>
      </c>
      <c r="E3738" s="27" t="s">
        <v>22</v>
      </c>
      <c r="F3738" s="27" t="s">
        <v>132</v>
      </c>
      <c r="G3738" s="27" t="s">
        <v>133</v>
      </c>
      <c r="H3738" s="27" t="s">
        <v>24</v>
      </c>
      <c r="I3738" s="29">
        <v>0.70000000000000007</v>
      </c>
      <c r="J3738" s="30">
        <v>4500</v>
      </c>
      <c r="K3738" s="31">
        <f t="shared" si="28"/>
        <v>3150.0000000000005</v>
      </c>
      <c r="L3738" s="31">
        <f t="shared" si="29"/>
        <v>1417.5000000000002</v>
      </c>
      <c r="M3738" s="32">
        <v>0.45</v>
      </c>
      <c r="O3738" s="37"/>
      <c r="P3738" s="35"/>
      <c r="Q3738" s="33"/>
      <c r="R3738" s="34"/>
    </row>
    <row r="3739" spans="1:18" ht="15.75" customHeight="1" x14ac:dyDescent="0.2">
      <c r="A3739" s="22"/>
      <c r="B3739" s="27" t="s">
        <v>21</v>
      </c>
      <c r="C3739" s="27">
        <v>1185732</v>
      </c>
      <c r="D3739" s="28">
        <v>44511</v>
      </c>
      <c r="E3739" s="27" t="s">
        <v>22</v>
      </c>
      <c r="F3739" s="27" t="s">
        <v>132</v>
      </c>
      <c r="G3739" s="27" t="s">
        <v>133</v>
      </c>
      <c r="H3739" s="27" t="s">
        <v>25</v>
      </c>
      <c r="I3739" s="29">
        <v>0.60000000000000009</v>
      </c>
      <c r="J3739" s="30">
        <v>3250</v>
      </c>
      <c r="K3739" s="31">
        <f t="shared" si="28"/>
        <v>1950.0000000000002</v>
      </c>
      <c r="L3739" s="31">
        <f t="shared" si="29"/>
        <v>877.50000000000011</v>
      </c>
      <c r="M3739" s="32">
        <v>0.45</v>
      </c>
      <c r="O3739" s="37"/>
      <c r="P3739" s="35"/>
      <c r="Q3739" s="33"/>
      <c r="R3739" s="34"/>
    </row>
    <row r="3740" spans="1:18" ht="15.75" customHeight="1" x14ac:dyDescent="0.2">
      <c r="A3740" s="22"/>
      <c r="B3740" s="27" t="s">
        <v>21</v>
      </c>
      <c r="C3740" s="27">
        <v>1185732</v>
      </c>
      <c r="D3740" s="28">
        <v>44511</v>
      </c>
      <c r="E3740" s="27" t="s">
        <v>22</v>
      </c>
      <c r="F3740" s="27" t="s">
        <v>132</v>
      </c>
      <c r="G3740" s="27" t="s">
        <v>133</v>
      </c>
      <c r="H3740" s="27" t="s">
        <v>26</v>
      </c>
      <c r="I3740" s="29">
        <v>0.60000000000000009</v>
      </c>
      <c r="J3740" s="30">
        <v>3200</v>
      </c>
      <c r="K3740" s="31">
        <f t="shared" si="28"/>
        <v>1920.0000000000002</v>
      </c>
      <c r="L3740" s="31">
        <f t="shared" si="29"/>
        <v>672</v>
      </c>
      <c r="M3740" s="32">
        <v>0.35</v>
      </c>
      <c r="O3740" s="37"/>
      <c r="P3740" s="35"/>
      <c r="Q3740" s="33"/>
      <c r="R3740" s="34"/>
    </row>
    <row r="3741" spans="1:18" ht="15.75" customHeight="1" x14ac:dyDescent="0.2">
      <c r="A3741" s="22"/>
      <c r="B3741" s="27" t="s">
        <v>21</v>
      </c>
      <c r="C3741" s="27">
        <v>1185732</v>
      </c>
      <c r="D3741" s="28">
        <v>44511</v>
      </c>
      <c r="E3741" s="27" t="s">
        <v>22</v>
      </c>
      <c r="F3741" s="27" t="s">
        <v>132</v>
      </c>
      <c r="G3741" s="27" t="s">
        <v>133</v>
      </c>
      <c r="H3741" s="27" t="s">
        <v>27</v>
      </c>
      <c r="I3741" s="29">
        <v>0.60000000000000009</v>
      </c>
      <c r="J3741" s="30">
        <v>3000</v>
      </c>
      <c r="K3741" s="31">
        <f t="shared" si="28"/>
        <v>1800.0000000000002</v>
      </c>
      <c r="L3741" s="31">
        <f t="shared" si="29"/>
        <v>630</v>
      </c>
      <c r="M3741" s="32">
        <v>0.35</v>
      </c>
      <c r="O3741" s="37"/>
      <c r="P3741" s="35"/>
      <c r="Q3741" s="33"/>
      <c r="R3741" s="34"/>
    </row>
    <row r="3742" spans="1:18" ht="15.75" customHeight="1" x14ac:dyDescent="0.2">
      <c r="A3742" s="22"/>
      <c r="B3742" s="27" t="s">
        <v>21</v>
      </c>
      <c r="C3742" s="27">
        <v>1185732</v>
      </c>
      <c r="D3742" s="28">
        <v>44511</v>
      </c>
      <c r="E3742" s="27" t="s">
        <v>22</v>
      </c>
      <c r="F3742" s="27" t="s">
        <v>132</v>
      </c>
      <c r="G3742" s="27" t="s">
        <v>133</v>
      </c>
      <c r="H3742" s="27" t="s">
        <v>28</v>
      </c>
      <c r="I3742" s="29">
        <v>0.70000000000000007</v>
      </c>
      <c r="J3742" s="30">
        <v>2750</v>
      </c>
      <c r="K3742" s="31">
        <f t="shared" si="28"/>
        <v>1925.0000000000002</v>
      </c>
      <c r="L3742" s="31">
        <f t="shared" si="29"/>
        <v>673.75</v>
      </c>
      <c r="M3742" s="32">
        <v>0.35</v>
      </c>
      <c r="O3742" s="37"/>
      <c r="P3742" s="35"/>
      <c r="Q3742" s="33"/>
      <c r="R3742" s="34"/>
    </row>
    <row r="3743" spans="1:18" ht="15.75" customHeight="1" x14ac:dyDescent="0.2">
      <c r="A3743" s="22"/>
      <c r="B3743" s="27" t="s">
        <v>21</v>
      </c>
      <c r="C3743" s="27">
        <v>1185732</v>
      </c>
      <c r="D3743" s="28">
        <v>44511</v>
      </c>
      <c r="E3743" s="27" t="s">
        <v>22</v>
      </c>
      <c r="F3743" s="27" t="s">
        <v>132</v>
      </c>
      <c r="G3743" s="27" t="s">
        <v>133</v>
      </c>
      <c r="H3743" s="27" t="s">
        <v>29</v>
      </c>
      <c r="I3743" s="29">
        <v>0.75</v>
      </c>
      <c r="J3743" s="30">
        <v>3750</v>
      </c>
      <c r="K3743" s="31">
        <f t="shared" si="28"/>
        <v>2812.5</v>
      </c>
      <c r="L3743" s="31">
        <f t="shared" si="29"/>
        <v>1125</v>
      </c>
      <c r="M3743" s="32">
        <v>0.39999999999999997</v>
      </c>
      <c r="O3743" s="37"/>
      <c r="P3743" s="35"/>
      <c r="Q3743" s="33"/>
      <c r="R3743" s="34"/>
    </row>
    <row r="3744" spans="1:18" ht="15.75" customHeight="1" x14ac:dyDescent="0.2">
      <c r="A3744" s="22"/>
      <c r="B3744" s="27" t="s">
        <v>21</v>
      </c>
      <c r="C3744" s="27">
        <v>1185732</v>
      </c>
      <c r="D3744" s="28">
        <v>44540</v>
      </c>
      <c r="E3744" s="27" t="s">
        <v>22</v>
      </c>
      <c r="F3744" s="27" t="s">
        <v>132</v>
      </c>
      <c r="G3744" s="27" t="s">
        <v>133</v>
      </c>
      <c r="H3744" s="27" t="s">
        <v>24</v>
      </c>
      <c r="I3744" s="29">
        <v>0.70000000000000007</v>
      </c>
      <c r="J3744" s="30">
        <v>6000</v>
      </c>
      <c r="K3744" s="31">
        <f t="shared" si="28"/>
        <v>4200</v>
      </c>
      <c r="L3744" s="31">
        <f t="shared" si="29"/>
        <v>1890</v>
      </c>
      <c r="M3744" s="32">
        <v>0.45</v>
      </c>
      <c r="O3744" s="37"/>
      <c r="P3744" s="35"/>
      <c r="Q3744" s="33"/>
      <c r="R3744" s="34"/>
    </row>
    <row r="3745" spans="1:18" ht="15.75" customHeight="1" x14ac:dyDescent="0.2">
      <c r="A3745" s="22"/>
      <c r="B3745" s="27" t="s">
        <v>21</v>
      </c>
      <c r="C3745" s="27">
        <v>1185732</v>
      </c>
      <c r="D3745" s="28">
        <v>44540</v>
      </c>
      <c r="E3745" s="27" t="s">
        <v>22</v>
      </c>
      <c r="F3745" s="27" t="s">
        <v>132</v>
      </c>
      <c r="G3745" s="27" t="s">
        <v>133</v>
      </c>
      <c r="H3745" s="27" t="s">
        <v>25</v>
      </c>
      <c r="I3745" s="29">
        <v>0.60000000000000009</v>
      </c>
      <c r="J3745" s="30">
        <v>4000</v>
      </c>
      <c r="K3745" s="31">
        <f t="shared" si="28"/>
        <v>2400.0000000000005</v>
      </c>
      <c r="L3745" s="31">
        <f t="shared" si="29"/>
        <v>1080.0000000000002</v>
      </c>
      <c r="M3745" s="32">
        <v>0.45</v>
      </c>
      <c r="O3745" s="37"/>
      <c r="P3745" s="35"/>
      <c r="Q3745" s="33"/>
      <c r="R3745" s="34"/>
    </row>
    <row r="3746" spans="1:18" ht="15.75" customHeight="1" x14ac:dyDescent="0.2">
      <c r="A3746" s="22"/>
      <c r="B3746" s="27" t="s">
        <v>21</v>
      </c>
      <c r="C3746" s="27">
        <v>1185732</v>
      </c>
      <c r="D3746" s="28">
        <v>44540</v>
      </c>
      <c r="E3746" s="27" t="s">
        <v>22</v>
      </c>
      <c r="F3746" s="27" t="s">
        <v>132</v>
      </c>
      <c r="G3746" s="27" t="s">
        <v>133</v>
      </c>
      <c r="H3746" s="27" t="s">
        <v>26</v>
      </c>
      <c r="I3746" s="29">
        <v>0.60000000000000009</v>
      </c>
      <c r="J3746" s="30">
        <v>3750</v>
      </c>
      <c r="K3746" s="31">
        <f t="shared" si="28"/>
        <v>2250.0000000000005</v>
      </c>
      <c r="L3746" s="31">
        <f t="shared" si="29"/>
        <v>787.50000000000011</v>
      </c>
      <c r="M3746" s="32">
        <v>0.35</v>
      </c>
      <c r="O3746" s="37"/>
      <c r="P3746" s="35"/>
      <c r="Q3746" s="33"/>
      <c r="R3746" s="34"/>
    </row>
    <row r="3747" spans="1:18" ht="15.75" customHeight="1" x14ac:dyDescent="0.2">
      <c r="A3747" s="22"/>
      <c r="B3747" s="27" t="s">
        <v>21</v>
      </c>
      <c r="C3747" s="27">
        <v>1185732</v>
      </c>
      <c r="D3747" s="28">
        <v>44540</v>
      </c>
      <c r="E3747" s="27" t="s">
        <v>22</v>
      </c>
      <c r="F3747" s="27" t="s">
        <v>132</v>
      </c>
      <c r="G3747" s="27" t="s">
        <v>133</v>
      </c>
      <c r="H3747" s="27" t="s">
        <v>27</v>
      </c>
      <c r="I3747" s="29">
        <v>0.60000000000000009</v>
      </c>
      <c r="J3747" s="30">
        <v>3250</v>
      </c>
      <c r="K3747" s="31">
        <f t="shared" si="28"/>
        <v>1950.0000000000002</v>
      </c>
      <c r="L3747" s="31">
        <f t="shared" si="29"/>
        <v>682.5</v>
      </c>
      <c r="M3747" s="32">
        <v>0.35</v>
      </c>
      <c r="O3747" s="37"/>
      <c r="P3747" s="35"/>
      <c r="Q3747" s="33"/>
      <c r="R3747" s="34"/>
    </row>
    <row r="3748" spans="1:18" ht="15.75" customHeight="1" x14ac:dyDescent="0.2">
      <c r="A3748" s="22"/>
      <c r="B3748" s="27" t="s">
        <v>21</v>
      </c>
      <c r="C3748" s="27">
        <v>1185732</v>
      </c>
      <c r="D3748" s="28">
        <v>44540</v>
      </c>
      <c r="E3748" s="27" t="s">
        <v>22</v>
      </c>
      <c r="F3748" s="27" t="s">
        <v>132</v>
      </c>
      <c r="G3748" s="27" t="s">
        <v>133</v>
      </c>
      <c r="H3748" s="27" t="s">
        <v>28</v>
      </c>
      <c r="I3748" s="29">
        <v>0.70000000000000007</v>
      </c>
      <c r="J3748" s="30">
        <v>3250</v>
      </c>
      <c r="K3748" s="31">
        <f t="shared" si="28"/>
        <v>2275</v>
      </c>
      <c r="L3748" s="31">
        <f t="shared" si="29"/>
        <v>796.25</v>
      </c>
      <c r="M3748" s="32">
        <v>0.35</v>
      </c>
      <c r="O3748" s="37"/>
      <c r="P3748" s="35"/>
      <c r="Q3748" s="33"/>
      <c r="R3748" s="34"/>
    </row>
    <row r="3749" spans="1:18" ht="15.75" customHeight="1" x14ac:dyDescent="0.2">
      <c r="A3749" s="22"/>
      <c r="B3749" s="27" t="s">
        <v>21</v>
      </c>
      <c r="C3749" s="27">
        <v>1185732</v>
      </c>
      <c r="D3749" s="28">
        <v>44540</v>
      </c>
      <c r="E3749" s="27" t="s">
        <v>22</v>
      </c>
      <c r="F3749" s="27" t="s">
        <v>132</v>
      </c>
      <c r="G3749" s="27" t="s">
        <v>133</v>
      </c>
      <c r="H3749" s="27" t="s">
        <v>29</v>
      </c>
      <c r="I3749" s="29">
        <v>0.75</v>
      </c>
      <c r="J3749" s="30">
        <v>4250</v>
      </c>
      <c r="K3749" s="31">
        <f t="shared" si="28"/>
        <v>3187.5</v>
      </c>
      <c r="L3749" s="31">
        <f t="shared" si="29"/>
        <v>1275</v>
      </c>
      <c r="M3749" s="32">
        <v>0.39999999999999997</v>
      </c>
      <c r="O3749" s="37"/>
      <c r="P3749" s="35"/>
      <c r="Q3749" s="33"/>
      <c r="R3749" s="34"/>
    </row>
    <row r="3750" spans="1:18" ht="15.75" customHeight="1" x14ac:dyDescent="0.2">
      <c r="A3750" s="22" t="s">
        <v>46</v>
      </c>
      <c r="B3750" s="27" t="s">
        <v>21</v>
      </c>
      <c r="C3750" s="27">
        <v>1185732</v>
      </c>
      <c r="D3750" s="28">
        <v>44217</v>
      </c>
      <c r="E3750" s="27" t="s">
        <v>22</v>
      </c>
      <c r="F3750" s="27" t="s">
        <v>134</v>
      </c>
      <c r="G3750" s="27" t="s">
        <v>135</v>
      </c>
      <c r="H3750" s="27" t="s">
        <v>24</v>
      </c>
      <c r="I3750" s="29">
        <v>0.5</v>
      </c>
      <c r="J3750" s="30">
        <v>5250</v>
      </c>
      <c r="K3750" s="31">
        <f t="shared" si="28"/>
        <v>2625</v>
      </c>
      <c r="L3750" s="31">
        <f t="shared" si="29"/>
        <v>1050</v>
      </c>
      <c r="M3750" s="32">
        <v>0.4</v>
      </c>
      <c r="O3750" s="37"/>
      <c r="P3750" s="35"/>
      <c r="Q3750" s="33"/>
      <c r="R3750" s="34"/>
    </row>
    <row r="3751" spans="1:18" ht="15.75" customHeight="1" x14ac:dyDescent="0.2">
      <c r="A3751" s="22"/>
      <c r="B3751" s="27" t="s">
        <v>21</v>
      </c>
      <c r="C3751" s="27">
        <v>1185732</v>
      </c>
      <c r="D3751" s="28">
        <v>44217</v>
      </c>
      <c r="E3751" s="27" t="s">
        <v>22</v>
      </c>
      <c r="F3751" s="27" t="s">
        <v>134</v>
      </c>
      <c r="G3751" s="27" t="s">
        <v>135</v>
      </c>
      <c r="H3751" s="27" t="s">
        <v>25</v>
      </c>
      <c r="I3751" s="29">
        <v>0.5</v>
      </c>
      <c r="J3751" s="30">
        <v>3250</v>
      </c>
      <c r="K3751" s="31">
        <f t="shared" si="28"/>
        <v>1625</v>
      </c>
      <c r="L3751" s="31">
        <f t="shared" si="29"/>
        <v>650</v>
      </c>
      <c r="M3751" s="32">
        <v>0.4</v>
      </c>
      <c r="O3751" s="37"/>
      <c r="P3751" s="35"/>
      <c r="Q3751" s="33"/>
      <c r="R3751" s="34"/>
    </row>
    <row r="3752" spans="1:18" ht="15.75" customHeight="1" x14ac:dyDescent="0.2">
      <c r="A3752" s="22"/>
      <c r="B3752" s="27" t="s">
        <v>21</v>
      </c>
      <c r="C3752" s="27">
        <v>1185732</v>
      </c>
      <c r="D3752" s="28">
        <v>44217</v>
      </c>
      <c r="E3752" s="27" t="s">
        <v>22</v>
      </c>
      <c r="F3752" s="27" t="s">
        <v>134</v>
      </c>
      <c r="G3752" s="27" t="s">
        <v>135</v>
      </c>
      <c r="H3752" s="27" t="s">
        <v>26</v>
      </c>
      <c r="I3752" s="29">
        <v>0.4</v>
      </c>
      <c r="J3752" s="30">
        <v>3250</v>
      </c>
      <c r="K3752" s="31">
        <f t="shared" si="28"/>
        <v>1300</v>
      </c>
      <c r="L3752" s="31">
        <f t="shared" si="29"/>
        <v>390</v>
      </c>
      <c r="M3752" s="32">
        <v>0.3</v>
      </c>
      <c r="O3752" s="37"/>
      <c r="P3752" s="35"/>
      <c r="Q3752" s="33"/>
      <c r="R3752" s="34"/>
    </row>
    <row r="3753" spans="1:18" ht="15.75" customHeight="1" x14ac:dyDescent="0.2">
      <c r="A3753" s="22"/>
      <c r="B3753" s="27" t="s">
        <v>21</v>
      </c>
      <c r="C3753" s="27">
        <v>1185732</v>
      </c>
      <c r="D3753" s="28">
        <v>44217</v>
      </c>
      <c r="E3753" s="27" t="s">
        <v>22</v>
      </c>
      <c r="F3753" s="27" t="s">
        <v>134</v>
      </c>
      <c r="G3753" s="27" t="s">
        <v>135</v>
      </c>
      <c r="H3753" s="27" t="s">
        <v>27</v>
      </c>
      <c r="I3753" s="29">
        <v>0.44999999999999996</v>
      </c>
      <c r="J3753" s="30">
        <v>1750</v>
      </c>
      <c r="K3753" s="31">
        <f t="shared" si="28"/>
        <v>787.49999999999989</v>
      </c>
      <c r="L3753" s="31">
        <f t="shared" si="29"/>
        <v>236.24999999999994</v>
      </c>
      <c r="M3753" s="32">
        <v>0.3</v>
      </c>
      <c r="O3753" s="37"/>
      <c r="P3753" s="35"/>
      <c r="Q3753" s="33"/>
      <c r="R3753" s="34"/>
    </row>
    <row r="3754" spans="1:18" ht="15.75" customHeight="1" x14ac:dyDescent="0.2">
      <c r="A3754" s="22"/>
      <c r="B3754" s="27" t="s">
        <v>21</v>
      </c>
      <c r="C3754" s="27">
        <v>1185732</v>
      </c>
      <c r="D3754" s="28">
        <v>44217</v>
      </c>
      <c r="E3754" s="27" t="s">
        <v>22</v>
      </c>
      <c r="F3754" s="27" t="s">
        <v>134</v>
      </c>
      <c r="G3754" s="27" t="s">
        <v>135</v>
      </c>
      <c r="H3754" s="27" t="s">
        <v>28</v>
      </c>
      <c r="I3754" s="29">
        <v>0.60000000000000009</v>
      </c>
      <c r="J3754" s="30">
        <v>2250</v>
      </c>
      <c r="K3754" s="31">
        <f t="shared" si="28"/>
        <v>1350.0000000000002</v>
      </c>
      <c r="L3754" s="31">
        <f t="shared" si="29"/>
        <v>405.00000000000006</v>
      </c>
      <c r="M3754" s="32">
        <v>0.3</v>
      </c>
      <c r="O3754" s="37"/>
      <c r="P3754" s="35"/>
      <c r="Q3754" s="33"/>
      <c r="R3754" s="34"/>
    </row>
    <row r="3755" spans="1:18" ht="15.75" customHeight="1" x14ac:dyDescent="0.2">
      <c r="A3755" s="22"/>
      <c r="B3755" s="27" t="s">
        <v>21</v>
      </c>
      <c r="C3755" s="27">
        <v>1185732</v>
      </c>
      <c r="D3755" s="28">
        <v>44217</v>
      </c>
      <c r="E3755" s="27" t="s">
        <v>22</v>
      </c>
      <c r="F3755" s="27" t="s">
        <v>134</v>
      </c>
      <c r="G3755" s="27" t="s">
        <v>135</v>
      </c>
      <c r="H3755" s="27" t="s">
        <v>29</v>
      </c>
      <c r="I3755" s="29">
        <v>0.5</v>
      </c>
      <c r="J3755" s="30">
        <v>3250</v>
      </c>
      <c r="K3755" s="31">
        <f t="shared" si="28"/>
        <v>1625</v>
      </c>
      <c r="L3755" s="31">
        <f t="shared" si="29"/>
        <v>568.75</v>
      </c>
      <c r="M3755" s="32">
        <v>0.35</v>
      </c>
      <c r="O3755" s="37"/>
      <c r="P3755" s="35"/>
      <c r="Q3755" s="33"/>
      <c r="R3755" s="34"/>
    </row>
    <row r="3756" spans="1:18" ht="15.75" customHeight="1" x14ac:dyDescent="0.2">
      <c r="A3756" s="22"/>
      <c r="B3756" s="27" t="s">
        <v>21</v>
      </c>
      <c r="C3756" s="27">
        <v>1185732</v>
      </c>
      <c r="D3756" s="28">
        <v>44246</v>
      </c>
      <c r="E3756" s="27" t="s">
        <v>22</v>
      </c>
      <c r="F3756" s="27" t="s">
        <v>134</v>
      </c>
      <c r="G3756" s="27" t="s">
        <v>135</v>
      </c>
      <c r="H3756" s="27" t="s">
        <v>24</v>
      </c>
      <c r="I3756" s="29">
        <v>0.5</v>
      </c>
      <c r="J3756" s="30">
        <v>6000</v>
      </c>
      <c r="K3756" s="31">
        <f t="shared" si="28"/>
        <v>3000</v>
      </c>
      <c r="L3756" s="31">
        <f t="shared" si="29"/>
        <v>1200</v>
      </c>
      <c r="M3756" s="32">
        <v>0.4</v>
      </c>
      <c r="O3756" s="37"/>
      <c r="P3756" s="35"/>
      <c r="Q3756" s="33"/>
      <c r="R3756" s="34"/>
    </row>
    <row r="3757" spans="1:18" ht="15.75" customHeight="1" x14ac:dyDescent="0.2">
      <c r="A3757" s="22"/>
      <c r="B3757" s="27" t="s">
        <v>21</v>
      </c>
      <c r="C3757" s="27">
        <v>1185732</v>
      </c>
      <c r="D3757" s="28">
        <v>44246</v>
      </c>
      <c r="E3757" s="27" t="s">
        <v>22</v>
      </c>
      <c r="F3757" s="27" t="s">
        <v>134</v>
      </c>
      <c r="G3757" s="27" t="s">
        <v>135</v>
      </c>
      <c r="H3757" s="27" t="s">
        <v>25</v>
      </c>
      <c r="I3757" s="29">
        <v>0.5</v>
      </c>
      <c r="J3757" s="30">
        <v>2500</v>
      </c>
      <c r="K3757" s="31">
        <f t="shared" si="28"/>
        <v>1250</v>
      </c>
      <c r="L3757" s="31">
        <f t="shared" si="29"/>
        <v>500</v>
      </c>
      <c r="M3757" s="32">
        <v>0.4</v>
      </c>
      <c r="O3757" s="37"/>
      <c r="P3757" s="35"/>
      <c r="Q3757" s="33"/>
      <c r="R3757" s="34"/>
    </row>
    <row r="3758" spans="1:18" ht="15.75" customHeight="1" x14ac:dyDescent="0.2">
      <c r="A3758" s="22"/>
      <c r="B3758" s="27" t="s">
        <v>21</v>
      </c>
      <c r="C3758" s="27">
        <v>1185732</v>
      </c>
      <c r="D3758" s="28">
        <v>44246</v>
      </c>
      <c r="E3758" s="27" t="s">
        <v>22</v>
      </c>
      <c r="F3758" s="27" t="s">
        <v>134</v>
      </c>
      <c r="G3758" s="27" t="s">
        <v>135</v>
      </c>
      <c r="H3758" s="27" t="s">
        <v>26</v>
      </c>
      <c r="I3758" s="29">
        <v>0.4</v>
      </c>
      <c r="J3758" s="30">
        <v>3000</v>
      </c>
      <c r="K3758" s="31">
        <f t="shared" si="28"/>
        <v>1200</v>
      </c>
      <c r="L3758" s="31">
        <f t="shared" si="29"/>
        <v>360</v>
      </c>
      <c r="M3758" s="32">
        <v>0.3</v>
      </c>
      <c r="O3758" s="37"/>
      <c r="P3758" s="35"/>
      <c r="Q3758" s="33"/>
      <c r="R3758" s="34"/>
    </row>
    <row r="3759" spans="1:18" ht="15.75" customHeight="1" x14ac:dyDescent="0.2">
      <c r="A3759" s="22"/>
      <c r="B3759" s="27" t="s">
        <v>21</v>
      </c>
      <c r="C3759" s="27">
        <v>1185732</v>
      </c>
      <c r="D3759" s="28">
        <v>44246</v>
      </c>
      <c r="E3759" s="27" t="s">
        <v>22</v>
      </c>
      <c r="F3759" s="27" t="s">
        <v>134</v>
      </c>
      <c r="G3759" s="27" t="s">
        <v>135</v>
      </c>
      <c r="H3759" s="27" t="s">
        <v>27</v>
      </c>
      <c r="I3759" s="29">
        <v>0.44999999999999996</v>
      </c>
      <c r="J3759" s="30">
        <v>2000</v>
      </c>
      <c r="K3759" s="31">
        <f t="shared" si="28"/>
        <v>899.99999999999989</v>
      </c>
      <c r="L3759" s="31">
        <f t="shared" si="29"/>
        <v>269.99999999999994</v>
      </c>
      <c r="M3759" s="32">
        <v>0.3</v>
      </c>
      <c r="O3759" s="37"/>
      <c r="P3759" s="35"/>
      <c r="Q3759" s="33"/>
      <c r="R3759" s="34"/>
    </row>
    <row r="3760" spans="1:18" ht="15.75" customHeight="1" x14ac:dyDescent="0.2">
      <c r="A3760" s="22"/>
      <c r="B3760" s="27" t="s">
        <v>21</v>
      </c>
      <c r="C3760" s="27">
        <v>1185732</v>
      </c>
      <c r="D3760" s="28">
        <v>44246</v>
      </c>
      <c r="E3760" s="27" t="s">
        <v>22</v>
      </c>
      <c r="F3760" s="27" t="s">
        <v>134</v>
      </c>
      <c r="G3760" s="27" t="s">
        <v>135</v>
      </c>
      <c r="H3760" s="27" t="s">
        <v>28</v>
      </c>
      <c r="I3760" s="29">
        <v>0.60000000000000009</v>
      </c>
      <c r="J3760" s="30">
        <v>2750</v>
      </c>
      <c r="K3760" s="31">
        <f t="shared" si="28"/>
        <v>1650.0000000000002</v>
      </c>
      <c r="L3760" s="31">
        <f t="shared" si="29"/>
        <v>495.00000000000006</v>
      </c>
      <c r="M3760" s="32">
        <v>0.3</v>
      </c>
      <c r="O3760" s="37"/>
      <c r="P3760" s="35"/>
      <c r="Q3760" s="33"/>
      <c r="R3760" s="34"/>
    </row>
    <row r="3761" spans="1:18" ht="15.75" customHeight="1" x14ac:dyDescent="0.2">
      <c r="A3761" s="22"/>
      <c r="B3761" s="27" t="s">
        <v>21</v>
      </c>
      <c r="C3761" s="27">
        <v>1185732</v>
      </c>
      <c r="D3761" s="28">
        <v>44246</v>
      </c>
      <c r="E3761" s="27" t="s">
        <v>22</v>
      </c>
      <c r="F3761" s="27" t="s">
        <v>134</v>
      </c>
      <c r="G3761" s="27" t="s">
        <v>135</v>
      </c>
      <c r="H3761" s="27" t="s">
        <v>29</v>
      </c>
      <c r="I3761" s="29">
        <v>0.5</v>
      </c>
      <c r="J3761" s="30">
        <v>3750</v>
      </c>
      <c r="K3761" s="31">
        <f t="shared" si="28"/>
        <v>1875</v>
      </c>
      <c r="L3761" s="31">
        <f t="shared" si="29"/>
        <v>656.25</v>
      </c>
      <c r="M3761" s="32">
        <v>0.35</v>
      </c>
      <c r="O3761" s="37"/>
      <c r="P3761" s="35"/>
      <c r="Q3761" s="33"/>
      <c r="R3761" s="34"/>
    </row>
    <row r="3762" spans="1:18" ht="15.75" customHeight="1" x14ac:dyDescent="0.2">
      <c r="A3762" s="22"/>
      <c r="B3762" s="27" t="s">
        <v>21</v>
      </c>
      <c r="C3762" s="27">
        <v>1185732</v>
      </c>
      <c r="D3762" s="28">
        <v>44272</v>
      </c>
      <c r="E3762" s="27" t="s">
        <v>22</v>
      </c>
      <c r="F3762" s="27" t="s">
        <v>134</v>
      </c>
      <c r="G3762" s="27" t="s">
        <v>135</v>
      </c>
      <c r="H3762" s="27" t="s">
        <v>24</v>
      </c>
      <c r="I3762" s="29">
        <v>0.5</v>
      </c>
      <c r="J3762" s="30">
        <v>5700</v>
      </c>
      <c r="K3762" s="31">
        <f t="shared" si="28"/>
        <v>2850</v>
      </c>
      <c r="L3762" s="31">
        <f t="shared" si="29"/>
        <v>1140</v>
      </c>
      <c r="M3762" s="32">
        <v>0.4</v>
      </c>
      <c r="O3762" s="37"/>
      <c r="P3762" s="35"/>
      <c r="Q3762" s="33"/>
      <c r="R3762" s="34"/>
    </row>
    <row r="3763" spans="1:18" ht="15.75" customHeight="1" x14ac:dyDescent="0.2">
      <c r="A3763" s="22"/>
      <c r="B3763" s="27" t="s">
        <v>21</v>
      </c>
      <c r="C3763" s="27">
        <v>1185732</v>
      </c>
      <c r="D3763" s="28">
        <v>44272</v>
      </c>
      <c r="E3763" s="27" t="s">
        <v>22</v>
      </c>
      <c r="F3763" s="27" t="s">
        <v>134</v>
      </c>
      <c r="G3763" s="27" t="s">
        <v>135</v>
      </c>
      <c r="H3763" s="27" t="s">
        <v>25</v>
      </c>
      <c r="I3763" s="29">
        <v>0.5</v>
      </c>
      <c r="J3763" s="30">
        <v>2750</v>
      </c>
      <c r="K3763" s="31">
        <f t="shared" si="28"/>
        <v>1375</v>
      </c>
      <c r="L3763" s="31">
        <f t="shared" si="29"/>
        <v>550</v>
      </c>
      <c r="M3763" s="32">
        <v>0.4</v>
      </c>
      <c r="O3763" s="37"/>
      <c r="P3763" s="35"/>
      <c r="Q3763" s="33"/>
      <c r="R3763" s="34"/>
    </row>
    <row r="3764" spans="1:18" ht="15.75" customHeight="1" x14ac:dyDescent="0.2">
      <c r="A3764" s="22"/>
      <c r="B3764" s="27" t="s">
        <v>21</v>
      </c>
      <c r="C3764" s="27">
        <v>1185732</v>
      </c>
      <c r="D3764" s="28">
        <v>44272</v>
      </c>
      <c r="E3764" s="27" t="s">
        <v>22</v>
      </c>
      <c r="F3764" s="27" t="s">
        <v>134</v>
      </c>
      <c r="G3764" s="27" t="s">
        <v>135</v>
      </c>
      <c r="H3764" s="27" t="s">
        <v>26</v>
      </c>
      <c r="I3764" s="29">
        <v>0.4</v>
      </c>
      <c r="J3764" s="30">
        <v>3000</v>
      </c>
      <c r="K3764" s="31">
        <f t="shared" si="28"/>
        <v>1200</v>
      </c>
      <c r="L3764" s="31">
        <f t="shared" si="29"/>
        <v>360</v>
      </c>
      <c r="M3764" s="32">
        <v>0.3</v>
      </c>
      <c r="O3764" s="37"/>
      <c r="P3764" s="35"/>
      <c r="Q3764" s="33"/>
      <c r="R3764" s="34"/>
    </row>
    <row r="3765" spans="1:18" ht="15.75" customHeight="1" x14ac:dyDescent="0.2">
      <c r="A3765" s="22"/>
      <c r="B3765" s="27" t="s">
        <v>21</v>
      </c>
      <c r="C3765" s="27">
        <v>1185732</v>
      </c>
      <c r="D3765" s="28">
        <v>44272</v>
      </c>
      <c r="E3765" s="27" t="s">
        <v>22</v>
      </c>
      <c r="F3765" s="27" t="s">
        <v>134</v>
      </c>
      <c r="G3765" s="27" t="s">
        <v>135</v>
      </c>
      <c r="H3765" s="27" t="s">
        <v>27</v>
      </c>
      <c r="I3765" s="29">
        <v>0.44999999999999996</v>
      </c>
      <c r="J3765" s="30">
        <v>1500</v>
      </c>
      <c r="K3765" s="31">
        <f t="shared" si="28"/>
        <v>674.99999999999989</v>
      </c>
      <c r="L3765" s="31">
        <f t="shared" si="29"/>
        <v>202.49999999999997</v>
      </c>
      <c r="M3765" s="32">
        <v>0.3</v>
      </c>
      <c r="O3765" s="37"/>
      <c r="P3765" s="35"/>
      <c r="Q3765" s="33"/>
      <c r="R3765" s="34"/>
    </row>
    <row r="3766" spans="1:18" ht="15.75" customHeight="1" x14ac:dyDescent="0.2">
      <c r="A3766" s="22"/>
      <c r="B3766" s="27" t="s">
        <v>21</v>
      </c>
      <c r="C3766" s="27">
        <v>1185732</v>
      </c>
      <c r="D3766" s="28">
        <v>44272</v>
      </c>
      <c r="E3766" s="27" t="s">
        <v>22</v>
      </c>
      <c r="F3766" s="27" t="s">
        <v>134</v>
      </c>
      <c r="G3766" s="27" t="s">
        <v>135</v>
      </c>
      <c r="H3766" s="27" t="s">
        <v>28</v>
      </c>
      <c r="I3766" s="29">
        <v>0.60000000000000009</v>
      </c>
      <c r="J3766" s="30">
        <v>2000</v>
      </c>
      <c r="K3766" s="31">
        <f t="shared" si="28"/>
        <v>1200.0000000000002</v>
      </c>
      <c r="L3766" s="31">
        <f t="shared" si="29"/>
        <v>360.00000000000006</v>
      </c>
      <c r="M3766" s="32">
        <v>0.3</v>
      </c>
      <c r="O3766" s="37"/>
      <c r="P3766" s="35"/>
      <c r="Q3766" s="33"/>
      <c r="R3766" s="34"/>
    </row>
    <row r="3767" spans="1:18" ht="15.75" customHeight="1" x14ac:dyDescent="0.2">
      <c r="A3767" s="22"/>
      <c r="B3767" s="27" t="s">
        <v>21</v>
      </c>
      <c r="C3767" s="27">
        <v>1185732</v>
      </c>
      <c r="D3767" s="28">
        <v>44272</v>
      </c>
      <c r="E3767" s="27" t="s">
        <v>22</v>
      </c>
      <c r="F3767" s="27" t="s">
        <v>134</v>
      </c>
      <c r="G3767" s="27" t="s">
        <v>135</v>
      </c>
      <c r="H3767" s="27" t="s">
        <v>29</v>
      </c>
      <c r="I3767" s="29">
        <v>0.5</v>
      </c>
      <c r="J3767" s="30">
        <v>3000</v>
      </c>
      <c r="K3767" s="31">
        <f t="shared" si="28"/>
        <v>1500</v>
      </c>
      <c r="L3767" s="31">
        <f t="shared" si="29"/>
        <v>525</v>
      </c>
      <c r="M3767" s="32">
        <v>0.35</v>
      </c>
      <c r="O3767" s="37"/>
      <c r="P3767" s="35"/>
      <c r="Q3767" s="33"/>
      <c r="R3767" s="34"/>
    </row>
    <row r="3768" spans="1:18" ht="15.75" customHeight="1" x14ac:dyDescent="0.2">
      <c r="A3768" s="22"/>
      <c r="B3768" s="27" t="s">
        <v>21</v>
      </c>
      <c r="C3768" s="27">
        <v>1185732</v>
      </c>
      <c r="D3768" s="28">
        <v>44304</v>
      </c>
      <c r="E3768" s="27" t="s">
        <v>22</v>
      </c>
      <c r="F3768" s="27" t="s">
        <v>134</v>
      </c>
      <c r="G3768" s="27" t="s">
        <v>135</v>
      </c>
      <c r="H3768" s="27" t="s">
        <v>24</v>
      </c>
      <c r="I3768" s="29">
        <v>0.5</v>
      </c>
      <c r="J3768" s="30">
        <v>5500</v>
      </c>
      <c r="K3768" s="31">
        <f t="shared" si="28"/>
        <v>2750</v>
      </c>
      <c r="L3768" s="31">
        <f t="shared" si="29"/>
        <v>1100</v>
      </c>
      <c r="M3768" s="32">
        <v>0.4</v>
      </c>
      <c r="O3768" s="37"/>
      <c r="P3768" s="35"/>
      <c r="Q3768" s="33"/>
      <c r="R3768" s="34"/>
    </row>
    <row r="3769" spans="1:18" ht="15.75" customHeight="1" x14ac:dyDescent="0.2">
      <c r="A3769" s="22"/>
      <c r="B3769" s="27" t="s">
        <v>21</v>
      </c>
      <c r="C3769" s="27">
        <v>1185732</v>
      </c>
      <c r="D3769" s="28">
        <v>44304</v>
      </c>
      <c r="E3769" s="27" t="s">
        <v>22</v>
      </c>
      <c r="F3769" s="27" t="s">
        <v>134</v>
      </c>
      <c r="G3769" s="27" t="s">
        <v>135</v>
      </c>
      <c r="H3769" s="27" t="s">
        <v>25</v>
      </c>
      <c r="I3769" s="29">
        <v>0.5</v>
      </c>
      <c r="J3769" s="30">
        <v>2500</v>
      </c>
      <c r="K3769" s="31">
        <f t="shared" si="28"/>
        <v>1250</v>
      </c>
      <c r="L3769" s="31">
        <f t="shared" si="29"/>
        <v>500</v>
      </c>
      <c r="M3769" s="32">
        <v>0.4</v>
      </c>
      <c r="O3769" s="37"/>
      <c r="P3769" s="35"/>
      <c r="Q3769" s="33"/>
      <c r="R3769" s="34"/>
    </row>
    <row r="3770" spans="1:18" ht="15.75" customHeight="1" x14ac:dyDescent="0.2">
      <c r="A3770" s="22"/>
      <c r="B3770" s="27" t="s">
        <v>21</v>
      </c>
      <c r="C3770" s="27">
        <v>1185732</v>
      </c>
      <c r="D3770" s="28">
        <v>44304</v>
      </c>
      <c r="E3770" s="27" t="s">
        <v>22</v>
      </c>
      <c r="F3770" s="27" t="s">
        <v>134</v>
      </c>
      <c r="G3770" s="27" t="s">
        <v>135</v>
      </c>
      <c r="H3770" s="27" t="s">
        <v>26</v>
      </c>
      <c r="I3770" s="29">
        <v>0.4</v>
      </c>
      <c r="J3770" s="30">
        <v>2500</v>
      </c>
      <c r="K3770" s="31">
        <f t="shared" si="28"/>
        <v>1000</v>
      </c>
      <c r="L3770" s="31">
        <f t="shared" si="29"/>
        <v>300</v>
      </c>
      <c r="M3770" s="32">
        <v>0.3</v>
      </c>
      <c r="O3770" s="37"/>
      <c r="P3770" s="35"/>
      <c r="Q3770" s="33"/>
      <c r="R3770" s="34"/>
    </row>
    <row r="3771" spans="1:18" ht="15.75" customHeight="1" x14ac:dyDescent="0.2">
      <c r="A3771" s="22"/>
      <c r="B3771" s="27" t="s">
        <v>21</v>
      </c>
      <c r="C3771" s="27">
        <v>1185732</v>
      </c>
      <c r="D3771" s="28">
        <v>44304</v>
      </c>
      <c r="E3771" s="27" t="s">
        <v>22</v>
      </c>
      <c r="F3771" s="27" t="s">
        <v>134</v>
      </c>
      <c r="G3771" s="27" t="s">
        <v>135</v>
      </c>
      <c r="H3771" s="27" t="s">
        <v>27</v>
      </c>
      <c r="I3771" s="29">
        <v>0.44999999999999996</v>
      </c>
      <c r="J3771" s="30">
        <v>1750</v>
      </c>
      <c r="K3771" s="31">
        <f t="shared" si="28"/>
        <v>787.49999999999989</v>
      </c>
      <c r="L3771" s="31">
        <f t="shared" si="29"/>
        <v>236.24999999999994</v>
      </c>
      <c r="M3771" s="32">
        <v>0.3</v>
      </c>
      <c r="O3771" s="37"/>
      <c r="P3771" s="35"/>
      <c r="Q3771" s="33"/>
      <c r="R3771" s="34"/>
    </row>
    <row r="3772" spans="1:18" ht="15.75" customHeight="1" x14ac:dyDescent="0.2">
      <c r="A3772" s="22"/>
      <c r="B3772" s="27" t="s">
        <v>21</v>
      </c>
      <c r="C3772" s="27">
        <v>1185732</v>
      </c>
      <c r="D3772" s="28">
        <v>44304</v>
      </c>
      <c r="E3772" s="27" t="s">
        <v>22</v>
      </c>
      <c r="F3772" s="27" t="s">
        <v>134</v>
      </c>
      <c r="G3772" s="27" t="s">
        <v>135</v>
      </c>
      <c r="H3772" s="27" t="s">
        <v>28</v>
      </c>
      <c r="I3772" s="29">
        <v>0.60000000000000009</v>
      </c>
      <c r="J3772" s="30">
        <v>1750</v>
      </c>
      <c r="K3772" s="31">
        <f t="shared" si="28"/>
        <v>1050.0000000000002</v>
      </c>
      <c r="L3772" s="31">
        <f t="shared" si="29"/>
        <v>315.00000000000006</v>
      </c>
      <c r="M3772" s="32">
        <v>0.3</v>
      </c>
      <c r="O3772" s="37"/>
      <c r="P3772" s="35"/>
      <c r="Q3772" s="33"/>
      <c r="R3772" s="34"/>
    </row>
    <row r="3773" spans="1:18" ht="15.75" customHeight="1" x14ac:dyDescent="0.2">
      <c r="A3773" s="22"/>
      <c r="B3773" s="27" t="s">
        <v>21</v>
      </c>
      <c r="C3773" s="27">
        <v>1185732</v>
      </c>
      <c r="D3773" s="28">
        <v>44304</v>
      </c>
      <c r="E3773" s="27" t="s">
        <v>22</v>
      </c>
      <c r="F3773" s="27" t="s">
        <v>134</v>
      </c>
      <c r="G3773" s="27" t="s">
        <v>135</v>
      </c>
      <c r="H3773" s="27" t="s">
        <v>29</v>
      </c>
      <c r="I3773" s="29">
        <v>0.5</v>
      </c>
      <c r="J3773" s="30">
        <v>3250</v>
      </c>
      <c r="K3773" s="31">
        <f t="shared" si="28"/>
        <v>1625</v>
      </c>
      <c r="L3773" s="31">
        <f t="shared" si="29"/>
        <v>568.75</v>
      </c>
      <c r="M3773" s="32">
        <v>0.35</v>
      </c>
      <c r="O3773" s="37"/>
      <c r="P3773" s="35"/>
      <c r="Q3773" s="33"/>
      <c r="R3773" s="34"/>
    </row>
    <row r="3774" spans="1:18" ht="15.75" customHeight="1" x14ac:dyDescent="0.2">
      <c r="A3774" s="22"/>
      <c r="B3774" s="27" t="s">
        <v>21</v>
      </c>
      <c r="C3774" s="27">
        <v>1185732</v>
      </c>
      <c r="D3774" s="28">
        <v>44333</v>
      </c>
      <c r="E3774" s="27" t="s">
        <v>22</v>
      </c>
      <c r="F3774" s="27" t="s">
        <v>134</v>
      </c>
      <c r="G3774" s="27" t="s">
        <v>135</v>
      </c>
      <c r="H3774" s="27" t="s">
        <v>24</v>
      </c>
      <c r="I3774" s="29">
        <v>0.65</v>
      </c>
      <c r="J3774" s="30">
        <v>5950</v>
      </c>
      <c r="K3774" s="31">
        <f t="shared" si="28"/>
        <v>3867.5</v>
      </c>
      <c r="L3774" s="31">
        <f t="shared" si="29"/>
        <v>1547</v>
      </c>
      <c r="M3774" s="32">
        <v>0.4</v>
      </c>
      <c r="O3774" s="37"/>
      <c r="P3774" s="35"/>
      <c r="Q3774" s="33"/>
      <c r="R3774" s="34"/>
    </row>
    <row r="3775" spans="1:18" ht="15.75" customHeight="1" x14ac:dyDescent="0.2">
      <c r="A3775" s="22"/>
      <c r="B3775" s="27" t="s">
        <v>21</v>
      </c>
      <c r="C3775" s="27">
        <v>1185732</v>
      </c>
      <c r="D3775" s="28">
        <v>44333</v>
      </c>
      <c r="E3775" s="27" t="s">
        <v>22</v>
      </c>
      <c r="F3775" s="27" t="s">
        <v>134</v>
      </c>
      <c r="G3775" s="27" t="s">
        <v>135</v>
      </c>
      <c r="H3775" s="27" t="s">
        <v>25</v>
      </c>
      <c r="I3775" s="29">
        <v>0.60000000000000009</v>
      </c>
      <c r="J3775" s="30">
        <v>3000</v>
      </c>
      <c r="K3775" s="31">
        <f t="shared" si="28"/>
        <v>1800.0000000000002</v>
      </c>
      <c r="L3775" s="31">
        <f t="shared" si="29"/>
        <v>720.00000000000011</v>
      </c>
      <c r="M3775" s="32">
        <v>0.4</v>
      </c>
      <c r="O3775" s="37"/>
      <c r="P3775" s="35"/>
      <c r="Q3775" s="33"/>
      <c r="R3775" s="34"/>
    </row>
    <row r="3776" spans="1:18" ht="15.75" customHeight="1" x14ac:dyDescent="0.2">
      <c r="A3776" s="22"/>
      <c r="B3776" s="27" t="s">
        <v>21</v>
      </c>
      <c r="C3776" s="27">
        <v>1185732</v>
      </c>
      <c r="D3776" s="28">
        <v>44333</v>
      </c>
      <c r="E3776" s="27" t="s">
        <v>22</v>
      </c>
      <c r="F3776" s="27" t="s">
        <v>134</v>
      </c>
      <c r="G3776" s="27" t="s">
        <v>135</v>
      </c>
      <c r="H3776" s="27" t="s">
        <v>26</v>
      </c>
      <c r="I3776" s="29">
        <v>0.55000000000000004</v>
      </c>
      <c r="J3776" s="30">
        <v>3250</v>
      </c>
      <c r="K3776" s="31">
        <f t="shared" si="28"/>
        <v>1787.5000000000002</v>
      </c>
      <c r="L3776" s="31">
        <f t="shared" si="29"/>
        <v>536.25</v>
      </c>
      <c r="M3776" s="32">
        <v>0.3</v>
      </c>
      <c r="O3776" s="37"/>
      <c r="P3776" s="35"/>
      <c r="Q3776" s="33"/>
      <c r="R3776" s="34"/>
    </row>
    <row r="3777" spans="1:18" ht="15.75" customHeight="1" x14ac:dyDescent="0.2">
      <c r="A3777" s="22"/>
      <c r="B3777" s="27" t="s">
        <v>21</v>
      </c>
      <c r="C3777" s="27">
        <v>1185732</v>
      </c>
      <c r="D3777" s="28">
        <v>44333</v>
      </c>
      <c r="E3777" s="27" t="s">
        <v>22</v>
      </c>
      <c r="F3777" s="27" t="s">
        <v>134</v>
      </c>
      <c r="G3777" s="27" t="s">
        <v>135</v>
      </c>
      <c r="H3777" s="27" t="s">
        <v>27</v>
      </c>
      <c r="I3777" s="29">
        <v>0.55000000000000004</v>
      </c>
      <c r="J3777" s="30">
        <v>2750</v>
      </c>
      <c r="K3777" s="31">
        <f t="shared" si="28"/>
        <v>1512.5000000000002</v>
      </c>
      <c r="L3777" s="31">
        <f t="shared" si="29"/>
        <v>453.75000000000006</v>
      </c>
      <c r="M3777" s="32">
        <v>0.3</v>
      </c>
      <c r="O3777" s="37"/>
      <c r="P3777" s="35"/>
      <c r="Q3777" s="33"/>
      <c r="R3777" s="34"/>
    </row>
    <row r="3778" spans="1:18" ht="15.75" customHeight="1" x14ac:dyDescent="0.2">
      <c r="A3778" s="22"/>
      <c r="B3778" s="27" t="s">
        <v>21</v>
      </c>
      <c r="C3778" s="27">
        <v>1185732</v>
      </c>
      <c r="D3778" s="28">
        <v>44333</v>
      </c>
      <c r="E3778" s="27" t="s">
        <v>22</v>
      </c>
      <c r="F3778" s="27" t="s">
        <v>134</v>
      </c>
      <c r="G3778" s="27" t="s">
        <v>135</v>
      </c>
      <c r="H3778" s="27" t="s">
        <v>28</v>
      </c>
      <c r="I3778" s="29">
        <v>0.65</v>
      </c>
      <c r="J3778" s="30">
        <v>3000</v>
      </c>
      <c r="K3778" s="31">
        <f t="shared" si="28"/>
        <v>1950</v>
      </c>
      <c r="L3778" s="31">
        <f t="shared" si="29"/>
        <v>585</v>
      </c>
      <c r="M3778" s="32">
        <v>0.3</v>
      </c>
      <c r="O3778" s="37"/>
      <c r="P3778" s="35"/>
      <c r="Q3778" s="33"/>
      <c r="R3778" s="34"/>
    </row>
    <row r="3779" spans="1:18" ht="15.75" customHeight="1" x14ac:dyDescent="0.2">
      <c r="A3779" s="22"/>
      <c r="B3779" s="27" t="s">
        <v>21</v>
      </c>
      <c r="C3779" s="27">
        <v>1185732</v>
      </c>
      <c r="D3779" s="28">
        <v>44333</v>
      </c>
      <c r="E3779" s="27" t="s">
        <v>22</v>
      </c>
      <c r="F3779" s="27" t="s">
        <v>134</v>
      </c>
      <c r="G3779" s="27" t="s">
        <v>135</v>
      </c>
      <c r="H3779" s="27" t="s">
        <v>29</v>
      </c>
      <c r="I3779" s="29">
        <v>0.70000000000000007</v>
      </c>
      <c r="J3779" s="30">
        <v>4250</v>
      </c>
      <c r="K3779" s="31">
        <f t="shared" si="28"/>
        <v>2975.0000000000005</v>
      </c>
      <c r="L3779" s="31">
        <f t="shared" si="29"/>
        <v>1041.25</v>
      </c>
      <c r="M3779" s="32">
        <v>0.35</v>
      </c>
      <c r="O3779" s="37"/>
      <c r="P3779" s="35"/>
      <c r="Q3779" s="33"/>
      <c r="R3779" s="34"/>
    </row>
    <row r="3780" spans="1:18" ht="15.75" customHeight="1" x14ac:dyDescent="0.2">
      <c r="A3780" s="22"/>
      <c r="B3780" s="27" t="s">
        <v>21</v>
      </c>
      <c r="C3780" s="27">
        <v>1185732</v>
      </c>
      <c r="D3780" s="28">
        <v>44366</v>
      </c>
      <c r="E3780" s="27" t="s">
        <v>22</v>
      </c>
      <c r="F3780" s="27" t="s">
        <v>134</v>
      </c>
      <c r="G3780" s="27" t="s">
        <v>135</v>
      </c>
      <c r="H3780" s="27" t="s">
        <v>24</v>
      </c>
      <c r="I3780" s="29">
        <v>0.65</v>
      </c>
      <c r="J3780" s="30">
        <v>6750</v>
      </c>
      <c r="K3780" s="31">
        <f t="shared" si="28"/>
        <v>4387.5</v>
      </c>
      <c r="L3780" s="31">
        <f t="shared" si="29"/>
        <v>1755</v>
      </c>
      <c r="M3780" s="32">
        <v>0.4</v>
      </c>
      <c r="O3780" s="37"/>
      <c r="P3780" s="35"/>
      <c r="Q3780" s="33"/>
      <c r="R3780" s="34"/>
    </row>
    <row r="3781" spans="1:18" ht="15.75" customHeight="1" x14ac:dyDescent="0.2">
      <c r="A3781" s="22"/>
      <c r="B3781" s="27" t="s">
        <v>21</v>
      </c>
      <c r="C3781" s="27">
        <v>1185732</v>
      </c>
      <c r="D3781" s="28">
        <v>44366</v>
      </c>
      <c r="E3781" s="27" t="s">
        <v>22</v>
      </c>
      <c r="F3781" s="27" t="s">
        <v>134</v>
      </c>
      <c r="G3781" s="27" t="s">
        <v>135</v>
      </c>
      <c r="H3781" s="27" t="s">
        <v>25</v>
      </c>
      <c r="I3781" s="29">
        <v>0.60000000000000009</v>
      </c>
      <c r="J3781" s="30">
        <v>4250</v>
      </c>
      <c r="K3781" s="31">
        <f t="shared" si="28"/>
        <v>2550.0000000000005</v>
      </c>
      <c r="L3781" s="31">
        <f t="shared" si="29"/>
        <v>1020.0000000000002</v>
      </c>
      <c r="M3781" s="32">
        <v>0.4</v>
      </c>
      <c r="O3781" s="37"/>
      <c r="P3781" s="35"/>
      <c r="Q3781" s="33"/>
      <c r="R3781" s="34"/>
    </row>
    <row r="3782" spans="1:18" ht="15.75" customHeight="1" x14ac:dyDescent="0.2">
      <c r="A3782" s="22"/>
      <c r="B3782" s="27" t="s">
        <v>21</v>
      </c>
      <c r="C3782" s="27">
        <v>1185732</v>
      </c>
      <c r="D3782" s="28">
        <v>44366</v>
      </c>
      <c r="E3782" s="27" t="s">
        <v>22</v>
      </c>
      <c r="F3782" s="27" t="s">
        <v>134</v>
      </c>
      <c r="G3782" s="27" t="s">
        <v>135</v>
      </c>
      <c r="H3782" s="27" t="s">
        <v>26</v>
      </c>
      <c r="I3782" s="29">
        <v>0.55000000000000004</v>
      </c>
      <c r="J3782" s="30">
        <v>3500</v>
      </c>
      <c r="K3782" s="31">
        <f t="shared" si="28"/>
        <v>1925.0000000000002</v>
      </c>
      <c r="L3782" s="31">
        <f t="shared" si="29"/>
        <v>577.5</v>
      </c>
      <c r="M3782" s="32">
        <v>0.3</v>
      </c>
      <c r="O3782" s="37"/>
      <c r="P3782" s="35"/>
      <c r="Q3782" s="33"/>
      <c r="R3782" s="34"/>
    </row>
    <row r="3783" spans="1:18" ht="15.75" customHeight="1" x14ac:dyDescent="0.2">
      <c r="A3783" s="22"/>
      <c r="B3783" s="27" t="s">
        <v>21</v>
      </c>
      <c r="C3783" s="27">
        <v>1185732</v>
      </c>
      <c r="D3783" s="28">
        <v>44366</v>
      </c>
      <c r="E3783" s="27" t="s">
        <v>22</v>
      </c>
      <c r="F3783" s="27" t="s">
        <v>134</v>
      </c>
      <c r="G3783" s="27" t="s">
        <v>135</v>
      </c>
      <c r="H3783" s="27" t="s">
        <v>27</v>
      </c>
      <c r="I3783" s="29">
        <v>0.55000000000000004</v>
      </c>
      <c r="J3783" s="30">
        <v>3250</v>
      </c>
      <c r="K3783" s="31">
        <f t="shared" si="28"/>
        <v>1787.5000000000002</v>
      </c>
      <c r="L3783" s="31">
        <f t="shared" si="29"/>
        <v>536.25</v>
      </c>
      <c r="M3783" s="32">
        <v>0.3</v>
      </c>
      <c r="O3783" s="37"/>
      <c r="P3783" s="35"/>
      <c r="Q3783" s="33"/>
      <c r="R3783" s="34"/>
    </row>
    <row r="3784" spans="1:18" ht="15.75" customHeight="1" x14ac:dyDescent="0.2">
      <c r="A3784" s="22"/>
      <c r="B3784" s="27" t="s">
        <v>21</v>
      </c>
      <c r="C3784" s="27">
        <v>1185732</v>
      </c>
      <c r="D3784" s="28">
        <v>44366</v>
      </c>
      <c r="E3784" s="27" t="s">
        <v>22</v>
      </c>
      <c r="F3784" s="27" t="s">
        <v>134</v>
      </c>
      <c r="G3784" s="27" t="s">
        <v>135</v>
      </c>
      <c r="H3784" s="27" t="s">
        <v>28</v>
      </c>
      <c r="I3784" s="29">
        <v>0.65</v>
      </c>
      <c r="J3784" s="30">
        <v>3250</v>
      </c>
      <c r="K3784" s="31">
        <f t="shared" si="28"/>
        <v>2112.5</v>
      </c>
      <c r="L3784" s="31">
        <f t="shared" si="29"/>
        <v>633.75</v>
      </c>
      <c r="M3784" s="32">
        <v>0.3</v>
      </c>
      <c r="O3784" s="37"/>
      <c r="P3784" s="35"/>
      <c r="Q3784" s="33"/>
      <c r="R3784" s="34"/>
    </row>
    <row r="3785" spans="1:18" ht="15.75" customHeight="1" x14ac:dyDescent="0.2">
      <c r="A3785" s="22"/>
      <c r="B3785" s="27" t="s">
        <v>21</v>
      </c>
      <c r="C3785" s="27">
        <v>1185732</v>
      </c>
      <c r="D3785" s="28">
        <v>44366</v>
      </c>
      <c r="E3785" s="27" t="s">
        <v>22</v>
      </c>
      <c r="F3785" s="27" t="s">
        <v>134</v>
      </c>
      <c r="G3785" s="27" t="s">
        <v>135</v>
      </c>
      <c r="H3785" s="27" t="s">
        <v>29</v>
      </c>
      <c r="I3785" s="29">
        <v>0.70000000000000007</v>
      </c>
      <c r="J3785" s="30">
        <v>4750</v>
      </c>
      <c r="K3785" s="31">
        <f t="shared" si="28"/>
        <v>3325.0000000000005</v>
      </c>
      <c r="L3785" s="31">
        <f t="shared" si="29"/>
        <v>1163.75</v>
      </c>
      <c r="M3785" s="32">
        <v>0.35</v>
      </c>
      <c r="O3785" s="37"/>
      <c r="P3785" s="35"/>
      <c r="Q3785" s="33"/>
      <c r="R3785" s="34"/>
    </row>
    <row r="3786" spans="1:18" ht="15.75" customHeight="1" x14ac:dyDescent="0.2">
      <c r="A3786" s="22"/>
      <c r="B3786" s="27" t="s">
        <v>21</v>
      </c>
      <c r="C3786" s="27">
        <v>1185732</v>
      </c>
      <c r="D3786" s="28">
        <v>44394</v>
      </c>
      <c r="E3786" s="27" t="s">
        <v>22</v>
      </c>
      <c r="F3786" s="27" t="s">
        <v>134</v>
      </c>
      <c r="G3786" s="27" t="s">
        <v>135</v>
      </c>
      <c r="H3786" s="27" t="s">
        <v>24</v>
      </c>
      <c r="I3786" s="29">
        <v>0.65</v>
      </c>
      <c r="J3786" s="30">
        <v>7000</v>
      </c>
      <c r="K3786" s="31">
        <f t="shared" si="28"/>
        <v>4550</v>
      </c>
      <c r="L3786" s="31">
        <f t="shared" si="29"/>
        <v>1820</v>
      </c>
      <c r="M3786" s="32">
        <v>0.4</v>
      </c>
      <c r="O3786" s="37"/>
      <c r="P3786" s="35"/>
      <c r="Q3786" s="33"/>
      <c r="R3786" s="34"/>
    </row>
    <row r="3787" spans="1:18" ht="15.75" customHeight="1" x14ac:dyDescent="0.2">
      <c r="A3787" s="22"/>
      <c r="B3787" s="27" t="s">
        <v>21</v>
      </c>
      <c r="C3787" s="27">
        <v>1185732</v>
      </c>
      <c r="D3787" s="28">
        <v>44394</v>
      </c>
      <c r="E3787" s="27" t="s">
        <v>22</v>
      </c>
      <c r="F3787" s="27" t="s">
        <v>134</v>
      </c>
      <c r="G3787" s="27" t="s">
        <v>135</v>
      </c>
      <c r="H3787" s="27" t="s">
        <v>25</v>
      </c>
      <c r="I3787" s="29">
        <v>0.60000000000000009</v>
      </c>
      <c r="J3787" s="30">
        <v>4500</v>
      </c>
      <c r="K3787" s="31">
        <f t="shared" si="28"/>
        <v>2700.0000000000005</v>
      </c>
      <c r="L3787" s="31">
        <f t="shared" si="29"/>
        <v>1080.0000000000002</v>
      </c>
      <c r="M3787" s="32">
        <v>0.4</v>
      </c>
      <c r="O3787" s="37"/>
      <c r="P3787" s="35"/>
      <c r="Q3787" s="33"/>
      <c r="R3787" s="34"/>
    </row>
    <row r="3788" spans="1:18" ht="15.75" customHeight="1" x14ac:dyDescent="0.2">
      <c r="A3788" s="22"/>
      <c r="B3788" s="27" t="s">
        <v>21</v>
      </c>
      <c r="C3788" s="27">
        <v>1185732</v>
      </c>
      <c r="D3788" s="28">
        <v>44394</v>
      </c>
      <c r="E3788" s="27" t="s">
        <v>22</v>
      </c>
      <c r="F3788" s="27" t="s">
        <v>134</v>
      </c>
      <c r="G3788" s="27" t="s">
        <v>135</v>
      </c>
      <c r="H3788" s="27" t="s">
        <v>26</v>
      </c>
      <c r="I3788" s="29">
        <v>0.55000000000000004</v>
      </c>
      <c r="J3788" s="30">
        <v>3750</v>
      </c>
      <c r="K3788" s="31">
        <f t="shared" si="28"/>
        <v>2062.5</v>
      </c>
      <c r="L3788" s="31">
        <f t="shared" si="29"/>
        <v>618.75</v>
      </c>
      <c r="M3788" s="32">
        <v>0.3</v>
      </c>
      <c r="O3788" s="37"/>
      <c r="P3788" s="35"/>
      <c r="Q3788" s="33"/>
      <c r="R3788" s="34"/>
    </row>
    <row r="3789" spans="1:18" ht="15.75" customHeight="1" x14ac:dyDescent="0.2">
      <c r="A3789" s="22"/>
      <c r="B3789" s="27" t="s">
        <v>21</v>
      </c>
      <c r="C3789" s="27">
        <v>1185732</v>
      </c>
      <c r="D3789" s="28">
        <v>44394</v>
      </c>
      <c r="E3789" s="27" t="s">
        <v>22</v>
      </c>
      <c r="F3789" s="27" t="s">
        <v>134</v>
      </c>
      <c r="G3789" s="27" t="s">
        <v>135</v>
      </c>
      <c r="H3789" s="27" t="s">
        <v>27</v>
      </c>
      <c r="I3789" s="29">
        <v>0.55000000000000004</v>
      </c>
      <c r="J3789" s="30">
        <v>3250</v>
      </c>
      <c r="K3789" s="31">
        <f t="shared" si="28"/>
        <v>1787.5000000000002</v>
      </c>
      <c r="L3789" s="31">
        <f t="shared" si="29"/>
        <v>536.25</v>
      </c>
      <c r="M3789" s="32">
        <v>0.3</v>
      </c>
      <c r="O3789" s="37"/>
      <c r="P3789" s="35"/>
      <c r="Q3789" s="33"/>
      <c r="R3789" s="34"/>
    </row>
    <row r="3790" spans="1:18" ht="15.75" customHeight="1" x14ac:dyDescent="0.2">
      <c r="A3790" s="22"/>
      <c r="B3790" s="27" t="s">
        <v>21</v>
      </c>
      <c r="C3790" s="27">
        <v>1185732</v>
      </c>
      <c r="D3790" s="28">
        <v>44394</v>
      </c>
      <c r="E3790" s="27" t="s">
        <v>22</v>
      </c>
      <c r="F3790" s="27" t="s">
        <v>134</v>
      </c>
      <c r="G3790" s="27" t="s">
        <v>135</v>
      </c>
      <c r="H3790" s="27" t="s">
        <v>28</v>
      </c>
      <c r="I3790" s="29">
        <v>0.65</v>
      </c>
      <c r="J3790" s="30">
        <v>3500</v>
      </c>
      <c r="K3790" s="31">
        <f t="shared" si="28"/>
        <v>2275</v>
      </c>
      <c r="L3790" s="31">
        <f t="shared" si="29"/>
        <v>682.5</v>
      </c>
      <c r="M3790" s="32">
        <v>0.3</v>
      </c>
      <c r="O3790" s="37"/>
      <c r="P3790" s="35"/>
      <c r="Q3790" s="33"/>
      <c r="R3790" s="34"/>
    </row>
    <row r="3791" spans="1:18" ht="15.75" customHeight="1" x14ac:dyDescent="0.2">
      <c r="A3791" s="22"/>
      <c r="B3791" s="27" t="s">
        <v>21</v>
      </c>
      <c r="C3791" s="27">
        <v>1185732</v>
      </c>
      <c r="D3791" s="28">
        <v>44394</v>
      </c>
      <c r="E3791" s="27" t="s">
        <v>22</v>
      </c>
      <c r="F3791" s="27" t="s">
        <v>134</v>
      </c>
      <c r="G3791" s="27" t="s">
        <v>135</v>
      </c>
      <c r="H3791" s="27" t="s">
        <v>29</v>
      </c>
      <c r="I3791" s="29">
        <v>0.70000000000000007</v>
      </c>
      <c r="J3791" s="30">
        <v>5250</v>
      </c>
      <c r="K3791" s="31">
        <f t="shared" si="28"/>
        <v>3675.0000000000005</v>
      </c>
      <c r="L3791" s="31">
        <f t="shared" si="29"/>
        <v>1286.25</v>
      </c>
      <c r="M3791" s="32">
        <v>0.35</v>
      </c>
      <c r="O3791" s="37"/>
      <c r="P3791" s="35"/>
      <c r="Q3791" s="33"/>
      <c r="R3791" s="34"/>
    </row>
    <row r="3792" spans="1:18" ht="15.75" customHeight="1" x14ac:dyDescent="0.2">
      <c r="A3792" s="22"/>
      <c r="B3792" s="27" t="s">
        <v>21</v>
      </c>
      <c r="C3792" s="27">
        <v>1185732</v>
      </c>
      <c r="D3792" s="28">
        <v>44426</v>
      </c>
      <c r="E3792" s="27" t="s">
        <v>22</v>
      </c>
      <c r="F3792" s="27" t="s">
        <v>134</v>
      </c>
      <c r="G3792" s="27" t="s">
        <v>135</v>
      </c>
      <c r="H3792" s="27" t="s">
        <v>24</v>
      </c>
      <c r="I3792" s="29">
        <v>0.65</v>
      </c>
      <c r="J3792" s="30">
        <v>6750</v>
      </c>
      <c r="K3792" s="31">
        <f t="shared" si="28"/>
        <v>4387.5</v>
      </c>
      <c r="L3792" s="31">
        <f t="shared" si="29"/>
        <v>1755</v>
      </c>
      <c r="M3792" s="32">
        <v>0.4</v>
      </c>
      <c r="O3792" s="37"/>
      <c r="P3792" s="35"/>
      <c r="Q3792" s="33"/>
      <c r="R3792" s="34"/>
    </row>
    <row r="3793" spans="1:18" ht="15.75" customHeight="1" x14ac:dyDescent="0.2">
      <c r="A3793" s="22"/>
      <c r="B3793" s="27" t="s">
        <v>21</v>
      </c>
      <c r="C3793" s="27">
        <v>1185732</v>
      </c>
      <c r="D3793" s="28">
        <v>44426</v>
      </c>
      <c r="E3793" s="27" t="s">
        <v>22</v>
      </c>
      <c r="F3793" s="27" t="s">
        <v>134</v>
      </c>
      <c r="G3793" s="27" t="s">
        <v>135</v>
      </c>
      <c r="H3793" s="27" t="s">
        <v>25</v>
      </c>
      <c r="I3793" s="29">
        <v>0.60000000000000009</v>
      </c>
      <c r="J3793" s="30">
        <v>4500</v>
      </c>
      <c r="K3793" s="31">
        <f t="shared" si="28"/>
        <v>2700.0000000000005</v>
      </c>
      <c r="L3793" s="31">
        <f t="shared" si="29"/>
        <v>1080.0000000000002</v>
      </c>
      <c r="M3793" s="32">
        <v>0.4</v>
      </c>
      <c r="O3793" s="37"/>
      <c r="P3793" s="35"/>
      <c r="Q3793" s="33"/>
      <c r="R3793" s="34"/>
    </row>
    <row r="3794" spans="1:18" ht="15.75" customHeight="1" x14ac:dyDescent="0.2">
      <c r="A3794" s="22"/>
      <c r="B3794" s="27" t="s">
        <v>21</v>
      </c>
      <c r="C3794" s="27">
        <v>1185732</v>
      </c>
      <c r="D3794" s="28">
        <v>44426</v>
      </c>
      <c r="E3794" s="27" t="s">
        <v>22</v>
      </c>
      <c r="F3794" s="27" t="s">
        <v>134</v>
      </c>
      <c r="G3794" s="27" t="s">
        <v>135</v>
      </c>
      <c r="H3794" s="27" t="s">
        <v>26</v>
      </c>
      <c r="I3794" s="29">
        <v>0.55000000000000004</v>
      </c>
      <c r="J3794" s="30">
        <v>3750</v>
      </c>
      <c r="K3794" s="31">
        <f t="shared" si="28"/>
        <v>2062.5</v>
      </c>
      <c r="L3794" s="31">
        <f t="shared" si="29"/>
        <v>618.75</v>
      </c>
      <c r="M3794" s="32">
        <v>0.3</v>
      </c>
      <c r="O3794" s="37"/>
      <c r="P3794" s="35"/>
      <c r="Q3794" s="33"/>
      <c r="R3794" s="34"/>
    </row>
    <row r="3795" spans="1:18" ht="15.75" customHeight="1" x14ac:dyDescent="0.2">
      <c r="A3795" s="22"/>
      <c r="B3795" s="27" t="s">
        <v>21</v>
      </c>
      <c r="C3795" s="27">
        <v>1185732</v>
      </c>
      <c r="D3795" s="28">
        <v>44426</v>
      </c>
      <c r="E3795" s="27" t="s">
        <v>22</v>
      </c>
      <c r="F3795" s="27" t="s">
        <v>134</v>
      </c>
      <c r="G3795" s="27" t="s">
        <v>135</v>
      </c>
      <c r="H3795" s="27" t="s">
        <v>27</v>
      </c>
      <c r="I3795" s="29">
        <v>0.55000000000000004</v>
      </c>
      <c r="J3795" s="30">
        <v>2750</v>
      </c>
      <c r="K3795" s="31">
        <f t="shared" si="28"/>
        <v>1512.5000000000002</v>
      </c>
      <c r="L3795" s="31">
        <f t="shared" si="29"/>
        <v>453.75000000000006</v>
      </c>
      <c r="M3795" s="32">
        <v>0.3</v>
      </c>
      <c r="O3795" s="37"/>
      <c r="P3795" s="35"/>
      <c r="Q3795" s="33"/>
      <c r="R3795" s="34"/>
    </row>
    <row r="3796" spans="1:18" ht="15.75" customHeight="1" x14ac:dyDescent="0.2">
      <c r="A3796" s="22"/>
      <c r="B3796" s="27" t="s">
        <v>21</v>
      </c>
      <c r="C3796" s="27">
        <v>1185732</v>
      </c>
      <c r="D3796" s="28">
        <v>44426</v>
      </c>
      <c r="E3796" s="27" t="s">
        <v>22</v>
      </c>
      <c r="F3796" s="27" t="s">
        <v>134</v>
      </c>
      <c r="G3796" s="27" t="s">
        <v>135</v>
      </c>
      <c r="H3796" s="27" t="s">
        <v>28</v>
      </c>
      <c r="I3796" s="29">
        <v>0.65</v>
      </c>
      <c r="J3796" s="30">
        <v>2500</v>
      </c>
      <c r="K3796" s="31">
        <f t="shared" si="28"/>
        <v>1625</v>
      </c>
      <c r="L3796" s="31">
        <f t="shared" si="29"/>
        <v>487.5</v>
      </c>
      <c r="M3796" s="32">
        <v>0.3</v>
      </c>
      <c r="O3796" s="37"/>
      <c r="P3796" s="35"/>
      <c r="Q3796" s="33"/>
      <c r="R3796" s="34"/>
    </row>
    <row r="3797" spans="1:18" ht="15.75" customHeight="1" x14ac:dyDescent="0.2">
      <c r="A3797" s="22"/>
      <c r="B3797" s="27" t="s">
        <v>21</v>
      </c>
      <c r="C3797" s="27">
        <v>1185732</v>
      </c>
      <c r="D3797" s="28">
        <v>44426</v>
      </c>
      <c r="E3797" s="27" t="s">
        <v>22</v>
      </c>
      <c r="F3797" s="27" t="s">
        <v>134</v>
      </c>
      <c r="G3797" s="27" t="s">
        <v>135</v>
      </c>
      <c r="H3797" s="27" t="s">
        <v>29</v>
      </c>
      <c r="I3797" s="29">
        <v>0.70000000000000007</v>
      </c>
      <c r="J3797" s="30">
        <v>4250</v>
      </c>
      <c r="K3797" s="31">
        <f t="shared" si="28"/>
        <v>2975.0000000000005</v>
      </c>
      <c r="L3797" s="31">
        <f t="shared" si="29"/>
        <v>1041.25</v>
      </c>
      <c r="M3797" s="32">
        <v>0.35</v>
      </c>
      <c r="O3797" s="37"/>
      <c r="P3797" s="35"/>
      <c r="Q3797" s="33"/>
      <c r="R3797" s="34"/>
    </row>
    <row r="3798" spans="1:18" ht="15.75" customHeight="1" x14ac:dyDescent="0.2">
      <c r="A3798" s="22"/>
      <c r="B3798" s="27" t="s">
        <v>21</v>
      </c>
      <c r="C3798" s="27">
        <v>1185732</v>
      </c>
      <c r="D3798" s="28">
        <v>44456</v>
      </c>
      <c r="E3798" s="27" t="s">
        <v>22</v>
      </c>
      <c r="F3798" s="27" t="s">
        <v>134</v>
      </c>
      <c r="G3798" s="27" t="s">
        <v>135</v>
      </c>
      <c r="H3798" s="27" t="s">
        <v>24</v>
      </c>
      <c r="I3798" s="29">
        <v>0.65</v>
      </c>
      <c r="J3798" s="30">
        <v>5500</v>
      </c>
      <c r="K3798" s="31">
        <f t="shared" si="28"/>
        <v>3575</v>
      </c>
      <c r="L3798" s="31">
        <f t="shared" si="29"/>
        <v>1430</v>
      </c>
      <c r="M3798" s="32">
        <v>0.4</v>
      </c>
      <c r="O3798" s="37"/>
      <c r="P3798" s="35"/>
      <c r="Q3798" s="33"/>
      <c r="R3798" s="34"/>
    </row>
    <row r="3799" spans="1:18" ht="15.75" customHeight="1" x14ac:dyDescent="0.2">
      <c r="A3799" s="22"/>
      <c r="B3799" s="27" t="s">
        <v>21</v>
      </c>
      <c r="C3799" s="27">
        <v>1185732</v>
      </c>
      <c r="D3799" s="28">
        <v>44456</v>
      </c>
      <c r="E3799" s="27" t="s">
        <v>22</v>
      </c>
      <c r="F3799" s="27" t="s">
        <v>134</v>
      </c>
      <c r="G3799" s="27" t="s">
        <v>135</v>
      </c>
      <c r="H3799" s="27" t="s">
        <v>25</v>
      </c>
      <c r="I3799" s="29">
        <v>0.60000000000000009</v>
      </c>
      <c r="J3799" s="30">
        <v>3500</v>
      </c>
      <c r="K3799" s="31">
        <f t="shared" si="28"/>
        <v>2100.0000000000005</v>
      </c>
      <c r="L3799" s="31">
        <f t="shared" si="29"/>
        <v>840.00000000000023</v>
      </c>
      <c r="M3799" s="32">
        <v>0.4</v>
      </c>
      <c r="O3799" s="37"/>
      <c r="P3799" s="35"/>
      <c r="Q3799" s="33"/>
      <c r="R3799" s="34"/>
    </row>
    <row r="3800" spans="1:18" ht="15.75" customHeight="1" x14ac:dyDescent="0.2">
      <c r="A3800" s="22"/>
      <c r="B3800" s="27" t="s">
        <v>21</v>
      </c>
      <c r="C3800" s="27">
        <v>1185732</v>
      </c>
      <c r="D3800" s="28">
        <v>44456</v>
      </c>
      <c r="E3800" s="27" t="s">
        <v>22</v>
      </c>
      <c r="F3800" s="27" t="s">
        <v>134</v>
      </c>
      <c r="G3800" s="27" t="s">
        <v>135</v>
      </c>
      <c r="H3800" s="27" t="s">
        <v>26</v>
      </c>
      <c r="I3800" s="29">
        <v>0.55000000000000004</v>
      </c>
      <c r="J3800" s="30">
        <v>2500</v>
      </c>
      <c r="K3800" s="31">
        <f t="shared" si="28"/>
        <v>1375</v>
      </c>
      <c r="L3800" s="31">
        <f t="shared" si="29"/>
        <v>412.5</v>
      </c>
      <c r="M3800" s="32">
        <v>0.3</v>
      </c>
      <c r="O3800" s="37"/>
      <c r="P3800" s="35"/>
      <c r="Q3800" s="33"/>
      <c r="R3800" s="34"/>
    </row>
    <row r="3801" spans="1:18" ht="15.75" customHeight="1" x14ac:dyDescent="0.2">
      <c r="A3801" s="22"/>
      <c r="B3801" s="27" t="s">
        <v>21</v>
      </c>
      <c r="C3801" s="27">
        <v>1185732</v>
      </c>
      <c r="D3801" s="28">
        <v>44456</v>
      </c>
      <c r="E3801" s="27" t="s">
        <v>22</v>
      </c>
      <c r="F3801" s="27" t="s">
        <v>134</v>
      </c>
      <c r="G3801" s="27" t="s">
        <v>135</v>
      </c>
      <c r="H3801" s="27" t="s">
        <v>27</v>
      </c>
      <c r="I3801" s="29">
        <v>0.55000000000000004</v>
      </c>
      <c r="J3801" s="30">
        <v>2250</v>
      </c>
      <c r="K3801" s="31">
        <f t="shared" si="28"/>
        <v>1237.5</v>
      </c>
      <c r="L3801" s="31">
        <f t="shared" si="29"/>
        <v>371.25</v>
      </c>
      <c r="M3801" s="32">
        <v>0.3</v>
      </c>
      <c r="O3801" s="37"/>
      <c r="P3801" s="35"/>
      <c r="Q3801" s="33"/>
      <c r="R3801" s="34"/>
    </row>
    <row r="3802" spans="1:18" ht="15.75" customHeight="1" x14ac:dyDescent="0.2">
      <c r="A3802" s="22"/>
      <c r="B3802" s="27" t="s">
        <v>21</v>
      </c>
      <c r="C3802" s="27">
        <v>1185732</v>
      </c>
      <c r="D3802" s="28">
        <v>44456</v>
      </c>
      <c r="E3802" s="27" t="s">
        <v>22</v>
      </c>
      <c r="F3802" s="27" t="s">
        <v>134</v>
      </c>
      <c r="G3802" s="27" t="s">
        <v>135</v>
      </c>
      <c r="H3802" s="27" t="s">
        <v>28</v>
      </c>
      <c r="I3802" s="29">
        <v>0.65</v>
      </c>
      <c r="J3802" s="30">
        <v>2250</v>
      </c>
      <c r="K3802" s="31">
        <f t="shared" si="28"/>
        <v>1462.5</v>
      </c>
      <c r="L3802" s="31">
        <f t="shared" si="29"/>
        <v>438.75</v>
      </c>
      <c r="M3802" s="32">
        <v>0.3</v>
      </c>
      <c r="O3802" s="37"/>
      <c r="P3802" s="35"/>
      <c r="Q3802" s="33"/>
      <c r="R3802" s="34"/>
    </row>
    <row r="3803" spans="1:18" ht="15.75" customHeight="1" x14ac:dyDescent="0.2">
      <c r="A3803" s="22"/>
      <c r="B3803" s="27" t="s">
        <v>21</v>
      </c>
      <c r="C3803" s="27">
        <v>1185732</v>
      </c>
      <c r="D3803" s="28">
        <v>44456</v>
      </c>
      <c r="E3803" s="27" t="s">
        <v>22</v>
      </c>
      <c r="F3803" s="27" t="s">
        <v>134</v>
      </c>
      <c r="G3803" s="27" t="s">
        <v>135</v>
      </c>
      <c r="H3803" s="27" t="s">
        <v>29</v>
      </c>
      <c r="I3803" s="29">
        <v>0.70000000000000007</v>
      </c>
      <c r="J3803" s="30">
        <v>3250</v>
      </c>
      <c r="K3803" s="31">
        <f t="shared" si="28"/>
        <v>2275</v>
      </c>
      <c r="L3803" s="31">
        <f t="shared" si="29"/>
        <v>796.25</v>
      </c>
      <c r="M3803" s="32">
        <v>0.35</v>
      </c>
      <c r="O3803" s="37"/>
      <c r="P3803" s="35"/>
      <c r="Q3803" s="33"/>
      <c r="R3803" s="34"/>
    </row>
    <row r="3804" spans="1:18" ht="15.75" customHeight="1" x14ac:dyDescent="0.2">
      <c r="A3804" s="22"/>
      <c r="B3804" s="27" t="s">
        <v>21</v>
      </c>
      <c r="C3804" s="27">
        <v>1185732</v>
      </c>
      <c r="D3804" s="28">
        <v>44488</v>
      </c>
      <c r="E3804" s="27" t="s">
        <v>22</v>
      </c>
      <c r="F3804" s="27" t="s">
        <v>134</v>
      </c>
      <c r="G3804" s="27" t="s">
        <v>135</v>
      </c>
      <c r="H3804" s="27" t="s">
        <v>24</v>
      </c>
      <c r="I3804" s="29">
        <v>0.70000000000000007</v>
      </c>
      <c r="J3804" s="30">
        <v>4750</v>
      </c>
      <c r="K3804" s="31">
        <f t="shared" si="28"/>
        <v>3325.0000000000005</v>
      </c>
      <c r="L3804" s="31">
        <f t="shared" si="29"/>
        <v>1330.0000000000002</v>
      </c>
      <c r="M3804" s="32">
        <v>0.4</v>
      </c>
      <c r="O3804" s="37"/>
      <c r="P3804" s="35"/>
      <c r="Q3804" s="33"/>
      <c r="R3804" s="34"/>
    </row>
    <row r="3805" spans="1:18" ht="15.75" customHeight="1" x14ac:dyDescent="0.2">
      <c r="A3805" s="22"/>
      <c r="B3805" s="27" t="s">
        <v>21</v>
      </c>
      <c r="C3805" s="27">
        <v>1185732</v>
      </c>
      <c r="D3805" s="28">
        <v>44488</v>
      </c>
      <c r="E3805" s="27" t="s">
        <v>22</v>
      </c>
      <c r="F3805" s="27" t="s">
        <v>134</v>
      </c>
      <c r="G3805" s="27" t="s">
        <v>135</v>
      </c>
      <c r="H3805" s="27" t="s">
        <v>25</v>
      </c>
      <c r="I3805" s="29">
        <v>0.65000000000000013</v>
      </c>
      <c r="J3805" s="30">
        <v>3000</v>
      </c>
      <c r="K3805" s="31">
        <f t="shared" si="28"/>
        <v>1950.0000000000005</v>
      </c>
      <c r="L3805" s="31">
        <f t="shared" si="29"/>
        <v>780.00000000000023</v>
      </c>
      <c r="M3805" s="32">
        <v>0.4</v>
      </c>
      <c r="O3805" s="37"/>
      <c r="P3805" s="35"/>
      <c r="Q3805" s="33"/>
      <c r="R3805" s="34"/>
    </row>
    <row r="3806" spans="1:18" ht="15.75" customHeight="1" x14ac:dyDescent="0.2">
      <c r="A3806" s="22"/>
      <c r="B3806" s="27" t="s">
        <v>21</v>
      </c>
      <c r="C3806" s="27">
        <v>1185732</v>
      </c>
      <c r="D3806" s="28">
        <v>44488</v>
      </c>
      <c r="E3806" s="27" t="s">
        <v>22</v>
      </c>
      <c r="F3806" s="27" t="s">
        <v>134</v>
      </c>
      <c r="G3806" s="27" t="s">
        <v>135</v>
      </c>
      <c r="H3806" s="27" t="s">
        <v>26</v>
      </c>
      <c r="I3806" s="29">
        <v>0.65000000000000013</v>
      </c>
      <c r="J3806" s="30">
        <v>2000</v>
      </c>
      <c r="K3806" s="31">
        <f t="shared" si="28"/>
        <v>1300.0000000000002</v>
      </c>
      <c r="L3806" s="31">
        <f t="shared" si="29"/>
        <v>390.00000000000006</v>
      </c>
      <c r="M3806" s="32">
        <v>0.3</v>
      </c>
      <c r="O3806" s="37"/>
      <c r="P3806" s="35"/>
      <c r="Q3806" s="33"/>
      <c r="R3806" s="34"/>
    </row>
    <row r="3807" spans="1:18" ht="15.75" customHeight="1" x14ac:dyDescent="0.2">
      <c r="A3807" s="22"/>
      <c r="B3807" s="27" t="s">
        <v>21</v>
      </c>
      <c r="C3807" s="27">
        <v>1185732</v>
      </c>
      <c r="D3807" s="28">
        <v>44488</v>
      </c>
      <c r="E3807" s="27" t="s">
        <v>22</v>
      </c>
      <c r="F3807" s="27" t="s">
        <v>134</v>
      </c>
      <c r="G3807" s="27" t="s">
        <v>135</v>
      </c>
      <c r="H3807" s="27" t="s">
        <v>27</v>
      </c>
      <c r="I3807" s="29">
        <v>0.65000000000000013</v>
      </c>
      <c r="J3807" s="30">
        <v>1750</v>
      </c>
      <c r="K3807" s="31">
        <f t="shared" si="28"/>
        <v>1137.5000000000002</v>
      </c>
      <c r="L3807" s="31">
        <f t="shared" si="29"/>
        <v>341.25000000000006</v>
      </c>
      <c r="M3807" s="32">
        <v>0.3</v>
      </c>
      <c r="O3807" s="37"/>
      <c r="P3807" s="35"/>
      <c r="Q3807" s="33"/>
      <c r="R3807" s="34"/>
    </row>
    <row r="3808" spans="1:18" ht="15.75" customHeight="1" x14ac:dyDescent="0.2">
      <c r="A3808" s="22"/>
      <c r="B3808" s="27" t="s">
        <v>21</v>
      </c>
      <c r="C3808" s="27">
        <v>1185732</v>
      </c>
      <c r="D3808" s="28">
        <v>44488</v>
      </c>
      <c r="E3808" s="27" t="s">
        <v>22</v>
      </c>
      <c r="F3808" s="27" t="s">
        <v>134</v>
      </c>
      <c r="G3808" s="27" t="s">
        <v>135</v>
      </c>
      <c r="H3808" s="27" t="s">
        <v>28</v>
      </c>
      <c r="I3808" s="29">
        <v>0.75000000000000011</v>
      </c>
      <c r="J3808" s="30">
        <v>1750</v>
      </c>
      <c r="K3808" s="31">
        <f t="shared" si="28"/>
        <v>1312.5000000000002</v>
      </c>
      <c r="L3808" s="31">
        <f t="shared" si="29"/>
        <v>393.75000000000006</v>
      </c>
      <c r="M3808" s="32">
        <v>0.3</v>
      </c>
      <c r="O3808" s="37"/>
      <c r="P3808" s="35"/>
      <c r="Q3808" s="33"/>
      <c r="R3808" s="34"/>
    </row>
    <row r="3809" spans="1:18" ht="15.75" customHeight="1" x14ac:dyDescent="0.2">
      <c r="A3809" s="22"/>
      <c r="B3809" s="27" t="s">
        <v>21</v>
      </c>
      <c r="C3809" s="27">
        <v>1185732</v>
      </c>
      <c r="D3809" s="28">
        <v>44488</v>
      </c>
      <c r="E3809" s="27" t="s">
        <v>22</v>
      </c>
      <c r="F3809" s="27" t="s">
        <v>134</v>
      </c>
      <c r="G3809" s="27" t="s">
        <v>135</v>
      </c>
      <c r="H3809" s="27" t="s">
        <v>29</v>
      </c>
      <c r="I3809" s="29">
        <v>0.8</v>
      </c>
      <c r="J3809" s="30">
        <v>3000</v>
      </c>
      <c r="K3809" s="31">
        <f t="shared" si="28"/>
        <v>2400</v>
      </c>
      <c r="L3809" s="31">
        <f t="shared" si="29"/>
        <v>840</v>
      </c>
      <c r="M3809" s="32">
        <v>0.35</v>
      </c>
      <c r="O3809" s="37"/>
      <c r="P3809" s="35"/>
      <c r="Q3809" s="33"/>
      <c r="R3809" s="34"/>
    </row>
    <row r="3810" spans="1:18" ht="15.75" customHeight="1" x14ac:dyDescent="0.2">
      <c r="A3810" s="22"/>
      <c r="B3810" s="27" t="s">
        <v>21</v>
      </c>
      <c r="C3810" s="27">
        <v>1185732</v>
      </c>
      <c r="D3810" s="28">
        <v>44518</v>
      </c>
      <c r="E3810" s="27" t="s">
        <v>22</v>
      </c>
      <c r="F3810" s="27" t="s">
        <v>134</v>
      </c>
      <c r="G3810" s="27" t="s">
        <v>135</v>
      </c>
      <c r="H3810" s="27" t="s">
        <v>24</v>
      </c>
      <c r="I3810" s="29">
        <v>0.75000000000000011</v>
      </c>
      <c r="J3810" s="30">
        <v>4500</v>
      </c>
      <c r="K3810" s="31">
        <f t="shared" si="28"/>
        <v>3375.0000000000005</v>
      </c>
      <c r="L3810" s="31">
        <f t="shared" si="29"/>
        <v>1350.0000000000002</v>
      </c>
      <c r="M3810" s="32">
        <v>0.4</v>
      </c>
      <c r="O3810" s="37"/>
      <c r="P3810" s="35"/>
      <c r="Q3810" s="33"/>
      <c r="R3810" s="34"/>
    </row>
    <row r="3811" spans="1:18" ht="15.75" customHeight="1" x14ac:dyDescent="0.2">
      <c r="A3811" s="22"/>
      <c r="B3811" s="27" t="s">
        <v>21</v>
      </c>
      <c r="C3811" s="27">
        <v>1185732</v>
      </c>
      <c r="D3811" s="28">
        <v>44518</v>
      </c>
      <c r="E3811" s="27" t="s">
        <v>22</v>
      </c>
      <c r="F3811" s="27" t="s">
        <v>134</v>
      </c>
      <c r="G3811" s="27" t="s">
        <v>135</v>
      </c>
      <c r="H3811" s="27" t="s">
        <v>25</v>
      </c>
      <c r="I3811" s="29">
        <v>0.65000000000000013</v>
      </c>
      <c r="J3811" s="30">
        <v>3250</v>
      </c>
      <c r="K3811" s="31">
        <f t="shared" si="28"/>
        <v>2112.5000000000005</v>
      </c>
      <c r="L3811" s="31">
        <f t="shared" si="29"/>
        <v>845.00000000000023</v>
      </c>
      <c r="M3811" s="32">
        <v>0.4</v>
      </c>
      <c r="O3811" s="37"/>
      <c r="P3811" s="35"/>
      <c r="Q3811" s="33"/>
      <c r="R3811" s="34"/>
    </row>
    <row r="3812" spans="1:18" ht="15.75" customHeight="1" x14ac:dyDescent="0.2">
      <c r="A3812" s="22"/>
      <c r="B3812" s="27" t="s">
        <v>21</v>
      </c>
      <c r="C3812" s="27">
        <v>1185732</v>
      </c>
      <c r="D3812" s="28">
        <v>44518</v>
      </c>
      <c r="E3812" s="27" t="s">
        <v>22</v>
      </c>
      <c r="F3812" s="27" t="s">
        <v>134</v>
      </c>
      <c r="G3812" s="27" t="s">
        <v>135</v>
      </c>
      <c r="H3812" s="27" t="s">
        <v>26</v>
      </c>
      <c r="I3812" s="29">
        <v>0.65000000000000013</v>
      </c>
      <c r="J3812" s="30">
        <v>3450</v>
      </c>
      <c r="K3812" s="31">
        <f t="shared" si="28"/>
        <v>2242.5000000000005</v>
      </c>
      <c r="L3812" s="31">
        <f t="shared" si="29"/>
        <v>672.75000000000011</v>
      </c>
      <c r="M3812" s="32">
        <v>0.3</v>
      </c>
      <c r="O3812" s="37"/>
      <c r="P3812" s="35"/>
      <c r="Q3812" s="33"/>
      <c r="R3812" s="34"/>
    </row>
    <row r="3813" spans="1:18" ht="15.75" customHeight="1" x14ac:dyDescent="0.2">
      <c r="A3813" s="22"/>
      <c r="B3813" s="27" t="s">
        <v>21</v>
      </c>
      <c r="C3813" s="27">
        <v>1185732</v>
      </c>
      <c r="D3813" s="28">
        <v>44518</v>
      </c>
      <c r="E3813" s="27" t="s">
        <v>22</v>
      </c>
      <c r="F3813" s="27" t="s">
        <v>134</v>
      </c>
      <c r="G3813" s="27" t="s">
        <v>135</v>
      </c>
      <c r="H3813" s="27" t="s">
        <v>27</v>
      </c>
      <c r="I3813" s="29">
        <v>0.65000000000000013</v>
      </c>
      <c r="J3813" s="30">
        <v>3250</v>
      </c>
      <c r="K3813" s="31">
        <f t="shared" si="28"/>
        <v>2112.5000000000005</v>
      </c>
      <c r="L3813" s="31">
        <f t="shared" si="29"/>
        <v>633.75000000000011</v>
      </c>
      <c r="M3813" s="32">
        <v>0.3</v>
      </c>
      <c r="O3813" s="37"/>
      <c r="P3813" s="35"/>
      <c r="Q3813" s="33"/>
      <c r="R3813" s="34"/>
    </row>
    <row r="3814" spans="1:18" ht="15.75" customHeight="1" x14ac:dyDescent="0.2">
      <c r="A3814" s="22"/>
      <c r="B3814" s="27" t="s">
        <v>21</v>
      </c>
      <c r="C3814" s="27">
        <v>1185732</v>
      </c>
      <c r="D3814" s="28">
        <v>44518</v>
      </c>
      <c r="E3814" s="27" t="s">
        <v>22</v>
      </c>
      <c r="F3814" s="27" t="s">
        <v>134</v>
      </c>
      <c r="G3814" s="27" t="s">
        <v>135</v>
      </c>
      <c r="H3814" s="27" t="s">
        <v>28</v>
      </c>
      <c r="I3814" s="29">
        <v>0.75000000000000011</v>
      </c>
      <c r="J3814" s="30">
        <v>3000</v>
      </c>
      <c r="K3814" s="31">
        <f t="shared" si="28"/>
        <v>2250.0000000000005</v>
      </c>
      <c r="L3814" s="31">
        <f t="shared" si="29"/>
        <v>675.00000000000011</v>
      </c>
      <c r="M3814" s="32">
        <v>0.3</v>
      </c>
      <c r="O3814" s="37"/>
      <c r="P3814" s="35"/>
      <c r="Q3814" s="33"/>
      <c r="R3814" s="34"/>
    </row>
    <row r="3815" spans="1:18" ht="15.75" customHeight="1" x14ac:dyDescent="0.2">
      <c r="A3815" s="22"/>
      <c r="B3815" s="27" t="s">
        <v>21</v>
      </c>
      <c r="C3815" s="27">
        <v>1185732</v>
      </c>
      <c r="D3815" s="28">
        <v>44518</v>
      </c>
      <c r="E3815" s="27" t="s">
        <v>22</v>
      </c>
      <c r="F3815" s="27" t="s">
        <v>134</v>
      </c>
      <c r="G3815" s="27" t="s">
        <v>135</v>
      </c>
      <c r="H3815" s="27" t="s">
        <v>29</v>
      </c>
      <c r="I3815" s="29">
        <v>0.8</v>
      </c>
      <c r="J3815" s="30">
        <v>4000</v>
      </c>
      <c r="K3815" s="31">
        <f t="shared" si="28"/>
        <v>3200</v>
      </c>
      <c r="L3815" s="31">
        <f t="shared" si="29"/>
        <v>1120</v>
      </c>
      <c r="M3815" s="32">
        <v>0.35</v>
      </c>
      <c r="O3815" s="37"/>
      <c r="P3815" s="35"/>
      <c r="Q3815" s="33"/>
      <c r="R3815" s="34"/>
    </row>
    <row r="3816" spans="1:18" ht="15.75" customHeight="1" x14ac:dyDescent="0.2">
      <c r="A3816" s="22"/>
      <c r="B3816" s="27" t="s">
        <v>21</v>
      </c>
      <c r="C3816" s="27">
        <v>1185732</v>
      </c>
      <c r="D3816" s="28">
        <v>44547</v>
      </c>
      <c r="E3816" s="27" t="s">
        <v>22</v>
      </c>
      <c r="F3816" s="27" t="s">
        <v>134</v>
      </c>
      <c r="G3816" s="27" t="s">
        <v>135</v>
      </c>
      <c r="H3816" s="27" t="s">
        <v>24</v>
      </c>
      <c r="I3816" s="29">
        <v>0.75000000000000011</v>
      </c>
      <c r="J3816" s="30">
        <v>6250</v>
      </c>
      <c r="K3816" s="31">
        <f t="shared" si="28"/>
        <v>4687.5000000000009</v>
      </c>
      <c r="L3816" s="31">
        <f t="shared" si="29"/>
        <v>1875.0000000000005</v>
      </c>
      <c r="M3816" s="32">
        <v>0.4</v>
      </c>
      <c r="O3816" s="37"/>
      <c r="P3816" s="35"/>
      <c r="Q3816" s="33"/>
      <c r="R3816" s="34"/>
    </row>
    <row r="3817" spans="1:18" ht="15.75" customHeight="1" x14ac:dyDescent="0.2">
      <c r="A3817" s="22"/>
      <c r="B3817" s="27" t="s">
        <v>21</v>
      </c>
      <c r="C3817" s="27">
        <v>1185732</v>
      </c>
      <c r="D3817" s="28">
        <v>44547</v>
      </c>
      <c r="E3817" s="27" t="s">
        <v>22</v>
      </c>
      <c r="F3817" s="27" t="s">
        <v>134</v>
      </c>
      <c r="G3817" s="27" t="s">
        <v>135</v>
      </c>
      <c r="H3817" s="27" t="s">
        <v>25</v>
      </c>
      <c r="I3817" s="29">
        <v>0.65000000000000013</v>
      </c>
      <c r="J3817" s="30">
        <v>4250</v>
      </c>
      <c r="K3817" s="31">
        <f t="shared" si="28"/>
        <v>2762.5000000000005</v>
      </c>
      <c r="L3817" s="31">
        <f t="shared" si="29"/>
        <v>1105.0000000000002</v>
      </c>
      <c r="M3817" s="32">
        <v>0.4</v>
      </c>
      <c r="O3817" s="37"/>
      <c r="P3817" s="35"/>
      <c r="Q3817" s="33"/>
      <c r="R3817" s="34"/>
    </row>
    <row r="3818" spans="1:18" ht="15.75" customHeight="1" x14ac:dyDescent="0.2">
      <c r="A3818" s="22"/>
      <c r="B3818" s="27" t="s">
        <v>21</v>
      </c>
      <c r="C3818" s="27">
        <v>1185732</v>
      </c>
      <c r="D3818" s="28">
        <v>44547</v>
      </c>
      <c r="E3818" s="27" t="s">
        <v>22</v>
      </c>
      <c r="F3818" s="27" t="s">
        <v>134</v>
      </c>
      <c r="G3818" s="27" t="s">
        <v>135</v>
      </c>
      <c r="H3818" s="27" t="s">
        <v>26</v>
      </c>
      <c r="I3818" s="29">
        <v>0.65000000000000013</v>
      </c>
      <c r="J3818" s="30">
        <v>4000</v>
      </c>
      <c r="K3818" s="31">
        <f t="shared" si="28"/>
        <v>2600.0000000000005</v>
      </c>
      <c r="L3818" s="31">
        <f t="shared" si="29"/>
        <v>780.00000000000011</v>
      </c>
      <c r="M3818" s="32">
        <v>0.3</v>
      </c>
      <c r="O3818" s="37"/>
      <c r="P3818" s="35"/>
      <c r="Q3818" s="33"/>
      <c r="R3818" s="34"/>
    </row>
    <row r="3819" spans="1:18" ht="15.75" customHeight="1" x14ac:dyDescent="0.2">
      <c r="A3819" s="22"/>
      <c r="B3819" s="27" t="s">
        <v>21</v>
      </c>
      <c r="C3819" s="27">
        <v>1185732</v>
      </c>
      <c r="D3819" s="28">
        <v>44547</v>
      </c>
      <c r="E3819" s="27" t="s">
        <v>22</v>
      </c>
      <c r="F3819" s="27" t="s">
        <v>134</v>
      </c>
      <c r="G3819" s="27" t="s">
        <v>135</v>
      </c>
      <c r="H3819" s="27" t="s">
        <v>27</v>
      </c>
      <c r="I3819" s="29">
        <v>0.65000000000000013</v>
      </c>
      <c r="J3819" s="30">
        <v>3500</v>
      </c>
      <c r="K3819" s="31">
        <f t="shared" si="28"/>
        <v>2275.0000000000005</v>
      </c>
      <c r="L3819" s="31">
        <f t="shared" si="29"/>
        <v>682.50000000000011</v>
      </c>
      <c r="M3819" s="32">
        <v>0.3</v>
      </c>
      <c r="O3819" s="37"/>
      <c r="P3819" s="35"/>
      <c r="Q3819" s="33"/>
      <c r="R3819" s="34"/>
    </row>
    <row r="3820" spans="1:18" ht="15.75" customHeight="1" x14ac:dyDescent="0.2">
      <c r="A3820" s="22"/>
      <c r="B3820" s="27" t="s">
        <v>21</v>
      </c>
      <c r="C3820" s="27">
        <v>1185732</v>
      </c>
      <c r="D3820" s="28">
        <v>44547</v>
      </c>
      <c r="E3820" s="27" t="s">
        <v>22</v>
      </c>
      <c r="F3820" s="27" t="s">
        <v>134</v>
      </c>
      <c r="G3820" s="27" t="s">
        <v>135</v>
      </c>
      <c r="H3820" s="27" t="s">
        <v>28</v>
      </c>
      <c r="I3820" s="29">
        <v>0.75000000000000011</v>
      </c>
      <c r="J3820" s="30">
        <v>3500</v>
      </c>
      <c r="K3820" s="31">
        <f t="shared" si="28"/>
        <v>2625.0000000000005</v>
      </c>
      <c r="L3820" s="31">
        <f t="shared" si="29"/>
        <v>787.50000000000011</v>
      </c>
      <c r="M3820" s="32">
        <v>0.3</v>
      </c>
      <c r="O3820" s="37"/>
      <c r="P3820" s="35"/>
      <c r="Q3820" s="33"/>
      <c r="R3820" s="34"/>
    </row>
    <row r="3821" spans="1:18" ht="15.75" customHeight="1" x14ac:dyDescent="0.2">
      <c r="A3821" s="22"/>
      <c r="B3821" s="27" t="s">
        <v>21</v>
      </c>
      <c r="C3821" s="27">
        <v>1185732</v>
      </c>
      <c r="D3821" s="28">
        <v>44547</v>
      </c>
      <c r="E3821" s="27" t="s">
        <v>22</v>
      </c>
      <c r="F3821" s="27" t="s">
        <v>134</v>
      </c>
      <c r="G3821" s="27" t="s">
        <v>135</v>
      </c>
      <c r="H3821" s="27" t="s">
        <v>29</v>
      </c>
      <c r="I3821" s="29">
        <v>0.8</v>
      </c>
      <c r="J3821" s="30">
        <v>4500</v>
      </c>
      <c r="K3821" s="31">
        <f t="shared" si="28"/>
        <v>3600</v>
      </c>
      <c r="L3821" s="31">
        <f t="shared" si="29"/>
        <v>1260</v>
      </c>
      <c r="M3821" s="32">
        <v>0.35</v>
      </c>
      <c r="O3821" s="37"/>
      <c r="P3821" s="35"/>
      <c r="Q3821" s="33"/>
      <c r="R3821" s="34"/>
    </row>
    <row r="3822" spans="1:18" ht="15.75" customHeight="1" x14ac:dyDescent="0.2">
      <c r="A3822" s="22" t="s">
        <v>46</v>
      </c>
      <c r="B3822" s="27" t="s">
        <v>21</v>
      </c>
      <c r="C3822" s="27">
        <v>1185732</v>
      </c>
      <c r="D3822" s="28">
        <v>44220</v>
      </c>
      <c r="E3822" s="27" t="s">
        <v>22</v>
      </c>
      <c r="F3822" s="27" t="s">
        <v>136</v>
      </c>
      <c r="G3822" s="27" t="s">
        <v>137</v>
      </c>
      <c r="H3822" s="27" t="s">
        <v>24</v>
      </c>
      <c r="I3822" s="29">
        <v>0.55000000000000004</v>
      </c>
      <c r="J3822" s="30">
        <v>5000</v>
      </c>
      <c r="K3822" s="31">
        <f t="shared" si="28"/>
        <v>2750</v>
      </c>
      <c r="L3822" s="31">
        <f t="shared" si="29"/>
        <v>962.50000000000011</v>
      </c>
      <c r="M3822" s="32">
        <v>0.35000000000000003</v>
      </c>
      <c r="O3822" s="37"/>
      <c r="P3822" s="35">
        <f>Data!$I3822+0.05</f>
        <v>0.60000000000000009</v>
      </c>
      <c r="Q3822" s="33">
        <f>Data!$J3822-250</f>
        <v>4750</v>
      </c>
      <c r="R3822" s="34">
        <f>Data!$M3822-5%</f>
        <v>0.30000000000000004</v>
      </c>
    </row>
    <row r="3823" spans="1:18" ht="15.75" customHeight="1" x14ac:dyDescent="0.2">
      <c r="A3823" s="22"/>
      <c r="B3823" s="27" t="s">
        <v>21</v>
      </c>
      <c r="C3823" s="27">
        <v>1185732</v>
      </c>
      <c r="D3823" s="28">
        <v>44220</v>
      </c>
      <c r="E3823" s="27" t="s">
        <v>22</v>
      </c>
      <c r="F3823" s="27" t="s">
        <v>136</v>
      </c>
      <c r="G3823" s="27" t="s">
        <v>137</v>
      </c>
      <c r="H3823" s="27" t="s">
        <v>25</v>
      </c>
      <c r="I3823" s="29">
        <v>0.55000000000000004</v>
      </c>
      <c r="J3823" s="30">
        <v>3000</v>
      </c>
      <c r="K3823" s="31">
        <f t="shared" si="28"/>
        <v>1650.0000000000002</v>
      </c>
      <c r="L3823" s="31">
        <f t="shared" si="29"/>
        <v>577.50000000000011</v>
      </c>
      <c r="M3823" s="32">
        <v>0.35000000000000003</v>
      </c>
      <c r="O3823" s="37"/>
      <c r="P3823" s="35">
        <f>Data!$I3823+0.05</f>
        <v>0.60000000000000009</v>
      </c>
      <c r="Q3823" s="33">
        <f>Data!$J3823-250</f>
        <v>2750</v>
      </c>
      <c r="R3823" s="34">
        <f>Data!$M3823-5%</f>
        <v>0.30000000000000004</v>
      </c>
    </row>
    <row r="3824" spans="1:18" ht="15.75" customHeight="1" x14ac:dyDescent="0.2">
      <c r="A3824" s="22"/>
      <c r="B3824" s="27" t="s">
        <v>21</v>
      </c>
      <c r="C3824" s="27">
        <v>1185732</v>
      </c>
      <c r="D3824" s="28">
        <v>44220</v>
      </c>
      <c r="E3824" s="27" t="s">
        <v>22</v>
      </c>
      <c r="F3824" s="27" t="s">
        <v>136</v>
      </c>
      <c r="G3824" s="27" t="s">
        <v>137</v>
      </c>
      <c r="H3824" s="27" t="s">
        <v>26</v>
      </c>
      <c r="I3824" s="29">
        <v>0.45</v>
      </c>
      <c r="J3824" s="30">
        <v>3000</v>
      </c>
      <c r="K3824" s="31">
        <f t="shared" si="28"/>
        <v>1350</v>
      </c>
      <c r="L3824" s="31">
        <f t="shared" si="29"/>
        <v>337.5</v>
      </c>
      <c r="M3824" s="32">
        <v>0.25</v>
      </c>
      <c r="O3824" s="37"/>
      <c r="P3824" s="35">
        <f>Data!$I3824+0.05</f>
        <v>0.5</v>
      </c>
      <c r="Q3824" s="33">
        <f>Data!$J3824-250</f>
        <v>2750</v>
      </c>
      <c r="R3824" s="34">
        <f>Data!$M3824-5%</f>
        <v>0.2</v>
      </c>
    </row>
    <row r="3825" spans="1:18" ht="15.75" customHeight="1" x14ac:dyDescent="0.2">
      <c r="A3825" s="22"/>
      <c r="B3825" s="27" t="s">
        <v>21</v>
      </c>
      <c r="C3825" s="27">
        <v>1185732</v>
      </c>
      <c r="D3825" s="28">
        <v>44220</v>
      </c>
      <c r="E3825" s="27" t="s">
        <v>22</v>
      </c>
      <c r="F3825" s="27" t="s">
        <v>136</v>
      </c>
      <c r="G3825" s="27" t="s">
        <v>137</v>
      </c>
      <c r="H3825" s="27" t="s">
        <v>27</v>
      </c>
      <c r="I3825" s="29">
        <v>0.49999999999999994</v>
      </c>
      <c r="J3825" s="30">
        <v>1500</v>
      </c>
      <c r="K3825" s="31">
        <f t="shared" si="28"/>
        <v>749.99999999999989</v>
      </c>
      <c r="L3825" s="31">
        <f t="shared" si="29"/>
        <v>187.49999999999997</v>
      </c>
      <c r="M3825" s="32">
        <v>0.25</v>
      </c>
      <c r="O3825" s="37"/>
      <c r="P3825" s="35">
        <f>Data!$I3825+0.05</f>
        <v>0.54999999999999993</v>
      </c>
      <c r="Q3825" s="33">
        <f>Data!$J3825-250</f>
        <v>1250</v>
      </c>
      <c r="R3825" s="34">
        <f>Data!$M3825-5%</f>
        <v>0.2</v>
      </c>
    </row>
    <row r="3826" spans="1:18" ht="15.75" customHeight="1" x14ac:dyDescent="0.2">
      <c r="A3826" s="22"/>
      <c r="B3826" s="27" t="s">
        <v>21</v>
      </c>
      <c r="C3826" s="27">
        <v>1185732</v>
      </c>
      <c r="D3826" s="28">
        <v>44220</v>
      </c>
      <c r="E3826" s="27" t="s">
        <v>22</v>
      </c>
      <c r="F3826" s="27" t="s">
        <v>136</v>
      </c>
      <c r="G3826" s="27" t="s">
        <v>137</v>
      </c>
      <c r="H3826" s="27" t="s">
        <v>28</v>
      </c>
      <c r="I3826" s="29">
        <v>0.65000000000000013</v>
      </c>
      <c r="J3826" s="30">
        <v>2000</v>
      </c>
      <c r="K3826" s="31">
        <f t="shared" si="28"/>
        <v>1300.0000000000002</v>
      </c>
      <c r="L3826" s="31">
        <f t="shared" si="29"/>
        <v>325.00000000000006</v>
      </c>
      <c r="M3826" s="32">
        <v>0.25</v>
      </c>
      <c r="O3826" s="37"/>
      <c r="P3826" s="35">
        <f>Data!$I3826+0.05</f>
        <v>0.70000000000000018</v>
      </c>
      <c r="Q3826" s="33">
        <f>Data!$J3826-250</f>
        <v>1750</v>
      </c>
      <c r="R3826" s="34">
        <f>Data!$M3826-5%</f>
        <v>0.2</v>
      </c>
    </row>
    <row r="3827" spans="1:18" ht="15.75" customHeight="1" x14ac:dyDescent="0.2">
      <c r="A3827" s="22"/>
      <c r="B3827" s="27" t="s">
        <v>21</v>
      </c>
      <c r="C3827" s="27">
        <v>1185732</v>
      </c>
      <c r="D3827" s="28">
        <v>44220</v>
      </c>
      <c r="E3827" s="27" t="s">
        <v>22</v>
      </c>
      <c r="F3827" s="27" t="s">
        <v>136</v>
      </c>
      <c r="G3827" s="27" t="s">
        <v>137</v>
      </c>
      <c r="H3827" s="27" t="s">
        <v>29</v>
      </c>
      <c r="I3827" s="29">
        <v>0.55000000000000004</v>
      </c>
      <c r="J3827" s="30">
        <v>3000</v>
      </c>
      <c r="K3827" s="31">
        <f t="shared" si="28"/>
        <v>1650.0000000000002</v>
      </c>
      <c r="L3827" s="31">
        <f t="shared" si="29"/>
        <v>495.00000000000006</v>
      </c>
      <c r="M3827" s="32">
        <v>0.3</v>
      </c>
      <c r="O3827" s="37"/>
      <c r="P3827" s="35">
        <f>Data!$I3827+0.05</f>
        <v>0.60000000000000009</v>
      </c>
      <c r="Q3827" s="33">
        <f>Data!$J3827-250</f>
        <v>2750</v>
      </c>
      <c r="R3827" s="34">
        <f>Data!$M3827-5%</f>
        <v>0.25</v>
      </c>
    </row>
    <row r="3828" spans="1:18" ht="15.75" customHeight="1" x14ac:dyDescent="0.2">
      <c r="A3828" s="22"/>
      <c r="B3828" s="27" t="s">
        <v>21</v>
      </c>
      <c r="C3828" s="27">
        <v>1185732</v>
      </c>
      <c r="D3828" s="28">
        <v>44249</v>
      </c>
      <c r="E3828" s="27" t="s">
        <v>22</v>
      </c>
      <c r="F3828" s="27" t="s">
        <v>136</v>
      </c>
      <c r="G3828" s="27" t="s">
        <v>137</v>
      </c>
      <c r="H3828" s="27" t="s">
        <v>24</v>
      </c>
      <c r="I3828" s="29">
        <v>0.55000000000000004</v>
      </c>
      <c r="J3828" s="30">
        <v>5750</v>
      </c>
      <c r="K3828" s="31">
        <f t="shared" si="28"/>
        <v>3162.5000000000005</v>
      </c>
      <c r="L3828" s="31">
        <f t="shared" si="29"/>
        <v>1106.8750000000002</v>
      </c>
      <c r="M3828" s="32">
        <v>0.35000000000000003</v>
      </c>
      <c r="O3828" s="37"/>
      <c r="P3828" s="35">
        <f>Data!$I3828+0.05</f>
        <v>0.60000000000000009</v>
      </c>
      <c r="Q3828" s="33">
        <f>Data!$J3828-250</f>
        <v>5500</v>
      </c>
      <c r="R3828" s="34">
        <f>Data!$M3828-5%</f>
        <v>0.30000000000000004</v>
      </c>
    </row>
    <row r="3829" spans="1:18" ht="15.75" customHeight="1" x14ac:dyDescent="0.2">
      <c r="A3829" s="22"/>
      <c r="B3829" s="27" t="s">
        <v>21</v>
      </c>
      <c r="C3829" s="27">
        <v>1185732</v>
      </c>
      <c r="D3829" s="28">
        <v>44249</v>
      </c>
      <c r="E3829" s="27" t="s">
        <v>22</v>
      </c>
      <c r="F3829" s="27" t="s">
        <v>136</v>
      </c>
      <c r="G3829" s="27" t="s">
        <v>137</v>
      </c>
      <c r="H3829" s="27" t="s">
        <v>25</v>
      </c>
      <c r="I3829" s="29">
        <v>0.55000000000000004</v>
      </c>
      <c r="J3829" s="30">
        <v>2250</v>
      </c>
      <c r="K3829" s="31">
        <f t="shared" si="28"/>
        <v>1237.5</v>
      </c>
      <c r="L3829" s="31">
        <f t="shared" si="29"/>
        <v>433.12500000000006</v>
      </c>
      <c r="M3829" s="32">
        <v>0.35000000000000003</v>
      </c>
      <c r="O3829" s="37"/>
      <c r="P3829" s="35">
        <f>Data!$I3829+0.05</f>
        <v>0.60000000000000009</v>
      </c>
      <c r="Q3829" s="33">
        <f>Data!$J3829-250</f>
        <v>2000</v>
      </c>
      <c r="R3829" s="34">
        <f>Data!$M3829-5%</f>
        <v>0.30000000000000004</v>
      </c>
    </row>
    <row r="3830" spans="1:18" ht="15.75" customHeight="1" x14ac:dyDescent="0.2">
      <c r="A3830" s="22"/>
      <c r="B3830" s="27" t="s">
        <v>21</v>
      </c>
      <c r="C3830" s="27">
        <v>1185732</v>
      </c>
      <c r="D3830" s="28">
        <v>44249</v>
      </c>
      <c r="E3830" s="27" t="s">
        <v>22</v>
      </c>
      <c r="F3830" s="27" t="s">
        <v>136</v>
      </c>
      <c r="G3830" s="27" t="s">
        <v>137</v>
      </c>
      <c r="H3830" s="27" t="s">
        <v>26</v>
      </c>
      <c r="I3830" s="29">
        <v>0.45</v>
      </c>
      <c r="J3830" s="30">
        <v>2750</v>
      </c>
      <c r="K3830" s="31">
        <f t="shared" si="28"/>
        <v>1237.5</v>
      </c>
      <c r="L3830" s="31">
        <f t="shared" si="29"/>
        <v>309.375</v>
      </c>
      <c r="M3830" s="32">
        <v>0.25</v>
      </c>
      <c r="O3830" s="37"/>
      <c r="P3830" s="35">
        <f>Data!$I3830+0.05</f>
        <v>0.5</v>
      </c>
      <c r="Q3830" s="33">
        <f>Data!$J3830-250</f>
        <v>2500</v>
      </c>
      <c r="R3830" s="34">
        <f>Data!$M3830-5%</f>
        <v>0.2</v>
      </c>
    </row>
    <row r="3831" spans="1:18" ht="15.75" customHeight="1" x14ac:dyDescent="0.2">
      <c r="A3831" s="22"/>
      <c r="B3831" s="27" t="s">
        <v>21</v>
      </c>
      <c r="C3831" s="27">
        <v>1185732</v>
      </c>
      <c r="D3831" s="28">
        <v>44249</v>
      </c>
      <c r="E3831" s="27" t="s">
        <v>22</v>
      </c>
      <c r="F3831" s="27" t="s">
        <v>136</v>
      </c>
      <c r="G3831" s="27" t="s">
        <v>137</v>
      </c>
      <c r="H3831" s="27" t="s">
        <v>27</v>
      </c>
      <c r="I3831" s="29">
        <v>0.49999999999999994</v>
      </c>
      <c r="J3831" s="30">
        <v>1750</v>
      </c>
      <c r="K3831" s="31">
        <f t="shared" ref="K3831:K3893" si="30">I3831*J3831</f>
        <v>874.99999999999989</v>
      </c>
      <c r="L3831" s="31">
        <f t="shared" ref="L3831:L3893" si="31">K3831*M3831</f>
        <v>218.74999999999997</v>
      </c>
      <c r="M3831" s="32">
        <v>0.25</v>
      </c>
      <c r="O3831" s="37"/>
      <c r="P3831" s="35">
        <f>Data!$I3831+0.05</f>
        <v>0.54999999999999993</v>
      </c>
      <c r="Q3831" s="33">
        <f>Data!$J3831-250</f>
        <v>1500</v>
      </c>
      <c r="R3831" s="34">
        <f>Data!$M3831-5%</f>
        <v>0.2</v>
      </c>
    </row>
    <row r="3832" spans="1:18" ht="15.75" customHeight="1" x14ac:dyDescent="0.2">
      <c r="A3832" s="22"/>
      <c r="B3832" s="27" t="s">
        <v>21</v>
      </c>
      <c r="C3832" s="27">
        <v>1185732</v>
      </c>
      <c r="D3832" s="28">
        <v>44249</v>
      </c>
      <c r="E3832" s="27" t="s">
        <v>22</v>
      </c>
      <c r="F3832" s="27" t="s">
        <v>136</v>
      </c>
      <c r="G3832" s="27" t="s">
        <v>137</v>
      </c>
      <c r="H3832" s="27" t="s">
        <v>28</v>
      </c>
      <c r="I3832" s="29">
        <v>0.65000000000000013</v>
      </c>
      <c r="J3832" s="30">
        <v>2500</v>
      </c>
      <c r="K3832" s="31">
        <f t="shared" si="30"/>
        <v>1625.0000000000002</v>
      </c>
      <c r="L3832" s="31">
        <f t="shared" si="31"/>
        <v>406.25000000000006</v>
      </c>
      <c r="M3832" s="32">
        <v>0.25</v>
      </c>
      <c r="O3832" s="37"/>
      <c r="P3832" s="35">
        <f>Data!$I3832+0.05</f>
        <v>0.70000000000000018</v>
      </c>
      <c r="Q3832" s="33">
        <f>Data!$J3832-250</f>
        <v>2250</v>
      </c>
      <c r="R3832" s="34">
        <f>Data!$M3832-5%</f>
        <v>0.2</v>
      </c>
    </row>
    <row r="3833" spans="1:18" ht="15.75" customHeight="1" x14ac:dyDescent="0.2">
      <c r="A3833" s="22"/>
      <c r="B3833" s="27" t="s">
        <v>21</v>
      </c>
      <c r="C3833" s="27">
        <v>1185732</v>
      </c>
      <c r="D3833" s="28">
        <v>44249</v>
      </c>
      <c r="E3833" s="27" t="s">
        <v>22</v>
      </c>
      <c r="F3833" s="27" t="s">
        <v>136</v>
      </c>
      <c r="G3833" s="27" t="s">
        <v>137</v>
      </c>
      <c r="H3833" s="27" t="s">
        <v>29</v>
      </c>
      <c r="I3833" s="29">
        <v>0.55000000000000004</v>
      </c>
      <c r="J3833" s="30">
        <v>3500</v>
      </c>
      <c r="K3833" s="31">
        <f t="shared" si="30"/>
        <v>1925.0000000000002</v>
      </c>
      <c r="L3833" s="31">
        <f t="shared" si="31"/>
        <v>577.5</v>
      </c>
      <c r="M3833" s="32">
        <v>0.3</v>
      </c>
      <c r="O3833" s="37"/>
      <c r="P3833" s="35">
        <f>Data!$I3833+0.05</f>
        <v>0.60000000000000009</v>
      </c>
      <c r="Q3833" s="33">
        <f>Data!$J3833-250</f>
        <v>3250</v>
      </c>
      <c r="R3833" s="34">
        <f>Data!$M3833-5%</f>
        <v>0.25</v>
      </c>
    </row>
    <row r="3834" spans="1:18" ht="15.75" customHeight="1" x14ac:dyDescent="0.2">
      <c r="A3834" s="22"/>
      <c r="B3834" s="27" t="s">
        <v>21</v>
      </c>
      <c r="C3834" s="27">
        <v>1185732</v>
      </c>
      <c r="D3834" s="28">
        <v>44275</v>
      </c>
      <c r="E3834" s="27" t="s">
        <v>22</v>
      </c>
      <c r="F3834" s="27" t="s">
        <v>136</v>
      </c>
      <c r="G3834" s="27" t="s">
        <v>137</v>
      </c>
      <c r="H3834" s="27" t="s">
        <v>24</v>
      </c>
      <c r="I3834" s="29">
        <v>0.55000000000000004</v>
      </c>
      <c r="J3834" s="30">
        <v>5450</v>
      </c>
      <c r="K3834" s="31">
        <f t="shared" si="30"/>
        <v>2997.5000000000005</v>
      </c>
      <c r="L3834" s="31">
        <f t="shared" si="31"/>
        <v>1049.1250000000002</v>
      </c>
      <c r="M3834" s="32">
        <v>0.35000000000000003</v>
      </c>
      <c r="O3834" s="37"/>
      <c r="P3834" s="35">
        <f>Data!$I3834+0.05</f>
        <v>0.60000000000000009</v>
      </c>
      <c r="Q3834" s="33">
        <f>Data!$J3834-250</f>
        <v>5200</v>
      </c>
      <c r="R3834" s="34">
        <f>Data!$M3834-5%</f>
        <v>0.30000000000000004</v>
      </c>
    </row>
    <row r="3835" spans="1:18" ht="15.75" customHeight="1" x14ac:dyDescent="0.2">
      <c r="A3835" s="22"/>
      <c r="B3835" s="27" t="s">
        <v>21</v>
      </c>
      <c r="C3835" s="27">
        <v>1185732</v>
      </c>
      <c r="D3835" s="28">
        <v>44275</v>
      </c>
      <c r="E3835" s="27" t="s">
        <v>22</v>
      </c>
      <c r="F3835" s="27" t="s">
        <v>136</v>
      </c>
      <c r="G3835" s="27" t="s">
        <v>137</v>
      </c>
      <c r="H3835" s="27" t="s">
        <v>25</v>
      </c>
      <c r="I3835" s="29">
        <v>0.55000000000000004</v>
      </c>
      <c r="J3835" s="30">
        <v>2500</v>
      </c>
      <c r="K3835" s="31">
        <f t="shared" si="30"/>
        <v>1375</v>
      </c>
      <c r="L3835" s="31">
        <f t="shared" si="31"/>
        <v>481.25000000000006</v>
      </c>
      <c r="M3835" s="32">
        <v>0.35000000000000003</v>
      </c>
      <c r="O3835" s="37"/>
      <c r="P3835" s="35">
        <f>Data!$I3835+0.05</f>
        <v>0.60000000000000009</v>
      </c>
      <c r="Q3835" s="33">
        <f>Data!$J3835-250</f>
        <v>2250</v>
      </c>
      <c r="R3835" s="34">
        <f>Data!$M3835-5%</f>
        <v>0.30000000000000004</v>
      </c>
    </row>
    <row r="3836" spans="1:18" ht="15.75" customHeight="1" x14ac:dyDescent="0.2">
      <c r="A3836" s="22"/>
      <c r="B3836" s="27" t="s">
        <v>21</v>
      </c>
      <c r="C3836" s="27">
        <v>1185732</v>
      </c>
      <c r="D3836" s="28">
        <v>44275</v>
      </c>
      <c r="E3836" s="27" t="s">
        <v>22</v>
      </c>
      <c r="F3836" s="27" t="s">
        <v>136</v>
      </c>
      <c r="G3836" s="27" t="s">
        <v>137</v>
      </c>
      <c r="H3836" s="27" t="s">
        <v>26</v>
      </c>
      <c r="I3836" s="29">
        <v>0.45</v>
      </c>
      <c r="J3836" s="30">
        <v>2750</v>
      </c>
      <c r="K3836" s="31">
        <f t="shared" si="30"/>
        <v>1237.5</v>
      </c>
      <c r="L3836" s="31">
        <f t="shared" si="31"/>
        <v>309.375</v>
      </c>
      <c r="M3836" s="32">
        <v>0.25</v>
      </c>
      <c r="O3836" s="37"/>
      <c r="P3836" s="35">
        <f>Data!$I3836+0.05</f>
        <v>0.5</v>
      </c>
      <c r="Q3836" s="33">
        <f>Data!$J3836-250</f>
        <v>2500</v>
      </c>
      <c r="R3836" s="34">
        <f>Data!$M3836-5%</f>
        <v>0.2</v>
      </c>
    </row>
    <row r="3837" spans="1:18" ht="15.75" customHeight="1" x14ac:dyDescent="0.2">
      <c r="A3837" s="22"/>
      <c r="B3837" s="27" t="s">
        <v>21</v>
      </c>
      <c r="C3837" s="27">
        <v>1185732</v>
      </c>
      <c r="D3837" s="28">
        <v>44275</v>
      </c>
      <c r="E3837" s="27" t="s">
        <v>22</v>
      </c>
      <c r="F3837" s="27" t="s">
        <v>136</v>
      </c>
      <c r="G3837" s="27" t="s">
        <v>137</v>
      </c>
      <c r="H3837" s="27" t="s">
        <v>27</v>
      </c>
      <c r="I3837" s="29">
        <v>0.49999999999999994</v>
      </c>
      <c r="J3837" s="30">
        <v>1250</v>
      </c>
      <c r="K3837" s="31">
        <f t="shared" si="30"/>
        <v>624.99999999999989</v>
      </c>
      <c r="L3837" s="31">
        <f t="shared" si="31"/>
        <v>156.24999999999997</v>
      </c>
      <c r="M3837" s="32">
        <v>0.25</v>
      </c>
      <c r="O3837" s="37"/>
      <c r="P3837" s="35">
        <f>Data!$I3837+0.05</f>
        <v>0.54999999999999993</v>
      </c>
      <c r="Q3837" s="33">
        <f>Data!$J3837-250</f>
        <v>1000</v>
      </c>
      <c r="R3837" s="34">
        <f>Data!$M3837-5%</f>
        <v>0.2</v>
      </c>
    </row>
    <row r="3838" spans="1:18" ht="15.75" customHeight="1" x14ac:dyDescent="0.2">
      <c r="A3838" s="22"/>
      <c r="B3838" s="27" t="s">
        <v>21</v>
      </c>
      <c r="C3838" s="27">
        <v>1185732</v>
      </c>
      <c r="D3838" s="28">
        <v>44275</v>
      </c>
      <c r="E3838" s="27" t="s">
        <v>22</v>
      </c>
      <c r="F3838" s="27" t="s">
        <v>136</v>
      </c>
      <c r="G3838" s="27" t="s">
        <v>137</v>
      </c>
      <c r="H3838" s="27" t="s">
        <v>28</v>
      </c>
      <c r="I3838" s="29">
        <v>0.65000000000000013</v>
      </c>
      <c r="J3838" s="30">
        <v>1750</v>
      </c>
      <c r="K3838" s="31">
        <f t="shared" si="30"/>
        <v>1137.5000000000002</v>
      </c>
      <c r="L3838" s="31">
        <f t="shared" si="31"/>
        <v>284.37500000000006</v>
      </c>
      <c r="M3838" s="32">
        <v>0.25</v>
      </c>
      <c r="O3838" s="37"/>
      <c r="P3838" s="35">
        <f>Data!$I3838+0.05</f>
        <v>0.70000000000000018</v>
      </c>
      <c r="Q3838" s="33">
        <f>Data!$J3838-250</f>
        <v>1500</v>
      </c>
      <c r="R3838" s="34">
        <f>Data!$M3838-5%</f>
        <v>0.2</v>
      </c>
    </row>
    <row r="3839" spans="1:18" ht="15.75" customHeight="1" x14ac:dyDescent="0.2">
      <c r="A3839" s="22"/>
      <c r="B3839" s="27" t="s">
        <v>21</v>
      </c>
      <c r="C3839" s="27">
        <v>1185732</v>
      </c>
      <c r="D3839" s="28">
        <v>44275</v>
      </c>
      <c r="E3839" s="27" t="s">
        <v>22</v>
      </c>
      <c r="F3839" s="27" t="s">
        <v>136</v>
      </c>
      <c r="G3839" s="27" t="s">
        <v>137</v>
      </c>
      <c r="H3839" s="27" t="s">
        <v>29</v>
      </c>
      <c r="I3839" s="29">
        <v>0.55000000000000004</v>
      </c>
      <c r="J3839" s="30">
        <v>2750</v>
      </c>
      <c r="K3839" s="31">
        <f t="shared" si="30"/>
        <v>1512.5000000000002</v>
      </c>
      <c r="L3839" s="31">
        <f t="shared" si="31"/>
        <v>453.75000000000006</v>
      </c>
      <c r="M3839" s="32">
        <v>0.3</v>
      </c>
      <c r="O3839" s="37"/>
      <c r="P3839" s="35">
        <f>Data!$I3839+0.05</f>
        <v>0.60000000000000009</v>
      </c>
      <c r="Q3839" s="33">
        <f>Data!$J3839-250</f>
        <v>2500</v>
      </c>
      <c r="R3839" s="34">
        <f>Data!$M3839-5%</f>
        <v>0.25</v>
      </c>
    </row>
    <row r="3840" spans="1:18" ht="15.75" customHeight="1" x14ac:dyDescent="0.2">
      <c r="A3840" s="22"/>
      <c r="B3840" s="27" t="s">
        <v>21</v>
      </c>
      <c r="C3840" s="27">
        <v>1185732</v>
      </c>
      <c r="D3840" s="28">
        <v>44307</v>
      </c>
      <c r="E3840" s="27" t="s">
        <v>22</v>
      </c>
      <c r="F3840" s="27" t="s">
        <v>136</v>
      </c>
      <c r="G3840" s="27" t="s">
        <v>137</v>
      </c>
      <c r="H3840" s="27" t="s">
        <v>24</v>
      </c>
      <c r="I3840" s="29">
        <v>0.55000000000000004</v>
      </c>
      <c r="J3840" s="30">
        <v>5250</v>
      </c>
      <c r="K3840" s="31">
        <f t="shared" si="30"/>
        <v>2887.5000000000005</v>
      </c>
      <c r="L3840" s="31">
        <f t="shared" si="31"/>
        <v>1010.6250000000002</v>
      </c>
      <c r="M3840" s="32">
        <v>0.35000000000000003</v>
      </c>
      <c r="O3840" s="37"/>
      <c r="P3840" s="35">
        <f>Data!$I3840+0.05</f>
        <v>0.60000000000000009</v>
      </c>
      <c r="Q3840" s="33">
        <f>Data!$J3840-250</f>
        <v>5000</v>
      </c>
      <c r="R3840" s="34">
        <f>Data!$M3840-5%</f>
        <v>0.30000000000000004</v>
      </c>
    </row>
    <row r="3841" spans="1:18" ht="15.75" customHeight="1" x14ac:dyDescent="0.2">
      <c r="A3841" s="22"/>
      <c r="B3841" s="27" t="s">
        <v>21</v>
      </c>
      <c r="C3841" s="27">
        <v>1185732</v>
      </c>
      <c r="D3841" s="28">
        <v>44307</v>
      </c>
      <c r="E3841" s="27" t="s">
        <v>22</v>
      </c>
      <c r="F3841" s="27" t="s">
        <v>136</v>
      </c>
      <c r="G3841" s="27" t="s">
        <v>137</v>
      </c>
      <c r="H3841" s="27" t="s">
        <v>25</v>
      </c>
      <c r="I3841" s="29">
        <v>0.55000000000000004</v>
      </c>
      <c r="J3841" s="30">
        <v>2250</v>
      </c>
      <c r="K3841" s="31">
        <f t="shared" si="30"/>
        <v>1237.5</v>
      </c>
      <c r="L3841" s="31">
        <f t="shared" si="31"/>
        <v>433.12500000000006</v>
      </c>
      <c r="M3841" s="32">
        <v>0.35000000000000003</v>
      </c>
      <c r="O3841" s="37"/>
      <c r="P3841" s="35">
        <f>Data!$I3841+0.05</f>
        <v>0.60000000000000009</v>
      </c>
      <c r="Q3841" s="33">
        <f>Data!$J3841-250</f>
        <v>2000</v>
      </c>
      <c r="R3841" s="34">
        <f>Data!$M3841-5%</f>
        <v>0.30000000000000004</v>
      </c>
    </row>
    <row r="3842" spans="1:18" ht="15.75" customHeight="1" x14ac:dyDescent="0.2">
      <c r="A3842" s="22"/>
      <c r="B3842" s="27" t="s">
        <v>21</v>
      </c>
      <c r="C3842" s="27">
        <v>1185732</v>
      </c>
      <c r="D3842" s="28">
        <v>44307</v>
      </c>
      <c r="E3842" s="27" t="s">
        <v>22</v>
      </c>
      <c r="F3842" s="27" t="s">
        <v>136</v>
      </c>
      <c r="G3842" s="27" t="s">
        <v>137</v>
      </c>
      <c r="H3842" s="27" t="s">
        <v>26</v>
      </c>
      <c r="I3842" s="29">
        <v>0.45</v>
      </c>
      <c r="J3842" s="30">
        <v>2250</v>
      </c>
      <c r="K3842" s="31">
        <f t="shared" si="30"/>
        <v>1012.5</v>
      </c>
      <c r="L3842" s="31">
        <f t="shared" si="31"/>
        <v>253.125</v>
      </c>
      <c r="M3842" s="32">
        <v>0.25</v>
      </c>
      <c r="O3842" s="37"/>
      <c r="P3842" s="35">
        <f>Data!$I3842+0.05</f>
        <v>0.5</v>
      </c>
      <c r="Q3842" s="33">
        <f>Data!$J3842-250</f>
        <v>2000</v>
      </c>
      <c r="R3842" s="34">
        <f>Data!$M3842-5%</f>
        <v>0.2</v>
      </c>
    </row>
    <row r="3843" spans="1:18" ht="15.75" customHeight="1" x14ac:dyDescent="0.2">
      <c r="A3843" s="22"/>
      <c r="B3843" s="27" t="s">
        <v>21</v>
      </c>
      <c r="C3843" s="27">
        <v>1185732</v>
      </c>
      <c r="D3843" s="28">
        <v>44307</v>
      </c>
      <c r="E3843" s="27" t="s">
        <v>22</v>
      </c>
      <c r="F3843" s="27" t="s">
        <v>136</v>
      </c>
      <c r="G3843" s="27" t="s">
        <v>137</v>
      </c>
      <c r="H3843" s="27" t="s">
        <v>27</v>
      </c>
      <c r="I3843" s="29">
        <v>0.49999999999999994</v>
      </c>
      <c r="J3843" s="30">
        <v>1500</v>
      </c>
      <c r="K3843" s="31">
        <f t="shared" si="30"/>
        <v>749.99999999999989</v>
      </c>
      <c r="L3843" s="31">
        <f t="shared" si="31"/>
        <v>187.49999999999997</v>
      </c>
      <c r="M3843" s="32">
        <v>0.25</v>
      </c>
      <c r="O3843" s="37"/>
      <c r="P3843" s="35">
        <f>Data!$I3843+0.05</f>
        <v>0.54999999999999993</v>
      </c>
      <c r="Q3843" s="33">
        <f>Data!$J3843-250</f>
        <v>1250</v>
      </c>
      <c r="R3843" s="34">
        <f>Data!$M3843-5%</f>
        <v>0.2</v>
      </c>
    </row>
    <row r="3844" spans="1:18" ht="15.75" customHeight="1" x14ac:dyDescent="0.2">
      <c r="A3844" s="22"/>
      <c r="B3844" s="27" t="s">
        <v>21</v>
      </c>
      <c r="C3844" s="27">
        <v>1185732</v>
      </c>
      <c r="D3844" s="28">
        <v>44307</v>
      </c>
      <c r="E3844" s="27" t="s">
        <v>22</v>
      </c>
      <c r="F3844" s="27" t="s">
        <v>136</v>
      </c>
      <c r="G3844" s="27" t="s">
        <v>137</v>
      </c>
      <c r="H3844" s="27" t="s">
        <v>28</v>
      </c>
      <c r="I3844" s="29">
        <v>0.60000000000000009</v>
      </c>
      <c r="J3844" s="30">
        <v>1500</v>
      </c>
      <c r="K3844" s="31">
        <f t="shared" si="30"/>
        <v>900.00000000000011</v>
      </c>
      <c r="L3844" s="31">
        <f t="shared" si="31"/>
        <v>225.00000000000003</v>
      </c>
      <c r="M3844" s="32">
        <v>0.25</v>
      </c>
      <c r="O3844" s="37"/>
      <c r="P3844" s="35">
        <f>Data!$I3844+0</f>
        <v>0.60000000000000009</v>
      </c>
      <c r="Q3844" s="33">
        <f>Data!$J3844-250</f>
        <v>1250</v>
      </c>
      <c r="R3844" s="34">
        <f>Data!$M3844-5%</f>
        <v>0.2</v>
      </c>
    </row>
    <row r="3845" spans="1:18" ht="15.75" customHeight="1" x14ac:dyDescent="0.2">
      <c r="A3845" s="22"/>
      <c r="B3845" s="27" t="s">
        <v>21</v>
      </c>
      <c r="C3845" s="27">
        <v>1185732</v>
      </c>
      <c r="D3845" s="28">
        <v>44307</v>
      </c>
      <c r="E3845" s="27" t="s">
        <v>22</v>
      </c>
      <c r="F3845" s="27" t="s">
        <v>136</v>
      </c>
      <c r="G3845" s="27" t="s">
        <v>137</v>
      </c>
      <c r="H3845" s="27" t="s">
        <v>29</v>
      </c>
      <c r="I3845" s="29">
        <v>0.5</v>
      </c>
      <c r="J3845" s="30">
        <v>3000</v>
      </c>
      <c r="K3845" s="31">
        <f t="shared" si="30"/>
        <v>1500</v>
      </c>
      <c r="L3845" s="31">
        <f t="shared" si="31"/>
        <v>450</v>
      </c>
      <c r="M3845" s="32">
        <v>0.3</v>
      </c>
      <c r="O3845" s="37"/>
      <c r="P3845" s="35">
        <f>Data!$I3845+0</f>
        <v>0.5</v>
      </c>
      <c r="Q3845" s="33">
        <f>Data!$J3845-250</f>
        <v>2750</v>
      </c>
      <c r="R3845" s="34">
        <f>Data!$M3845-5%</f>
        <v>0.25</v>
      </c>
    </row>
    <row r="3846" spans="1:18" ht="15.75" customHeight="1" x14ac:dyDescent="0.2">
      <c r="A3846" s="22"/>
      <c r="B3846" s="27" t="s">
        <v>21</v>
      </c>
      <c r="C3846" s="27">
        <v>1185732</v>
      </c>
      <c r="D3846" s="28">
        <v>44336</v>
      </c>
      <c r="E3846" s="27" t="s">
        <v>22</v>
      </c>
      <c r="F3846" s="27" t="s">
        <v>136</v>
      </c>
      <c r="G3846" s="27" t="s">
        <v>137</v>
      </c>
      <c r="H3846" s="27" t="s">
        <v>24</v>
      </c>
      <c r="I3846" s="29">
        <v>0.65</v>
      </c>
      <c r="J3846" s="30">
        <v>5700</v>
      </c>
      <c r="K3846" s="31">
        <f t="shared" si="30"/>
        <v>3705</v>
      </c>
      <c r="L3846" s="31">
        <f t="shared" si="31"/>
        <v>1296.7500000000002</v>
      </c>
      <c r="M3846" s="32">
        <v>0.35000000000000003</v>
      </c>
      <c r="O3846" s="37"/>
      <c r="P3846" s="35">
        <f>Data!$I3846+0</f>
        <v>0.65</v>
      </c>
      <c r="Q3846" s="33">
        <f>Data!$J3846-250</f>
        <v>5450</v>
      </c>
      <c r="R3846" s="34">
        <f>Data!$M3846-5%</f>
        <v>0.30000000000000004</v>
      </c>
    </row>
    <row r="3847" spans="1:18" ht="15.75" customHeight="1" x14ac:dyDescent="0.2">
      <c r="A3847" s="22"/>
      <c r="B3847" s="27" t="s">
        <v>21</v>
      </c>
      <c r="C3847" s="27">
        <v>1185732</v>
      </c>
      <c r="D3847" s="28">
        <v>44336</v>
      </c>
      <c r="E3847" s="27" t="s">
        <v>22</v>
      </c>
      <c r="F3847" s="27" t="s">
        <v>136</v>
      </c>
      <c r="G3847" s="27" t="s">
        <v>137</v>
      </c>
      <c r="H3847" s="27" t="s">
        <v>25</v>
      </c>
      <c r="I3847" s="29">
        <v>0.60000000000000009</v>
      </c>
      <c r="J3847" s="30">
        <v>2750</v>
      </c>
      <c r="K3847" s="31">
        <f t="shared" si="30"/>
        <v>1650.0000000000002</v>
      </c>
      <c r="L3847" s="31">
        <f t="shared" si="31"/>
        <v>577.50000000000011</v>
      </c>
      <c r="M3847" s="32">
        <v>0.35000000000000003</v>
      </c>
      <c r="O3847" s="37"/>
      <c r="P3847" s="35">
        <f>Data!$I3847+0</f>
        <v>0.60000000000000009</v>
      </c>
      <c r="Q3847" s="33">
        <f>Data!$J3847-250</f>
        <v>2500</v>
      </c>
      <c r="R3847" s="34">
        <f>Data!$M3847-5%</f>
        <v>0.30000000000000004</v>
      </c>
    </row>
    <row r="3848" spans="1:18" ht="15.75" customHeight="1" x14ac:dyDescent="0.2">
      <c r="A3848" s="22"/>
      <c r="B3848" s="27" t="s">
        <v>21</v>
      </c>
      <c r="C3848" s="27">
        <v>1185732</v>
      </c>
      <c r="D3848" s="28">
        <v>44336</v>
      </c>
      <c r="E3848" s="27" t="s">
        <v>22</v>
      </c>
      <c r="F3848" s="27" t="s">
        <v>136</v>
      </c>
      <c r="G3848" s="27" t="s">
        <v>137</v>
      </c>
      <c r="H3848" s="27" t="s">
        <v>26</v>
      </c>
      <c r="I3848" s="29">
        <v>0.55000000000000004</v>
      </c>
      <c r="J3848" s="30">
        <v>3000</v>
      </c>
      <c r="K3848" s="31">
        <f t="shared" si="30"/>
        <v>1650.0000000000002</v>
      </c>
      <c r="L3848" s="31">
        <f t="shared" si="31"/>
        <v>412.50000000000006</v>
      </c>
      <c r="M3848" s="32">
        <v>0.25</v>
      </c>
      <c r="O3848" s="37"/>
      <c r="P3848" s="35">
        <f>Data!$I3848+0</f>
        <v>0.55000000000000004</v>
      </c>
      <c r="Q3848" s="33">
        <f>Data!$J3848-250</f>
        <v>2750</v>
      </c>
      <c r="R3848" s="34">
        <f>Data!$M3848-5%</f>
        <v>0.2</v>
      </c>
    </row>
    <row r="3849" spans="1:18" ht="15.75" customHeight="1" x14ac:dyDescent="0.2">
      <c r="A3849" s="22"/>
      <c r="B3849" s="27" t="s">
        <v>21</v>
      </c>
      <c r="C3849" s="27">
        <v>1185732</v>
      </c>
      <c r="D3849" s="28">
        <v>44336</v>
      </c>
      <c r="E3849" s="27" t="s">
        <v>22</v>
      </c>
      <c r="F3849" s="27" t="s">
        <v>136</v>
      </c>
      <c r="G3849" s="27" t="s">
        <v>137</v>
      </c>
      <c r="H3849" s="27" t="s">
        <v>27</v>
      </c>
      <c r="I3849" s="29">
        <v>0.55000000000000004</v>
      </c>
      <c r="J3849" s="30">
        <v>2500</v>
      </c>
      <c r="K3849" s="31">
        <f t="shared" si="30"/>
        <v>1375</v>
      </c>
      <c r="L3849" s="31">
        <f t="shared" si="31"/>
        <v>343.75</v>
      </c>
      <c r="M3849" s="32">
        <v>0.25</v>
      </c>
      <c r="O3849" s="37"/>
      <c r="P3849" s="35">
        <f>Data!$I3849+0</f>
        <v>0.55000000000000004</v>
      </c>
      <c r="Q3849" s="33">
        <f>Data!$J3849-250</f>
        <v>2250</v>
      </c>
      <c r="R3849" s="34">
        <f>Data!$M3849-5%</f>
        <v>0.2</v>
      </c>
    </row>
    <row r="3850" spans="1:18" ht="15.75" customHeight="1" x14ac:dyDescent="0.2">
      <c r="A3850" s="22"/>
      <c r="B3850" s="27" t="s">
        <v>21</v>
      </c>
      <c r="C3850" s="27">
        <v>1185732</v>
      </c>
      <c r="D3850" s="28">
        <v>44336</v>
      </c>
      <c r="E3850" s="27" t="s">
        <v>22</v>
      </c>
      <c r="F3850" s="27" t="s">
        <v>136</v>
      </c>
      <c r="G3850" s="27" t="s">
        <v>137</v>
      </c>
      <c r="H3850" s="27" t="s">
        <v>28</v>
      </c>
      <c r="I3850" s="29">
        <v>0.65</v>
      </c>
      <c r="J3850" s="30">
        <v>2750</v>
      </c>
      <c r="K3850" s="31">
        <f t="shared" si="30"/>
        <v>1787.5</v>
      </c>
      <c r="L3850" s="31">
        <f t="shared" si="31"/>
        <v>446.875</v>
      </c>
      <c r="M3850" s="32">
        <v>0.25</v>
      </c>
      <c r="O3850" s="37"/>
      <c r="P3850" s="35">
        <f>Data!$I3850+0</f>
        <v>0.65</v>
      </c>
      <c r="Q3850" s="33">
        <f>Data!$J3850-250</f>
        <v>2500</v>
      </c>
      <c r="R3850" s="34">
        <f>Data!$M3850-5%</f>
        <v>0.2</v>
      </c>
    </row>
    <row r="3851" spans="1:18" ht="15.75" customHeight="1" x14ac:dyDescent="0.2">
      <c r="A3851" s="22"/>
      <c r="B3851" s="27" t="s">
        <v>21</v>
      </c>
      <c r="C3851" s="27">
        <v>1185732</v>
      </c>
      <c r="D3851" s="28">
        <v>44336</v>
      </c>
      <c r="E3851" s="27" t="s">
        <v>22</v>
      </c>
      <c r="F3851" s="27" t="s">
        <v>136</v>
      </c>
      <c r="G3851" s="27" t="s">
        <v>137</v>
      </c>
      <c r="H3851" s="27" t="s">
        <v>29</v>
      </c>
      <c r="I3851" s="29">
        <v>0.70000000000000007</v>
      </c>
      <c r="J3851" s="30">
        <v>4000</v>
      </c>
      <c r="K3851" s="31">
        <f t="shared" si="30"/>
        <v>2800.0000000000005</v>
      </c>
      <c r="L3851" s="31">
        <f t="shared" si="31"/>
        <v>840.00000000000011</v>
      </c>
      <c r="M3851" s="32">
        <v>0.3</v>
      </c>
      <c r="O3851" s="37"/>
      <c r="P3851" s="35">
        <f>Data!$I3851+0</f>
        <v>0.70000000000000007</v>
      </c>
      <c r="Q3851" s="33">
        <f>Data!$J3851-250</f>
        <v>3750</v>
      </c>
      <c r="R3851" s="34">
        <f>Data!$M3851-5%</f>
        <v>0.25</v>
      </c>
    </row>
    <row r="3852" spans="1:18" ht="15.75" customHeight="1" x14ac:dyDescent="0.2">
      <c r="A3852" s="22"/>
      <c r="B3852" s="27" t="s">
        <v>21</v>
      </c>
      <c r="C3852" s="27">
        <v>1185732</v>
      </c>
      <c r="D3852" s="28">
        <v>44369</v>
      </c>
      <c r="E3852" s="27" t="s">
        <v>22</v>
      </c>
      <c r="F3852" s="27" t="s">
        <v>136</v>
      </c>
      <c r="G3852" s="27" t="s">
        <v>137</v>
      </c>
      <c r="H3852" s="27" t="s">
        <v>24</v>
      </c>
      <c r="I3852" s="29">
        <v>0.65</v>
      </c>
      <c r="J3852" s="30">
        <v>6500</v>
      </c>
      <c r="K3852" s="31">
        <f t="shared" si="30"/>
        <v>4225</v>
      </c>
      <c r="L3852" s="31">
        <f t="shared" si="31"/>
        <v>1478.7500000000002</v>
      </c>
      <c r="M3852" s="32">
        <v>0.35000000000000003</v>
      </c>
      <c r="O3852" s="37"/>
      <c r="P3852" s="35">
        <f>Data!$I3852+0</f>
        <v>0.65</v>
      </c>
      <c r="Q3852" s="33">
        <f>Data!$J3852-250</f>
        <v>6250</v>
      </c>
      <c r="R3852" s="34">
        <f>Data!$M3852-5%</f>
        <v>0.30000000000000004</v>
      </c>
    </row>
    <row r="3853" spans="1:18" ht="15.75" customHeight="1" x14ac:dyDescent="0.2">
      <c r="A3853" s="22"/>
      <c r="B3853" s="27" t="s">
        <v>21</v>
      </c>
      <c r="C3853" s="27">
        <v>1185732</v>
      </c>
      <c r="D3853" s="28">
        <v>44369</v>
      </c>
      <c r="E3853" s="27" t="s">
        <v>22</v>
      </c>
      <c r="F3853" s="27" t="s">
        <v>136</v>
      </c>
      <c r="G3853" s="27" t="s">
        <v>137</v>
      </c>
      <c r="H3853" s="27" t="s">
        <v>25</v>
      </c>
      <c r="I3853" s="29">
        <v>0.60000000000000009</v>
      </c>
      <c r="J3853" s="30">
        <v>4000</v>
      </c>
      <c r="K3853" s="31">
        <f t="shared" si="30"/>
        <v>2400.0000000000005</v>
      </c>
      <c r="L3853" s="31">
        <f t="shared" si="31"/>
        <v>840.00000000000023</v>
      </c>
      <c r="M3853" s="32">
        <v>0.35000000000000003</v>
      </c>
      <c r="O3853" s="37"/>
      <c r="P3853" s="35">
        <f>Data!$I3853+0</f>
        <v>0.60000000000000009</v>
      </c>
      <c r="Q3853" s="33">
        <f>Data!$J3853-250</f>
        <v>3750</v>
      </c>
      <c r="R3853" s="34">
        <f>Data!$M3853-5%</f>
        <v>0.30000000000000004</v>
      </c>
    </row>
    <row r="3854" spans="1:18" ht="15.75" customHeight="1" x14ac:dyDescent="0.2">
      <c r="A3854" s="22"/>
      <c r="B3854" s="27" t="s">
        <v>21</v>
      </c>
      <c r="C3854" s="27">
        <v>1185732</v>
      </c>
      <c r="D3854" s="28">
        <v>44369</v>
      </c>
      <c r="E3854" s="27" t="s">
        <v>22</v>
      </c>
      <c r="F3854" s="27" t="s">
        <v>136</v>
      </c>
      <c r="G3854" s="27" t="s">
        <v>137</v>
      </c>
      <c r="H3854" s="27" t="s">
        <v>26</v>
      </c>
      <c r="I3854" s="29">
        <v>0.55000000000000004</v>
      </c>
      <c r="J3854" s="30">
        <v>3250</v>
      </c>
      <c r="K3854" s="31">
        <f t="shared" si="30"/>
        <v>1787.5000000000002</v>
      </c>
      <c r="L3854" s="31">
        <f t="shared" si="31"/>
        <v>446.87500000000006</v>
      </c>
      <c r="M3854" s="32">
        <v>0.25</v>
      </c>
      <c r="O3854" s="37"/>
      <c r="P3854" s="35">
        <f>Data!$I3854+0</f>
        <v>0.55000000000000004</v>
      </c>
      <c r="Q3854" s="33">
        <f>Data!$J3854-250</f>
        <v>3000</v>
      </c>
      <c r="R3854" s="34">
        <f>Data!$M3854-5%</f>
        <v>0.2</v>
      </c>
    </row>
    <row r="3855" spans="1:18" ht="15.75" customHeight="1" x14ac:dyDescent="0.2">
      <c r="A3855" s="22"/>
      <c r="B3855" s="27" t="s">
        <v>21</v>
      </c>
      <c r="C3855" s="27">
        <v>1185732</v>
      </c>
      <c r="D3855" s="28">
        <v>44369</v>
      </c>
      <c r="E3855" s="27" t="s">
        <v>22</v>
      </c>
      <c r="F3855" s="27" t="s">
        <v>136</v>
      </c>
      <c r="G3855" s="27" t="s">
        <v>137</v>
      </c>
      <c r="H3855" s="27" t="s">
        <v>27</v>
      </c>
      <c r="I3855" s="29">
        <v>0.55000000000000004</v>
      </c>
      <c r="J3855" s="30">
        <v>3000</v>
      </c>
      <c r="K3855" s="31">
        <f t="shared" si="30"/>
        <v>1650.0000000000002</v>
      </c>
      <c r="L3855" s="31">
        <f t="shared" si="31"/>
        <v>412.50000000000006</v>
      </c>
      <c r="M3855" s="32">
        <v>0.25</v>
      </c>
      <c r="O3855" s="37"/>
      <c r="P3855" s="35">
        <f>Data!$I3855+0</f>
        <v>0.55000000000000004</v>
      </c>
      <c r="Q3855" s="33">
        <f>Data!$J3855-250</f>
        <v>2750</v>
      </c>
      <c r="R3855" s="34">
        <f>Data!$M3855-5%</f>
        <v>0.2</v>
      </c>
    </row>
    <row r="3856" spans="1:18" ht="15.75" customHeight="1" x14ac:dyDescent="0.2">
      <c r="A3856" s="22"/>
      <c r="B3856" s="27" t="s">
        <v>21</v>
      </c>
      <c r="C3856" s="27">
        <v>1185732</v>
      </c>
      <c r="D3856" s="28">
        <v>44369</v>
      </c>
      <c r="E3856" s="27" t="s">
        <v>22</v>
      </c>
      <c r="F3856" s="27" t="s">
        <v>136</v>
      </c>
      <c r="G3856" s="27" t="s">
        <v>137</v>
      </c>
      <c r="H3856" s="27" t="s">
        <v>28</v>
      </c>
      <c r="I3856" s="29">
        <v>0.65</v>
      </c>
      <c r="J3856" s="30">
        <v>3000</v>
      </c>
      <c r="K3856" s="31">
        <f t="shared" si="30"/>
        <v>1950</v>
      </c>
      <c r="L3856" s="31">
        <f t="shared" si="31"/>
        <v>487.5</v>
      </c>
      <c r="M3856" s="32">
        <v>0.25</v>
      </c>
      <c r="O3856" s="37"/>
      <c r="P3856" s="35">
        <f>Data!$I3856+0</f>
        <v>0.65</v>
      </c>
      <c r="Q3856" s="33">
        <f>Data!$J3856-250</f>
        <v>2750</v>
      </c>
      <c r="R3856" s="34">
        <f>Data!$M3856-5%</f>
        <v>0.2</v>
      </c>
    </row>
    <row r="3857" spans="1:18" ht="15.75" customHeight="1" x14ac:dyDescent="0.2">
      <c r="A3857" s="22"/>
      <c r="B3857" s="27" t="s">
        <v>21</v>
      </c>
      <c r="C3857" s="27">
        <v>1185732</v>
      </c>
      <c r="D3857" s="28">
        <v>44369</v>
      </c>
      <c r="E3857" s="27" t="s">
        <v>22</v>
      </c>
      <c r="F3857" s="27" t="s">
        <v>136</v>
      </c>
      <c r="G3857" s="27" t="s">
        <v>137</v>
      </c>
      <c r="H3857" s="27" t="s">
        <v>29</v>
      </c>
      <c r="I3857" s="29">
        <v>0.70000000000000007</v>
      </c>
      <c r="J3857" s="30">
        <v>4500</v>
      </c>
      <c r="K3857" s="31">
        <f t="shared" si="30"/>
        <v>3150.0000000000005</v>
      </c>
      <c r="L3857" s="31">
        <f t="shared" si="31"/>
        <v>945.00000000000011</v>
      </c>
      <c r="M3857" s="32">
        <v>0.3</v>
      </c>
      <c r="O3857" s="37"/>
      <c r="P3857" s="35">
        <f>Data!$I3857+0</f>
        <v>0.70000000000000007</v>
      </c>
      <c r="Q3857" s="33">
        <f>Data!$J3857-250</f>
        <v>4250</v>
      </c>
      <c r="R3857" s="34">
        <f>Data!$M3857-5%</f>
        <v>0.25</v>
      </c>
    </row>
    <row r="3858" spans="1:18" ht="15.75" customHeight="1" x14ac:dyDescent="0.2">
      <c r="A3858" s="22"/>
      <c r="B3858" s="27" t="s">
        <v>21</v>
      </c>
      <c r="C3858" s="27">
        <v>1185732</v>
      </c>
      <c r="D3858" s="28">
        <v>44397</v>
      </c>
      <c r="E3858" s="27" t="s">
        <v>22</v>
      </c>
      <c r="F3858" s="27" t="s">
        <v>136</v>
      </c>
      <c r="G3858" s="27" t="s">
        <v>137</v>
      </c>
      <c r="H3858" s="27" t="s">
        <v>24</v>
      </c>
      <c r="I3858" s="29">
        <v>0.65</v>
      </c>
      <c r="J3858" s="30">
        <v>6750</v>
      </c>
      <c r="K3858" s="31">
        <f t="shared" si="30"/>
        <v>4387.5</v>
      </c>
      <c r="L3858" s="31">
        <f t="shared" si="31"/>
        <v>1535.6250000000002</v>
      </c>
      <c r="M3858" s="32">
        <v>0.35000000000000003</v>
      </c>
      <c r="O3858" s="37"/>
      <c r="P3858" s="35">
        <f>Data!$I3858+0</f>
        <v>0.65</v>
      </c>
      <c r="Q3858" s="33">
        <f>Data!$J3858-250</f>
        <v>6500</v>
      </c>
      <c r="R3858" s="34">
        <f>Data!$M3858-5%</f>
        <v>0.30000000000000004</v>
      </c>
    </row>
    <row r="3859" spans="1:18" ht="15.75" customHeight="1" x14ac:dyDescent="0.2">
      <c r="A3859" s="22"/>
      <c r="B3859" s="27" t="s">
        <v>21</v>
      </c>
      <c r="C3859" s="27">
        <v>1185732</v>
      </c>
      <c r="D3859" s="28">
        <v>44397</v>
      </c>
      <c r="E3859" s="27" t="s">
        <v>22</v>
      </c>
      <c r="F3859" s="27" t="s">
        <v>136</v>
      </c>
      <c r="G3859" s="27" t="s">
        <v>137</v>
      </c>
      <c r="H3859" s="27" t="s">
        <v>25</v>
      </c>
      <c r="I3859" s="29">
        <v>0.60000000000000009</v>
      </c>
      <c r="J3859" s="30">
        <v>4250</v>
      </c>
      <c r="K3859" s="31">
        <f t="shared" si="30"/>
        <v>2550.0000000000005</v>
      </c>
      <c r="L3859" s="31">
        <f t="shared" si="31"/>
        <v>892.50000000000023</v>
      </c>
      <c r="M3859" s="32">
        <v>0.35000000000000003</v>
      </c>
      <c r="O3859" s="37"/>
      <c r="P3859" s="35">
        <f>Data!$I3859+0</f>
        <v>0.60000000000000009</v>
      </c>
      <c r="Q3859" s="33">
        <f>Data!$J3859-250</f>
        <v>4000</v>
      </c>
      <c r="R3859" s="34">
        <f>Data!$M3859-5%</f>
        <v>0.30000000000000004</v>
      </c>
    </row>
    <row r="3860" spans="1:18" ht="15.75" customHeight="1" x14ac:dyDescent="0.2">
      <c r="A3860" s="22"/>
      <c r="B3860" s="27" t="s">
        <v>21</v>
      </c>
      <c r="C3860" s="27">
        <v>1185732</v>
      </c>
      <c r="D3860" s="28">
        <v>44397</v>
      </c>
      <c r="E3860" s="27" t="s">
        <v>22</v>
      </c>
      <c r="F3860" s="27" t="s">
        <v>136</v>
      </c>
      <c r="G3860" s="27" t="s">
        <v>137</v>
      </c>
      <c r="H3860" s="27" t="s">
        <v>26</v>
      </c>
      <c r="I3860" s="29">
        <v>0.55000000000000004</v>
      </c>
      <c r="J3860" s="30">
        <v>3500</v>
      </c>
      <c r="K3860" s="31">
        <f t="shared" si="30"/>
        <v>1925.0000000000002</v>
      </c>
      <c r="L3860" s="31">
        <f t="shared" si="31"/>
        <v>481.25000000000006</v>
      </c>
      <c r="M3860" s="32">
        <v>0.25</v>
      </c>
      <c r="O3860" s="37"/>
      <c r="P3860" s="35">
        <f>Data!$I3860+0</f>
        <v>0.55000000000000004</v>
      </c>
      <c r="Q3860" s="33">
        <f>Data!$J3860-250</f>
        <v>3250</v>
      </c>
      <c r="R3860" s="34">
        <f>Data!$M3860-5%</f>
        <v>0.2</v>
      </c>
    </row>
    <row r="3861" spans="1:18" ht="15.75" customHeight="1" x14ac:dyDescent="0.2">
      <c r="A3861" s="22"/>
      <c r="B3861" s="27" t="s">
        <v>21</v>
      </c>
      <c r="C3861" s="27">
        <v>1185732</v>
      </c>
      <c r="D3861" s="28">
        <v>44397</v>
      </c>
      <c r="E3861" s="27" t="s">
        <v>22</v>
      </c>
      <c r="F3861" s="27" t="s">
        <v>136</v>
      </c>
      <c r="G3861" s="27" t="s">
        <v>137</v>
      </c>
      <c r="H3861" s="27" t="s">
        <v>27</v>
      </c>
      <c r="I3861" s="29">
        <v>0.55000000000000004</v>
      </c>
      <c r="J3861" s="30">
        <v>3000</v>
      </c>
      <c r="K3861" s="31">
        <f t="shared" si="30"/>
        <v>1650.0000000000002</v>
      </c>
      <c r="L3861" s="31">
        <f t="shared" si="31"/>
        <v>412.50000000000006</v>
      </c>
      <c r="M3861" s="32">
        <v>0.25</v>
      </c>
      <c r="O3861" s="37"/>
      <c r="P3861" s="35">
        <f>Data!$I3861+0</f>
        <v>0.55000000000000004</v>
      </c>
      <c r="Q3861" s="33">
        <f>Data!$J3861-250</f>
        <v>2750</v>
      </c>
      <c r="R3861" s="34">
        <f>Data!$M3861-5%</f>
        <v>0.2</v>
      </c>
    </row>
    <row r="3862" spans="1:18" ht="15.75" customHeight="1" x14ac:dyDescent="0.2">
      <c r="A3862" s="22"/>
      <c r="B3862" s="27" t="s">
        <v>21</v>
      </c>
      <c r="C3862" s="27">
        <v>1185732</v>
      </c>
      <c r="D3862" s="28">
        <v>44397</v>
      </c>
      <c r="E3862" s="27" t="s">
        <v>22</v>
      </c>
      <c r="F3862" s="27" t="s">
        <v>136</v>
      </c>
      <c r="G3862" s="27" t="s">
        <v>137</v>
      </c>
      <c r="H3862" s="27" t="s">
        <v>28</v>
      </c>
      <c r="I3862" s="29">
        <v>0.65</v>
      </c>
      <c r="J3862" s="30">
        <v>3250</v>
      </c>
      <c r="K3862" s="31">
        <f t="shared" si="30"/>
        <v>2112.5</v>
      </c>
      <c r="L3862" s="31">
        <f t="shared" si="31"/>
        <v>528.125</v>
      </c>
      <c r="M3862" s="32">
        <v>0.25</v>
      </c>
      <c r="O3862" s="37"/>
      <c r="P3862" s="35">
        <f>Data!$I3862+0</f>
        <v>0.65</v>
      </c>
      <c r="Q3862" s="33">
        <f>Data!$J3862-250</f>
        <v>3000</v>
      </c>
      <c r="R3862" s="34">
        <f>Data!$M3862-5%</f>
        <v>0.2</v>
      </c>
    </row>
    <row r="3863" spans="1:18" ht="15.75" customHeight="1" x14ac:dyDescent="0.2">
      <c r="A3863" s="22"/>
      <c r="B3863" s="27" t="s">
        <v>21</v>
      </c>
      <c r="C3863" s="27">
        <v>1185732</v>
      </c>
      <c r="D3863" s="28">
        <v>44397</v>
      </c>
      <c r="E3863" s="27" t="s">
        <v>22</v>
      </c>
      <c r="F3863" s="27" t="s">
        <v>136</v>
      </c>
      <c r="G3863" s="27" t="s">
        <v>137</v>
      </c>
      <c r="H3863" s="27" t="s">
        <v>29</v>
      </c>
      <c r="I3863" s="29">
        <v>0.70000000000000007</v>
      </c>
      <c r="J3863" s="30">
        <v>5000</v>
      </c>
      <c r="K3863" s="31">
        <f t="shared" si="30"/>
        <v>3500.0000000000005</v>
      </c>
      <c r="L3863" s="31">
        <f t="shared" si="31"/>
        <v>1050</v>
      </c>
      <c r="M3863" s="32">
        <v>0.3</v>
      </c>
      <c r="O3863" s="37"/>
      <c r="P3863" s="35">
        <f>Data!$I3863+0</f>
        <v>0.70000000000000007</v>
      </c>
      <c r="Q3863" s="33">
        <f>Data!$J3863-250</f>
        <v>4750</v>
      </c>
      <c r="R3863" s="34">
        <f>Data!$M3863-5%</f>
        <v>0.25</v>
      </c>
    </row>
    <row r="3864" spans="1:18" ht="15.75" customHeight="1" x14ac:dyDescent="0.2">
      <c r="A3864" s="22"/>
      <c r="B3864" s="27" t="s">
        <v>21</v>
      </c>
      <c r="C3864" s="27">
        <v>1185732</v>
      </c>
      <c r="D3864" s="28">
        <v>44429</v>
      </c>
      <c r="E3864" s="27" t="s">
        <v>22</v>
      </c>
      <c r="F3864" s="27" t="s">
        <v>136</v>
      </c>
      <c r="G3864" s="27" t="s">
        <v>137</v>
      </c>
      <c r="H3864" s="27" t="s">
        <v>24</v>
      </c>
      <c r="I3864" s="29">
        <v>0.65</v>
      </c>
      <c r="J3864" s="30">
        <v>6500</v>
      </c>
      <c r="K3864" s="31">
        <f t="shared" si="30"/>
        <v>4225</v>
      </c>
      <c r="L3864" s="31">
        <f t="shared" si="31"/>
        <v>1478.7500000000002</v>
      </c>
      <c r="M3864" s="32">
        <v>0.35000000000000003</v>
      </c>
      <c r="O3864" s="37"/>
      <c r="P3864" s="35">
        <f>Data!$I3864+0</f>
        <v>0.65</v>
      </c>
      <c r="Q3864" s="33">
        <f>Data!$J3864-250</f>
        <v>6250</v>
      </c>
      <c r="R3864" s="34">
        <f>Data!$M3864-5%</f>
        <v>0.30000000000000004</v>
      </c>
    </row>
    <row r="3865" spans="1:18" ht="15.75" customHeight="1" x14ac:dyDescent="0.2">
      <c r="A3865" s="22"/>
      <c r="B3865" s="27" t="s">
        <v>21</v>
      </c>
      <c r="C3865" s="27">
        <v>1185732</v>
      </c>
      <c r="D3865" s="28">
        <v>44429</v>
      </c>
      <c r="E3865" s="27" t="s">
        <v>22</v>
      </c>
      <c r="F3865" s="27" t="s">
        <v>136</v>
      </c>
      <c r="G3865" s="27" t="s">
        <v>137</v>
      </c>
      <c r="H3865" s="27" t="s">
        <v>25</v>
      </c>
      <c r="I3865" s="29">
        <v>0.60000000000000009</v>
      </c>
      <c r="J3865" s="30">
        <v>4250</v>
      </c>
      <c r="K3865" s="31">
        <f t="shared" si="30"/>
        <v>2550.0000000000005</v>
      </c>
      <c r="L3865" s="31">
        <f t="shared" si="31"/>
        <v>892.50000000000023</v>
      </c>
      <c r="M3865" s="32">
        <v>0.35000000000000003</v>
      </c>
      <c r="O3865" s="37"/>
      <c r="P3865" s="35">
        <f>Data!$I3865+0</f>
        <v>0.60000000000000009</v>
      </c>
      <c r="Q3865" s="33">
        <f>Data!$J3865-250</f>
        <v>4000</v>
      </c>
      <c r="R3865" s="34">
        <f>Data!$M3865-5%</f>
        <v>0.30000000000000004</v>
      </c>
    </row>
    <row r="3866" spans="1:18" ht="15.75" customHeight="1" x14ac:dyDescent="0.2">
      <c r="A3866" s="22"/>
      <c r="B3866" s="27" t="s">
        <v>21</v>
      </c>
      <c r="C3866" s="27">
        <v>1185732</v>
      </c>
      <c r="D3866" s="28">
        <v>44429</v>
      </c>
      <c r="E3866" s="27" t="s">
        <v>22</v>
      </c>
      <c r="F3866" s="27" t="s">
        <v>136</v>
      </c>
      <c r="G3866" s="27" t="s">
        <v>137</v>
      </c>
      <c r="H3866" s="27" t="s">
        <v>26</v>
      </c>
      <c r="I3866" s="29">
        <v>0.55000000000000004</v>
      </c>
      <c r="J3866" s="30">
        <v>3500</v>
      </c>
      <c r="K3866" s="31">
        <f t="shared" si="30"/>
        <v>1925.0000000000002</v>
      </c>
      <c r="L3866" s="31">
        <f t="shared" si="31"/>
        <v>481.25000000000006</v>
      </c>
      <c r="M3866" s="32">
        <v>0.25</v>
      </c>
      <c r="O3866" s="37"/>
      <c r="P3866" s="35">
        <f>Data!$I3866+0</f>
        <v>0.55000000000000004</v>
      </c>
      <c r="Q3866" s="33">
        <f>Data!$J3866-250</f>
        <v>3250</v>
      </c>
      <c r="R3866" s="34">
        <f>Data!$M3866-5%</f>
        <v>0.2</v>
      </c>
    </row>
    <row r="3867" spans="1:18" ht="15.75" customHeight="1" x14ac:dyDescent="0.2">
      <c r="A3867" s="22"/>
      <c r="B3867" s="27" t="s">
        <v>21</v>
      </c>
      <c r="C3867" s="27">
        <v>1185732</v>
      </c>
      <c r="D3867" s="28">
        <v>44429</v>
      </c>
      <c r="E3867" s="27" t="s">
        <v>22</v>
      </c>
      <c r="F3867" s="27" t="s">
        <v>136</v>
      </c>
      <c r="G3867" s="27" t="s">
        <v>137</v>
      </c>
      <c r="H3867" s="27" t="s">
        <v>27</v>
      </c>
      <c r="I3867" s="29">
        <v>0.55000000000000004</v>
      </c>
      <c r="J3867" s="30">
        <v>2500</v>
      </c>
      <c r="K3867" s="31">
        <f t="shared" si="30"/>
        <v>1375</v>
      </c>
      <c r="L3867" s="31">
        <f t="shared" si="31"/>
        <v>343.75</v>
      </c>
      <c r="M3867" s="32">
        <v>0.25</v>
      </c>
      <c r="O3867" s="37"/>
      <c r="P3867" s="35">
        <f>Data!$I3867+0</f>
        <v>0.55000000000000004</v>
      </c>
      <c r="Q3867" s="33">
        <f>Data!$J3867-250</f>
        <v>2250</v>
      </c>
      <c r="R3867" s="34">
        <f>Data!$M3867-5%</f>
        <v>0.2</v>
      </c>
    </row>
    <row r="3868" spans="1:18" ht="15.75" customHeight="1" x14ac:dyDescent="0.2">
      <c r="A3868" s="22"/>
      <c r="B3868" s="27" t="s">
        <v>21</v>
      </c>
      <c r="C3868" s="27">
        <v>1185732</v>
      </c>
      <c r="D3868" s="28">
        <v>44429</v>
      </c>
      <c r="E3868" s="27" t="s">
        <v>22</v>
      </c>
      <c r="F3868" s="27" t="s">
        <v>136</v>
      </c>
      <c r="G3868" s="27" t="s">
        <v>137</v>
      </c>
      <c r="H3868" s="27" t="s">
        <v>28</v>
      </c>
      <c r="I3868" s="29">
        <v>0.65</v>
      </c>
      <c r="J3868" s="30">
        <v>2250</v>
      </c>
      <c r="K3868" s="31">
        <f t="shared" si="30"/>
        <v>1462.5</v>
      </c>
      <c r="L3868" s="31">
        <f t="shared" si="31"/>
        <v>365.625</v>
      </c>
      <c r="M3868" s="32">
        <v>0.25</v>
      </c>
      <c r="O3868" s="37"/>
      <c r="P3868" s="35">
        <f>Data!$I3868+0</f>
        <v>0.65</v>
      </c>
      <c r="Q3868" s="33">
        <f>Data!$J3868-250</f>
        <v>2000</v>
      </c>
      <c r="R3868" s="34">
        <f>Data!$M3868-5%</f>
        <v>0.2</v>
      </c>
    </row>
    <row r="3869" spans="1:18" ht="15.75" customHeight="1" x14ac:dyDescent="0.2">
      <c r="A3869" s="22"/>
      <c r="B3869" s="27" t="s">
        <v>21</v>
      </c>
      <c r="C3869" s="27">
        <v>1185732</v>
      </c>
      <c r="D3869" s="28">
        <v>44429</v>
      </c>
      <c r="E3869" s="27" t="s">
        <v>22</v>
      </c>
      <c r="F3869" s="27" t="s">
        <v>136</v>
      </c>
      <c r="G3869" s="27" t="s">
        <v>137</v>
      </c>
      <c r="H3869" s="27" t="s">
        <v>29</v>
      </c>
      <c r="I3869" s="29">
        <v>0.70000000000000007</v>
      </c>
      <c r="J3869" s="30">
        <v>4000</v>
      </c>
      <c r="K3869" s="31">
        <f t="shared" si="30"/>
        <v>2800.0000000000005</v>
      </c>
      <c r="L3869" s="31">
        <f t="shared" si="31"/>
        <v>840.00000000000011</v>
      </c>
      <c r="M3869" s="32">
        <v>0.3</v>
      </c>
      <c r="O3869" s="37"/>
      <c r="P3869" s="35">
        <f>Data!$I3869+0</f>
        <v>0.70000000000000007</v>
      </c>
      <c r="Q3869" s="33">
        <f>Data!$J3869-250</f>
        <v>3750</v>
      </c>
      <c r="R3869" s="34">
        <f>Data!$M3869-5%</f>
        <v>0.25</v>
      </c>
    </row>
    <row r="3870" spans="1:18" ht="15.75" customHeight="1" x14ac:dyDescent="0.2">
      <c r="A3870" s="22"/>
      <c r="B3870" s="27" t="s">
        <v>21</v>
      </c>
      <c r="C3870" s="27">
        <v>1185732</v>
      </c>
      <c r="D3870" s="28">
        <v>44459</v>
      </c>
      <c r="E3870" s="27" t="s">
        <v>22</v>
      </c>
      <c r="F3870" s="27" t="s">
        <v>136</v>
      </c>
      <c r="G3870" s="27" t="s">
        <v>137</v>
      </c>
      <c r="H3870" s="27" t="s">
        <v>24</v>
      </c>
      <c r="I3870" s="29">
        <v>0.65</v>
      </c>
      <c r="J3870" s="30">
        <v>5250</v>
      </c>
      <c r="K3870" s="31">
        <f t="shared" si="30"/>
        <v>3412.5</v>
      </c>
      <c r="L3870" s="31">
        <f t="shared" si="31"/>
        <v>1194.375</v>
      </c>
      <c r="M3870" s="32">
        <v>0.35000000000000003</v>
      </c>
      <c r="O3870" s="37"/>
      <c r="P3870" s="35">
        <f>Data!$I3870+0</f>
        <v>0.65</v>
      </c>
      <c r="Q3870" s="33">
        <f>Data!$J3870-250</f>
        <v>5000</v>
      </c>
      <c r="R3870" s="34">
        <f>Data!$M3870-5%</f>
        <v>0.30000000000000004</v>
      </c>
    </row>
    <row r="3871" spans="1:18" ht="15.75" customHeight="1" x14ac:dyDescent="0.2">
      <c r="A3871" s="22"/>
      <c r="B3871" s="27" t="s">
        <v>21</v>
      </c>
      <c r="C3871" s="27">
        <v>1185732</v>
      </c>
      <c r="D3871" s="28">
        <v>44459</v>
      </c>
      <c r="E3871" s="27" t="s">
        <v>22</v>
      </c>
      <c r="F3871" s="27" t="s">
        <v>136</v>
      </c>
      <c r="G3871" s="27" t="s">
        <v>137</v>
      </c>
      <c r="H3871" s="27" t="s">
        <v>25</v>
      </c>
      <c r="I3871" s="29">
        <v>0.60000000000000009</v>
      </c>
      <c r="J3871" s="30">
        <v>3250</v>
      </c>
      <c r="K3871" s="31">
        <f t="shared" si="30"/>
        <v>1950.0000000000002</v>
      </c>
      <c r="L3871" s="31">
        <f t="shared" si="31"/>
        <v>682.50000000000011</v>
      </c>
      <c r="M3871" s="32">
        <v>0.35000000000000003</v>
      </c>
      <c r="O3871" s="37"/>
      <c r="P3871" s="35">
        <f>Data!$I3871+0</f>
        <v>0.60000000000000009</v>
      </c>
      <c r="Q3871" s="33">
        <f>Data!$J3871-250</f>
        <v>3000</v>
      </c>
      <c r="R3871" s="34">
        <f>Data!$M3871-5%</f>
        <v>0.30000000000000004</v>
      </c>
    </row>
    <row r="3872" spans="1:18" ht="15.75" customHeight="1" x14ac:dyDescent="0.2">
      <c r="A3872" s="22"/>
      <c r="B3872" s="27" t="s">
        <v>21</v>
      </c>
      <c r="C3872" s="27">
        <v>1185732</v>
      </c>
      <c r="D3872" s="28">
        <v>44459</v>
      </c>
      <c r="E3872" s="27" t="s">
        <v>22</v>
      </c>
      <c r="F3872" s="27" t="s">
        <v>136</v>
      </c>
      <c r="G3872" s="27" t="s">
        <v>137</v>
      </c>
      <c r="H3872" s="27" t="s">
        <v>26</v>
      </c>
      <c r="I3872" s="29">
        <v>0.55000000000000004</v>
      </c>
      <c r="J3872" s="30">
        <v>2250</v>
      </c>
      <c r="K3872" s="31">
        <f t="shared" si="30"/>
        <v>1237.5</v>
      </c>
      <c r="L3872" s="31">
        <f t="shared" si="31"/>
        <v>309.375</v>
      </c>
      <c r="M3872" s="32">
        <v>0.25</v>
      </c>
      <c r="O3872" s="37"/>
      <c r="P3872" s="35">
        <f>Data!$I3872+0</f>
        <v>0.55000000000000004</v>
      </c>
      <c r="Q3872" s="33">
        <f>Data!$J3872-250</f>
        <v>2000</v>
      </c>
      <c r="R3872" s="34">
        <f>Data!$M3872-5%</f>
        <v>0.2</v>
      </c>
    </row>
    <row r="3873" spans="1:18" ht="15.75" customHeight="1" x14ac:dyDescent="0.2">
      <c r="A3873" s="22"/>
      <c r="B3873" s="27" t="s">
        <v>21</v>
      </c>
      <c r="C3873" s="27">
        <v>1185732</v>
      </c>
      <c r="D3873" s="28">
        <v>44459</v>
      </c>
      <c r="E3873" s="27" t="s">
        <v>22</v>
      </c>
      <c r="F3873" s="27" t="s">
        <v>136</v>
      </c>
      <c r="G3873" s="27" t="s">
        <v>137</v>
      </c>
      <c r="H3873" s="27" t="s">
        <v>27</v>
      </c>
      <c r="I3873" s="29">
        <v>0.55000000000000004</v>
      </c>
      <c r="J3873" s="30">
        <v>2000</v>
      </c>
      <c r="K3873" s="31">
        <f t="shared" si="30"/>
        <v>1100</v>
      </c>
      <c r="L3873" s="31">
        <f t="shared" si="31"/>
        <v>275</v>
      </c>
      <c r="M3873" s="32">
        <v>0.25</v>
      </c>
      <c r="O3873" s="37"/>
      <c r="P3873" s="35">
        <f>Data!$I3873+0</f>
        <v>0.55000000000000004</v>
      </c>
      <c r="Q3873" s="33">
        <f>Data!$J3873-250</f>
        <v>1750</v>
      </c>
      <c r="R3873" s="34">
        <f>Data!$M3873-5%</f>
        <v>0.2</v>
      </c>
    </row>
    <row r="3874" spans="1:18" ht="15.75" customHeight="1" x14ac:dyDescent="0.2">
      <c r="A3874" s="22"/>
      <c r="B3874" s="27" t="s">
        <v>21</v>
      </c>
      <c r="C3874" s="27">
        <v>1185732</v>
      </c>
      <c r="D3874" s="28">
        <v>44459</v>
      </c>
      <c r="E3874" s="27" t="s">
        <v>22</v>
      </c>
      <c r="F3874" s="27" t="s">
        <v>136</v>
      </c>
      <c r="G3874" s="27" t="s">
        <v>137</v>
      </c>
      <c r="H3874" s="27" t="s">
        <v>28</v>
      </c>
      <c r="I3874" s="29">
        <v>0.65</v>
      </c>
      <c r="J3874" s="30">
        <v>2000</v>
      </c>
      <c r="K3874" s="31">
        <f t="shared" si="30"/>
        <v>1300</v>
      </c>
      <c r="L3874" s="31">
        <f t="shared" si="31"/>
        <v>325</v>
      </c>
      <c r="M3874" s="32">
        <v>0.25</v>
      </c>
      <c r="O3874" s="37"/>
      <c r="P3874" s="35">
        <f>Data!$I3874+0</f>
        <v>0.65</v>
      </c>
      <c r="Q3874" s="33">
        <f>Data!$J3874-250</f>
        <v>1750</v>
      </c>
      <c r="R3874" s="34">
        <f>Data!$M3874-5%</f>
        <v>0.2</v>
      </c>
    </row>
    <row r="3875" spans="1:18" ht="15.75" customHeight="1" x14ac:dyDescent="0.2">
      <c r="A3875" s="22"/>
      <c r="B3875" s="27" t="s">
        <v>21</v>
      </c>
      <c r="C3875" s="27">
        <v>1185732</v>
      </c>
      <c r="D3875" s="28">
        <v>44459</v>
      </c>
      <c r="E3875" s="27" t="s">
        <v>22</v>
      </c>
      <c r="F3875" s="27" t="s">
        <v>136</v>
      </c>
      <c r="G3875" s="27" t="s">
        <v>137</v>
      </c>
      <c r="H3875" s="27" t="s">
        <v>29</v>
      </c>
      <c r="I3875" s="29">
        <v>0.70000000000000007</v>
      </c>
      <c r="J3875" s="30">
        <v>3000</v>
      </c>
      <c r="K3875" s="31">
        <f t="shared" si="30"/>
        <v>2100</v>
      </c>
      <c r="L3875" s="31">
        <f t="shared" si="31"/>
        <v>630</v>
      </c>
      <c r="M3875" s="32">
        <v>0.3</v>
      </c>
      <c r="O3875" s="37"/>
      <c r="P3875" s="35">
        <f>Data!$I3875+0</f>
        <v>0.70000000000000007</v>
      </c>
      <c r="Q3875" s="33">
        <f>Data!$J3875-250</f>
        <v>2750</v>
      </c>
      <c r="R3875" s="34">
        <f>Data!$M3875-5%</f>
        <v>0.25</v>
      </c>
    </row>
    <row r="3876" spans="1:18" ht="15.75" customHeight="1" x14ac:dyDescent="0.2">
      <c r="A3876" s="22"/>
      <c r="B3876" s="27" t="s">
        <v>21</v>
      </c>
      <c r="C3876" s="27">
        <v>1185732</v>
      </c>
      <c r="D3876" s="28">
        <v>44491</v>
      </c>
      <c r="E3876" s="27" t="s">
        <v>22</v>
      </c>
      <c r="F3876" s="27" t="s">
        <v>136</v>
      </c>
      <c r="G3876" s="27" t="s">
        <v>137</v>
      </c>
      <c r="H3876" s="27" t="s">
        <v>24</v>
      </c>
      <c r="I3876" s="29">
        <v>0.70000000000000007</v>
      </c>
      <c r="J3876" s="30">
        <v>4500</v>
      </c>
      <c r="K3876" s="31">
        <f t="shared" si="30"/>
        <v>3150.0000000000005</v>
      </c>
      <c r="L3876" s="31">
        <f t="shared" si="31"/>
        <v>1102.5000000000002</v>
      </c>
      <c r="M3876" s="32">
        <v>0.35000000000000003</v>
      </c>
      <c r="O3876" s="37"/>
      <c r="P3876" s="35">
        <f>Data!$I3876+0</f>
        <v>0.70000000000000007</v>
      </c>
      <c r="Q3876" s="33">
        <f>Data!$J3876-250</f>
        <v>4250</v>
      </c>
      <c r="R3876" s="34">
        <f>Data!$M3876-5%</f>
        <v>0.30000000000000004</v>
      </c>
    </row>
    <row r="3877" spans="1:18" ht="15.75" customHeight="1" x14ac:dyDescent="0.2">
      <c r="A3877" s="22"/>
      <c r="B3877" s="27" t="s">
        <v>21</v>
      </c>
      <c r="C3877" s="27">
        <v>1185732</v>
      </c>
      <c r="D3877" s="28">
        <v>44491</v>
      </c>
      <c r="E3877" s="27" t="s">
        <v>22</v>
      </c>
      <c r="F3877" s="27" t="s">
        <v>136</v>
      </c>
      <c r="G3877" s="27" t="s">
        <v>137</v>
      </c>
      <c r="H3877" s="27" t="s">
        <v>25</v>
      </c>
      <c r="I3877" s="29">
        <v>0.65000000000000013</v>
      </c>
      <c r="J3877" s="30">
        <v>2750</v>
      </c>
      <c r="K3877" s="31">
        <f t="shared" si="30"/>
        <v>1787.5000000000005</v>
      </c>
      <c r="L3877" s="31">
        <f t="shared" si="31"/>
        <v>625.62500000000023</v>
      </c>
      <c r="M3877" s="32">
        <v>0.35000000000000003</v>
      </c>
      <c r="O3877" s="37"/>
      <c r="P3877" s="35">
        <f>Data!$I3877+0</f>
        <v>0.65000000000000013</v>
      </c>
      <c r="Q3877" s="33">
        <f>Data!$J3877-250</f>
        <v>2500</v>
      </c>
      <c r="R3877" s="34">
        <f>Data!$M3877-5%</f>
        <v>0.30000000000000004</v>
      </c>
    </row>
    <row r="3878" spans="1:18" ht="15.75" customHeight="1" x14ac:dyDescent="0.2">
      <c r="A3878" s="22"/>
      <c r="B3878" s="27" t="s">
        <v>21</v>
      </c>
      <c r="C3878" s="27">
        <v>1185732</v>
      </c>
      <c r="D3878" s="28">
        <v>44491</v>
      </c>
      <c r="E3878" s="27" t="s">
        <v>22</v>
      </c>
      <c r="F3878" s="27" t="s">
        <v>136</v>
      </c>
      <c r="G3878" s="27" t="s">
        <v>137</v>
      </c>
      <c r="H3878" s="27" t="s">
        <v>26</v>
      </c>
      <c r="I3878" s="29">
        <v>0.65000000000000013</v>
      </c>
      <c r="J3878" s="30">
        <v>1750</v>
      </c>
      <c r="K3878" s="31">
        <f t="shared" si="30"/>
        <v>1137.5000000000002</v>
      </c>
      <c r="L3878" s="31">
        <f t="shared" si="31"/>
        <v>284.37500000000006</v>
      </c>
      <c r="M3878" s="32">
        <v>0.25</v>
      </c>
      <c r="O3878" s="37"/>
      <c r="P3878" s="35">
        <f>Data!$I3878+0</f>
        <v>0.65000000000000013</v>
      </c>
      <c r="Q3878" s="33">
        <f>Data!$J3878-250</f>
        <v>1500</v>
      </c>
      <c r="R3878" s="34">
        <f>Data!$M3878-5%</f>
        <v>0.2</v>
      </c>
    </row>
    <row r="3879" spans="1:18" ht="15.75" customHeight="1" x14ac:dyDescent="0.2">
      <c r="A3879" s="22"/>
      <c r="B3879" s="27" t="s">
        <v>21</v>
      </c>
      <c r="C3879" s="27">
        <v>1185732</v>
      </c>
      <c r="D3879" s="28">
        <v>44491</v>
      </c>
      <c r="E3879" s="27" t="s">
        <v>22</v>
      </c>
      <c r="F3879" s="27" t="s">
        <v>136</v>
      </c>
      <c r="G3879" s="27" t="s">
        <v>137</v>
      </c>
      <c r="H3879" s="27" t="s">
        <v>27</v>
      </c>
      <c r="I3879" s="29">
        <v>0.65000000000000013</v>
      </c>
      <c r="J3879" s="30">
        <v>1500</v>
      </c>
      <c r="K3879" s="31">
        <f t="shared" si="30"/>
        <v>975.00000000000023</v>
      </c>
      <c r="L3879" s="31">
        <f t="shared" si="31"/>
        <v>243.75000000000006</v>
      </c>
      <c r="M3879" s="32">
        <v>0.25</v>
      </c>
      <c r="O3879" s="37"/>
      <c r="P3879" s="35">
        <f>Data!$I3879+0</f>
        <v>0.65000000000000013</v>
      </c>
      <c r="Q3879" s="33">
        <f>Data!$J3879-250</f>
        <v>1250</v>
      </c>
      <c r="R3879" s="34">
        <f>Data!$M3879-5%</f>
        <v>0.2</v>
      </c>
    </row>
    <row r="3880" spans="1:18" ht="15.75" customHeight="1" x14ac:dyDescent="0.2">
      <c r="A3880" s="22"/>
      <c r="B3880" s="27" t="s">
        <v>21</v>
      </c>
      <c r="C3880" s="27">
        <v>1185732</v>
      </c>
      <c r="D3880" s="28">
        <v>44491</v>
      </c>
      <c r="E3880" s="27" t="s">
        <v>22</v>
      </c>
      <c r="F3880" s="27" t="s">
        <v>136</v>
      </c>
      <c r="G3880" s="27" t="s">
        <v>137</v>
      </c>
      <c r="H3880" s="27" t="s">
        <v>28</v>
      </c>
      <c r="I3880" s="29">
        <v>0.75000000000000011</v>
      </c>
      <c r="J3880" s="30">
        <v>1500</v>
      </c>
      <c r="K3880" s="31">
        <f t="shared" si="30"/>
        <v>1125.0000000000002</v>
      </c>
      <c r="L3880" s="31">
        <f t="shared" si="31"/>
        <v>281.25000000000006</v>
      </c>
      <c r="M3880" s="32">
        <v>0.25</v>
      </c>
      <c r="O3880" s="37"/>
      <c r="P3880" s="35">
        <f>Data!$I3880+0</f>
        <v>0.75000000000000011</v>
      </c>
      <c r="Q3880" s="33">
        <f>Data!$J3880-250</f>
        <v>1250</v>
      </c>
      <c r="R3880" s="34">
        <f>Data!$M3880-5%</f>
        <v>0.2</v>
      </c>
    </row>
    <row r="3881" spans="1:18" ht="15.75" customHeight="1" x14ac:dyDescent="0.2">
      <c r="A3881" s="22"/>
      <c r="B3881" s="27" t="s">
        <v>21</v>
      </c>
      <c r="C3881" s="27">
        <v>1185732</v>
      </c>
      <c r="D3881" s="28">
        <v>44491</v>
      </c>
      <c r="E3881" s="27" t="s">
        <v>22</v>
      </c>
      <c r="F3881" s="27" t="s">
        <v>136</v>
      </c>
      <c r="G3881" s="27" t="s">
        <v>137</v>
      </c>
      <c r="H3881" s="27" t="s">
        <v>29</v>
      </c>
      <c r="I3881" s="29">
        <v>0.8</v>
      </c>
      <c r="J3881" s="30">
        <v>2750</v>
      </c>
      <c r="K3881" s="31">
        <f t="shared" si="30"/>
        <v>2200</v>
      </c>
      <c r="L3881" s="31">
        <f t="shared" si="31"/>
        <v>660</v>
      </c>
      <c r="M3881" s="32">
        <v>0.3</v>
      </c>
      <c r="O3881" s="37"/>
      <c r="P3881" s="35">
        <f>Data!$I3881+0</f>
        <v>0.8</v>
      </c>
      <c r="Q3881" s="33">
        <f>Data!$J3881-250</f>
        <v>2500</v>
      </c>
      <c r="R3881" s="34">
        <f>Data!$M3881-5%</f>
        <v>0.25</v>
      </c>
    </row>
    <row r="3882" spans="1:18" ht="15.75" customHeight="1" x14ac:dyDescent="0.2">
      <c r="A3882" s="22"/>
      <c r="B3882" s="27" t="s">
        <v>21</v>
      </c>
      <c r="C3882" s="27">
        <v>1185732</v>
      </c>
      <c r="D3882" s="28">
        <v>44521</v>
      </c>
      <c r="E3882" s="27" t="s">
        <v>22</v>
      </c>
      <c r="F3882" s="27" t="s">
        <v>136</v>
      </c>
      <c r="G3882" s="27" t="s">
        <v>137</v>
      </c>
      <c r="H3882" s="27" t="s">
        <v>24</v>
      </c>
      <c r="I3882" s="29">
        <v>0.75000000000000011</v>
      </c>
      <c r="J3882" s="30">
        <v>4250</v>
      </c>
      <c r="K3882" s="31">
        <f t="shared" si="30"/>
        <v>3187.5000000000005</v>
      </c>
      <c r="L3882" s="31">
        <f t="shared" si="31"/>
        <v>1115.6250000000002</v>
      </c>
      <c r="M3882" s="32">
        <v>0.35000000000000003</v>
      </c>
      <c r="O3882" s="37"/>
      <c r="P3882" s="35">
        <f>Data!$I3882+0</f>
        <v>0.75000000000000011</v>
      </c>
      <c r="Q3882" s="33">
        <f>Data!$J3882-250</f>
        <v>4000</v>
      </c>
      <c r="R3882" s="34">
        <f>Data!$M3882-5%</f>
        <v>0.30000000000000004</v>
      </c>
    </row>
    <row r="3883" spans="1:18" ht="15.75" customHeight="1" x14ac:dyDescent="0.2">
      <c r="A3883" s="22"/>
      <c r="B3883" s="27" t="s">
        <v>21</v>
      </c>
      <c r="C3883" s="27">
        <v>1185732</v>
      </c>
      <c r="D3883" s="28">
        <v>44521</v>
      </c>
      <c r="E3883" s="27" t="s">
        <v>22</v>
      </c>
      <c r="F3883" s="27" t="s">
        <v>136</v>
      </c>
      <c r="G3883" s="27" t="s">
        <v>137</v>
      </c>
      <c r="H3883" s="27" t="s">
        <v>25</v>
      </c>
      <c r="I3883" s="29">
        <v>0.65000000000000013</v>
      </c>
      <c r="J3883" s="30">
        <v>3000</v>
      </c>
      <c r="K3883" s="31">
        <f t="shared" si="30"/>
        <v>1950.0000000000005</v>
      </c>
      <c r="L3883" s="31">
        <f t="shared" si="31"/>
        <v>682.50000000000023</v>
      </c>
      <c r="M3883" s="32">
        <v>0.35000000000000003</v>
      </c>
      <c r="O3883" s="37"/>
      <c r="P3883" s="35">
        <f>Data!$I3883+0</f>
        <v>0.65000000000000013</v>
      </c>
      <c r="Q3883" s="33">
        <f>Data!$J3883-250</f>
        <v>2750</v>
      </c>
      <c r="R3883" s="34">
        <f>Data!$M3883-5%</f>
        <v>0.30000000000000004</v>
      </c>
    </row>
    <row r="3884" spans="1:18" ht="15.75" customHeight="1" x14ac:dyDescent="0.2">
      <c r="A3884" s="22"/>
      <c r="B3884" s="27" t="s">
        <v>21</v>
      </c>
      <c r="C3884" s="27">
        <v>1185732</v>
      </c>
      <c r="D3884" s="28">
        <v>44521</v>
      </c>
      <c r="E3884" s="27" t="s">
        <v>22</v>
      </c>
      <c r="F3884" s="27" t="s">
        <v>136</v>
      </c>
      <c r="G3884" s="27" t="s">
        <v>137</v>
      </c>
      <c r="H3884" s="27" t="s">
        <v>26</v>
      </c>
      <c r="I3884" s="29">
        <v>0.65000000000000013</v>
      </c>
      <c r="J3884" s="30">
        <v>3200</v>
      </c>
      <c r="K3884" s="31">
        <f t="shared" si="30"/>
        <v>2080.0000000000005</v>
      </c>
      <c r="L3884" s="31">
        <f t="shared" si="31"/>
        <v>520.00000000000011</v>
      </c>
      <c r="M3884" s="32">
        <v>0.25</v>
      </c>
      <c r="O3884" s="37"/>
      <c r="P3884" s="35">
        <f>Data!$I3884+0</f>
        <v>0.65000000000000013</v>
      </c>
      <c r="Q3884" s="33">
        <f>Data!$J3884-250</f>
        <v>2950</v>
      </c>
      <c r="R3884" s="34">
        <f>Data!$M3884-5%</f>
        <v>0.2</v>
      </c>
    </row>
    <row r="3885" spans="1:18" ht="15.75" customHeight="1" x14ac:dyDescent="0.2">
      <c r="A3885" s="22"/>
      <c r="B3885" s="27" t="s">
        <v>21</v>
      </c>
      <c r="C3885" s="27">
        <v>1185732</v>
      </c>
      <c r="D3885" s="28">
        <v>44521</v>
      </c>
      <c r="E3885" s="27" t="s">
        <v>22</v>
      </c>
      <c r="F3885" s="27" t="s">
        <v>136</v>
      </c>
      <c r="G3885" s="27" t="s">
        <v>137</v>
      </c>
      <c r="H3885" s="27" t="s">
        <v>27</v>
      </c>
      <c r="I3885" s="29">
        <v>0.65000000000000013</v>
      </c>
      <c r="J3885" s="30">
        <v>3000</v>
      </c>
      <c r="K3885" s="31">
        <f t="shared" si="30"/>
        <v>1950.0000000000005</v>
      </c>
      <c r="L3885" s="31">
        <f t="shared" si="31"/>
        <v>487.50000000000011</v>
      </c>
      <c r="M3885" s="32">
        <v>0.25</v>
      </c>
      <c r="O3885" s="37"/>
      <c r="P3885" s="35">
        <f>Data!$I3885+0</f>
        <v>0.65000000000000013</v>
      </c>
      <c r="Q3885" s="33">
        <f>Data!$J3885-250</f>
        <v>2750</v>
      </c>
      <c r="R3885" s="34">
        <f>Data!$M3885-5%</f>
        <v>0.2</v>
      </c>
    </row>
    <row r="3886" spans="1:18" ht="15.75" customHeight="1" x14ac:dyDescent="0.2">
      <c r="A3886" s="22"/>
      <c r="B3886" s="27" t="s">
        <v>21</v>
      </c>
      <c r="C3886" s="27">
        <v>1185732</v>
      </c>
      <c r="D3886" s="28">
        <v>44521</v>
      </c>
      <c r="E3886" s="27" t="s">
        <v>22</v>
      </c>
      <c r="F3886" s="27" t="s">
        <v>136</v>
      </c>
      <c r="G3886" s="27" t="s">
        <v>137</v>
      </c>
      <c r="H3886" s="27" t="s">
        <v>28</v>
      </c>
      <c r="I3886" s="29">
        <v>0.75000000000000011</v>
      </c>
      <c r="J3886" s="30">
        <v>2750</v>
      </c>
      <c r="K3886" s="31">
        <f t="shared" si="30"/>
        <v>2062.5000000000005</v>
      </c>
      <c r="L3886" s="31">
        <f t="shared" si="31"/>
        <v>515.62500000000011</v>
      </c>
      <c r="M3886" s="32">
        <v>0.25</v>
      </c>
      <c r="O3886" s="37"/>
      <c r="P3886" s="35">
        <f>Data!$I3886+0</f>
        <v>0.75000000000000011</v>
      </c>
      <c r="Q3886" s="33">
        <f>Data!$J3886-250</f>
        <v>2500</v>
      </c>
      <c r="R3886" s="34">
        <f>Data!$M3886-5%</f>
        <v>0.2</v>
      </c>
    </row>
    <row r="3887" spans="1:18" ht="15.75" customHeight="1" x14ac:dyDescent="0.2">
      <c r="A3887" s="22"/>
      <c r="B3887" s="27" t="s">
        <v>21</v>
      </c>
      <c r="C3887" s="27">
        <v>1185732</v>
      </c>
      <c r="D3887" s="28">
        <v>44521</v>
      </c>
      <c r="E3887" s="27" t="s">
        <v>22</v>
      </c>
      <c r="F3887" s="27" t="s">
        <v>136</v>
      </c>
      <c r="G3887" s="27" t="s">
        <v>137</v>
      </c>
      <c r="H3887" s="27" t="s">
        <v>29</v>
      </c>
      <c r="I3887" s="29">
        <v>0.8</v>
      </c>
      <c r="J3887" s="30">
        <v>3750</v>
      </c>
      <c r="K3887" s="31">
        <f t="shared" si="30"/>
        <v>3000</v>
      </c>
      <c r="L3887" s="31">
        <f t="shared" si="31"/>
        <v>900</v>
      </c>
      <c r="M3887" s="32">
        <v>0.3</v>
      </c>
      <c r="O3887" s="37"/>
      <c r="P3887" s="35">
        <f>Data!$I3887+0</f>
        <v>0.8</v>
      </c>
      <c r="Q3887" s="33">
        <f>Data!$J3887-250</f>
        <v>3500</v>
      </c>
      <c r="R3887" s="34">
        <f>Data!$M3887-5%</f>
        <v>0.25</v>
      </c>
    </row>
    <row r="3888" spans="1:18" ht="15.75" customHeight="1" x14ac:dyDescent="0.2">
      <c r="A3888" s="22"/>
      <c r="B3888" s="27" t="s">
        <v>21</v>
      </c>
      <c r="C3888" s="27">
        <v>1185732</v>
      </c>
      <c r="D3888" s="28">
        <v>44550</v>
      </c>
      <c r="E3888" s="27" t="s">
        <v>22</v>
      </c>
      <c r="F3888" s="27" t="s">
        <v>136</v>
      </c>
      <c r="G3888" s="27" t="s">
        <v>137</v>
      </c>
      <c r="H3888" s="27" t="s">
        <v>24</v>
      </c>
      <c r="I3888" s="29">
        <v>0.75000000000000011</v>
      </c>
      <c r="J3888" s="30">
        <v>6000</v>
      </c>
      <c r="K3888" s="31">
        <f t="shared" si="30"/>
        <v>4500.0000000000009</v>
      </c>
      <c r="L3888" s="31">
        <f t="shared" si="31"/>
        <v>1575.0000000000005</v>
      </c>
      <c r="M3888" s="32">
        <v>0.35000000000000003</v>
      </c>
      <c r="O3888" s="37"/>
      <c r="P3888" s="35">
        <f>Data!$I3888+0</f>
        <v>0.75000000000000011</v>
      </c>
      <c r="Q3888" s="33">
        <f>Data!$J3888-250</f>
        <v>5750</v>
      </c>
      <c r="R3888" s="34">
        <f>Data!$M3888-5%</f>
        <v>0.30000000000000004</v>
      </c>
    </row>
    <row r="3889" spans="1:18" ht="15.75" customHeight="1" x14ac:dyDescent="0.2">
      <c r="A3889" s="22"/>
      <c r="B3889" s="27" t="s">
        <v>21</v>
      </c>
      <c r="C3889" s="27">
        <v>1185732</v>
      </c>
      <c r="D3889" s="28">
        <v>44550</v>
      </c>
      <c r="E3889" s="27" t="s">
        <v>22</v>
      </c>
      <c r="F3889" s="27" t="s">
        <v>136</v>
      </c>
      <c r="G3889" s="27" t="s">
        <v>137</v>
      </c>
      <c r="H3889" s="27" t="s">
        <v>25</v>
      </c>
      <c r="I3889" s="29">
        <v>0.65000000000000013</v>
      </c>
      <c r="J3889" s="30">
        <v>4000</v>
      </c>
      <c r="K3889" s="31">
        <f t="shared" si="30"/>
        <v>2600.0000000000005</v>
      </c>
      <c r="L3889" s="31">
        <f t="shared" si="31"/>
        <v>910.00000000000023</v>
      </c>
      <c r="M3889" s="32">
        <v>0.35000000000000003</v>
      </c>
      <c r="O3889" s="37"/>
      <c r="P3889" s="35">
        <f>Data!$I3889+0</f>
        <v>0.65000000000000013</v>
      </c>
      <c r="Q3889" s="33">
        <f>Data!$J3889-250</f>
        <v>3750</v>
      </c>
      <c r="R3889" s="34">
        <f>Data!$M3889-5%</f>
        <v>0.30000000000000004</v>
      </c>
    </row>
    <row r="3890" spans="1:18" ht="15.75" customHeight="1" x14ac:dyDescent="0.2">
      <c r="A3890" s="22"/>
      <c r="B3890" s="27" t="s">
        <v>21</v>
      </c>
      <c r="C3890" s="27">
        <v>1185732</v>
      </c>
      <c r="D3890" s="28">
        <v>44550</v>
      </c>
      <c r="E3890" s="27" t="s">
        <v>22</v>
      </c>
      <c r="F3890" s="27" t="s">
        <v>136</v>
      </c>
      <c r="G3890" s="27" t="s">
        <v>137</v>
      </c>
      <c r="H3890" s="27" t="s">
        <v>26</v>
      </c>
      <c r="I3890" s="29">
        <v>0.65000000000000013</v>
      </c>
      <c r="J3890" s="30">
        <v>3750</v>
      </c>
      <c r="K3890" s="31">
        <f t="shared" si="30"/>
        <v>2437.5000000000005</v>
      </c>
      <c r="L3890" s="31">
        <f t="shared" si="31"/>
        <v>609.37500000000011</v>
      </c>
      <c r="M3890" s="32">
        <v>0.25</v>
      </c>
      <c r="O3890" s="37"/>
      <c r="P3890" s="35">
        <f>Data!$I3890+0</f>
        <v>0.65000000000000013</v>
      </c>
      <c r="Q3890" s="33">
        <f>Data!$J3890-250</f>
        <v>3500</v>
      </c>
      <c r="R3890" s="34">
        <f>Data!$M3890-5%</f>
        <v>0.2</v>
      </c>
    </row>
    <row r="3891" spans="1:18" ht="15.75" customHeight="1" x14ac:dyDescent="0.2">
      <c r="A3891" s="22"/>
      <c r="B3891" s="27" t="s">
        <v>21</v>
      </c>
      <c r="C3891" s="27">
        <v>1185732</v>
      </c>
      <c r="D3891" s="28">
        <v>44550</v>
      </c>
      <c r="E3891" s="27" t="s">
        <v>22</v>
      </c>
      <c r="F3891" s="27" t="s">
        <v>136</v>
      </c>
      <c r="G3891" s="27" t="s">
        <v>137</v>
      </c>
      <c r="H3891" s="27" t="s">
        <v>27</v>
      </c>
      <c r="I3891" s="29">
        <v>0.65000000000000013</v>
      </c>
      <c r="J3891" s="30">
        <v>3250</v>
      </c>
      <c r="K3891" s="31">
        <f t="shared" si="30"/>
        <v>2112.5000000000005</v>
      </c>
      <c r="L3891" s="31">
        <f t="shared" si="31"/>
        <v>528.12500000000011</v>
      </c>
      <c r="M3891" s="32">
        <v>0.25</v>
      </c>
      <c r="O3891" s="37"/>
      <c r="P3891" s="35">
        <f>Data!$I3891+0</f>
        <v>0.65000000000000013</v>
      </c>
      <c r="Q3891" s="33">
        <f>Data!$J3891-250</f>
        <v>3000</v>
      </c>
      <c r="R3891" s="34">
        <f>Data!$M3891-5%</f>
        <v>0.2</v>
      </c>
    </row>
    <row r="3892" spans="1:18" ht="15.75" customHeight="1" x14ac:dyDescent="0.2">
      <c r="A3892" s="22"/>
      <c r="B3892" s="27" t="s">
        <v>21</v>
      </c>
      <c r="C3892" s="27">
        <v>1185732</v>
      </c>
      <c r="D3892" s="28">
        <v>44550</v>
      </c>
      <c r="E3892" s="27" t="s">
        <v>22</v>
      </c>
      <c r="F3892" s="27" t="s">
        <v>136</v>
      </c>
      <c r="G3892" s="27" t="s">
        <v>137</v>
      </c>
      <c r="H3892" s="27" t="s">
        <v>28</v>
      </c>
      <c r="I3892" s="29">
        <v>0.75000000000000011</v>
      </c>
      <c r="J3892" s="30">
        <v>3250</v>
      </c>
      <c r="K3892" s="31">
        <f t="shared" si="30"/>
        <v>2437.5000000000005</v>
      </c>
      <c r="L3892" s="31">
        <f t="shared" si="31"/>
        <v>609.37500000000011</v>
      </c>
      <c r="M3892" s="32">
        <v>0.25</v>
      </c>
      <c r="O3892" s="37"/>
      <c r="P3892" s="35">
        <f>Data!$I3892+0</f>
        <v>0.75000000000000011</v>
      </c>
      <c r="Q3892" s="33">
        <f>Data!$J3892-250</f>
        <v>3000</v>
      </c>
      <c r="R3892" s="34">
        <f>Data!$M3892-5%</f>
        <v>0.2</v>
      </c>
    </row>
    <row r="3893" spans="1:18" ht="15.75" customHeight="1" x14ac:dyDescent="0.2">
      <c r="A3893" s="22"/>
      <c r="B3893" s="27" t="s">
        <v>21</v>
      </c>
      <c r="C3893" s="27">
        <v>1185732</v>
      </c>
      <c r="D3893" s="28">
        <v>44550</v>
      </c>
      <c r="E3893" s="27" t="s">
        <v>22</v>
      </c>
      <c r="F3893" s="27" t="s">
        <v>136</v>
      </c>
      <c r="G3893" s="27" t="s">
        <v>137</v>
      </c>
      <c r="H3893" s="27" t="s">
        <v>29</v>
      </c>
      <c r="I3893" s="29">
        <v>0.8</v>
      </c>
      <c r="J3893" s="30">
        <v>4250</v>
      </c>
      <c r="K3893" s="31">
        <f t="shared" si="30"/>
        <v>3400</v>
      </c>
      <c r="L3893" s="31">
        <f t="shared" si="31"/>
        <v>1020</v>
      </c>
      <c r="M3893" s="32">
        <v>0.3</v>
      </c>
      <c r="O3893" s="37"/>
      <c r="P3893" s="35">
        <f>Data!$I3893+0</f>
        <v>0.8</v>
      </c>
      <c r="Q3893" s="33">
        <f>Data!$J3893-250</f>
        <v>4000</v>
      </c>
      <c r="R3893" s="34">
        <f>Data!$M3893-5%</f>
        <v>0.25</v>
      </c>
    </row>
  </sheetData>
  <pageMargins left="0.7" right="0.7" top="0.75" bottom="0.75" header="0" footer="0"/>
  <pageSetup orientation="portrait"/>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showGridLines="0" tabSelected="1" zoomScaleNormal="100" workbookViewId="0">
      <selection activeCell="X37" sqref="X37"/>
    </sheetView>
  </sheetViews>
  <sheetFormatPr baseColWidth="10" defaultColWidth="14.5" defaultRowHeight="15" customHeight="1" x14ac:dyDescent="0.2"/>
  <cols>
    <col min="1" max="2" width="8.6640625" customWidth="1"/>
    <col min="3" max="3" width="12" customWidth="1"/>
    <col min="4" max="4" width="4.5" customWidth="1"/>
    <col min="5" max="10" width="8.6640625" customWidth="1"/>
    <col min="11" max="11" width="18" customWidth="1"/>
    <col min="12" max="12" width="3.33203125" customWidth="1"/>
    <col min="13" max="13" width="8.6640625" customWidth="1"/>
    <col min="14" max="14" width="11.33203125" customWidth="1"/>
    <col min="15" max="15" width="3.33203125" customWidth="1"/>
    <col min="16" max="16" width="8.6640625" customWidth="1"/>
    <col min="17" max="17" width="13" customWidth="1"/>
    <col min="18" max="18" width="3.33203125" customWidth="1"/>
    <col min="19" max="20" width="11.83203125" customWidth="1"/>
    <col min="21" max="21" width="3.33203125" customWidth="1"/>
    <col min="22" max="22" width="12.83203125" customWidth="1"/>
    <col min="23" max="23" width="17.83203125" customWidth="1"/>
    <col min="24" max="25" width="8.6640625" customWidth="1"/>
    <col min="26" max="26" width="17.1640625" customWidth="1"/>
  </cols>
  <sheetData>
    <row r="1" spans="1:26" ht="7.5" customHeight="1" x14ac:dyDescent="0.2">
      <c r="A1" s="44"/>
      <c r="B1" s="44"/>
      <c r="C1" s="44"/>
      <c r="D1" s="44"/>
      <c r="E1" s="44"/>
      <c r="F1" s="44"/>
      <c r="G1" s="44"/>
      <c r="H1" s="44"/>
      <c r="I1" s="44"/>
      <c r="J1" s="44"/>
      <c r="K1" s="44"/>
      <c r="L1" s="44"/>
      <c r="M1" s="44"/>
      <c r="N1" s="44"/>
      <c r="O1" s="44"/>
      <c r="P1" s="44"/>
      <c r="Q1" s="44"/>
      <c r="R1" s="44"/>
      <c r="S1" s="44"/>
      <c r="T1" s="44"/>
      <c r="U1" s="44"/>
      <c r="V1" s="44"/>
      <c r="W1" s="44"/>
      <c r="X1" s="44"/>
      <c r="Y1" s="44"/>
      <c r="Z1" s="44"/>
    </row>
    <row r="2" spans="1:26" ht="33" customHeight="1" x14ac:dyDescent="0.25">
      <c r="A2" s="45"/>
      <c r="B2" s="45"/>
      <c r="C2" s="45"/>
      <c r="D2" s="58" t="s">
        <v>138</v>
      </c>
      <c r="E2" s="59"/>
      <c r="F2" s="59"/>
      <c r="G2" s="59"/>
      <c r="H2" s="59"/>
      <c r="I2" s="59"/>
      <c r="J2" s="59"/>
      <c r="K2" s="60"/>
      <c r="L2" s="46"/>
      <c r="M2" s="55" t="s">
        <v>18</v>
      </c>
      <c r="N2" s="56"/>
      <c r="O2" s="47"/>
      <c r="P2" s="55" t="s">
        <v>143</v>
      </c>
      <c r="Q2" s="56"/>
      <c r="R2" s="47"/>
      <c r="S2" s="55" t="s">
        <v>144</v>
      </c>
      <c r="T2" s="56"/>
      <c r="U2" s="48"/>
      <c r="V2" s="55" t="s">
        <v>145</v>
      </c>
      <c r="W2" s="56"/>
      <c r="X2" s="47"/>
      <c r="Y2" s="45"/>
      <c r="Z2" s="45"/>
    </row>
    <row r="3" spans="1:26" ht="33" customHeight="1" x14ac:dyDescent="0.2">
      <c r="A3" s="49"/>
      <c r="B3" s="49"/>
      <c r="C3" s="46"/>
      <c r="D3" s="61"/>
      <c r="E3" s="62"/>
      <c r="F3" s="62"/>
      <c r="G3" s="62"/>
      <c r="H3" s="62"/>
      <c r="I3" s="62"/>
      <c r="J3" s="62"/>
      <c r="K3" s="63"/>
      <c r="L3" s="46"/>
      <c r="M3" s="64">
        <f>GETPIVOTDATA("Sum of Total Sales",Sheet1!$A$3)</f>
        <v>8684027.5</v>
      </c>
      <c r="N3" s="56"/>
      <c r="O3" s="50"/>
      <c r="P3" s="65">
        <f>GETPIVOTDATA("Sum of Units Sold",Sheet1!$A$3)</f>
        <v>17148250</v>
      </c>
      <c r="Q3" s="56"/>
      <c r="R3" s="50"/>
      <c r="S3" s="64">
        <f>GETPIVOTDATA("Sum of Operating Profit",Sheet1!$A$3)</f>
        <v>3173631.875</v>
      </c>
      <c r="T3" s="56"/>
      <c r="U3" s="49"/>
      <c r="V3" s="57">
        <f>GETPIVOTDATA("Average of Operating Margin",Sheet1!$A$3)</f>
        <v>0.36310442386830921</v>
      </c>
      <c r="W3" s="56"/>
      <c r="X3" s="50"/>
      <c r="Y3" s="49"/>
      <c r="Z3" s="49"/>
    </row>
    <row r="4" spans="1:26" ht="17" customHeight="1" x14ac:dyDescent="0.2">
      <c r="A4" s="51"/>
      <c r="B4" s="51"/>
      <c r="C4" s="51"/>
      <c r="D4" s="51"/>
      <c r="E4" s="51"/>
      <c r="F4" s="51"/>
      <c r="G4" s="51"/>
      <c r="H4" s="51"/>
      <c r="I4" s="51"/>
      <c r="J4" s="51"/>
      <c r="K4" s="51"/>
      <c r="L4" s="51"/>
      <c r="M4" s="51"/>
      <c r="N4" s="51"/>
      <c r="O4" s="51"/>
      <c r="P4" s="51"/>
      <c r="Q4" s="51"/>
      <c r="R4" s="51"/>
      <c r="S4" s="51"/>
      <c r="T4" s="51"/>
      <c r="U4" s="51"/>
      <c r="V4" s="51"/>
      <c r="W4" s="51"/>
      <c r="X4" s="51"/>
      <c r="Y4" s="51"/>
      <c r="Z4" s="51"/>
    </row>
    <row r="5" spans="1:26" ht="13" customHeight="1" x14ac:dyDescent="0.2">
      <c r="A5" s="54"/>
      <c r="B5" s="54"/>
      <c r="C5" s="54"/>
      <c r="D5" s="54"/>
      <c r="E5" s="54"/>
      <c r="F5" s="54"/>
      <c r="G5" s="54"/>
      <c r="H5" s="54"/>
      <c r="I5" s="54"/>
      <c r="J5" s="54"/>
      <c r="K5" s="54"/>
      <c r="L5" s="54"/>
      <c r="M5" s="54"/>
      <c r="N5" s="54"/>
      <c r="O5" s="54"/>
      <c r="P5" s="54"/>
      <c r="Q5" s="54"/>
      <c r="R5" s="54"/>
      <c r="S5" s="54"/>
      <c r="T5" s="54"/>
      <c r="U5" s="54"/>
      <c r="V5" s="54"/>
      <c r="W5" s="54"/>
      <c r="X5" s="54"/>
      <c r="Y5" s="54"/>
      <c r="Z5" s="54"/>
    </row>
    <row r="6" spans="1:26" x14ac:dyDescent="0.2">
      <c r="A6" s="54"/>
      <c r="B6" s="54"/>
      <c r="C6" s="54"/>
      <c r="D6" s="54"/>
      <c r="E6" s="54"/>
      <c r="F6" s="54"/>
      <c r="G6" s="54"/>
      <c r="H6" s="54"/>
      <c r="I6" s="54"/>
      <c r="J6" s="54"/>
      <c r="K6" s="54"/>
      <c r="L6" s="54"/>
      <c r="M6" s="54"/>
      <c r="N6" s="54"/>
      <c r="O6" s="54"/>
      <c r="P6" s="54"/>
      <c r="Q6" s="54"/>
      <c r="R6" s="54"/>
      <c r="S6" s="54"/>
      <c r="T6" s="54"/>
      <c r="U6" s="54"/>
      <c r="V6" s="54"/>
      <c r="W6" s="54"/>
      <c r="X6" s="54"/>
      <c r="Y6" s="54"/>
      <c r="Z6" s="54"/>
    </row>
    <row r="7" spans="1:26" x14ac:dyDescent="0.2">
      <c r="A7" s="54"/>
      <c r="B7" s="54"/>
      <c r="C7" s="54"/>
      <c r="D7" s="54"/>
      <c r="E7" s="54"/>
      <c r="F7" s="54"/>
      <c r="G7" s="54"/>
      <c r="H7" s="54"/>
      <c r="I7" s="54"/>
      <c r="J7" s="54"/>
      <c r="K7" s="54"/>
      <c r="L7" s="54"/>
      <c r="M7" s="54"/>
      <c r="N7" s="54"/>
      <c r="O7" s="54"/>
      <c r="P7" s="54"/>
      <c r="Q7" s="54"/>
      <c r="R7" s="54"/>
      <c r="S7" s="54"/>
      <c r="T7" s="54"/>
      <c r="U7" s="54"/>
      <c r="V7" s="54"/>
      <c r="W7" s="54"/>
      <c r="X7" s="54"/>
      <c r="Y7" s="54"/>
      <c r="Z7" s="54"/>
    </row>
    <row r="8" spans="1:26" x14ac:dyDescent="0.2">
      <c r="A8" s="54"/>
      <c r="B8" s="54"/>
      <c r="C8" s="54"/>
      <c r="D8" s="54"/>
      <c r="E8" s="54"/>
      <c r="F8" s="54"/>
      <c r="G8" s="54"/>
      <c r="H8" s="54"/>
      <c r="I8" s="54"/>
      <c r="J8" s="54"/>
      <c r="K8" s="54"/>
      <c r="L8" s="54"/>
      <c r="M8" s="54"/>
      <c r="N8" s="54"/>
      <c r="O8" s="54"/>
      <c r="P8" s="54"/>
      <c r="Q8" s="54"/>
      <c r="R8" s="54"/>
      <c r="S8" s="54"/>
      <c r="T8" s="54"/>
      <c r="U8" s="54"/>
      <c r="V8" s="54"/>
      <c r="W8" s="54"/>
      <c r="X8" s="54"/>
      <c r="Y8" s="54"/>
      <c r="Z8" s="54"/>
    </row>
    <row r="9" spans="1:26" x14ac:dyDescent="0.2">
      <c r="A9" s="54"/>
      <c r="B9" s="54"/>
      <c r="C9" s="54"/>
      <c r="D9" s="54"/>
      <c r="E9" s="54"/>
      <c r="F9" s="54"/>
      <c r="G9" s="54"/>
      <c r="H9" s="54"/>
      <c r="I9" s="54"/>
      <c r="J9" s="54"/>
      <c r="K9" s="54"/>
      <c r="L9" s="54"/>
      <c r="M9" s="54"/>
      <c r="N9" s="54"/>
      <c r="O9" s="54"/>
      <c r="P9" s="54"/>
      <c r="Q9" s="54"/>
      <c r="R9" s="54"/>
      <c r="S9" s="54"/>
      <c r="T9" s="54"/>
      <c r="U9" s="54"/>
      <c r="V9" s="54"/>
      <c r="W9" s="54"/>
      <c r="X9" s="54"/>
      <c r="Y9" s="54"/>
      <c r="Z9" s="54"/>
    </row>
    <row r="10" spans="1:26" x14ac:dyDescent="0.2">
      <c r="A10" s="54"/>
      <c r="B10" s="54"/>
      <c r="C10" s="54"/>
      <c r="D10" s="54"/>
      <c r="E10" s="54"/>
      <c r="F10" s="54"/>
      <c r="G10" s="54"/>
      <c r="H10" s="54"/>
      <c r="I10" s="54"/>
      <c r="J10" s="54"/>
      <c r="K10" s="54"/>
      <c r="L10" s="54"/>
      <c r="M10" s="54"/>
      <c r="N10" s="54"/>
      <c r="O10" s="54"/>
      <c r="P10" s="54"/>
      <c r="Q10" s="54"/>
      <c r="R10" s="54"/>
      <c r="S10" s="54"/>
      <c r="T10" s="54"/>
      <c r="U10" s="54"/>
      <c r="V10" s="54"/>
      <c r="W10" s="54"/>
      <c r="X10" s="54"/>
      <c r="Y10" s="54"/>
      <c r="Z10" s="54"/>
    </row>
    <row r="11" spans="1:26" x14ac:dyDescent="0.2">
      <c r="A11" s="54"/>
      <c r="B11" s="54"/>
      <c r="C11" s="54"/>
      <c r="D11" s="54"/>
      <c r="E11" s="54"/>
      <c r="F11" s="54"/>
      <c r="G11" s="54"/>
      <c r="H11" s="54"/>
      <c r="I11" s="54"/>
      <c r="J11" s="54"/>
      <c r="K11" s="54"/>
      <c r="L11" s="54"/>
      <c r="M11" s="54"/>
      <c r="N11" s="54"/>
      <c r="O11" s="54"/>
      <c r="P11" s="54"/>
      <c r="Q11" s="54"/>
      <c r="R11" s="54"/>
      <c r="S11" s="54"/>
      <c r="T11" s="54"/>
      <c r="U11" s="54"/>
      <c r="V11" s="54"/>
      <c r="W11" s="54"/>
      <c r="X11" s="54"/>
      <c r="Y11" s="54"/>
      <c r="Z11" s="54"/>
    </row>
    <row r="12" spans="1:26" x14ac:dyDescent="0.2">
      <c r="A12" s="54"/>
      <c r="B12" s="54"/>
      <c r="C12" s="54"/>
      <c r="D12" s="54"/>
      <c r="E12" s="54"/>
      <c r="F12" s="54"/>
      <c r="G12" s="54"/>
      <c r="H12" s="54"/>
      <c r="I12" s="54"/>
      <c r="J12" s="54"/>
      <c r="K12" s="54"/>
      <c r="L12" s="54"/>
      <c r="M12" s="54"/>
      <c r="N12" s="54"/>
      <c r="O12" s="54"/>
      <c r="P12" s="54"/>
      <c r="Q12" s="54"/>
      <c r="R12" s="54"/>
      <c r="S12" s="54"/>
      <c r="T12" s="54"/>
      <c r="U12" s="54"/>
      <c r="V12" s="54"/>
      <c r="W12" s="54"/>
      <c r="X12" s="54"/>
      <c r="Y12" s="54"/>
      <c r="Z12" s="54"/>
    </row>
    <row r="13" spans="1:26" x14ac:dyDescent="0.2">
      <c r="A13" s="54"/>
      <c r="B13" s="54"/>
      <c r="C13" s="54"/>
      <c r="D13" s="54"/>
      <c r="E13" s="54"/>
      <c r="F13" s="54"/>
      <c r="G13" s="54"/>
      <c r="H13" s="54"/>
      <c r="I13" s="54"/>
      <c r="J13" s="54"/>
      <c r="K13" s="54"/>
      <c r="L13" s="54"/>
      <c r="M13" s="54"/>
      <c r="N13" s="54"/>
      <c r="O13" s="54"/>
      <c r="P13" s="54"/>
      <c r="Q13" s="54"/>
      <c r="R13" s="54"/>
      <c r="S13" s="54"/>
      <c r="T13" s="54"/>
      <c r="U13" s="54"/>
      <c r="V13" s="54"/>
      <c r="W13" s="54"/>
      <c r="X13" s="54"/>
      <c r="Y13" s="54"/>
      <c r="Z13" s="54"/>
    </row>
    <row r="14" spans="1:26" x14ac:dyDescent="0.2">
      <c r="A14" s="54"/>
      <c r="B14" s="54"/>
      <c r="C14" s="54"/>
      <c r="D14" s="54"/>
      <c r="E14" s="54"/>
      <c r="F14" s="54"/>
      <c r="G14" s="54"/>
      <c r="H14" s="54"/>
      <c r="I14" s="54"/>
      <c r="J14" s="54"/>
      <c r="K14" s="54"/>
      <c r="L14" s="54"/>
      <c r="M14" s="54"/>
      <c r="N14" s="54"/>
      <c r="O14" s="54"/>
      <c r="P14" s="54"/>
      <c r="Q14" s="54"/>
      <c r="R14" s="54"/>
      <c r="S14" s="54"/>
      <c r="T14" s="54"/>
      <c r="U14" s="54"/>
      <c r="V14" s="54"/>
      <c r="W14" s="54"/>
      <c r="X14" s="54"/>
      <c r="Y14" s="54"/>
      <c r="Z14" s="54"/>
    </row>
    <row r="15" spans="1:26" x14ac:dyDescent="0.2">
      <c r="A15" s="54"/>
      <c r="B15" s="54"/>
      <c r="C15" s="54"/>
      <c r="D15" s="54"/>
      <c r="E15" s="54"/>
      <c r="F15" s="54"/>
      <c r="G15" s="54"/>
      <c r="H15" s="54"/>
      <c r="I15" s="54"/>
      <c r="J15" s="54"/>
      <c r="K15" s="54"/>
      <c r="L15" s="54"/>
      <c r="M15" s="54"/>
      <c r="N15" s="54"/>
      <c r="O15" s="54"/>
      <c r="P15" s="54"/>
      <c r="Q15" s="54"/>
      <c r="R15" s="54"/>
      <c r="S15" s="54"/>
      <c r="T15" s="54"/>
      <c r="U15" s="54"/>
      <c r="V15" s="54"/>
      <c r="W15" s="54"/>
      <c r="X15" s="54"/>
      <c r="Y15" s="54"/>
      <c r="Z15" s="54"/>
    </row>
    <row r="16" spans="1:26" x14ac:dyDescent="0.2">
      <c r="A16" s="54"/>
      <c r="B16" s="54"/>
      <c r="C16" s="54"/>
      <c r="D16" s="54"/>
      <c r="E16" s="54"/>
      <c r="F16" s="54"/>
      <c r="G16" s="54"/>
      <c r="H16" s="54"/>
      <c r="I16" s="54"/>
      <c r="J16" s="54"/>
      <c r="K16" s="54"/>
      <c r="L16" s="54"/>
      <c r="M16" s="54"/>
      <c r="N16" s="54"/>
      <c r="O16" s="54"/>
      <c r="P16" s="54"/>
      <c r="Q16" s="54"/>
      <c r="R16" s="54"/>
      <c r="S16" s="54"/>
      <c r="T16" s="54"/>
      <c r="U16" s="54"/>
      <c r="V16" s="54"/>
      <c r="W16" s="54"/>
      <c r="X16" s="54"/>
      <c r="Y16" s="54"/>
      <c r="Z16" s="54"/>
    </row>
    <row r="17" spans="1:26" x14ac:dyDescent="0.2">
      <c r="A17" s="54"/>
      <c r="B17" s="54"/>
      <c r="C17" s="54"/>
      <c r="D17" s="54"/>
      <c r="E17" s="54"/>
      <c r="F17" s="54"/>
      <c r="G17" s="54"/>
      <c r="H17" s="54"/>
      <c r="I17" s="54"/>
      <c r="J17" s="54"/>
      <c r="K17" s="54"/>
      <c r="L17" s="54"/>
      <c r="M17" s="54"/>
      <c r="N17" s="54"/>
      <c r="O17" s="54"/>
      <c r="P17" s="54"/>
      <c r="Q17" s="54"/>
      <c r="R17" s="54"/>
      <c r="S17" s="54"/>
      <c r="T17" s="54"/>
      <c r="U17" s="54"/>
      <c r="V17" s="54"/>
      <c r="W17" s="54"/>
      <c r="X17" s="54"/>
      <c r="Y17" s="54"/>
      <c r="Z17" s="54"/>
    </row>
    <row r="18" spans="1:26" x14ac:dyDescent="0.2">
      <c r="A18" s="54"/>
      <c r="B18" s="54"/>
      <c r="C18" s="54"/>
      <c r="D18" s="54"/>
      <c r="E18" s="54"/>
      <c r="F18" s="54"/>
      <c r="G18" s="54"/>
      <c r="H18" s="54"/>
      <c r="I18" s="54"/>
      <c r="J18" s="54"/>
      <c r="K18" s="54"/>
      <c r="L18" s="54"/>
      <c r="M18" s="54"/>
      <c r="N18" s="54"/>
      <c r="O18" s="54"/>
      <c r="P18" s="54"/>
      <c r="Q18" s="54"/>
      <c r="R18" s="54"/>
      <c r="S18" s="54"/>
      <c r="T18" s="54"/>
      <c r="U18" s="54"/>
      <c r="V18" s="54"/>
      <c r="W18" s="54"/>
      <c r="X18" s="54"/>
      <c r="Y18" s="54"/>
      <c r="Z18" s="54"/>
    </row>
    <row r="19" spans="1:26" x14ac:dyDescent="0.2">
      <c r="A19" s="54"/>
      <c r="B19" s="54"/>
      <c r="C19" s="54"/>
      <c r="D19" s="54"/>
      <c r="E19" s="54"/>
      <c r="F19" s="54"/>
      <c r="G19" s="54"/>
      <c r="H19" s="54"/>
      <c r="I19" s="54"/>
      <c r="J19" s="54"/>
      <c r="K19" s="54"/>
      <c r="L19" s="54"/>
      <c r="M19" s="54"/>
      <c r="N19" s="54"/>
      <c r="O19" s="54"/>
      <c r="P19" s="54"/>
      <c r="Q19" s="54"/>
      <c r="R19" s="54"/>
      <c r="S19" s="54"/>
      <c r="T19" s="54"/>
      <c r="U19" s="54"/>
      <c r="V19" s="54"/>
      <c r="W19" s="54"/>
      <c r="X19" s="54"/>
      <c r="Y19" s="54"/>
      <c r="Z19" s="54"/>
    </row>
    <row r="20" spans="1:26" x14ac:dyDescent="0.2">
      <c r="A20" s="54"/>
      <c r="B20" s="54"/>
      <c r="C20" s="54"/>
      <c r="D20" s="54"/>
      <c r="E20" s="54"/>
      <c r="F20" s="54"/>
      <c r="G20" s="54"/>
      <c r="H20" s="54"/>
      <c r="I20" s="54"/>
      <c r="J20" s="54"/>
      <c r="K20" s="54"/>
      <c r="L20" s="54"/>
      <c r="M20" s="54"/>
      <c r="N20" s="54"/>
      <c r="O20" s="54"/>
      <c r="P20" s="54"/>
      <c r="Q20" s="54"/>
      <c r="R20" s="54"/>
      <c r="S20" s="54"/>
      <c r="T20" s="54"/>
      <c r="U20" s="54"/>
      <c r="V20" s="54"/>
      <c r="W20" s="54"/>
      <c r="X20" s="54"/>
      <c r="Y20" s="54"/>
      <c r="Z20" s="54"/>
    </row>
    <row r="21" spans="1:26" ht="15.75" customHeight="1" x14ac:dyDescent="0.2">
      <c r="A21" s="54"/>
      <c r="B21" s="54"/>
      <c r="C21" s="54"/>
      <c r="D21" s="54"/>
      <c r="E21" s="54"/>
      <c r="F21" s="54"/>
      <c r="G21" s="54"/>
      <c r="H21" s="54"/>
      <c r="I21" s="54"/>
      <c r="J21" s="54"/>
      <c r="K21" s="54"/>
      <c r="L21" s="54"/>
      <c r="M21" s="54"/>
      <c r="N21" s="54"/>
      <c r="O21" s="54"/>
      <c r="P21" s="54"/>
      <c r="Q21" s="54"/>
      <c r="R21" s="54"/>
      <c r="S21" s="54"/>
      <c r="T21" s="54"/>
      <c r="U21" s="54"/>
      <c r="V21" s="54"/>
      <c r="W21" s="54"/>
      <c r="X21" s="54"/>
      <c r="Y21" s="54"/>
      <c r="Z21" s="54"/>
    </row>
    <row r="22" spans="1:26" ht="15.75" customHeight="1" x14ac:dyDescent="0.2">
      <c r="A22" s="54"/>
      <c r="B22" s="54"/>
      <c r="C22" s="54"/>
      <c r="D22" s="54"/>
      <c r="E22" s="54"/>
      <c r="F22" s="54"/>
      <c r="G22" s="54"/>
      <c r="H22" s="54"/>
      <c r="I22" s="54"/>
      <c r="J22" s="54"/>
      <c r="K22" s="54"/>
      <c r="L22" s="54"/>
      <c r="M22" s="54"/>
      <c r="N22" s="54"/>
      <c r="O22" s="54"/>
      <c r="P22" s="54"/>
      <c r="Q22" s="54"/>
      <c r="R22" s="54"/>
      <c r="S22" s="54"/>
      <c r="T22" s="54"/>
      <c r="U22" s="54"/>
      <c r="V22" s="54"/>
      <c r="W22" s="54"/>
      <c r="X22" s="54"/>
      <c r="Y22" s="54"/>
      <c r="Z22" s="54"/>
    </row>
    <row r="23" spans="1:26" ht="15.75" customHeight="1" x14ac:dyDescent="0.2">
      <c r="A23" s="54"/>
      <c r="B23" s="54"/>
      <c r="C23" s="54"/>
      <c r="D23" s="54"/>
      <c r="E23" s="54"/>
      <c r="F23" s="54"/>
      <c r="G23" s="54"/>
      <c r="H23" s="54"/>
      <c r="I23" s="54"/>
      <c r="J23" s="54"/>
      <c r="K23" s="54"/>
      <c r="L23" s="54"/>
      <c r="M23" s="54"/>
      <c r="N23" s="54"/>
      <c r="O23" s="54"/>
      <c r="P23" s="54"/>
      <c r="Q23" s="54"/>
      <c r="R23" s="54"/>
      <c r="S23" s="54"/>
      <c r="T23" s="54"/>
      <c r="U23" s="54"/>
      <c r="V23" s="54"/>
      <c r="W23" s="54"/>
      <c r="X23" s="54"/>
      <c r="Y23" s="54"/>
      <c r="Z23" s="54"/>
    </row>
    <row r="24" spans="1:26" ht="15.75" customHeight="1" x14ac:dyDescent="0.2">
      <c r="A24" s="54"/>
      <c r="B24" s="54"/>
      <c r="C24" s="54"/>
      <c r="D24" s="54"/>
      <c r="E24" s="54"/>
      <c r="F24" s="54"/>
      <c r="G24" s="54"/>
      <c r="H24" s="54"/>
      <c r="I24" s="54"/>
      <c r="J24" s="54"/>
      <c r="K24" s="54"/>
      <c r="L24" s="54"/>
      <c r="M24" s="54"/>
      <c r="N24" s="54"/>
      <c r="O24" s="54"/>
      <c r="P24" s="54"/>
      <c r="Q24" s="54"/>
      <c r="R24" s="54"/>
      <c r="S24" s="54"/>
      <c r="T24" s="54"/>
      <c r="U24" s="54"/>
      <c r="V24" s="54"/>
      <c r="W24" s="54"/>
      <c r="X24" s="54"/>
      <c r="Y24" s="54"/>
      <c r="Z24" s="54"/>
    </row>
    <row r="25" spans="1:26" ht="15.75" customHeight="1" x14ac:dyDescent="0.2">
      <c r="A25" s="54"/>
      <c r="B25" s="54"/>
      <c r="C25" s="54"/>
      <c r="D25" s="54"/>
      <c r="E25" s="54"/>
      <c r="F25" s="54"/>
      <c r="G25" s="54"/>
      <c r="H25" s="54"/>
      <c r="I25" s="54"/>
      <c r="J25" s="54"/>
      <c r="K25" s="54"/>
      <c r="L25" s="54"/>
      <c r="M25" s="54"/>
      <c r="N25" s="54"/>
      <c r="O25" s="54"/>
      <c r="P25" s="54"/>
      <c r="Q25" s="54"/>
      <c r="R25" s="54"/>
      <c r="S25" s="54"/>
      <c r="T25" s="54"/>
      <c r="U25" s="54"/>
      <c r="V25" s="54"/>
      <c r="W25" s="54"/>
      <c r="X25" s="54"/>
      <c r="Y25" s="54"/>
      <c r="Z25" s="54"/>
    </row>
    <row r="26" spans="1:26" ht="15.75" customHeight="1" x14ac:dyDescent="0.2">
      <c r="A26" s="54"/>
      <c r="B26" s="54"/>
      <c r="C26" s="54"/>
      <c r="D26" s="54"/>
      <c r="E26" s="54"/>
      <c r="F26" s="54"/>
      <c r="G26" s="54"/>
      <c r="H26" s="54"/>
      <c r="I26" s="54"/>
      <c r="J26" s="54"/>
      <c r="K26" s="54"/>
      <c r="L26" s="54"/>
      <c r="M26" s="54"/>
      <c r="N26" s="54"/>
      <c r="O26" s="54"/>
      <c r="P26" s="54"/>
      <c r="Q26" s="54"/>
      <c r="R26" s="54"/>
      <c r="S26" s="54"/>
      <c r="T26" s="54"/>
      <c r="U26" s="54"/>
      <c r="V26" s="54"/>
      <c r="W26" s="54"/>
      <c r="X26" s="54"/>
      <c r="Y26" s="54"/>
      <c r="Z26" s="54"/>
    </row>
    <row r="27" spans="1:26" ht="15.75" customHeight="1" x14ac:dyDescent="0.2">
      <c r="A27" s="54"/>
      <c r="B27" s="54"/>
      <c r="C27" s="54"/>
      <c r="D27" s="54"/>
      <c r="E27" s="54"/>
      <c r="F27" s="54"/>
      <c r="G27" s="54"/>
      <c r="H27" s="54"/>
      <c r="I27" s="54"/>
      <c r="J27" s="54"/>
      <c r="K27" s="54"/>
      <c r="L27" s="54"/>
      <c r="M27" s="54"/>
      <c r="N27" s="54"/>
      <c r="O27" s="54"/>
      <c r="P27" s="54"/>
      <c r="Q27" s="54"/>
      <c r="R27" s="54"/>
      <c r="S27" s="54"/>
      <c r="T27" s="54"/>
      <c r="U27" s="54"/>
      <c r="V27" s="54"/>
      <c r="W27" s="54"/>
      <c r="X27" s="54"/>
      <c r="Y27" s="54"/>
      <c r="Z27" s="54"/>
    </row>
    <row r="28" spans="1:26" ht="15.75" customHeight="1" x14ac:dyDescent="0.2">
      <c r="A28" s="54"/>
      <c r="B28" s="54"/>
      <c r="C28" s="54"/>
      <c r="D28" s="54"/>
      <c r="E28" s="54"/>
      <c r="F28" s="54"/>
      <c r="G28" s="54"/>
      <c r="H28" s="54"/>
      <c r="I28" s="54"/>
      <c r="J28" s="54"/>
      <c r="K28" s="54"/>
      <c r="L28" s="54"/>
      <c r="M28" s="54"/>
      <c r="N28" s="54"/>
      <c r="O28" s="54"/>
      <c r="P28" s="54"/>
      <c r="Q28" s="54"/>
      <c r="R28" s="54"/>
      <c r="S28" s="54"/>
      <c r="T28" s="54"/>
      <c r="U28" s="54"/>
      <c r="V28" s="54"/>
      <c r="W28" s="54"/>
      <c r="X28" s="54"/>
      <c r="Y28" s="54"/>
      <c r="Z28" s="54"/>
    </row>
    <row r="29" spans="1:26" ht="15.75" customHeight="1" x14ac:dyDescent="0.2">
      <c r="A29" s="54"/>
      <c r="B29" s="54"/>
      <c r="C29" s="54"/>
      <c r="D29" s="54"/>
      <c r="E29" s="54"/>
      <c r="F29" s="54"/>
      <c r="G29" s="54"/>
      <c r="H29" s="54"/>
      <c r="I29" s="54"/>
      <c r="J29" s="54"/>
      <c r="K29" s="54"/>
      <c r="L29" s="54"/>
      <c r="M29" s="54"/>
      <c r="N29" s="54"/>
      <c r="O29" s="54"/>
      <c r="P29" s="54"/>
      <c r="Q29" s="54"/>
      <c r="R29" s="54"/>
      <c r="S29" s="54"/>
      <c r="T29" s="54"/>
      <c r="U29" s="54"/>
      <c r="V29" s="54"/>
      <c r="W29" s="54"/>
      <c r="X29" s="54"/>
      <c r="Y29" s="54"/>
      <c r="Z29" s="54"/>
    </row>
    <row r="30" spans="1:26" ht="15.75" customHeight="1" x14ac:dyDescent="0.2">
      <c r="A30" s="54"/>
      <c r="B30" s="54"/>
      <c r="C30" s="54"/>
      <c r="D30" s="54"/>
      <c r="E30" s="54"/>
      <c r="F30" s="54"/>
      <c r="G30" s="54"/>
      <c r="H30" s="54"/>
      <c r="I30" s="54"/>
      <c r="J30" s="54"/>
      <c r="K30" s="54"/>
      <c r="L30" s="54"/>
      <c r="M30" s="54"/>
      <c r="N30" s="54"/>
      <c r="O30" s="54"/>
      <c r="P30" s="54"/>
      <c r="Q30" s="54"/>
      <c r="R30" s="54"/>
      <c r="S30" s="54"/>
      <c r="T30" s="54"/>
      <c r="U30" s="54"/>
      <c r="V30" s="54"/>
      <c r="W30" s="54"/>
      <c r="X30" s="54"/>
      <c r="Y30" s="54"/>
      <c r="Z30" s="54"/>
    </row>
    <row r="31" spans="1:26" ht="15.75" customHeight="1" x14ac:dyDescent="0.2">
      <c r="A31" s="54"/>
      <c r="B31" s="54"/>
      <c r="C31" s="54"/>
      <c r="D31" s="54"/>
      <c r="E31" s="54"/>
      <c r="F31" s="54"/>
      <c r="G31" s="54"/>
      <c r="H31" s="54"/>
      <c r="I31" s="54"/>
      <c r="J31" s="54"/>
      <c r="K31" s="54"/>
      <c r="L31" s="54"/>
      <c r="M31" s="54"/>
      <c r="N31" s="54"/>
      <c r="O31" s="54"/>
      <c r="P31" s="54"/>
      <c r="Q31" s="54"/>
      <c r="R31" s="54"/>
      <c r="S31" s="54"/>
      <c r="T31" s="54"/>
      <c r="U31" s="54"/>
      <c r="V31" s="54"/>
      <c r="W31" s="54"/>
      <c r="X31" s="54"/>
      <c r="Y31" s="54"/>
      <c r="Z31" s="54"/>
    </row>
    <row r="32" spans="1:26" ht="15.75" customHeight="1" x14ac:dyDescent="0.2">
      <c r="A32" s="54"/>
      <c r="B32" s="54"/>
      <c r="C32" s="54"/>
      <c r="D32" s="54"/>
      <c r="E32" s="54"/>
      <c r="F32" s="54"/>
      <c r="G32" s="54"/>
      <c r="H32" s="54"/>
      <c r="I32" s="54"/>
      <c r="J32" s="54"/>
      <c r="K32" s="54"/>
      <c r="L32" s="54"/>
      <c r="M32" s="54"/>
      <c r="N32" s="54"/>
      <c r="O32" s="54"/>
      <c r="P32" s="54"/>
      <c r="Q32" s="54"/>
      <c r="R32" s="54"/>
      <c r="S32" s="54"/>
      <c r="T32" s="54"/>
      <c r="U32" s="54"/>
      <c r="V32" s="54"/>
      <c r="W32" s="54"/>
      <c r="X32" s="54"/>
      <c r="Y32" s="54"/>
      <c r="Z32" s="54"/>
    </row>
    <row r="33" spans="1:26" ht="15.75" customHeight="1" x14ac:dyDescent="0.2">
      <c r="A33" s="54"/>
      <c r="B33" s="54"/>
      <c r="C33" s="54"/>
      <c r="D33" s="54"/>
      <c r="E33" s="54"/>
      <c r="F33" s="54"/>
      <c r="G33" s="54"/>
      <c r="H33" s="54"/>
      <c r="I33" s="54"/>
      <c r="J33" s="54"/>
      <c r="K33" s="54"/>
      <c r="L33" s="54"/>
      <c r="M33" s="54"/>
      <c r="N33" s="54"/>
      <c r="O33" s="54"/>
      <c r="P33" s="54"/>
      <c r="Q33" s="54"/>
      <c r="R33" s="54"/>
      <c r="S33" s="54"/>
      <c r="T33" s="54"/>
      <c r="U33" s="54"/>
      <c r="V33" s="54"/>
      <c r="W33" s="54"/>
      <c r="X33" s="54"/>
      <c r="Y33" s="54"/>
      <c r="Z33" s="54"/>
    </row>
    <row r="34" spans="1:26" ht="15.75" customHeight="1" x14ac:dyDescent="0.2">
      <c r="A34" s="54"/>
      <c r="B34" s="54"/>
      <c r="C34" s="54"/>
      <c r="D34" s="54"/>
      <c r="E34" s="54"/>
      <c r="F34" s="54"/>
      <c r="G34" s="54"/>
      <c r="H34" s="54"/>
      <c r="I34" s="54"/>
      <c r="J34" s="54"/>
      <c r="K34" s="54"/>
      <c r="L34" s="54"/>
      <c r="M34" s="54"/>
      <c r="N34" s="54"/>
      <c r="O34" s="54"/>
      <c r="P34" s="54"/>
      <c r="Q34" s="54"/>
      <c r="R34" s="54"/>
      <c r="S34" s="54"/>
      <c r="T34" s="54"/>
      <c r="U34" s="54"/>
      <c r="V34" s="54"/>
      <c r="W34" s="54"/>
      <c r="X34" s="54"/>
      <c r="Y34" s="54"/>
      <c r="Z34" s="54"/>
    </row>
    <row r="35" spans="1:26" ht="15" customHeight="1" x14ac:dyDescent="0.2">
      <c r="A35" s="54"/>
      <c r="B35" s="54"/>
      <c r="C35" s="54"/>
      <c r="D35" s="54"/>
      <c r="E35" s="54"/>
      <c r="F35" s="54"/>
      <c r="G35" s="54"/>
      <c r="H35" s="54"/>
      <c r="I35" s="54"/>
      <c r="J35" s="54"/>
      <c r="K35" s="54"/>
      <c r="L35" s="54"/>
      <c r="M35" s="54"/>
      <c r="N35" s="54"/>
      <c r="O35" s="54"/>
      <c r="P35" s="54"/>
      <c r="Q35" s="54"/>
      <c r="R35" s="54"/>
      <c r="S35" s="54"/>
      <c r="T35" s="54"/>
      <c r="U35" s="54"/>
      <c r="V35" s="54"/>
      <c r="W35" s="54"/>
      <c r="X35" s="54"/>
      <c r="Y35" s="54"/>
      <c r="Z35" s="54"/>
    </row>
    <row r="36" spans="1:26" ht="15.75" customHeight="1" x14ac:dyDescent="0.2">
      <c r="A36" s="54"/>
      <c r="B36" s="54"/>
      <c r="C36" s="54"/>
      <c r="D36" s="54"/>
      <c r="E36" s="54"/>
      <c r="F36" s="54"/>
      <c r="G36" s="54"/>
      <c r="H36" s="54"/>
      <c r="I36" s="54"/>
      <c r="J36" s="54"/>
      <c r="K36" s="54"/>
      <c r="L36" s="54"/>
      <c r="M36" s="54"/>
      <c r="N36" s="54"/>
      <c r="O36" s="54"/>
      <c r="P36" s="54"/>
      <c r="Q36" s="54"/>
      <c r="R36" s="54"/>
      <c r="S36" s="54"/>
      <c r="T36" s="54"/>
      <c r="U36" s="54"/>
      <c r="V36" s="54"/>
      <c r="W36" s="54"/>
      <c r="X36" s="54"/>
      <c r="Y36" s="54"/>
      <c r="Z36" s="54"/>
    </row>
    <row r="37" spans="1:26" ht="15.75" customHeight="1" x14ac:dyDescent="0.2">
      <c r="A37" s="54"/>
      <c r="B37" s="54"/>
      <c r="C37" s="54"/>
      <c r="D37" s="54"/>
      <c r="E37" s="54"/>
      <c r="F37" s="54"/>
      <c r="G37" s="54"/>
      <c r="H37" s="54"/>
      <c r="I37" s="54"/>
      <c r="J37" s="54"/>
      <c r="K37" s="54"/>
      <c r="L37" s="54"/>
      <c r="M37" s="54"/>
      <c r="N37" s="54"/>
      <c r="O37" s="54"/>
      <c r="P37" s="54"/>
      <c r="Q37" s="54"/>
      <c r="R37" s="54"/>
      <c r="S37" s="54"/>
      <c r="T37" s="54"/>
      <c r="U37" s="54"/>
      <c r="V37" s="54"/>
      <c r="W37" s="54"/>
      <c r="X37" s="54"/>
      <c r="Y37" s="54"/>
      <c r="Z37" s="54"/>
    </row>
    <row r="38" spans="1:26" ht="15.75" customHeight="1" x14ac:dyDescent="0.2">
      <c r="A38" s="54"/>
      <c r="B38" s="54"/>
      <c r="C38" s="54"/>
      <c r="D38" s="54"/>
      <c r="E38" s="54"/>
      <c r="F38" s="54"/>
      <c r="G38" s="54"/>
      <c r="H38" s="54"/>
      <c r="I38" s="54"/>
      <c r="J38" s="54"/>
      <c r="K38" s="54"/>
      <c r="L38" s="54"/>
      <c r="M38" s="54"/>
      <c r="N38" s="54"/>
      <c r="O38" s="54"/>
      <c r="P38" s="54"/>
      <c r="Q38" s="54"/>
      <c r="R38" s="54"/>
      <c r="S38" s="54"/>
      <c r="T38" s="54"/>
      <c r="U38" s="54"/>
      <c r="V38" s="54"/>
      <c r="W38" s="54"/>
      <c r="X38" s="54"/>
      <c r="Y38" s="54"/>
      <c r="Z38" s="54"/>
    </row>
    <row r="39" spans="1:26" ht="15.75" customHeight="1" x14ac:dyDescent="0.2">
      <c r="A39" s="54"/>
      <c r="B39" s="54"/>
      <c r="C39" s="54"/>
      <c r="D39" s="54"/>
      <c r="E39" s="54"/>
      <c r="F39" s="54"/>
      <c r="G39" s="54"/>
      <c r="H39" s="54"/>
      <c r="I39" s="54"/>
      <c r="J39" s="54"/>
      <c r="K39" s="54"/>
      <c r="L39" s="54"/>
      <c r="M39" s="54"/>
      <c r="N39" s="54"/>
      <c r="O39" s="54"/>
      <c r="P39" s="54"/>
      <c r="Q39" s="54"/>
      <c r="R39" s="54"/>
      <c r="S39" s="54"/>
      <c r="T39" s="54"/>
      <c r="U39" s="54"/>
      <c r="V39" s="54"/>
      <c r="W39" s="54"/>
      <c r="X39" s="54"/>
      <c r="Y39" s="54"/>
      <c r="Z39" s="54"/>
    </row>
    <row r="40" spans="1:26" ht="15.75" customHeight="1" x14ac:dyDescent="0.2">
      <c r="A40" s="54"/>
      <c r="B40" s="54"/>
      <c r="C40" s="54"/>
      <c r="D40" s="54"/>
      <c r="E40" s="54"/>
      <c r="F40" s="54"/>
      <c r="G40" s="54"/>
      <c r="H40" s="54"/>
      <c r="I40" s="54"/>
      <c r="J40" s="54"/>
      <c r="K40" s="54"/>
      <c r="L40" s="54"/>
      <c r="M40" s="54"/>
      <c r="N40" s="54"/>
      <c r="O40" s="54"/>
      <c r="P40" s="54"/>
      <c r="Q40" s="54"/>
      <c r="R40" s="54"/>
      <c r="S40" s="54"/>
      <c r="T40" s="54"/>
      <c r="U40" s="54"/>
      <c r="V40" s="54"/>
      <c r="W40" s="54"/>
      <c r="X40" s="54"/>
      <c r="Y40" s="54"/>
      <c r="Z40" s="54"/>
    </row>
    <row r="41" spans="1:26" ht="15.75" customHeight="1" x14ac:dyDescent="0.2">
      <c r="A41" s="54"/>
      <c r="B41" s="54"/>
      <c r="C41" s="54"/>
      <c r="D41" s="54"/>
      <c r="E41" s="54"/>
      <c r="F41" s="54"/>
      <c r="G41" s="54"/>
      <c r="H41" s="54"/>
      <c r="I41" s="54"/>
      <c r="J41" s="54"/>
      <c r="K41" s="54"/>
      <c r="L41" s="54"/>
      <c r="M41" s="54"/>
      <c r="N41" s="54"/>
      <c r="O41" s="54"/>
      <c r="P41" s="54"/>
      <c r="Q41" s="54"/>
      <c r="R41" s="54"/>
      <c r="S41" s="54"/>
      <c r="T41" s="54"/>
      <c r="U41" s="54"/>
      <c r="V41" s="54"/>
      <c r="W41" s="54"/>
      <c r="X41" s="54"/>
      <c r="Y41" s="54"/>
      <c r="Z41" s="54"/>
    </row>
    <row r="42" spans="1:26" ht="15.75" customHeight="1" x14ac:dyDescent="0.2">
      <c r="A42" s="54"/>
      <c r="B42" s="54"/>
      <c r="C42" s="54"/>
      <c r="D42" s="54"/>
      <c r="E42" s="54"/>
      <c r="F42" s="54"/>
      <c r="G42" s="54"/>
      <c r="H42" s="54"/>
      <c r="I42" s="54"/>
      <c r="J42" s="54"/>
      <c r="K42" s="54"/>
      <c r="L42" s="54"/>
      <c r="M42" s="54"/>
      <c r="N42" s="54"/>
      <c r="O42" s="54"/>
      <c r="P42" s="54"/>
      <c r="Q42" s="54"/>
      <c r="R42" s="54"/>
      <c r="S42" s="54"/>
      <c r="T42" s="54"/>
      <c r="U42" s="54"/>
      <c r="V42" s="54"/>
      <c r="W42" s="54"/>
      <c r="X42" s="54"/>
      <c r="Y42" s="54"/>
      <c r="Z42" s="54"/>
    </row>
    <row r="43" spans="1:26" ht="15.75" customHeight="1" x14ac:dyDescent="0.2">
      <c r="A43" s="54"/>
      <c r="B43" s="54"/>
      <c r="C43" s="54"/>
      <c r="D43" s="54"/>
      <c r="E43" s="54"/>
      <c r="F43" s="54"/>
      <c r="G43" s="54"/>
      <c r="H43" s="54"/>
      <c r="I43" s="54"/>
      <c r="J43" s="54"/>
      <c r="K43" s="54"/>
      <c r="L43" s="54"/>
      <c r="M43" s="54"/>
      <c r="N43" s="54"/>
      <c r="O43" s="54"/>
      <c r="P43" s="54"/>
      <c r="Q43" s="54"/>
      <c r="R43" s="54"/>
      <c r="S43" s="54"/>
      <c r="T43" s="54"/>
      <c r="U43" s="54"/>
      <c r="V43" s="54"/>
      <c r="W43" s="54"/>
      <c r="X43" s="54"/>
      <c r="Y43" s="54"/>
      <c r="Z43" s="54"/>
    </row>
    <row r="44" spans="1:26" ht="15.75" customHeight="1" x14ac:dyDescent="0.2">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spans="1:26" ht="15.75" customHeight="1" x14ac:dyDescent="0.2">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spans="1:26" ht="15.75" customHeight="1" x14ac:dyDescent="0.2">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spans="1:26" ht="15.75" customHeight="1" x14ac:dyDescent="0.2">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spans="1:26" ht="15.75" customHeight="1" x14ac:dyDescent="0.2">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spans="1:26" ht="15.75" customHeight="1" x14ac:dyDescent="0.2">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spans="1:26" ht="15.75" customHeight="1" x14ac:dyDescent="0.2">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spans="1:26" ht="15.75" customHeight="1" x14ac:dyDescent="0.2">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spans="1:26" ht="15.75" customHeight="1" x14ac:dyDescent="0.2">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spans="1:26" ht="15.75" customHeight="1" x14ac:dyDescent="0.2">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spans="1:26" ht="15.75" customHeight="1" x14ac:dyDescent="0.2">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spans="1:26" ht="15.75" customHeight="1" x14ac:dyDescent="0.2">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spans="1:26" ht="15.75" customHeight="1" x14ac:dyDescent="0.2">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spans="1:26" ht="15.75" customHeight="1" x14ac:dyDescent="0.2">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spans="1:26" ht="15.75" customHeight="1" x14ac:dyDescent="0.2">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spans="1:26" ht="15.75" customHeight="1" x14ac:dyDescent="0.2">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spans="1:26" ht="15.75" customHeight="1" x14ac:dyDescent="0.2">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spans="1:26" ht="15.75" customHeight="1" x14ac:dyDescent="0.2">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spans="1:26" ht="15.75" customHeight="1" x14ac:dyDescent="0.2">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spans="1:26" ht="15.75" customHeight="1" x14ac:dyDescent="0.2">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spans="1:26" ht="15.75" customHeight="1" x14ac:dyDescent="0.2">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spans="1:26" ht="15.75" customHeight="1" x14ac:dyDescent="0.2">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spans="1:26" ht="15.75" customHeight="1" x14ac:dyDescent="0.2">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spans="1:26" ht="15.75" customHeight="1" x14ac:dyDescent="0.2">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spans="1:26" ht="15.75" customHeight="1" x14ac:dyDescent="0.2">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spans="1:26" ht="15.75" customHeight="1" x14ac:dyDescent="0.2">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spans="1:26" ht="15.75" customHeight="1" x14ac:dyDescent="0.2">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spans="1:26" ht="15.75" customHeight="1" x14ac:dyDescent="0.2">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spans="1:26" ht="15.75" customHeight="1" x14ac:dyDescent="0.2">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spans="1:26" ht="15.75" customHeight="1" x14ac:dyDescent="0.2">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spans="1:26" ht="15.75" customHeight="1" x14ac:dyDescent="0.2">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spans="1:26" ht="15.75" customHeight="1" x14ac:dyDescent="0.2">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spans="1:26" ht="15.75" customHeight="1" x14ac:dyDescent="0.2">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spans="1:26" ht="15.75" customHeight="1" x14ac:dyDescent="0.2">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spans="1:26" ht="15.75" customHeight="1" x14ac:dyDescent="0.2">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spans="1:26" ht="15.75" customHeight="1" x14ac:dyDescent="0.2">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spans="1:26" ht="15.75" customHeight="1" x14ac:dyDescent="0.2">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spans="1:26" ht="15.75" customHeight="1" x14ac:dyDescent="0.2">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spans="1:26" ht="15.75" customHeight="1" x14ac:dyDescent="0.2">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spans="1:26" ht="15.75" customHeight="1" x14ac:dyDescent="0.2">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spans="1:26" ht="15.75" customHeight="1" x14ac:dyDescent="0.2">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spans="1:26" ht="15.75" customHeight="1" x14ac:dyDescent="0.2">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spans="1:26" ht="15.75" customHeight="1" x14ac:dyDescent="0.2">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spans="1:26" ht="15.75" customHeight="1" x14ac:dyDescent="0.2">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spans="1:26" ht="15.75" customHeight="1" x14ac:dyDescent="0.2">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spans="1:26" ht="15.75" customHeight="1" x14ac:dyDescent="0.2">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spans="1:26" ht="15.75" customHeight="1" x14ac:dyDescent="0.2">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spans="1:26" ht="15.75" customHeight="1" x14ac:dyDescent="0.2">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spans="1:26" ht="15.75" customHeight="1" x14ac:dyDescent="0.2">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spans="1:26" ht="15.75" customHeight="1" x14ac:dyDescent="0.2">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spans="1:26" ht="15.75" customHeight="1" x14ac:dyDescent="0.2">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spans="1:26" ht="15.75" customHeight="1" x14ac:dyDescent="0.2">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spans="1:26" ht="15.75" customHeight="1" x14ac:dyDescent="0.2">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spans="1:26" ht="15.75" customHeight="1" x14ac:dyDescent="0.2">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spans="1:26" ht="15.75" customHeight="1" x14ac:dyDescent="0.2">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spans="1:26" ht="15.75" customHeight="1" x14ac:dyDescent="0.2">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spans="1:26" ht="15.75" customHeight="1" x14ac:dyDescent="0.2">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spans="1:26" ht="15.75" customHeight="1" x14ac:dyDescent="0.2">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spans="1:26" ht="15.75" customHeight="1" x14ac:dyDescent="0.2">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spans="1:26" ht="15.75" customHeight="1" x14ac:dyDescent="0.2">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spans="1:26" ht="15.75" customHeight="1" x14ac:dyDescent="0.2">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spans="1:26" ht="15.75" customHeight="1" x14ac:dyDescent="0.2">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spans="1:26" ht="15.75" customHeight="1" x14ac:dyDescent="0.2">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spans="1:26" ht="15.75" customHeight="1" x14ac:dyDescent="0.2">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spans="1:26" ht="15.75" customHeight="1" x14ac:dyDescent="0.2">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spans="1:26" ht="15.75" customHeight="1" x14ac:dyDescent="0.2">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spans="1:26" ht="15.75" customHeight="1" x14ac:dyDescent="0.2">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spans="1:26" ht="15.75" customHeight="1" x14ac:dyDescent="0.2">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spans="1:26" ht="15.75" customHeight="1" x14ac:dyDescent="0.2">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spans="1:26" ht="15.75" customHeight="1" x14ac:dyDescent="0.2">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spans="1:26" ht="15.75" customHeight="1" x14ac:dyDescent="0.2">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spans="1:26" ht="15.75" customHeight="1" x14ac:dyDescent="0.2">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spans="1:26" ht="15.75" customHeight="1" x14ac:dyDescent="0.2">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spans="1:26" ht="15.75" customHeight="1" x14ac:dyDescent="0.2">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spans="1:26" ht="15.75" customHeight="1" x14ac:dyDescent="0.2">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spans="1:26" ht="15.75" customHeight="1" x14ac:dyDescent="0.2">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spans="1:26" ht="15.75" customHeight="1" x14ac:dyDescent="0.2">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spans="1:26" ht="15.75" customHeight="1" x14ac:dyDescent="0.2">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spans="1:26" ht="15.75" customHeight="1" x14ac:dyDescent="0.2">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spans="1:26" ht="15.75" customHeight="1" x14ac:dyDescent="0.2">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spans="1:26" ht="15.75" customHeight="1" x14ac:dyDescent="0.2">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spans="1:26" ht="15.75" customHeight="1" x14ac:dyDescent="0.2">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spans="1:26" ht="15.75" customHeight="1" x14ac:dyDescent="0.2">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spans="1:26" ht="15.75" customHeight="1" x14ac:dyDescent="0.2">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spans="1:26" ht="15.75" customHeight="1" x14ac:dyDescent="0.2">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spans="1:26" ht="15.75" customHeight="1" x14ac:dyDescent="0.2">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spans="1:26" ht="15.75" customHeight="1" x14ac:dyDescent="0.2">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spans="1:26" ht="15.75" customHeight="1" x14ac:dyDescent="0.2">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spans="1:26" ht="15.75" customHeight="1" x14ac:dyDescent="0.2">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spans="1:26" ht="15.75" customHeight="1" x14ac:dyDescent="0.2">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spans="1:26" ht="15.75" customHeight="1" x14ac:dyDescent="0.2">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spans="1:26" ht="15.75" customHeight="1" x14ac:dyDescent="0.2">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spans="1:26" ht="15.75" customHeight="1" x14ac:dyDescent="0.2">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spans="1:26" ht="15.75" customHeight="1" x14ac:dyDescent="0.2">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spans="1:26" ht="15.75" customHeight="1" x14ac:dyDescent="0.2">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spans="1:26" ht="15.75" customHeight="1" x14ac:dyDescent="0.2">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spans="1:26" ht="15.75" customHeight="1" x14ac:dyDescent="0.2">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spans="1:26" ht="15.75" customHeight="1" x14ac:dyDescent="0.2">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spans="1:26" ht="15.75" customHeight="1" x14ac:dyDescent="0.2">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spans="1:26" ht="15.75" customHeight="1" x14ac:dyDescent="0.2">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spans="1:26" ht="15.75" customHeight="1" x14ac:dyDescent="0.2">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spans="1:26" ht="15.75" customHeight="1" x14ac:dyDescent="0.2">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spans="1:26" ht="15.75" customHeight="1" x14ac:dyDescent="0.2">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spans="1:26" ht="15.75" customHeight="1" x14ac:dyDescent="0.2">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spans="1:26" ht="15.75" customHeight="1" x14ac:dyDescent="0.2">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spans="1:26" ht="15.75" customHeight="1" x14ac:dyDescent="0.2">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spans="1:26" ht="15.75" customHeight="1" x14ac:dyDescent="0.2">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spans="1:26" ht="15.75" customHeight="1" x14ac:dyDescent="0.2">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spans="1:26" ht="15.75" customHeight="1" x14ac:dyDescent="0.2">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spans="1:26" ht="15.75" customHeight="1" x14ac:dyDescent="0.2">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spans="1:26" ht="15.75" customHeight="1" x14ac:dyDescent="0.2">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spans="1:26" ht="15.75" customHeight="1" x14ac:dyDescent="0.2">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spans="1:26" ht="15.75" customHeight="1" x14ac:dyDescent="0.2">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spans="1:26" ht="15.75" customHeight="1" x14ac:dyDescent="0.2">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spans="1:26" ht="15.75" customHeight="1" x14ac:dyDescent="0.2">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spans="1:26" ht="15.75" customHeight="1" x14ac:dyDescent="0.2">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spans="1:26" ht="15.75" customHeight="1" x14ac:dyDescent="0.2">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spans="1:26" ht="15.75" customHeight="1" x14ac:dyDescent="0.2">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spans="1:26" ht="15.75" customHeight="1" x14ac:dyDescent="0.2">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spans="1:26" ht="15.75" customHeight="1" x14ac:dyDescent="0.2">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spans="1:26" ht="15.75" customHeight="1" x14ac:dyDescent="0.2">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spans="1:26" ht="15.75" customHeight="1" x14ac:dyDescent="0.2">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spans="1:26" ht="15.75" customHeight="1" x14ac:dyDescent="0.2">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spans="1:26" ht="15.75" customHeight="1" x14ac:dyDescent="0.2">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spans="1:26" ht="15.75" customHeight="1" x14ac:dyDescent="0.2">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spans="1:26" ht="15.75" customHeight="1" x14ac:dyDescent="0.2">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spans="1:26" ht="15.75" customHeight="1" x14ac:dyDescent="0.2">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spans="1:26" ht="15.75" customHeight="1" x14ac:dyDescent="0.2">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spans="1:26" ht="15.75" customHeight="1" x14ac:dyDescent="0.2">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spans="1:26" ht="15.75" customHeight="1" x14ac:dyDescent="0.2">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spans="1:26" ht="15.75" customHeight="1" x14ac:dyDescent="0.2">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spans="1:26" ht="15.75" customHeight="1" x14ac:dyDescent="0.2">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spans="1:26" ht="15.75" customHeight="1" x14ac:dyDescent="0.2">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spans="1:26" ht="15.75" customHeight="1" x14ac:dyDescent="0.2">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spans="1:26" ht="15.75" customHeight="1" x14ac:dyDescent="0.2">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spans="1:26" ht="15.75" customHeight="1" x14ac:dyDescent="0.2">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spans="1:26" ht="15.75" customHeight="1" x14ac:dyDescent="0.2">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spans="1:26" ht="15.75" customHeight="1" x14ac:dyDescent="0.2">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spans="1:26" ht="15.75" customHeight="1" x14ac:dyDescent="0.2">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spans="1:26" ht="15.75" customHeight="1" x14ac:dyDescent="0.2">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spans="1:26" ht="15.75" customHeight="1" x14ac:dyDescent="0.2">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spans="1:26" ht="15.75" customHeight="1" x14ac:dyDescent="0.2">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spans="1:26" ht="15.75" customHeight="1" x14ac:dyDescent="0.2">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spans="1:26" ht="15.75" customHeight="1" x14ac:dyDescent="0.2">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spans="1:26" ht="15.75" customHeight="1" x14ac:dyDescent="0.2">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spans="1:26" ht="15.75" customHeight="1" x14ac:dyDescent="0.2">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spans="1:26" ht="15.75" customHeight="1" x14ac:dyDescent="0.2">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spans="1:26" ht="15.75" customHeight="1" x14ac:dyDescent="0.2">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spans="1:26" ht="15.75" customHeight="1" x14ac:dyDescent="0.2">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spans="1:26" ht="15.75" customHeight="1" x14ac:dyDescent="0.2">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spans="1:26" ht="15.75" customHeight="1" x14ac:dyDescent="0.2">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spans="1:26" ht="15.75" customHeight="1" x14ac:dyDescent="0.2">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spans="1:26" ht="15.75" customHeight="1" x14ac:dyDescent="0.2">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spans="1:26" ht="15.75" customHeight="1" x14ac:dyDescent="0.2">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spans="1:26" ht="15.75" customHeight="1" x14ac:dyDescent="0.2">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spans="1:26" ht="15.75" customHeight="1" x14ac:dyDescent="0.2">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spans="1:26" ht="15.75" customHeight="1" x14ac:dyDescent="0.2">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spans="1:26" ht="15.75" customHeight="1" x14ac:dyDescent="0.2">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spans="1:26" ht="15.75" customHeight="1" x14ac:dyDescent="0.2">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spans="1:26" ht="15.75" customHeight="1" x14ac:dyDescent="0.2">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spans="1:26" ht="15.75" customHeight="1" x14ac:dyDescent="0.2">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spans="1:26" ht="15.75" customHeight="1" x14ac:dyDescent="0.2">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spans="1:26" ht="15.75" customHeight="1" x14ac:dyDescent="0.2">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spans="1:26" ht="15.75" customHeight="1" x14ac:dyDescent="0.2">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spans="1:26" ht="15.75" customHeight="1" x14ac:dyDescent="0.2">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spans="1:26" ht="15.75" customHeight="1" x14ac:dyDescent="0.2">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spans="1:26" ht="15.75" customHeight="1" x14ac:dyDescent="0.2">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spans="1:26" ht="15.75" customHeight="1" x14ac:dyDescent="0.2">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spans="1:26" ht="15.75" customHeight="1" x14ac:dyDescent="0.2">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spans="1:26" ht="15.75" customHeight="1" x14ac:dyDescent="0.2">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spans="1:26" ht="15.75" customHeight="1" x14ac:dyDescent="0.2">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spans="1:26" ht="15.75" customHeight="1" x14ac:dyDescent="0.2">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spans="1:26" ht="15.75" customHeight="1" x14ac:dyDescent="0.2">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spans="1:26" ht="15.75" customHeight="1" x14ac:dyDescent="0.2">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spans="1:26" ht="15.75" customHeight="1" x14ac:dyDescent="0.2">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spans="1:26" ht="15.75" customHeight="1" x14ac:dyDescent="0.2">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spans="1:26" ht="15.75" customHeight="1" x14ac:dyDescent="0.2">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spans="1:26" ht="15.75" customHeight="1" x14ac:dyDescent="0.2">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spans="1:26" ht="15.75" customHeight="1" x14ac:dyDescent="0.2">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spans="1:26" ht="15.75" customHeight="1" x14ac:dyDescent="0.2">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spans="1:26" ht="15.75" customHeight="1" x14ac:dyDescent="0.2">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spans="1:26" ht="15.75" customHeight="1" x14ac:dyDescent="0.2">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spans="1:26" ht="15.75" customHeight="1" x14ac:dyDescent="0.2">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spans="1:26" ht="15.75" customHeight="1" x14ac:dyDescent="0.2">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spans="1:26" ht="15.75" customHeight="1" x14ac:dyDescent="0.2">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spans="1:26" ht="15.75" customHeight="1" x14ac:dyDescent="0.2">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spans="1:26" ht="15.75" customHeight="1" x14ac:dyDescent="0.2">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spans="1:26" ht="15.75" customHeight="1" x14ac:dyDescent="0.2">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spans="1:26" ht="15.75" customHeight="1" x14ac:dyDescent="0.2">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spans="1:26" ht="15.75" customHeight="1" x14ac:dyDescent="0.2">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spans="1:26" ht="15.75" customHeight="1" x14ac:dyDescent="0.2">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spans="1:26" ht="15.75" customHeight="1" x14ac:dyDescent="0.2">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spans="1:26" ht="15.75" customHeight="1" x14ac:dyDescent="0.2">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spans="1:26" ht="15.75" customHeight="1" x14ac:dyDescent="0.2">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spans="1:26" ht="15.75" customHeight="1" x14ac:dyDescent="0.2">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spans="1:26" ht="15.75" customHeight="1" x14ac:dyDescent="0.2">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spans="1:26" ht="15.75" customHeight="1" x14ac:dyDescent="0.2">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spans="1:26" ht="15.75" customHeight="1" x14ac:dyDescent="0.2">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spans="1:26" ht="15.75" customHeight="1" x14ac:dyDescent="0.2">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spans="1:26" ht="15.75" customHeight="1" x14ac:dyDescent="0.2">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spans="1:26" ht="15.75" customHeight="1" x14ac:dyDescent="0.2">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spans="1:26" ht="15.75" customHeight="1" x14ac:dyDescent="0.2">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spans="1:26" ht="15.75" customHeight="1" x14ac:dyDescent="0.2">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spans="1:26" ht="15.75" customHeight="1" x14ac:dyDescent="0.2">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spans="1:26" ht="15.75" customHeight="1" x14ac:dyDescent="0.2">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spans="1:26" ht="15.75" customHeight="1" x14ac:dyDescent="0.2">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spans="1:26" ht="15.75" customHeight="1" x14ac:dyDescent="0.2">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spans="1:26" ht="15.75" customHeight="1" x14ac:dyDescent="0.2">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spans="1:26" ht="15.75" customHeight="1" x14ac:dyDescent="0.2">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spans="1:26" ht="15.75" customHeight="1" x14ac:dyDescent="0.2">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spans="1:26" ht="15.75" customHeight="1" x14ac:dyDescent="0.2">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spans="1:26" ht="15.75" customHeight="1" x14ac:dyDescent="0.2">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spans="1:26" ht="15.75" customHeight="1" x14ac:dyDescent="0.2">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spans="1:26" ht="15.75" customHeight="1" x14ac:dyDescent="0.2">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spans="1:26" ht="15.75" customHeight="1" x14ac:dyDescent="0.2">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spans="1:26" ht="15.75" customHeight="1" x14ac:dyDescent="0.2">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spans="1:26" ht="15.75" customHeight="1" x14ac:dyDescent="0.2">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spans="1:26" ht="15.75" customHeight="1" x14ac:dyDescent="0.2">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spans="1:26" ht="15.75" customHeight="1" x14ac:dyDescent="0.2">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spans="1:26" ht="15.75" customHeight="1" x14ac:dyDescent="0.2">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spans="1:26" ht="15.75" customHeight="1" x14ac:dyDescent="0.2">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spans="1:26" ht="15.75" customHeight="1" x14ac:dyDescent="0.2">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spans="1:26" ht="15.75" customHeight="1" x14ac:dyDescent="0.2">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spans="1:26" ht="15.75" customHeight="1" x14ac:dyDescent="0.2">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spans="1:26" ht="15.75" customHeight="1" x14ac:dyDescent="0.2">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spans="1:26" ht="15.75" customHeight="1" x14ac:dyDescent="0.2">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spans="1:26" ht="15.75" customHeight="1" x14ac:dyDescent="0.2">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spans="1:26" ht="15.75" customHeight="1" x14ac:dyDescent="0.2">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spans="1:26" ht="15.75" customHeight="1" x14ac:dyDescent="0.2">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spans="1:26" ht="15.75" customHeight="1" x14ac:dyDescent="0.2">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spans="1:26" ht="15.75" customHeight="1" x14ac:dyDescent="0.2">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spans="1:26" ht="15.75" customHeight="1" x14ac:dyDescent="0.2">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spans="1:26" ht="15.75" customHeight="1" x14ac:dyDescent="0.2">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spans="1:26" ht="15.75" customHeight="1" x14ac:dyDescent="0.2">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spans="1:26" ht="15.75" customHeight="1" x14ac:dyDescent="0.2">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spans="1:26" ht="15.75" customHeight="1" x14ac:dyDescent="0.2">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spans="1:26" ht="15.75" customHeight="1" x14ac:dyDescent="0.2">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spans="1:26" ht="15.75" customHeight="1" x14ac:dyDescent="0.2">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spans="1:26" ht="15.75" customHeight="1" x14ac:dyDescent="0.2">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spans="1:26" ht="15.75" customHeight="1" x14ac:dyDescent="0.2">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spans="1:26" ht="15.75" customHeight="1" x14ac:dyDescent="0.2">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spans="1:26" ht="15.75" customHeight="1" x14ac:dyDescent="0.2">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spans="1:26" ht="15.75" customHeight="1" x14ac:dyDescent="0.2">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spans="1:26" ht="15.75" customHeight="1" x14ac:dyDescent="0.2">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spans="1:26" ht="15.75" customHeight="1" x14ac:dyDescent="0.2">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spans="1:26" ht="15.75" customHeight="1" x14ac:dyDescent="0.2">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spans="1:26" ht="15.75" customHeight="1" x14ac:dyDescent="0.2">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spans="1:26" ht="15.75" customHeight="1" x14ac:dyDescent="0.2">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spans="1:26" ht="15.75" customHeight="1" x14ac:dyDescent="0.2">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spans="1:26" ht="15.75" customHeight="1" x14ac:dyDescent="0.2">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spans="1:26" ht="15.75" customHeight="1" x14ac:dyDescent="0.2">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spans="1:26" ht="15.75" customHeight="1" x14ac:dyDescent="0.2">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spans="1:26" ht="15.75" customHeight="1" x14ac:dyDescent="0.2">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spans="1:26" ht="15.75" customHeight="1" x14ac:dyDescent="0.2">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spans="1:26" ht="15.75" customHeight="1" x14ac:dyDescent="0.2">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spans="1:26" ht="15.75" customHeight="1" x14ac:dyDescent="0.2">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spans="1:26" ht="15.75" customHeight="1" x14ac:dyDescent="0.2">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spans="1:26" ht="15.75" customHeight="1" x14ac:dyDescent="0.2">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spans="1:26" ht="15.75" customHeight="1" x14ac:dyDescent="0.2">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spans="1:26" ht="15.75" customHeight="1" x14ac:dyDescent="0.2">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spans="1:26" ht="15.75" customHeight="1" x14ac:dyDescent="0.2">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spans="1:26" ht="15.75" customHeight="1" x14ac:dyDescent="0.2">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spans="1:26" ht="15.75" customHeight="1" x14ac:dyDescent="0.2">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spans="1:26" ht="15.75" customHeight="1" x14ac:dyDescent="0.2">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spans="1:26" ht="15.75" customHeight="1" x14ac:dyDescent="0.2">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spans="1:26" ht="15.75" customHeight="1" x14ac:dyDescent="0.2">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spans="1:26" ht="15.75" customHeight="1" x14ac:dyDescent="0.2">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spans="1:26" ht="15.75" customHeight="1" x14ac:dyDescent="0.2">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spans="1:26" ht="15.75" customHeight="1" x14ac:dyDescent="0.2">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spans="1:26" ht="15.75" customHeight="1" x14ac:dyDescent="0.2">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spans="1:26" ht="15.75" customHeight="1" x14ac:dyDescent="0.2">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spans="1:26" ht="15.75" customHeight="1" x14ac:dyDescent="0.2">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spans="1:26" ht="15.75" customHeight="1" x14ac:dyDescent="0.2">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spans="1:26" ht="15.75" customHeight="1" x14ac:dyDescent="0.2">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spans="1:26" ht="15.75" customHeight="1" x14ac:dyDescent="0.2">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spans="1:26" ht="15.75" customHeight="1" x14ac:dyDescent="0.2">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spans="1:26" ht="15.75" customHeight="1" x14ac:dyDescent="0.2">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spans="1:26" ht="15.75" customHeight="1" x14ac:dyDescent="0.2">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spans="1:26" ht="15.75" customHeight="1" x14ac:dyDescent="0.2">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spans="1:26" ht="15.75" customHeight="1" x14ac:dyDescent="0.2">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spans="1:26" ht="15.75" customHeight="1" x14ac:dyDescent="0.2">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spans="1:26" ht="15.75" customHeight="1" x14ac:dyDescent="0.2">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spans="1:26" ht="15.75" customHeight="1" x14ac:dyDescent="0.2">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spans="1:26" ht="15.75" customHeight="1" x14ac:dyDescent="0.2">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spans="1:26" ht="15.75" customHeight="1" x14ac:dyDescent="0.2">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spans="1:26" ht="15.75" customHeight="1" x14ac:dyDescent="0.2">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spans="1:26" ht="15.75" customHeight="1" x14ac:dyDescent="0.2">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spans="1:26" ht="15.75" customHeight="1" x14ac:dyDescent="0.2">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spans="1:26" ht="15.75" customHeight="1" x14ac:dyDescent="0.2">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spans="1:26" ht="15.75" customHeight="1" x14ac:dyDescent="0.2">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spans="1:26" ht="15.75" customHeight="1" x14ac:dyDescent="0.2">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spans="1:26" ht="15.75" customHeight="1" x14ac:dyDescent="0.2">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spans="1:26" ht="15.75" customHeight="1" x14ac:dyDescent="0.2">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spans="1:26" ht="15.75" customHeight="1" x14ac:dyDescent="0.2">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spans="1:26" ht="15.75" customHeight="1" x14ac:dyDescent="0.2">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spans="1:26" ht="15.75" customHeight="1" x14ac:dyDescent="0.2">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spans="1:26" ht="15.75" customHeight="1" x14ac:dyDescent="0.2">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spans="1:26" ht="15.75" customHeight="1" x14ac:dyDescent="0.2">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spans="1:26" ht="15.75" customHeight="1" x14ac:dyDescent="0.2">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spans="1:26" ht="15.75" customHeight="1" x14ac:dyDescent="0.2">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spans="1:26" ht="15.75" customHeight="1" x14ac:dyDescent="0.2">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spans="1:26" ht="15.75" customHeight="1" x14ac:dyDescent="0.2">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spans="1:26" ht="15.75" customHeight="1" x14ac:dyDescent="0.2">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spans="1:26" ht="15.75" customHeight="1" x14ac:dyDescent="0.2">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spans="1:26" ht="15.75" customHeight="1" x14ac:dyDescent="0.2">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spans="1:26" ht="15.75" customHeight="1" x14ac:dyDescent="0.2">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spans="1:26" ht="15.75" customHeight="1" x14ac:dyDescent="0.2">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spans="1:26" ht="15.75" customHeight="1" x14ac:dyDescent="0.2">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spans="1:26" ht="15.75" customHeight="1" x14ac:dyDescent="0.2">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spans="1:26" ht="15.75" customHeight="1" x14ac:dyDescent="0.2">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spans="1:26" ht="15.75" customHeight="1" x14ac:dyDescent="0.2">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spans="1:26" ht="15.75" customHeight="1" x14ac:dyDescent="0.2">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spans="1:26" ht="15.75" customHeight="1" x14ac:dyDescent="0.2">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spans="1:26" ht="15.75" customHeight="1" x14ac:dyDescent="0.2">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spans="1:26" ht="15.75" customHeight="1" x14ac:dyDescent="0.2">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spans="1:26" ht="15.75" customHeight="1" x14ac:dyDescent="0.2">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spans="1:26" ht="15.75" customHeight="1" x14ac:dyDescent="0.2">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spans="1:26" ht="15.75" customHeight="1" x14ac:dyDescent="0.2">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spans="1:26" ht="15.75" customHeight="1" x14ac:dyDescent="0.2">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spans="1:26" ht="15.75" customHeight="1" x14ac:dyDescent="0.2">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spans="1:26" ht="15.75" customHeight="1" x14ac:dyDescent="0.2">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spans="1:26" ht="15.75" customHeight="1" x14ac:dyDescent="0.2">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spans="1:26" ht="15.75" customHeight="1" x14ac:dyDescent="0.2">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spans="1:26" ht="15.75" customHeight="1" x14ac:dyDescent="0.2">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spans="1:26" ht="15.75" customHeight="1" x14ac:dyDescent="0.2">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spans="1:26" ht="15.75" customHeight="1" x14ac:dyDescent="0.2">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spans="1:26" ht="15.75" customHeight="1" x14ac:dyDescent="0.2">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spans="1:26" ht="15.75" customHeight="1" x14ac:dyDescent="0.2">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spans="1:26" ht="15.75" customHeight="1" x14ac:dyDescent="0.2">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spans="1:26" ht="15.75" customHeight="1" x14ac:dyDescent="0.2">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spans="1:26" ht="15.75" customHeight="1" x14ac:dyDescent="0.2">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spans="1:26" ht="15.75" customHeight="1" x14ac:dyDescent="0.2">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spans="1:26" ht="15.75" customHeight="1" x14ac:dyDescent="0.2">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spans="1:26" ht="15.75" customHeight="1" x14ac:dyDescent="0.2">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spans="1:26" ht="15.75" customHeight="1" x14ac:dyDescent="0.2">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spans="1:26" ht="15.75" customHeight="1" x14ac:dyDescent="0.2">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spans="1:26" ht="15.75" customHeight="1" x14ac:dyDescent="0.2">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spans="1:26" ht="15.75" customHeight="1" x14ac:dyDescent="0.2">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spans="1:26" ht="15.75" customHeight="1" x14ac:dyDescent="0.2">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spans="1:26" ht="15.75" customHeight="1" x14ac:dyDescent="0.2">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spans="1:26" ht="15.75" customHeight="1" x14ac:dyDescent="0.2">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spans="1:26" ht="15.75" customHeight="1" x14ac:dyDescent="0.2">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spans="1:26" ht="15.75" customHeight="1" x14ac:dyDescent="0.2">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spans="1:26" ht="15.75" customHeight="1" x14ac:dyDescent="0.2">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spans="1:26" ht="15.75" customHeight="1" x14ac:dyDescent="0.2">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spans="1:26" ht="15.75" customHeight="1" x14ac:dyDescent="0.2">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spans="1:26" ht="15.75" customHeight="1" x14ac:dyDescent="0.2">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spans="1:26" ht="15.75" customHeight="1" x14ac:dyDescent="0.2">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spans="1:26" ht="15.75" customHeight="1" x14ac:dyDescent="0.2">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spans="1:26" ht="15.75" customHeight="1" x14ac:dyDescent="0.2">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spans="1:26" ht="15.75" customHeight="1" x14ac:dyDescent="0.2">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spans="1:26" ht="15.75" customHeight="1" x14ac:dyDescent="0.2">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spans="1:26" ht="15.75" customHeight="1" x14ac:dyDescent="0.2">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spans="1:26" ht="15.75" customHeight="1" x14ac:dyDescent="0.2">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spans="1:26" ht="15.75" customHeight="1" x14ac:dyDescent="0.2">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spans="1:26" ht="15.75" customHeight="1" x14ac:dyDescent="0.2">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spans="1:26" ht="15.75" customHeight="1" x14ac:dyDescent="0.2">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spans="1:26" ht="15.75" customHeight="1" x14ac:dyDescent="0.2">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spans="1:26" ht="15.75" customHeight="1" x14ac:dyDescent="0.2">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spans="1:26" ht="15.75" customHeight="1" x14ac:dyDescent="0.2">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spans="1:26" ht="15.75" customHeight="1" x14ac:dyDescent="0.2">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spans="1:26" ht="15.75" customHeight="1" x14ac:dyDescent="0.2">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spans="1:26" ht="15.75" customHeight="1" x14ac:dyDescent="0.2">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spans="1:26" ht="15.75" customHeight="1" x14ac:dyDescent="0.2">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spans="1:26" ht="15.75" customHeight="1" x14ac:dyDescent="0.2">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spans="1:26" ht="15.75" customHeight="1" x14ac:dyDescent="0.2">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spans="1:26" ht="15.75" customHeight="1" x14ac:dyDescent="0.2">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spans="1:26" ht="15.75" customHeight="1" x14ac:dyDescent="0.2">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spans="1:26" ht="15.75" customHeight="1" x14ac:dyDescent="0.2">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spans="1:26" ht="15.75" customHeight="1" x14ac:dyDescent="0.2">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spans="1:26" ht="15.75" customHeight="1" x14ac:dyDescent="0.2">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spans="1:26" ht="15.75" customHeight="1" x14ac:dyDescent="0.2">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spans="1:26" ht="15.75" customHeight="1" x14ac:dyDescent="0.2">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spans="1:26" ht="15.75" customHeight="1" x14ac:dyDescent="0.2">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spans="1:26" ht="15.75" customHeight="1" x14ac:dyDescent="0.2">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spans="1:26" ht="15.75" customHeight="1" x14ac:dyDescent="0.2">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spans="1:26" ht="15.75" customHeight="1" x14ac:dyDescent="0.2">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spans="1:26" ht="15.75" customHeight="1" x14ac:dyDescent="0.2">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spans="1:26" ht="15.75" customHeight="1" x14ac:dyDescent="0.2">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spans="1:26" ht="15.75" customHeight="1" x14ac:dyDescent="0.2">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spans="1:26" ht="15.75" customHeight="1" x14ac:dyDescent="0.2">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spans="1:26" ht="15.75" customHeight="1" x14ac:dyDescent="0.2">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spans="1:26" ht="15.75" customHeight="1" x14ac:dyDescent="0.2">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spans="1:26" ht="15.75" customHeight="1" x14ac:dyDescent="0.2">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spans="1:26" ht="15.75" customHeight="1" x14ac:dyDescent="0.2">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spans="1:26" ht="15.75" customHeight="1" x14ac:dyDescent="0.2">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spans="1:26" ht="15.75" customHeight="1" x14ac:dyDescent="0.2">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spans="1:26" ht="15.75" customHeight="1" x14ac:dyDescent="0.2">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spans="1:26" ht="15.75" customHeight="1" x14ac:dyDescent="0.2">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spans="1:26" ht="15.75" customHeight="1" x14ac:dyDescent="0.2">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spans="1:26" ht="15.75" customHeight="1" x14ac:dyDescent="0.2">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spans="1:26" ht="15.75" customHeight="1" x14ac:dyDescent="0.2">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spans="1:26" ht="15.75" customHeight="1" x14ac:dyDescent="0.2">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spans="1:26" ht="15.75" customHeight="1" x14ac:dyDescent="0.2">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spans="1:26" ht="15.75" customHeight="1" x14ac:dyDescent="0.2">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spans="1:26" ht="15.75" customHeight="1" x14ac:dyDescent="0.2">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spans="1:26" ht="15.75" customHeight="1" x14ac:dyDescent="0.2">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spans="1:26" ht="15.75" customHeight="1" x14ac:dyDescent="0.2">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spans="1:26" ht="15.75" customHeight="1" x14ac:dyDescent="0.2">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spans="1:26" ht="15.75" customHeight="1" x14ac:dyDescent="0.2">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spans="1:26" ht="15.75" customHeight="1" x14ac:dyDescent="0.2">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spans="1:26" ht="15.75" customHeight="1" x14ac:dyDescent="0.2">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spans="1:26" ht="15.75" customHeight="1" x14ac:dyDescent="0.2">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spans="1:26" ht="15.75" customHeight="1" x14ac:dyDescent="0.2">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spans="1:26" ht="15.75" customHeight="1" x14ac:dyDescent="0.2">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spans="1:26" ht="15.75" customHeight="1" x14ac:dyDescent="0.2">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spans="1:26" ht="15.75" customHeight="1" x14ac:dyDescent="0.2">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spans="1:26" ht="15.75" customHeight="1" x14ac:dyDescent="0.2">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spans="1:26" ht="15.75" customHeight="1" x14ac:dyDescent="0.2">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spans="1:26" ht="15.75" customHeight="1" x14ac:dyDescent="0.2">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spans="1:26" ht="15.75" customHeight="1" x14ac:dyDescent="0.2">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spans="1:26" ht="15.75" customHeight="1" x14ac:dyDescent="0.2">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spans="1:26" ht="15.75" customHeight="1" x14ac:dyDescent="0.2">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spans="1:26" ht="15.75" customHeight="1" x14ac:dyDescent="0.2">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spans="1:26" ht="15.75" customHeight="1" x14ac:dyDescent="0.2">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spans="1:26" ht="15.75" customHeight="1" x14ac:dyDescent="0.2">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spans="1:26" ht="15.75" customHeight="1" x14ac:dyDescent="0.2">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spans="1:26" ht="15.75" customHeight="1" x14ac:dyDescent="0.2">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spans="1:26" ht="15.75" customHeight="1" x14ac:dyDescent="0.2">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spans="1:26" ht="15.75" customHeight="1" x14ac:dyDescent="0.2">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spans="1:26" ht="15.75" customHeight="1" x14ac:dyDescent="0.2">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spans="1:26" ht="15.75" customHeight="1" x14ac:dyDescent="0.2">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spans="1:26" ht="15.75" customHeight="1" x14ac:dyDescent="0.2">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spans="1:26" ht="15.75" customHeight="1" x14ac:dyDescent="0.2">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spans="1:26" ht="15.75" customHeight="1" x14ac:dyDescent="0.2">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spans="1:26" ht="15.75" customHeight="1" x14ac:dyDescent="0.2">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spans="1:26" ht="15.75" customHeight="1" x14ac:dyDescent="0.2">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spans="1:26" ht="15.75" customHeight="1" x14ac:dyDescent="0.2">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spans="1:26" ht="15.75" customHeight="1" x14ac:dyDescent="0.2">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spans="1:26" ht="15.75" customHeight="1" x14ac:dyDescent="0.2">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spans="1:26" ht="15.75" customHeight="1" x14ac:dyDescent="0.2">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spans="1:26" ht="15.75" customHeight="1" x14ac:dyDescent="0.2">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spans="1:26" ht="15.75" customHeight="1" x14ac:dyDescent="0.2">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spans="1:26" ht="15.75" customHeight="1" x14ac:dyDescent="0.2">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spans="1:26" ht="15.75" customHeight="1" x14ac:dyDescent="0.2">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spans="1:26" ht="15.75" customHeight="1" x14ac:dyDescent="0.2">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spans="1:26" ht="15.75" customHeight="1" x14ac:dyDescent="0.2">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spans="1:26" ht="15.75" customHeight="1" x14ac:dyDescent="0.2">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spans="1:26" ht="15.75" customHeight="1" x14ac:dyDescent="0.2">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spans="1:26" ht="15.75" customHeight="1" x14ac:dyDescent="0.2">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spans="1:26" ht="15.75" customHeight="1" x14ac:dyDescent="0.2">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spans="1:26" ht="15.75" customHeight="1" x14ac:dyDescent="0.2">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spans="1:26" ht="15.75" customHeight="1" x14ac:dyDescent="0.2">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spans="1:26" ht="15.75" customHeight="1" x14ac:dyDescent="0.2">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spans="1:26" ht="15.75" customHeight="1" x14ac:dyDescent="0.2">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spans="1:26" ht="15.75" customHeight="1" x14ac:dyDescent="0.2">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spans="1:26" ht="15.75" customHeight="1" x14ac:dyDescent="0.2">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spans="1:26" ht="15.75" customHeight="1" x14ac:dyDescent="0.2">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spans="1:26" ht="15.75" customHeight="1" x14ac:dyDescent="0.2">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spans="1:26" ht="15.75" customHeight="1" x14ac:dyDescent="0.2">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spans="1:26" ht="15.75" customHeight="1" x14ac:dyDescent="0.2">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spans="1:26" ht="15.75" customHeight="1" x14ac:dyDescent="0.2">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spans="1:26" ht="15.75" customHeight="1" x14ac:dyDescent="0.2">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spans="1:26" ht="15.75" customHeight="1" x14ac:dyDescent="0.2">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spans="1:26" ht="15.75" customHeight="1" x14ac:dyDescent="0.2">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spans="1:26" ht="15.75" customHeight="1" x14ac:dyDescent="0.2">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spans="1:26" ht="15.75" customHeight="1" x14ac:dyDescent="0.2">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spans="1:26" ht="15.75" customHeight="1" x14ac:dyDescent="0.2">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spans="1:26" ht="15.75" customHeight="1" x14ac:dyDescent="0.2">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spans="1:26" ht="15.75" customHeight="1" x14ac:dyDescent="0.2">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spans="1:26" ht="15.75" customHeight="1" x14ac:dyDescent="0.2">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spans="1:26" ht="15.75" customHeight="1" x14ac:dyDescent="0.2">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spans="1:26" ht="15.75" customHeight="1" x14ac:dyDescent="0.2">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spans="1:26" ht="15.75" customHeight="1" x14ac:dyDescent="0.2">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spans="1:26" ht="15.75" customHeight="1" x14ac:dyDescent="0.2">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spans="1:26" ht="15.75" customHeight="1" x14ac:dyDescent="0.2">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spans="1:26" ht="15.75" customHeight="1" x14ac:dyDescent="0.2">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spans="1:26" ht="15.75" customHeight="1" x14ac:dyDescent="0.2">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spans="1:26" ht="15.75" customHeight="1" x14ac:dyDescent="0.2">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spans="1:26" ht="15.75" customHeight="1" x14ac:dyDescent="0.2">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spans="1:26" ht="15.75" customHeight="1" x14ac:dyDescent="0.2">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spans="1:26" ht="15.75" customHeight="1" x14ac:dyDescent="0.2">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spans="1:26" ht="15.75" customHeight="1" x14ac:dyDescent="0.2">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spans="1:26" ht="15.75" customHeight="1" x14ac:dyDescent="0.2">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spans="1:26" ht="15.75" customHeight="1" x14ac:dyDescent="0.2">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spans="1:26" ht="15.75" customHeight="1" x14ac:dyDescent="0.2">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spans="1:26" ht="15.75" customHeight="1" x14ac:dyDescent="0.2">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spans="1:26" ht="15.75" customHeight="1" x14ac:dyDescent="0.2">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spans="1:26" ht="15.75" customHeight="1" x14ac:dyDescent="0.2">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spans="1:26" ht="15.75" customHeight="1" x14ac:dyDescent="0.2">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spans="1:26" ht="15.75" customHeight="1" x14ac:dyDescent="0.2">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spans="1:26" ht="15.75" customHeight="1" x14ac:dyDescent="0.2">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spans="1:26" ht="15.75" customHeight="1" x14ac:dyDescent="0.2">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spans="1:26" ht="15.75" customHeight="1" x14ac:dyDescent="0.2">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spans="1:26" ht="15.75" customHeight="1" x14ac:dyDescent="0.2">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spans="1:26" ht="15.75" customHeight="1" x14ac:dyDescent="0.2">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spans="1:26" ht="15.75" customHeight="1" x14ac:dyDescent="0.2">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spans="1:26" ht="15.75" customHeight="1" x14ac:dyDescent="0.2">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spans="1:26" ht="15.75" customHeight="1" x14ac:dyDescent="0.2">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spans="1:26" ht="15.75" customHeight="1" x14ac:dyDescent="0.2">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spans="1:26" ht="15.75" customHeight="1" x14ac:dyDescent="0.2">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spans="1:26" ht="15.75" customHeight="1" x14ac:dyDescent="0.2">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spans="1:26" ht="15.75" customHeight="1" x14ac:dyDescent="0.2">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spans="1:26" ht="15.75" customHeight="1" x14ac:dyDescent="0.2">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spans="1:26" ht="15.75" customHeight="1" x14ac:dyDescent="0.2">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spans="1:26" ht="15.75" customHeight="1" x14ac:dyDescent="0.2">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spans="1:26" ht="15.75" customHeight="1" x14ac:dyDescent="0.2">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spans="1:26" ht="15.75" customHeight="1" x14ac:dyDescent="0.2">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spans="1:26" ht="15.75" customHeight="1" x14ac:dyDescent="0.2">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spans="1:26" ht="15.75" customHeight="1" x14ac:dyDescent="0.2">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spans="1:26" ht="15.75" customHeight="1" x14ac:dyDescent="0.2">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spans="1:26" ht="15.75" customHeight="1" x14ac:dyDescent="0.2">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spans="1:26" ht="15.75" customHeight="1" x14ac:dyDescent="0.2">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spans="1:26" ht="15.75" customHeight="1" x14ac:dyDescent="0.2">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spans="1:26" ht="15.75" customHeight="1" x14ac:dyDescent="0.2">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spans="1:26" ht="15.75" customHeight="1" x14ac:dyDescent="0.2">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spans="1:26" ht="15.75" customHeight="1" x14ac:dyDescent="0.2">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spans="1:26" ht="15.75" customHeight="1" x14ac:dyDescent="0.2">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spans="1:26" ht="15.75" customHeight="1" x14ac:dyDescent="0.2">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spans="1:26" ht="15.75" customHeight="1" x14ac:dyDescent="0.2">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spans="1:26" ht="15.75" customHeight="1" x14ac:dyDescent="0.2">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spans="1:26" ht="15.75" customHeight="1" x14ac:dyDescent="0.2">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spans="1:26" ht="15.75" customHeight="1" x14ac:dyDescent="0.2">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spans="1:26" ht="15.75" customHeight="1" x14ac:dyDescent="0.2">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spans="1:26" ht="15.75" customHeight="1" x14ac:dyDescent="0.2">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spans="1:26" ht="15.75" customHeight="1" x14ac:dyDescent="0.2">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spans="1:26" ht="15.75" customHeight="1" x14ac:dyDescent="0.2">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spans="1:26" ht="15.75" customHeight="1" x14ac:dyDescent="0.2">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spans="1:26" ht="15.75" customHeight="1" x14ac:dyDescent="0.2">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spans="1:26" ht="15.75" customHeight="1" x14ac:dyDescent="0.2">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spans="1:26" ht="15.75" customHeight="1" x14ac:dyDescent="0.2">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spans="1:26" ht="15.75" customHeight="1" x14ac:dyDescent="0.2">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spans="1:26" ht="15.75" customHeight="1" x14ac:dyDescent="0.2">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spans="1:26" ht="15.75" customHeight="1" x14ac:dyDescent="0.2">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spans="1:26" ht="15.75" customHeight="1" x14ac:dyDescent="0.2">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spans="1:26" ht="15.75" customHeight="1" x14ac:dyDescent="0.2">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spans="1:26" ht="15.75" customHeight="1" x14ac:dyDescent="0.2">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spans="1:26" ht="15.75" customHeight="1" x14ac:dyDescent="0.2">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spans="1:26" ht="15.75" customHeight="1" x14ac:dyDescent="0.2">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spans="1:26" ht="15.75" customHeight="1" x14ac:dyDescent="0.2">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spans="1:26" ht="15.75" customHeight="1" x14ac:dyDescent="0.2">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spans="1:26" ht="15.75" customHeight="1" x14ac:dyDescent="0.2">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spans="1:26" ht="15.75" customHeight="1" x14ac:dyDescent="0.2">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spans="1:26" ht="15.75" customHeight="1" x14ac:dyDescent="0.2">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spans="1:26" ht="15.75" customHeight="1" x14ac:dyDescent="0.2">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spans="1:26" ht="15.75" customHeight="1" x14ac:dyDescent="0.2">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spans="1:26" ht="15.75" customHeight="1" x14ac:dyDescent="0.2">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spans="1:26" ht="15.75" customHeight="1" x14ac:dyDescent="0.2">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spans="1:26" ht="15.75" customHeight="1" x14ac:dyDescent="0.2">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spans="1:26" ht="15.75" customHeight="1" x14ac:dyDescent="0.2">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spans="1:26" ht="15.75" customHeight="1" x14ac:dyDescent="0.2">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spans="1:26" ht="15.75" customHeight="1" x14ac:dyDescent="0.2">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spans="1:26" ht="15.75" customHeight="1" x14ac:dyDescent="0.2">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spans="1:26" ht="15.75" customHeight="1" x14ac:dyDescent="0.2">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spans="1:26" ht="15.75" customHeight="1" x14ac:dyDescent="0.2">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spans="1:26" ht="15.75" customHeight="1" x14ac:dyDescent="0.2">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spans="1:26" ht="15.75" customHeight="1" x14ac:dyDescent="0.2">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spans="1:26" ht="15.75" customHeight="1" x14ac:dyDescent="0.2">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spans="1:26" ht="15.75" customHeight="1" x14ac:dyDescent="0.2">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spans="1:26" ht="15.75" customHeight="1" x14ac:dyDescent="0.2">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spans="1:26" ht="15.75" customHeight="1" x14ac:dyDescent="0.2">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spans="1:26" ht="15.75" customHeight="1" x14ac:dyDescent="0.2">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spans="1:26" ht="15.75" customHeight="1" x14ac:dyDescent="0.2">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spans="1:26" ht="15.75" customHeight="1" x14ac:dyDescent="0.2">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spans="1:26" ht="15.75" customHeight="1" x14ac:dyDescent="0.2">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spans="1:26" ht="15.75" customHeight="1" x14ac:dyDescent="0.2">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spans="1:26" ht="15.75" customHeight="1" x14ac:dyDescent="0.2">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spans="1:26" ht="15.75" customHeight="1" x14ac:dyDescent="0.2">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spans="1:26" ht="15.75" customHeight="1" x14ac:dyDescent="0.2">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spans="1:26" ht="15.75" customHeight="1" x14ac:dyDescent="0.2">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spans="1:26" ht="15.75" customHeight="1" x14ac:dyDescent="0.2">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spans="1:26" ht="15.75" customHeight="1" x14ac:dyDescent="0.2">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spans="1:26" ht="15.75" customHeight="1" x14ac:dyDescent="0.2">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spans="1:26" ht="15.75" customHeight="1" x14ac:dyDescent="0.2">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spans="1:26" ht="15.75" customHeight="1" x14ac:dyDescent="0.2">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spans="1:26" ht="15.75" customHeight="1" x14ac:dyDescent="0.2">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spans="1:26" ht="15.75" customHeight="1" x14ac:dyDescent="0.2">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spans="1:26" ht="15.75" customHeight="1" x14ac:dyDescent="0.2">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spans="1:26" ht="15.75" customHeight="1" x14ac:dyDescent="0.2">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spans="1:26" ht="15.75" customHeight="1" x14ac:dyDescent="0.2">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spans="1:26" ht="15.75" customHeight="1" x14ac:dyDescent="0.2">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spans="1:26" ht="15.75" customHeight="1" x14ac:dyDescent="0.2">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spans="1:26" ht="15.75" customHeight="1" x14ac:dyDescent="0.2">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spans="1:26" ht="15.75" customHeight="1" x14ac:dyDescent="0.2">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spans="1:26" ht="15.75" customHeight="1" x14ac:dyDescent="0.2">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spans="1:26" ht="15.75" customHeight="1" x14ac:dyDescent="0.2">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spans="1:26" ht="15.75" customHeight="1" x14ac:dyDescent="0.2">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spans="1:26" ht="15.75" customHeight="1" x14ac:dyDescent="0.2">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spans="1:26" ht="15.75" customHeight="1" x14ac:dyDescent="0.2">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spans="1:26" ht="15.75" customHeight="1" x14ac:dyDescent="0.2">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spans="1:26" ht="15.75" customHeight="1" x14ac:dyDescent="0.2">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spans="1:26" ht="15.75" customHeight="1" x14ac:dyDescent="0.2">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spans="1:26" ht="15.75" customHeight="1" x14ac:dyDescent="0.2">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spans="1:26" ht="15.75" customHeight="1" x14ac:dyDescent="0.2">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spans="1:26" ht="15.75" customHeight="1" x14ac:dyDescent="0.2">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spans="1:26" ht="15.75" customHeight="1" x14ac:dyDescent="0.2">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spans="1:26" ht="15.75" customHeight="1" x14ac:dyDescent="0.2">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spans="1:26" ht="15.75" customHeight="1" x14ac:dyDescent="0.2">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spans="1:26" ht="15.75" customHeight="1" x14ac:dyDescent="0.2">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spans="1:26" ht="15.75" customHeight="1" x14ac:dyDescent="0.2">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spans="1:26" ht="15.75" customHeight="1" x14ac:dyDescent="0.2">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spans="1:26" ht="15.75" customHeight="1" x14ac:dyDescent="0.2">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spans="1:26" ht="15.75" customHeight="1" x14ac:dyDescent="0.2">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spans="1:26" ht="15.75" customHeight="1" x14ac:dyDescent="0.2">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spans="1:26" ht="15.75" customHeight="1" x14ac:dyDescent="0.2">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spans="1:26" ht="15.75" customHeight="1" x14ac:dyDescent="0.2">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spans="1:26" ht="15.75" customHeight="1" x14ac:dyDescent="0.2">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spans="1:26" ht="15.75" customHeight="1" x14ac:dyDescent="0.2">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spans="1:26" ht="15.75" customHeight="1" x14ac:dyDescent="0.2">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spans="1:26" ht="15.75" customHeight="1" x14ac:dyDescent="0.2">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spans="1:26" ht="15.75" customHeight="1" x14ac:dyDescent="0.2">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spans="1:26" ht="15.75" customHeight="1" x14ac:dyDescent="0.2">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spans="1:26" ht="15.75" customHeight="1" x14ac:dyDescent="0.2">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spans="1:26" ht="15.75" customHeight="1" x14ac:dyDescent="0.2">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spans="1:26" ht="15.75" customHeight="1" x14ac:dyDescent="0.2">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spans="1:26" ht="15.75" customHeight="1" x14ac:dyDescent="0.2">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spans="1:26" ht="15.75" customHeight="1" x14ac:dyDescent="0.2">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spans="1:26" ht="15.75" customHeight="1" x14ac:dyDescent="0.2">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spans="1:26" ht="15.75" customHeight="1" x14ac:dyDescent="0.2">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spans="1:26" ht="15.75" customHeight="1" x14ac:dyDescent="0.2">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spans="1:26" ht="15.75" customHeight="1" x14ac:dyDescent="0.2">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spans="1:26" ht="15.75" customHeight="1" x14ac:dyDescent="0.2">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spans="1:26" ht="15.75" customHeight="1" x14ac:dyDescent="0.2">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spans="1:26" ht="15.75" customHeight="1" x14ac:dyDescent="0.2">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spans="1:26" ht="15.75" customHeight="1" x14ac:dyDescent="0.2">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spans="1:26" ht="15.75" customHeight="1" x14ac:dyDescent="0.2">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spans="1:26" ht="15.75" customHeight="1" x14ac:dyDescent="0.2">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spans="1:26" ht="15.75" customHeight="1" x14ac:dyDescent="0.2">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spans="1:26" ht="15.75" customHeight="1" x14ac:dyDescent="0.2">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spans="1:26" ht="15.75" customHeight="1" x14ac:dyDescent="0.2">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spans="1:26" ht="15.75" customHeight="1" x14ac:dyDescent="0.2">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spans="1:26" ht="15.75" customHeight="1" x14ac:dyDescent="0.2">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spans="1:26" ht="15.75" customHeight="1" x14ac:dyDescent="0.2">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spans="1:26" ht="15.75" customHeight="1" x14ac:dyDescent="0.2">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spans="1:26" ht="15.75" customHeight="1" x14ac:dyDescent="0.2">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spans="1:26" ht="15.75" customHeight="1" x14ac:dyDescent="0.2">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spans="1:26" ht="15.75" customHeight="1" x14ac:dyDescent="0.2">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spans="1:26" ht="15.75" customHeight="1" x14ac:dyDescent="0.2">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spans="1:26" ht="15.75" customHeight="1" x14ac:dyDescent="0.2">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spans="1:26" ht="15.75" customHeight="1" x14ac:dyDescent="0.2">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spans="1:26" ht="15.75" customHeight="1" x14ac:dyDescent="0.2">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spans="1:26" ht="15.75" customHeight="1" x14ac:dyDescent="0.2">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spans="1:26" ht="15.75" customHeight="1" x14ac:dyDescent="0.2">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spans="1:26" ht="15.75" customHeight="1" x14ac:dyDescent="0.2">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spans="1:26" ht="15.75" customHeight="1" x14ac:dyDescent="0.2">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spans="1:26" ht="15.75" customHeight="1" x14ac:dyDescent="0.2">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spans="1:26" ht="15.75" customHeight="1" x14ac:dyDescent="0.2">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spans="1:26" ht="15.75" customHeight="1" x14ac:dyDescent="0.2">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spans="1:26" ht="15.75" customHeight="1" x14ac:dyDescent="0.2">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spans="1:26" ht="15.75" customHeight="1" x14ac:dyDescent="0.2">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spans="1:26" ht="15.75" customHeight="1" x14ac:dyDescent="0.2">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spans="1:26" ht="15.75" customHeight="1" x14ac:dyDescent="0.2">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spans="1:26" ht="15.75" customHeight="1" x14ac:dyDescent="0.2">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spans="1:26" ht="15.75" customHeight="1" x14ac:dyDescent="0.2">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spans="1:26" ht="15.75" customHeight="1" x14ac:dyDescent="0.2">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spans="1:26" ht="15.75" customHeight="1" x14ac:dyDescent="0.2">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spans="1:26" ht="15.75" customHeight="1" x14ac:dyDescent="0.2">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spans="1:26" ht="15.75" customHeight="1" x14ac:dyDescent="0.2">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spans="1:26" ht="15.75" customHeight="1" x14ac:dyDescent="0.2">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spans="1:26" ht="15.75" customHeight="1" x14ac:dyDescent="0.2">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spans="1:26" ht="15.75" customHeight="1" x14ac:dyDescent="0.2">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spans="1:26" ht="15.75" customHeight="1" x14ac:dyDescent="0.2">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spans="1:26" ht="15.75" customHeight="1" x14ac:dyDescent="0.2">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spans="1:26" ht="15.75" customHeight="1" x14ac:dyDescent="0.2">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spans="1:26" ht="15.75" customHeight="1" x14ac:dyDescent="0.2">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spans="1:26" ht="15.75" customHeight="1" x14ac:dyDescent="0.2">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spans="1:26" ht="15.75" customHeight="1" x14ac:dyDescent="0.2">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spans="1:26" ht="15.75" customHeight="1" x14ac:dyDescent="0.2">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spans="1:26" ht="15.75" customHeight="1" x14ac:dyDescent="0.2">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spans="1:26" ht="15.75" customHeight="1" x14ac:dyDescent="0.2">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spans="1:26" ht="15.75" customHeight="1" x14ac:dyDescent="0.2">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spans="1:26" ht="15.75" customHeight="1" x14ac:dyDescent="0.2">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spans="1:26" ht="15.75" customHeight="1" x14ac:dyDescent="0.2">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spans="1:26" ht="15.75" customHeight="1" x14ac:dyDescent="0.2">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spans="1:26" ht="15.75" customHeight="1" x14ac:dyDescent="0.2">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spans="1:26" ht="15.75" customHeight="1" x14ac:dyDescent="0.2">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spans="1:26" ht="15.75" customHeight="1" x14ac:dyDescent="0.2">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spans="1:26" ht="15.75" customHeight="1" x14ac:dyDescent="0.2">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spans="1:26" ht="15.75" customHeight="1" x14ac:dyDescent="0.2">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spans="1:26" ht="15.75" customHeight="1" x14ac:dyDescent="0.2">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spans="1:26" ht="15.75" customHeight="1" x14ac:dyDescent="0.2">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spans="1:26" ht="15.75" customHeight="1" x14ac:dyDescent="0.2">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spans="1:26" ht="15.75" customHeight="1" x14ac:dyDescent="0.2">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spans="1:26" ht="15.75" customHeight="1" x14ac:dyDescent="0.2">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spans="1:26" ht="15.75" customHeight="1" x14ac:dyDescent="0.2">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spans="1:26" ht="15.75" customHeight="1" x14ac:dyDescent="0.2">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spans="1:26" ht="15.75" customHeight="1" x14ac:dyDescent="0.2">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spans="1:26" ht="15.75" customHeight="1" x14ac:dyDescent="0.2">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spans="1:26" ht="15.75" customHeight="1" x14ac:dyDescent="0.2">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spans="1:26" ht="15.75" customHeight="1" x14ac:dyDescent="0.2">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spans="1:26" ht="15.75" customHeight="1" x14ac:dyDescent="0.2">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spans="1:26" ht="15.75" customHeight="1" x14ac:dyDescent="0.2">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spans="1:26" ht="15.75" customHeight="1" x14ac:dyDescent="0.2">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spans="1:26" ht="15.75" customHeight="1" x14ac:dyDescent="0.2">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spans="1:26" ht="15.75" customHeight="1" x14ac:dyDescent="0.2">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spans="1:26" ht="15.75" customHeight="1" x14ac:dyDescent="0.2">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spans="1:26" ht="15.75" customHeight="1" x14ac:dyDescent="0.2">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spans="1:26" ht="15.75" customHeight="1" x14ac:dyDescent="0.2">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spans="1:26" ht="15.75" customHeight="1" x14ac:dyDescent="0.2">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spans="1:26" ht="15.75" customHeight="1" x14ac:dyDescent="0.2">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spans="1:26" ht="15.75" customHeight="1" x14ac:dyDescent="0.2">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spans="1:26" ht="15.75" customHeight="1" x14ac:dyDescent="0.2">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spans="1:26" ht="15.75" customHeight="1" x14ac:dyDescent="0.2">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spans="1:26" ht="15.75" customHeight="1" x14ac:dyDescent="0.2">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spans="1:26" ht="15.75" customHeight="1" x14ac:dyDescent="0.2">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spans="1:26" ht="15.75" customHeight="1" x14ac:dyDescent="0.2">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spans="1:26" ht="15.75" customHeight="1" x14ac:dyDescent="0.2">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spans="1:26" ht="15.75" customHeight="1" x14ac:dyDescent="0.2">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spans="1:26" ht="15.75" customHeight="1" x14ac:dyDescent="0.2">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spans="1:26" ht="15.75" customHeight="1" x14ac:dyDescent="0.2">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spans="1:26" ht="15.75" customHeight="1" x14ac:dyDescent="0.2">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spans="1:26" ht="15.75" customHeight="1" x14ac:dyDescent="0.2">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spans="1:26" ht="15.75" customHeight="1" x14ac:dyDescent="0.2">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spans="1:26" ht="15.75" customHeight="1" x14ac:dyDescent="0.2">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spans="1:26" ht="15.75" customHeight="1" x14ac:dyDescent="0.2">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spans="1:26" ht="15.75" customHeight="1" x14ac:dyDescent="0.2">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spans="1:26" ht="15.75" customHeight="1" x14ac:dyDescent="0.2">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spans="1:26" ht="15.75" customHeight="1" x14ac:dyDescent="0.2">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spans="1:26" ht="15.75" customHeight="1" x14ac:dyDescent="0.2">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spans="1:26" ht="15.75" customHeight="1" x14ac:dyDescent="0.2">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spans="1:26" ht="15.75" customHeight="1" x14ac:dyDescent="0.2">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spans="1:26" ht="15.75" customHeight="1" x14ac:dyDescent="0.2">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spans="1:26" ht="15.75" customHeight="1" x14ac:dyDescent="0.2">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spans="1:26" ht="15.75" customHeight="1" x14ac:dyDescent="0.2">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spans="1:26" ht="15.75" customHeight="1" x14ac:dyDescent="0.2">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spans="1:26" ht="15.75" customHeight="1" x14ac:dyDescent="0.2">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spans="1:26" ht="15.75" customHeight="1" x14ac:dyDescent="0.2">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spans="1:26" ht="15.75" customHeight="1" x14ac:dyDescent="0.2">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spans="1:26" ht="15.75" customHeight="1" x14ac:dyDescent="0.2">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spans="1:26" ht="15.75" customHeight="1" x14ac:dyDescent="0.2">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spans="1:26" ht="15.75" customHeight="1" x14ac:dyDescent="0.2">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spans="1:26" ht="15.75" customHeight="1" x14ac:dyDescent="0.2">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spans="1:26" ht="15.75" customHeight="1" x14ac:dyDescent="0.2">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spans="1:26" ht="15.75" customHeight="1" x14ac:dyDescent="0.2">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spans="1:26" ht="15.75" customHeight="1" x14ac:dyDescent="0.2">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spans="1:26" ht="15.75" customHeight="1" x14ac:dyDescent="0.2">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spans="1:26" ht="15.75" customHeight="1" x14ac:dyDescent="0.2">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spans="1:26" ht="15.75" customHeight="1" x14ac:dyDescent="0.2">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spans="1:26" ht="15.75" customHeight="1" x14ac:dyDescent="0.2">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spans="1:26" ht="15.75" customHeight="1" x14ac:dyDescent="0.2">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spans="1:26" ht="15.75" customHeight="1" x14ac:dyDescent="0.2">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spans="1:26" ht="15.75" customHeight="1" x14ac:dyDescent="0.2">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spans="1:26" ht="15.75" customHeight="1" x14ac:dyDescent="0.2">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spans="1:26" ht="15.75" customHeight="1" x14ac:dyDescent="0.2">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spans="1:26" ht="15.75" customHeight="1" x14ac:dyDescent="0.2">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spans="1:26" ht="15.75" customHeight="1" x14ac:dyDescent="0.2">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spans="1:26" ht="15.75" customHeight="1" x14ac:dyDescent="0.2">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spans="1:26" ht="15.75" customHeight="1" x14ac:dyDescent="0.2">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spans="1:26" ht="15.75" customHeight="1" x14ac:dyDescent="0.2">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spans="1:26" ht="15.75" customHeight="1" x14ac:dyDescent="0.2">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spans="1:26" ht="15.75" customHeight="1" x14ac:dyDescent="0.2">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spans="1:26" ht="15.75" customHeight="1" x14ac:dyDescent="0.2">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spans="1:26" ht="15.75" customHeight="1" x14ac:dyDescent="0.2">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spans="1:26" ht="15.75" customHeight="1" x14ac:dyDescent="0.2">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spans="1:26" ht="15.75" customHeight="1" x14ac:dyDescent="0.2">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spans="1:26" ht="15.75" customHeight="1" x14ac:dyDescent="0.2">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spans="1:26" ht="15.75" customHeight="1" x14ac:dyDescent="0.2">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spans="1:26" ht="15.75" customHeight="1" x14ac:dyDescent="0.2">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spans="1:26" ht="15.75" customHeight="1" x14ac:dyDescent="0.2">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spans="1:26" ht="15.75" customHeight="1" x14ac:dyDescent="0.2">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spans="1:26" ht="15.75" customHeight="1" x14ac:dyDescent="0.2">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spans="1:26" ht="15.75" customHeight="1" x14ac:dyDescent="0.2">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spans="1:26" ht="15.75" customHeight="1" x14ac:dyDescent="0.2">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spans="1:26" ht="15.75" customHeight="1" x14ac:dyDescent="0.2">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spans="1:26" ht="15.75" customHeight="1" x14ac:dyDescent="0.2">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spans="1:26" ht="15.75" customHeight="1" x14ac:dyDescent="0.2">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spans="1:26" ht="15.75" customHeight="1" x14ac:dyDescent="0.2">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spans="1:26" ht="15.75" customHeight="1" x14ac:dyDescent="0.2">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spans="1:26" ht="15.75" customHeight="1" x14ac:dyDescent="0.2">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spans="1:26" ht="15.75" customHeight="1" x14ac:dyDescent="0.2">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spans="1:26" ht="15.75" customHeight="1" x14ac:dyDescent="0.2">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spans="1:26" ht="15.75" customHeight="1" x14ac:dyDescent="0.2">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spans="1:26" ht="15.75" customHeight="1" x14ac:dyDescent="0.2">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spans="1:26" ht="15.75" customHeight="1" x14ac:dyDescent="0.2">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spans="1:26" ht="15.75" customHeight="1" x14ac:dyDescent="0.2">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spans="1:26" ht="15.75" customHeight="1" x14ac:dyDescent="0.2">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spans="1:26" ht="15.75" customHeight="1" x14ac:dyDescent="0.2">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spans="1:26" ht="15.75" customHeight="1" x14ac:dyDescent="0.2">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spans="1:26" ht="15.75" customHeight="1" x14ac:dyDescent="0.2">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spans="1:26" ht="15.75" customHeight="1" x14ac:dyDescent="0.2">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spans="1:26" ht="15.75" customHeight="1" x14ac:dyDescent="0.2">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spans="1:26" ht="15.75" customHeight="1" x14ac:dyDescent="0.2">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spans="1:26" ht="15.75" customHeight="1" x14ac:dyDescent="0.2">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spans="1:26" ht="15.75" customHeight="1" x14ac:dyDescent="0.2">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spans="1:26" ht="15.75" customHeight="1" x14ac:dyDescent="0.2">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spans="1:26" ht="15.75" customHeight="1" x14ac:dyDescent="0.2">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spans="1:26" ht="15.75" customHeight="1" x14ac:dyDescent="0.2">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spans="1:26" ht="15.75" customHeight="1" x14ac:dyDescent="0.2">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spans="1:26" ht="15.75" customHeight="1" x14ac:dyDescent="0.2">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spans="1:26" ht="15.75" customHeight="1" x14ac:dyDescent="0.2">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spans="1:26" ht="15.75" customHeight="1" x14ac:dyDescent="0.2">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spans="1:26" ht="15.75" customHeight="1" x14ac:dyDescent="0.2">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spans="1:26" ht="15.75" customHeight="1" x14ac:dyDescent="0.2">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spans="1:26" ht="15.75" customHeight="1" x14ac:dyDescent="0.2">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spans="1:26" ht="15.75" customHeight="1" x14ac:dyDescent="0.2">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spans="1:26" ht="15.75" customHeight="1" x14ac:dyDescent="0.2">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spans="1:26" ht="15.75" customHeight="1" x14ac:dyDescent="0.2">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spans="1:26" ht="15.75" customHeight="1" x14ac:dyDescent="0.2">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spans="1:26" ht="15.75" customHeight="1" x14ac:dyDescent="0.2">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spans="1:26" ht="15.75" customHeight="1" x14ac:dyDescent="0.2">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spans="1:26" ht="15.75" customHeight="1" x14ac:dyDescent="0.2">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spans="1:26" ht="15.75" customHeight="1" x14ac:dyDescent="0.2">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spans="1:26" ht="15.75" customHeight="1" x14ac:dyDescent="0.2">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spans="1:26" ht="15.75" customHeight="1" x14ac:dyDescent="0.2">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spans="1:26" ht="15.75" customHeight="1" x14ac:dyDescent="0.2">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spans="1:26" ht="15.75" customHeight="1" x14ac:dyDescent="0.2">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spans="1:26" ht="15.75" customHeight="1" x14ac:dyDescent="0.2">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spans="1:26" ht="15.75" customHeight="1" x14ac:dyDescent="0.2">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spans="1:26" ht="15.75" customHeight="1" x14ac:dyDescent="0.2">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spans="1:26" ht="15.75" customHeight="1" x14ac:dyDescent="0.2">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spans="1:26" ht="15.75" customHeight="1" x14ac:dyDescent="0.2">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spans="1:26" ht="15.75" customHeight="1" x14ac:dyDescent="0.2">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spans="1:26" ht="15.75" customHeight="1" x14ac:dyDescent="0.2">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spans="1:26" ht="15.75" customHeight="1" x14ac:dyDescent="0.2">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spans="1:26" ht="15.75" customHeight="1" x14ac:dyDescent="0.2">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spans="1:26" ht="15.75" customHeight="1" x14ac:dyDescent="0.2">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spans="1:26" ht="15.75" customHeight="1" x14ac:dyDescent="0.2">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spans="1:26" ht="15.75" customHeight="1" x14ac:dyDescent="0.2">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spans="1:26" ht="15.75" customHeight="1" x14ac:dyDescent="0.2">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spans="1:26" ht="15.75" customHeight="1" x14ac:dyDescent="0.2">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spans="1:26" ht="15.75" customHeight="1" x14ac:dyDescent="0.2">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spans="1:26" ht="15.75" customHeight="1" x14ac:dyDescent="0.2">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spans="1:26" ht="15.75" customHeight="1" x14ac:dyDescent="0.2">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spans="1:26" ht="15.75" customHeight="1" x14ac:dyDescent="0.2">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spans="1:26" ht="15.75" customHeight="1" x14ac:dyDescent="0.2">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spans="1:26" ht="15.75" customHeight="1" x14ac:dyDescent="0.2">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spans="1:26" ht="15.75" customHeight="1" x14ac:dyDescent="0.2">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spans="1:26" ht="15.75" customHeight="1" x14ac:dyDescent="0.2">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spans="1:26" ht="15.75" customHeight="1" x14ac:dyDescent="0.2">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spans="1:26" ht="15.75" customHeight="1" x14ac:dyDescent="0.2">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spans="1:26" ht="15.75" customHeight="1" x14ac:dyDescent="0.2">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spans="1:26" ht="15.75" customHeight="1" x14ac:dyDescent="0.2">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spans="1:26" ht="15.75" customHeight="1" x14ac:dyDescent="0.2">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spans="1:26" ht="15.75" customHeight="1" x14ac:dyDescent="0.2">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spans="1:26" ht="15.75" customHeight="1" x14ac:dyDescent="0.2">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spans="1:26" ht="15.75" customHeight="1" x14ac:dyDescent="0.2">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spans="1:26" ht="15.75" customHeight="1" x14ac:dyDescent="0.2">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spans="1:26" ht="15.75" customHeight="1" x14ac:dyDescent="0.2">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spans="1:26" ht="15.75" customHeight="1" x14ac:dyDescent="0.2">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spans="1:26" ht="15.75" customHeight="1" x14ac:dyDescent="0.2">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spans="1:26" ht="15.75" customHeight="1" x14ac:dyDescent="0.2">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spans="1:26" ht="15.75" customHeight="1" x14ac:dyDescent="0.2">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spans="1:26" ht="15.75" customHeight="1" x14ac:dyDescent="0.2">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spans="1:26" ht="15.75" customHeight="1" x14ac:dyDescent="0.2">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spans="1:26" ht="15.75" customHeight="1" x14ac:dyDescent="0.2">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spans="1:26" ht="15.75" customHeight="1" x14ac:dyDescent="0.2">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spans="1:26" ht="15.75" customHeight="1" x14ac:dyDescent="0.2">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spans="1:26" ht="15.75" customHeight="1" x14ac:dyDescent="0.2">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spans="1:26" ht="15.75" customHeight="1" x14ac:dyDescent="0.2">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spans="1:26" ht="15.75" customHeight="1" x14ac:dyDescent="0.2">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spans="1:26" ht="15.75" customHeight="1" x14ac:dyDescent="0.2">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spans="1:26" ht="15.75" customHeight="1" x14ac:dyDescent="0.2">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spans="1:26" ht="15.75" customHeight="1" x14ac:dyDescent="0.2">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spans="1:26" ht="15.75" customHeight="1" x14ac:dyDescent="0.2">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spans="1:26" ht="15.75" customHeight="1" x14ac:dyDescent="0.2">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spans="1:26" ht="15.75" customHeight="1" x14ac:dyDescent="0.2">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spans="1:26" ht="15.75" customHeight="1" x14ac:dyDescent="0.2">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spans="1:26" ht="15.75" customHeight="1" x14ac:dyDescent="0.2">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spans="1:26" ht="15.75" customHeight="1" x14ac:dyDescent="0.2">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spans="1:26" ht="15.75" customHeight="1" x14ac:dyDescent="0.2">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spans="1:26" ht="15.75" customHeight="1" x14ac:dyDescent="0.2">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spans="1:26" ht="15.75" customHeight="1" x14ac:dyDescent="0.2">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spans="1:26" ht="15.75" customHeight="1" x14ac:dyDescent="0.2">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spans="1:26" ht="15.75" customHeight="1" x14ac:dyDescent="0.2">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spans="1:26" ht="15.75" customHeight="1" x14ac:dyDescent="0.2">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spans="1:26" ht="15.75" customHeight="1" x14ac:dyDescent="0.2">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spans="1:26" ht="15.75" customHeight="1" x14ac:dyDescent="0.2">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spans="1:26" ht="15.75" customHeight="1" x14ac:dyDescent="0.2">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spans="1:26" ht="15.75" customHeight="1" x14ac:dyDescent="0.2">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spans="1:26" ht="15.75" customHeight="1" x14ac:dyDescent="0.2">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spans="1:26" ht="15.75" customHeight="1" x14ac:dyDescent="0.2">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spans="1:26" ht="15.75" customHeight="1" x14ac:dyDescent="0.2">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spans="1:26" ht="15.75" customHeight="1" x14ac:dyDescent="0.2">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spans="1:26" ht="15.75" customHeight="1" x14ac:dyDescent="0.2">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spans="1:26" ht="15.75" customHeight="1" x14ac:dyDescent="0.2">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spans="1:26" ht="15.75" customHeight="1" x14ac:dyDescent="0.2">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spans="1:26" ht="15.75" customHeight="1" x14ac:dyDescent="0.2">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spans="1:26" ht="15.75" customHeight="1" x14ac:dyDescent="0.2">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spans="1:26" ht="15.75" customHeight="1" x14ac:dyDescent="0.2">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spans="1:26" ht="15.75" customHeight="1" x14ac:dyDescent="0.2">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spans="1:26" ht="15.75" customHeight="1" x14ac:dyDescent="0.2">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spans="1:26" ht="15.75" customHeight="1" x14ac:dyDescent="0.2">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spans="1:26" ht="15.75" customHeight="1" x14ac:dyDescent="0.2">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spans="1:26" ht="15.75" customHeight="1" x14ac:dyDescent="0.2">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spans="1:26" ht="15.75" customHeight="1" x14ac:dyDescent="0.2">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spans="1:26" ht="15.75" customHeight="1" x14ac:dyDescent="0.2">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spans="1:26" ht="15.75" customHeight="1" x14ac:dyDescent="0.2">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spans="1:26" ht="15.75" customHeight="1" x14ac:dyDescent="0.2">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spans="1:26" ht="15.75" customHeight="1" x14ac:dyDescent="0.2">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spans="1:26" ht="15.75" customHeight="1" x14ac:dyDescent="0.2">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spans="1:26" ht="15.75" customHeight="1" x14ac:dyDescent="0.2">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spans="1:26" ht="15.75" customHeight="1" x14ac:dyDescent="0.2">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spans="1:26" ht="15.75" customHeight="1" x14ac:dyDescent="0.2">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spans="1:26" ht="15.75" customHeight="1" x14ac:dyDescent="0.2">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spans="1:26" ht="15.75" customHeight="1" x14ac:dyDescent="0.2">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spans="1:26" ht="15.75" customHeight="1" x14ac:dyDescent="0.2">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spans="1:26" ht="15.75" customHeight="1" x14ac:dyDescent="0.2">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spans="1:26" ht="15.75" customHeight="1" x14ac:dyDescent="0.2">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spans="1:26" ht="15.75" customHeight="1" x14ac:dyDescent="0.2">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spans="1:26" ht="15.75" customHeight="1" x14ac:dyDescent="0.2">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spans="1:26" ht="15.75" customHeight="1" x14ac:dyDescent="0.2">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spans="1:26" ht="15.75" customHeight="1" x14ac:dyDescent="0.2">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spans="1:26" ht="15.75" customHeight="1" x14ac:dyDescent="0.2">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spans="1:26" ht="15.75" customHeight="1" x14ac:dyDescent="0.2">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spans="1:26" ht="15.75" customHeight="1" x14ac:dyDescent="0.2">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spans="1:26" ht="15.75" customHeight="1" x14ac:dyDescent="0.2">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spans="1:26" ht="15.75" customHeight="1" x14ac:dyDescent="0.2">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spans="1:26" ht="15.75" customHeight="1" x14ac:dyDescent="0.2">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spans="1:26" ht="15.75" customHeight="1" x14ac:dyDescent="0.2">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spans="1:26" ht="15.75" customHeight="1" x14ac:dyDescent="0.2">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spans="1:26" ht="15.75" customHeight="1" x14ac:dyDescent="0.2">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spans="1:26" ht="15.75" customHeight="1" x14ac:dyDescent="0.2">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spans="1:26" ht="15.75" customHeight="1" x14ac:dyDescent="0.2">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spans="1:26" ht="15.75" customHeight="1" x14ac:dyDescent="0.2">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spans="1:26" ht="15.75" customHeight="1" x14ac:dyDescent="0.2">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spans="1:26" ht="15.75" customHeight="1" x14ac:dyDescent="0.2">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spans="1:26" ht="15.75" customHeight="1" x14ac:dyDescent="0.2">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spans="1:26" ht="15.75" customHeight="1" x14ac:dyDescent="0.2">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spans="1:26" ht="15.75" customHeight="1" x14ac:dyDescent="0.2">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spans="1:26" ht="15.75" customHeight="1" x14ac:dyDescent="0.2">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spans="1:26" ht="15.75" customHeight="1" x14ac:dyDescent="0.2">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spans="1:26" ht="15.75" customHeight="1" x14ac:dyDescent="0.2">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spans="1:26" ht="15.75" customHeight="1" x14ac:dyDescent="0.2">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spans="1:26" ht="15.75" customHeight="1" x14ac:dyDescent="0.2">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spans="1:26" ht="15.75" customHeight="1" x14ac:dyDescent="0.2">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spans="1:26" ht="15.75" customHeight="1" x14ac:dyDescent="0.2">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spans="1:26" ht="15.75" customHeight="1" x14ac:dyDescent="0.2">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spans="1:26" ht="15.75" customHeight="1" x14ac:dyDescent="0.2">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spans="1:26" ht="15.75" customHeight="1" x14ac:dyDescent="0.2">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spans="1:26" ht="15.75" customHeight="1" x14ac:dyDescent="0.2">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spans="1:26" ht="15.75" customHeight="1" x14ac:dyDescent="0.2">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spans="1:26" ht="15.75" customHeight="1" x14ac:dyDescent="0.2">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spans="1:26" ht="15.75" customHeight="1" x14ac:dyDescent="0.2">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spans="1:26" ht="15.75" customHeight="1" x14ac:dyDescent="0.2">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spans="1:26" ht="15.75" customHeight="1" x14ac:dyDescent="0.2">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spans="1:26" ht="15.75" customHeight="1" x14ac:dyDescent="0.2">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spans="1:26" ht="15.75" customHeight="1" x14ac:dyDescent="0.2">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spans="1:26" ht="15.75" customHeight="1" x14ac:dyDescent="0.2">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spans="1:26" ht="15.75" customHeight="1" x14ac:dyDescent="0.2">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spans="1:26" ht="15.75" customHeight="1" x14ac:dyDescent="0.2">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spans="1:26" ht="15.75" customHeight="1" x14ac:dyDescent="0.2">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spans="1:26" ht="15.75" customHeight="1" x14ac:dyDescent="0.2">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spans="1:26" ht="15.75" customHeight="1" x14ac:dyDescent="0.2">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spans="1:26" ht="15.75" customHeight="1" x14ac:dyDescent="0.2">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spans="1:26" ht="15.75" customHeight="1" x14ac:dyDescent="0.2">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spans="1:26" ht="15.75" customHeight="1" x14ac:dyDescent="0.2">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spans="1:26" ht="15.75" customHeight="1" x14ac:dyDescent="0.2">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spans="1:26" ht="15.75" customHeight="1" x14ac:dyDescent="0.2">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spans="1:26" ht="15.75" customHeight="1" x14ac:dyDescent="0.2">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spans="1:26" ht="15.75" customHeight="1" x14ac:dyDescent="0.2">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spans="1:26" ht="15.75" customHeight="1" x14ac:dyDescent="0.2">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spans="1:26" ht="15.75" customHeight="1" x14ac:dyDescent="0.2">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spans="1:26" ht="15.75" customHeight="1" x14ac:dyDescent="0.2">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spans="1:26" ht="15.75" customHeight="1" x14ac:dyDescent="0.2">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spans="1:26" ht="15.75" customHeight="1" x14ac:dyDescent="0.2">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spans="1:26" ht="15.75" customHeight="1" x14ac:dyDescent="0.2">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spans="1:26" ht="15.75" customHeight="1" x14ac:dyDescent="0.2">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spans="1:26" ht="15.75" customHeight="1" x14ac:dyDescent="0.2">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spans="1:26" ht="15.75" customHeight="1" x14ac:dyDescent="0.2">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spans="1:26" ht="15.75" customHeight="1" x14ac:dyDescent="0.2">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spans="1:26" ht="15.75" customHeight="1" x14ac:dyDescent="0.2">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spans="1:26" ht="15.75" customHeight="1" x14ac:dyDescent="0.2">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spans="1:26" ht="15.75" customHeight="1" x14ac:dyDescent="0.2">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spans="1:26" ht="15.75" customHeight="1" x14ac:dyDescent="0.2">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spans="1:26" ht="15.75" customHeight="1" x14ac:dyDescent="0.2">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spans="1:26" ht="15.75" customHeight="1" x14ac:dyDescent="0.2">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spans="1:26" ht="15.75" customHeight="1" x14ac:dyDescent="0.2">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9">
    <mergeCell ref="V2:W2"/>
    <mergeCell ref="V3:W3"/>
    <mergeCell ref="D2:K3"/>
    <mergeCell ref="M2:N2"/>
    <mergeCell ref="P2:Q2"/>
    <mergeCell ref="S2:T2"/>
    <mergeCell ref="M3:N3"/>
    <mergeCell ref="P3:Q3"/>
    <mergeCell ref="S3:T3"/>
  </mergeCells>
  <pageMargins left="0.7" right="0.7" top="0.75" bottom="0.75" header="0" footer="0"/>
  <pageSetup orientation="landscape"/>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Cover Page</vt:lpstr>
      <vt:lpstr>Sheet1</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Quach</dc:creator>
  <cp:lastModifiedBy>Microsoft Office User</cp:lastModifiedBy>
  <dcterms:created xsi:type="dcterms:W3CDTF">2022-04-21T14:05:43Z</dcterms:created>
  <dcterms:modified xsi:type="dcterms:W3CDTF">2023-06-07T20:38:22Z</dcterms:modified>
</cp:coreProperties>
</file>