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ngl/Documents/UMA/Curso 2018-2019/1er semestre/IntroSistInfo/Teoría/Bloque1- Introducción/Tema3 - Gestión de SI/"/>
    </mc:Choice>
  </mc:AlternateContent>
  <xr:revisionPtr revIDLastSave="0" documentId="13_ncr:1_{0FA0B569-FF51-1844-BE29-A8D05AC54E19}" xr6:coauthVersionLast="36" xr6:coauthVersionMax="36" xr10:uidLastSave="{00000000-0000-0000-0000-000000000000}"/>
  <bookViews>
    <workbookView xWindow="14400" yWindow="440" windowWidth="14400" windowHeight="17480" activeTab="1" xr2:uid="{AB2E6152-A4D4-504B-8693-F12828A88D3D}"/>
  </bookViews>
  <sheets>
    <sheet name="Presupuesto" sheetId="1" r:id="rId1"/>
    <sheet name="Model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4" i="1"/>
  <c r="E32" i="1" s="1"/>
  <c r="E5" i="1"/>
  <c r="E6" i="1"/>
  <c r="E3" i="1"/>
  <c r="C26" i="2" l="1"/>
  <c r="C20" i="2"/>
  <c r="C21" i="2" s="1"/>
  <c r="C10" i="2"/>
  <c r="E4" i="2"/>
  <c r="E5" i="2" s="1"/>
  <c r="E6" i="2" s="1"/>
  <c r="E7" i="2" s="1"/>
  <c r="E8" i="2" s="1"/>
  <c r="K41" i="1"/>
  <c r="F43" i="1"/>
  <c r="G43" i="1"/>
  <c r="H43" i="1"/>
  <c r="I43" i="1"/>
  <c r="J43" i="1"/>
  <c r="F41" i="1"/>
  <c r="G41" i="1"/>
  <c r="H41" i="1"/>
  <c r="I41" i="1"/>
  <c r="J41" i="1"/>
  <c r="E41" i="1"/>
  <c r="K18" i="1"/>
  <c r="K4" i="1"/>
  <c r="K5" i="1"/>
  <c r="K6" i="1"/>
  <c r="K7" i="1"/>
  <c r="K10" i="1"/>
  <c r="K11" i="1"/>
  <c r="K12" i="1"/>
  <c r="K13" i="1"/>
  <c r="K14" i="1"/>
  <c r="K17" i="1"/>
  <c r="K19" i="1"/>
  <c r="K22" i="1"/>
  <c r="K23" i="1"/>
  <c r="K24" i="1"/>
  <c r="K25" i="1"/>
  <c r="K28" i="1"/>
  <c r="K29" i="1"/>
  <c r="K3" i="1"/>
  <c r="F32" i="1"/>
  <c r="G32" i="1"/>
  <c r="H32" i="1"/>
  <c r="I32" i="1"/>
  <c r="J32" i="1"/>
  <c r="K32" i="1" l="1"/>
  <c r="K43" i="1" s="1"/>
  <c r="E43" i="1"/>
</calcChain>
</file>

<file path=xl/sharedStrings.xml><?xml version="1.0" encoding="utf-8"?>
<sst xmlns="http://schemas.openxmlformats.org/spreadsheetml/2006/main" count="62" uniqueCount="61">
  <si>
    <t>Año 0</t>
  </si>
  <si>
    <t>Año 2018</t>
  </si>
  <si>
    <t>Año 2019</t>
  </si>
  <si>
    <t>Año 2020</t>
  </si>
  <si>
    <t>Año 2021</t>
  </si>
  <si>
    <t>Año 2022</t>
  </si>
  <si>
    <t>Año 2023</t>
  </si>
  <si>
    <t>Hardware</t>
  </si>
  <si>
    <t>Servidores</t>
  </si>
  <si>
    <t>Servidores respaldo</t>
  </si>
  <si>
    <t>PCs</t>
  </si>
  <si>
    <t>Dispositivos RFID</t>
  </si>
  <si>
    <t>Almacenamiento</t>
  </si>
  <si>
    <t>Infraestructura de red</t>
  </si>
  <si>
    <t>Routers</t>
  </si>
  <si>
    <t>Firewalls</t>
  </si>
  <si>
    <t>Red RF inalámbrica</t>
  </si>
  <si>
    <t>Sistema de red de respaldo</t>
  </si>
  <si>
    <t>Enlaces de telecomunicaciones</t>
  </si>
  <si>
    <t>Sofware</t>
  </si>
  <si>
    <t>Base de datos</t>
  </si>
  <si>
    <t>Servidor Web (Apache)</t>
  </si>
  <si>
    <t>Software gestión de la cadena de suministro</t>
  </si>
  <si>
    <t>Personal</t>
  </si>
  <si>
    <t>Personal de negocios</t>
  </si>
  <si>
    <t>Personal de SI</t>
  </si>
  <si>
    <t>Consultores externos</t>
  </si>
  <si>
    <t>Formación (usuarios finales)</t>
  </si>
  <si>
    <t>Mantenimiento y soporte</t>
  </si>
  <si>
    <t>Mantenimiento y actualización HW</t>
  </si>
  <si>
    <t>Mantenimiento y actualización SW</t>
  </si>
  <si>
    <t>TOTAL</t>
  </si>
  <si>
    <t>Beneficios</t>
  </si>
  <si>
    <t>Reducción costes personal</t>
  </si>
  <si>
    <t>Reducción costes inventario</t>
  </si>
  <si>
    <t>Reducción costes transporte</t>
  </si>
  <si>
    <t>Reducción costes comunicaciones</t>
  </si>
  <si>
    <t>Costes por año</t>
  </si>
  <si>
    <t>Beneficios por año</t>
  </si>
  <si>
    <t>Flujo de efectivo neto</t>
  </si>
  <si>
    <t>Año 1</t>
  </si>
  <si>
    <t>Año 2</t>
  </si>
  <si>
    <t>Año 3</t>
  </si>
  <si>
    <t>Año 4</t>
  </si>
  <si>
    <t>Año 5</t>
  </si>
  <si>
    <t>Flujo neto</t>
  </si>
  <si>
    <t>Flujo acumulado</t>
  </si>
  <si>
    <t>Periodo de recuperación (años):</t>
  </si>
  <si>
    <t>MÉTODO DE RECUPERACIÓN</t>
  </si>
  <si>
    <t>ROI</t>
  </si>
  <si>
    <t>Beneficios totales</t>
  </si>
  <si>
    <t>Costes totales</t>
  </si>
  <si>
    <t>Vida útil (años)</t>
  </si>
  <si>
    <t>Inversión inicial</t>
  </si>
  <si>
    <t>Beneficio neto promedio</t>
  </si>
  <si>
    <t>VALOR ACTUAL NETO</t>
  </si>
  <si>
    <t>VAN</t>
  </si>
  <si>
    <t>Inflación</t>
  </si>
  <si>
    <t>Costes</t>
  </si>
  <si>
    <t>Cantidad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</si>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</sst>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C0A]_-;\-* #,##0.00\ [$€-C0A]_-;_-* &quot;-&quot;??\ [$€-C0A]_-;_-@_-"/>
    <numFmt numFmtId="165" formatCode="_-[$€-2]\ * #,##0.00_-;\-[$€-2]\ * #,##0.00_-;_-[$€-2]\ 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164" fontId="2" fillId="0" borderId="0" xfId="0" applyNumberFormat="1" applyFont="1"/>
    <xf numFmtId="0" fontId="4" fillId="0" borderId="0" xfId="0" applyFont="1"/>
    <xf numFmtId="164" fontId="5" fillId="0" borderId="0" xfId="0" applyNumberFormat="1" applyFont="1"/>
    <xf numFmtId="164" fontId="2" fillId="0" borderId="0" xfId="2" applyNumberFormat="1" applyFont="1"/>
    <xf numFmtId="0" fontId="3" fillId="0" borderId="0" xfId="0" applyFont="1" applyAlignment="1">
      <alignment wrapText="1"/>
    </xf>
    <xf numFmtId="164" fontId="6" fillId="0" borderId="0" xfId="0" applyNumberFormat="1" applyFont="1"/>
    <xf numFmtId="164" fontId="7" fillId="0" borderId="0" xfId="0" applyNumberFormat="1" applyFont="1"/>
    <xf numFmtId="164" fontId="3" fillId="2" borderId="0" xfId="0" applyNumberFormat="1" applyFont="1" applyFill="1"/>
    <xf numFmtId="0" fontId="3" fillId="3" borderId="0" xfId="0" applyFont="1" applyFill="1" applyAlignment="1">
      <alignment horizontal="center"/>
    </xf>
    <xf numFmtId="1" fontId="0" fillId="0" borderId="0" xfId="0" applyNumberFormat="1"/>
    <xf numFmtId="2" fontId="8" fillId="0" borderId="0" xfId="1" applyNumberFormat="1" applyFont="1"/>
    <xf numFmtId="10" fontId="8" fillId="0" borderId="0" xfId="3" applyNumberFormat="1" applyFont="1"/>
    <xf numFmtId="8" fontId="0" fillId="0" borderId="0" xfId="0" applyNumberFormat="1"/>
    <xf numFmtId="9" fontId="0" fillId="0" borderId="0" xfId="0" applyNumberFormat="1"/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4" fontId="0" fillId="0" borderId="0" xfId="2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442F-453A-1F42-888E-EEA5CF4865F2}">
  <dimension ref="A1:K50"/>
  <sheetViews>
    <sheetView topLeftCell="B17" workbookViewId="0">
      <selection activeCell="E32" sqref="E32"/>
    </sheetView>
  </sheetViews>
  <sheetFormatPr baseColWidth="10" defaultRowHeight="16" x14ac:dyDescent="0.2"/>
  <cols>
    <col min="1" max="1" width="23" customWidth="1"/>
    <col min="2" max="2" width="39" customWidth="1"/>
    <col min="3" max="3" width="21" customWidth="1"/>
    <col min="4" max="10" width="16.33203125" customWidth="1"/>
    <col min="11" max="11" width="20.5" customWidth="1"/>
  </cols>
  <sheetData>
    <row r="1" spans="1:11" ht="21" x14ac:dyDescent="0.25">
      <c r="A1" s="3" t="s">
        <v>58</v>
      </c>
      <c r="B1" s="4"/>
      <c r="C1" s="4"/>
      <c r="D1" s="4"/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31</v>
      </c>
    </row>
    <row r="2" spans="1:11" ht="19" x14ac:dyDescent="0.25">
      <c r="A2" s="22" t="s">
        <v>7</v>
      </c>
      <c r="C2" s="25" t="s">
        <v>59</v>
      </c>
      <c r="D2" s="25" t="s">
        <v>60</v>
      </c>
      <c r="E2" s="1"/>
      <c r="F2" s="1"/>
      <c r="G2" s="1"/>
      <c r="H2" s="1"/>
      <c r="I2" s="1"/>
      <c r="J2" s="1"/>
      <c r="K2" s="1"/>
    </row>
    <row r="3" spans="1:11" ht="19" x14ac:dyDescent="0.25">
      <c r="A3" s="6"/>
      <c r="B3" t="s">
        <v>8</v>
      </c>
      <c r="C3">
        <v>7</v>
      </c>
      <c r="D3" s="26">
        <v>8000</v>
      </c>
      <c r="E3" s="1">
        <f>C3*D3</f>
        <v>56000</v>
      </c>
      <c r="F3" s="1"/>
      <c r="G3" s="1"/>
      <c r="H3" s="1"/>
      <c r="I3" s="1"/>
      <c r="J3" s="1"/>
      <c r="K3" s="1">
        <f>SUM(E3:J3)</f>
        <v>56000</v>
      </c>
    </row>
    <row r="4" spans="1:11" ht="19" x14ac:dyDescent="0.25">
      <c r="A4" s="6"/>
      <c r="B4" t="s">
        <v>9</v>
      </c>
      <c r="C4">
        <v>4</v>
      </c>
      <c r="D4" s="26">
        <v>8000</v>
      </c>
      <c r="E4" s="1">
        <f t="shared" ref="E4:E7" si="0">C4*D4</f>
        <v>32000</v>
      </c>
      <c r="F4" s="1"/>
      <c r="G4" s="1"/>
      <c r="H4" s="1"/>
      <c r="I4" s="1"/>
      <c r="J4" s="1"/>
      <c r="K4" s="1">
        <f t="shared" ref="K4:K32" si="1">SUM(E4:J4)</f>
        <v>32000</v>
      </c>
    </row>
    <row r="5" spans="1:11" ht="19" x14ac:dyDescent="0.25">
      <c r="A5" s="6"/>
      <c r="B5" t="s">
        <v>10</v>
      </c>
      <c r="C5">
        <v>100</v>
      </c>
      <c r="D5" s="26">
        <v>1250</v>
      </c>
      <c r="E5" s="1">
        <f t="shared" si="0"/>
        <v>125000</v>
      </c>
      <c r="F5" s="1"/>
      <c r="G5" s="1"/>
      <c r="H5" s="1"/>
      <c r="I5" s="1"/>
      <c r="J5" s="1"/>
      <c r="K5" s="1">
        <f t="shared" si="1"/>
        <v>125000</v>
      </c>
    </row>
    <row r="6" spans="1:11" ht="19" x14ac:dyDescent="0.25">
      <c r="A6" s="6"/>
      <c r="B6" t="s">
        <v>11</v>
      </c>
      <c r="C6">
        <v>1000</v>
      </c>
      <c r="D6" s="26">
        <v>1175</v>
      </c>
      <c r="E6" s="1">
        <f t="shared" si="0"/>
        <v>1175000</v>
      </c>
      <c r="F6" s="1"/>
      <c r="G6" s="1"/>
      <c r="H6" s="1"/>
      <c r="I6" s="1"/>
      <c r="J6" s="1"/>
      <c r="K6" s="1">
        <f t="shared" si="1"/>
        <v>1175000</v>
      </c>
    </row>
    <row r="7" spans="1:11" ht="19" x14ac:dyDescent="0.25">
      <c r="A7" s="6"/>
      <c r="B7" t="s">
        <v>12</v>
      </c>
      <c r="E7" s="27">
        <v>40000</v>
      </c>
      <c r="F7" s="1"/>
      <c r="G7" s="1"/>
      <c r="H7" s="1"/>
      <c r="I7" s="1"/>
      <c r="J7" s="1"/>
      <c r="K7" s="1">
        <f>SUM(E7:J7)</f>
        <v>40000</v>
      </c>
    </row>
    <row r="8" spans="1:11" ht="19" x14ac:dyDescent="0.25">
      <c r="A8" s="6"/>
      <c r="D8" s="26"/>
      <c r="E8" s="1"/>
      <c r="F8" s="1"/>
      <c r="G8" s="1"/>
      <c r="H8" s="1"/>
      <c r="I8" s="1"/>
      <c r="J8" s="1"/>
      <c r="K8" s="1"/>
    </row>
    <row r="9" spans="1:11" ht="40" x14ac:dyDescent="0.25">
      <c r="A9" s="23" t="s">
        <v>13</v>
      </c>
      <c r="D9" s="26"/>
      <c r="E9" s="1"/>
      <c r="F9" s="1"/>
      <c r="G9" s="1"/>
      <c r="H9" s="1"/>
      <c r="I9" s="1"/>
      <c r="J9" s="1"/>
      <c r="K9" s="1"/>
    </row>
    <row r="10" spans="1:11" ht="19" x14ac:dyDescent="0.25">
      <c r="A10" s="6"/>
      <c r="B10" t="s">
        <v>14</v>
      </c>
      <c r="C10">
        <v>300</v>
      </c>
      <c r="D10" s="26">
        <v>1100</v>
      </c>
      <c r="E10" s="1">
        <f>C10*D10</f>
        <v>330000</v>
      </c>
      <c r="F10" s="1"/>
      <c r="G10" s="1"/>
      <c r="H10" s="1"/>
      <c r="I10" s="1"/>
      <c r="J10" s="1"/>
      <c r="K10" s="1">
        <f t="shared" si="1"/>
        <v>330000</v>
      </c>
    </row>
    <row r="11" spans="1:11" ht="19" x14ac:dyDescent="0.25">
      <c r="A11" s="6"/>
      <c r="B11" t="s">
        <v>15</v>
      </c>
      <c r="C11">
        <v>2</v>
      </c>
      <c r="D11" s="26">
        <v>8300</v>
      </c>
      <c r="E11" s="1">
        <f>C11*D11</f>
        <v>16600</v>
      </c>
      <c r="F11" s="1"/>
      <c r="G11" s="1"/>
      <c r="H11" s="1"/>
      <c r="I11" s="1"/>
      <c r="J11" s="1"/>
      <c r="K11" s="1">
        <f t="shared" si="1"/>
        <v>16600</v>
      </c>
    </row>
    <row r="12" spans="1:11" ht="19" x14ac:dyDescent="0.25">
      <c r="A12" s="6"/>
      <c r="B12" t="s">
        <v>16</v>
      </c>
      <c r="D12" s="26"/>
      <c r="E12" s="1">
        <v>1750000</v>
      </c>
      <c r="F12" s="1"/>
      <c r="G12" s="1"/>
      <c r="H12" s="1"/>
      <c r="I12" s="1"/>
      <c r="J12" s="1"/>
      <c r="K12" s="1">
        <f t="shared" si="1"/>
        <v>1750000</v>
      </c>
    </row>
    <row r="13" spans="1:11" ht="19" x14ac:dyDescent="0.25">
      <c r="A13" s="6"/>
      <c r="B13" t="s">
        <v>17</v>
      </c>
      <c r="D13" s="26"/>
      <c r="E13" s="1">
        <v>1150000</v>
      </c>
      <c r="F13" s="1"/>
      <c r="G13" s="1"/>
      <c r="H13" s="1"/>
      <c r="I13" s="1"/>
      <c r="J13" s="1"/>
      <c r="K13" s="1">
        <f t="shared" si="1"/>
        <v>1150000</v>
      </c>
    </row>
    <row r="14" spans="1:11" ht="19" x14ac:dyDescent="0.25">
      <c r="A14" s="6"/>
      <c r="B14" t="s">
        <v>18</v>
      </c>
      <c r="D14" s="26"/>
      <c r="E14" s="1">
        <v>74250</v>
      </c>
      <c r="F14" s="1">
        <v>225000</v>
      </c>
      <c r="G14" s="1">
        <v>225000</v>
      </c>
      <c r="H14" s="1">
        <v>225000</v>
      </c>
      <c r="I14" s="1">
        <v>225000</v>
      </c>
      <c r="J14" s="1">
        <v>225000</v>
      </c>
      <c r="K14" s="1">
        <f t="shared" si="1"/>
        <v>1199250</v>
      </c>
    </row>
    <row r="15" spans="1:11" ht="19" x14ac:dyDescent="0.25">
      <c r="A15" s="6"/>
      <c r="D15" s="26"/>
      <c r="E15" s="1"/>
      <c r="F15" s="1"/>
      <c r="G15" s="1"/>
      <c r="H15" s="1"/>
      <c r="I15" s="1"/>
      <c r="J15" s="1"/>
      <c r="K15" s="1"/>
    </row>
    <row r="16" spans="1:11" ht="19" x14ac:dyDescent="0.25">
      <c r="A16" s="22" t="s">
        <v>19</v>
      </c>
      <c r="D16" s="26"/>
      <c r="E16" s="1"/>
      <c r="F16" s="1"/>
      <c r="G16" s="1"/>
      <c r="H16" s="1"/>
      <c r="I16" s="1"/>
      <c r="J16" s="1"/>
      <c r="K16" s="1"/>
    </row>
    <row r="17" spans="1:11" ht="19" x14ac:dyDescent="0.25">
      <c r="A17" s="6"/>
      <c r="B17" t="s">
        <v>20</v>
      </c>
      <c r="D17" s="26"/>
      <c r="E17" s="1">
        <v>475000</v>
      </c>
      <c r="F17" s="1"/>
      <c r="G17" s="1"/>
      <c r="H17" s="1"/>
      <c r="I17" s="1"/>
      <c r="J17" s="1"/>
      <c r="K17" s="1">
        <f t="shared" si="1"/>
        <v>475000</v>
      </c>
    </row>
    <row r="18" spans="1:11" ht="19" x14ac:dyDescent="0.25">
      <c r="A18" s="6"/>
      <c r="B18" t="s">
        <v>21</v>
      </c>
      <c r="D18" s="26"/>
      <c r="E18" s="1">
        <v>0</v>
      </c>
      <c r="F18" s="1"/>
      <c r="G18" s="1"/>
      <c r="H18" s="1"/>
      <c r="I18" s="1"/>
      <c r="J18" s="1"/>
      <c r="K18" s="1">
        <f t="shared" si="1"/>
        <v>0</v>
      </c>
    </row>
    <row r="19" spans="1:11" ht="19" x14ac:dyDescent="0.25">
      <c r="A19" s="6"/>
      <c r="B19" t="s">
        <v>22</v>
      </c>
      <c r="D19" s="26"/>
      <c r="E19" s="1">
        <v>1187500</v>
      </c>
      <c r="F19" s="1"/>
      <c r="G19" s="1"/>
      <c r="H19" s="1"/>
      <c r="I19" s="1"/>
      <c r="J19" s="1"/>
      <c r="K19" s="1">
        <f t="shared" si="1"/>
        <v>1187500</v>
      </c>
    </row>
    <row r="20" spans="1:11" ht="19" x14ac:dyDescent="0.25">
      <c r="A20" s="6"/>
      <c r="D20" s="26"/>
      <c r="E20" s="1"/>
      <c r="F20" s="1"/>
      <c r="G20" s="1"/>
      <c r="H20" s="1"/>
      <c r="I20" s="1"/>
      <c r="J20" s="1"/>
      <c r="K20" s="1"/>
    </row>
    <row r="21" spans="1:11" ht="19" x14ac:dyDescent="0.25">
      <c r="A21" s="22" t="s">
        <v>23</v>
      </c>
      <c r="D21" s="26"/>
      <c r="E21" s="1"/>
      <c r="F21" s="1"/>
      <c r="G21" s="1"/>
      <c r="H21" s="1"/>
      <c r="I21" s="1"/>
      <c r="J21" s="1"/>
      <c r="K21" s="1"/>
    </row>
    <row r="22" spans="1:11" ht="19" x14ac:dyDescent="0.25">
      <c r="A22" s="6"/>
      <c r="B22" t="s">
        <v>24</v>
      </c>
      <c r="D22" s="26"/>
      <c r="E22" s="1">
        <v>425000</v>
      </c>
      <c r="F22" s="1">
        <v>115000</v>
      </c>
      <c r="G22" s="1">
        <v>115000</v>
      </c>
      <c r="H22" s="1">
        <v>115000</v>
      </c>
      <c r="I22" s="1">
        <v>115000</v>
      </c>
      <c r="J22" s="1">
        <v>115000</v>
      </c>
      <c r="K22" s="1">
        <f t="shared" si="1"/>
        <v>1000000</v>
      </c>
    </row>
    <row r="23" spans="1:11" ht="19" x14ac:dyDescent="0.25">
      <c r="A23" s="6"/>
      <c r="B23" t="s">
        <v>25</v>
      </c>
      <c r="D23" s="26"/>
      <c r="E23" s="1">
        <v>1225000</v>
      </c>
      <c r="F23" s="1">
        <v>525000</v>
      </c>
      <c r="G23" s="1">
        <v>525000</v>
      </c>
      <c r="H23" s="1">
        <v>525000</v>
      </c>
      <c r="I23" s="1">
        <v>525000</v>
      </c>
      <c r="J23" s="1">
        <v>525000</v>
      </c>
      <c r="K23" s="1">
        <f t="shared" si="1"/>
        <v>3850000</v>
      </c>
    </row>
    <row r="24" spans="1:11" ht="19" x14ac:dyDescent="0.25">
      <c r="A24" s="6"/>
      <c r="B24" t="s">
        <v>26</v>
      </c>
      <c r="D24" s="26"/>
      <c r="E24" s="1">
        <v>576000</v>
      </c>
      <c r="F24" s="1">
        <v>95000</v>
      </c>
      <c r="G24" s="1">
        <v>95000</v>
      </c>
      <c r="H24" s="1">
        <v>95000</v>
      </c>
      <c r="I24" s="1">
        <v>95000</v>
      </c>
      <c r="J24" s="1">
        <v>95000</v>
      </c>
      <c r="K24" s="1">
        <f t="shared" si="1"/>
        <v>1051000</v>
      </c>
    </row>
    <row r="25" spans="1:11" ht="19" x14ac:dyDescent="0.25">
      <c r="A25" s="6"/>
      <c r="B25" t="s">
        <v>27</v>
      </c>
      <c r="D25" s="26"/>
      <c r="E25" s="1">
        <v>382000</v>
      </c>
      <c r="F25" s="1">
        <v>35000</v>
      </c>
      <c r="G25" s="1">
        <v>35000</v>
      </c>
      <c r="H25" s="1">
        <v>35000</v>
      </c>
      <c r="I25" s="1">
        <v>35000</v>
      </c>
      <c r="J25" s="1">
        <v>35000</v>
      </c>
      <c r="K25" s="1">
        <f t="shared" si="1"/>
        <v>557000</v>
      </c>
    </row>
    <row r="26" spans="1:11" ht="19" x14ac:dyDescent="0.25">
      <c r="A26" s="6"/>
      <c r="D26" s="26"/>
      <c r="E26" s="1"/>
      <c r="F26" s="1"/>
      <c r="G26" s="1"/>
      <c r="H26" s="1"/>
      <c r="I26" s="1"/>
      <c r="J26" s="1"/>
      <c r="K26" s="1"/>
    </row>
    <row r="27" spans="1:11" ht="40" x14ac:dyDescent="0.25">
      <c r="A27" s="23" t="s">
        <v>28</v>
      </c>
      <c r="D27" s="26"/>
      <c r="E27" s="1"/>
      <c r="F27" s="1"/>
      <c r="G27" s="1"/>
      <c r="H27" s="1"/>
      <c r="I27" s="1"/>
      <c r="J27" s="1"/>
      <c r="K27" s="1"/>
    </row>
    <row r="28" spans="1:11" ht="19" x14ac:dyDescent="0.25">
      <c r="A28" s="6"/>
      <c r="B28" t="s">
        <v>29</v>
      </c>
      <c r="D28" s="26"/>
      <c r="E28" s="1"/>
      <c r="F28" s="1">
        <v>120000</v>
      </c>
      <c r="G28" s="1">
        <v>120000</v>
      </c>
      <c r="H28" s="1">
        <v>120000</v>
      </c>
      <c r="I28" s="1">
        <v>120000</v>
      </c>
      <c r="J28" s="1">
        <v>120000</v>
      </c>
      <c r="K28" s="1">
        <f t="shared" si="1"/>
        <v>600000</v>
      </c>
    </row>
    <row r="29" spans="1:11" ht="19" x14ac:dyDescent="0.25">
      <c r="A29" s="6"/>
      <c r="B29" t="s">
        <v>30</v>
      </c>
      <c r="D29" s="26"/>
      <c r="E29" s="1"/>
      <c r="F29" s="1">
        <v>275000</v>
      </c>
      <c r="G29" s="1">
        <v>275000</v>
      </c>
      <c r="H29" s="1">
        <v>275000</v>
      </c>
      <c r="I29" s="1">
        <v>275000</v>
      </c>
      <c r="J29" s="1">
        <v>275000</v>
      </c>
      <c r="K29" s="1">
        <f t="shared" si="1"/>
        <v>1375000</v>
      </c>
    </row>
    <row r="30" spans="1:11" ht="19" x14ac:dyDescent="0.25">
      <c r="A30" s="6"/>
      <c r="D30" s="26"/>
      <c r="E30" s="1"/>
      <c r="F30" s="1"/>
      <c r="G30" s="1"/>
      <c r="H30" s="1"/>
      <c r="I30" s="1"/>
      <c r="J30" s="1"/>
      <c r="K30" s="1"/>
    </row>
    <row r="31" spans="1:11" ht="19" x14ac:dyDescent="0.25">
      <c r="A31" s="6"/>
      <c r="D31" s="26"/>
      <c r="E31" s="1"/>
      <c r="F31" s="1"/>
      <c r="G31" s="1"/>
      <c r="H31" s="1"/>
      <c r="I31" s="1"/>
      <c r="J31" s="1"/>
      <c r="K31" s="1"/>
    </row>
    <row r="32" spans="1:11" ht="19" x14ac:dyDescent="0.25">
      <c r="A32" s="22" t="s">
        <v>37</v>
      </c>
      <c r="D32" s="26"/>
      <c r="E32" s="5">
        <f>SUM(E3:E31)</f>
        <v>9019350</v>
      </c>
      <c r="F32" s="5">
        <f t="shared" ref="F32:J32" si="2">SUM(F2:F31)</f>
        <v>1390000</v>
      </c>
      <c r="G32" s="5">
        <f t="shared" si="2"/>
        <v>1390000</v>
      </c>
      <c r="H32" s="5">
        <f t="shared" si="2"/>
        <v>1390000</v>
      </c>
      <c r="I32" s="5">
        <f t="shared" si="2"/>
        <v>1390000</v>
      </c>
      <c r="J32" s="5">
        <f t="shared" si="2"/>
        <v>1390000</v>
      </c>
      <c r="K32" s="7">
        <f t="shared" si="1"/>
        <v>15969350</v>
      </c>
    </row>
    <row r="33" spans="1:11" x14ac:dyDescent="0.2">
      <c r="D33" s="26"/>
      <c r="E33" s="1"/>
      <c r="F33" s="1"/>
      <c r="G33" s="1"/>
      <c r="H33" s="1"/>
      <c r="I33" s="1"/>
      <c r="J33" s="1"/>
      <c r="K33" s="1"/>
    </row>
    <row r="34" spans="1:11" x14ac:dyDescent="0.2">
      <c r="D34" s="26"/>
      <c r="E34" s="1"/>
      <c r="F34" s="1"/>
      <c r="G34" s="1"/>
      <c r="H34" s="1"/>
      <c r="I34" s="1"/>
      <c r="J34" s="1"/>
      <c r="K34" s="1"/>
    </row>
    <row r="35" spans="1:11" ht="19" x14ac:dyDescent="0.25">
      <c r="A35" s="22" t="s">
        <v>32</v>
      </c>
      <c r="D35" s="26"/>
      <c r="E35" s="1"/>
      <c r="F35" s="1"/>
      <c r="G35" s="1"/>
      <c r="H35" s="1"/>
      <c r="I35" s="1"/>
      <c r="J35" s="1"/>
      <c r="K35" s="1"/>
    </row>
    <row r="36" spans="1:11" x14ac:dyDescent="0.2">
      <c r="B36" t="s">
        <v>33</v>
      </c>
      <c r="D36" s="26"/>
      <c r="E36" s="1"/>
      <c r="F36" s="1">
        <v>1650000</v>
      </c>
      <c r="G36" s="1">
        <v>1400000</v>
      </c>
      <c r="H36" s="1">
        <v>1400000</v>
      </c>
      <c r="I36" s="1">
        <v>1400000</v>
      </c>
      <c r="J36" s="1">
        <v>1400000</v>
      </c>
      <c r="K36" s="1"/>
    </row>
    <row r="37" spans="1:11" x14ac:dyDescent="0.2">
      <c r="B37" t="s">
        <v>34</v>
      </c>
      <c r="D37" s="26"/>
      <c r="E37" s="1"/>
      <c r="F37" s="1">
        <v>3500000</v>
      </c>
      <c r="G37" s="1">
        <v>3500000</v>
      </c>
      <c r="H37" s="1">
        <v>3500000</v>
      </c>
      <c r="I37" s="1">
        <v>3500000</v>
      </c>
      <c r="J37" s="1">
        <v>3500000</v>
      </c>
      <c r="K37" s="1"/>
    </row>
    <row r="38" spans="1:11" x14ac:dyDescent="0.2">
      <c r="B38" t="s">
        <v>35</v>
      </c>
      <c r="D38" s="26"/>
      <c r="E38" s="1"/>
      <c r="F38" s="1">
        <v>1300000</v>
      </c>
      <c r="G38" s="1">
        <v>1300000</v>
      </c>
      <c r="H38" s="1">
        <v>1300000</v>
      </c>
      <c r="I38" s="1">
        <v>1300000</v>
      </c>
      <c r="J38" s="1">
        <v>1300000</v>
      </c>
      <c r="K38" s="1"/>
    </row>
    <row r="39" spans="1:11" x14ac:dyDescent="0.2">
      <c r="B39" t="s">
        <v>36</v>
      </c>
      <c r="D39" s="26"/>
      <c r="E39" s="1"/>
      <c r="F39" s="1">
        <v>250000</v>
      </c>
      <c r="G39" s="1">
        <v>250000</v>
      </c>
      <c r="H39" s="1">
        <v>250000</v>
      </c>
      <c r="I39" s="1">
        <v>250000</v>
      </c>
      <c r="J39" s="1">
        <v>250000</v>
      </c>
      <c r="K39" s="1"/>
    </row>
    <row r="40" spans="1:11" x14ac:dyDescent="0.2">
      <c r="E40" s="1"/>
      <c r="F40" s="1"/>
      <c r="G40" s="1"/>
      <c r="H40" s="1"/>
      <c r="I40" s="1"/>
      <c r="J40" s="1"/>
      <c r="K40" s="1"/>
    </row>
    <row r="41" spans="1:11" ht="19" x14ac:dyDescent="0.25">
      <c r="A41" s="22" t="s">
        <v>38</v>
      </c>
      <c r="E41" s="8">
        <f>SUM(E36:E39)</f>
        <v>0</v>
      </c>
      <c r="F41" s="8">
        <f t="shared" ref="F41:J41" si="3">SUM(F36:F39)</f>
        <v>6700000</v>
      </c>
      <c r="G41" s="8">
        <f t="shared" si="3"/>
        <v>6450000</v>
      </c>
      <c r="H41" s="8">
        <f t="shared" si="3"/>
        <v>6450000</v>
      </c>
      <c r="I41" s="8">
        <f t="shared" si="3"/>
        <v>6450000</v>
      </c>
      <c r="J41" s="8">
        <f t="shared" si="3"/>
        <v>6450000</v>
      </c>
      <c r="K41" s="11">
        <f>SUM(E41:J41)</f>
        <v>32500000</v>
      </c>
    </row>
    <row r="42" spans="1:11" x14ac:dyDescent="0.2">
      <c r="E42" s="1"/>
      <c r="F42" s="1"/>
      <c r="G42" s="1"/>
      <c r="H42" s="1"/>
      <c r="I42" s="1"/>
      <c r="J42" s="1"/>
      <c r="K42" s="1"/>
    </row>
    <row r="43" spans="1:11" ht="44" x14ac:dyDescent="0.25">
      <c r="A43" s="24" t="s">
        <v>39</v>
      </c>
      <c r="E43" s="5">
        <f>E41-E32</f>
        <v>-9019350</v>
      </c>
      <c r="F43" s="5">
        <f t="shared" ref="F43:J43" si="4">F41-F32</f>
        <v>5310000</v>
      </c>
      <c r="G43" s="5">
        <f t="shared" si="4"/>
        <v>5060000</v>
      </c>
      <c r="H43" s="5">
        <f t="shared" si="4"/>
        <v>5060000</v>
      </c>
      <c r="I43" s="5">
        <f t="shared" si="4"/>
        <v>5060000</v>
      </c>
      <c r="J43" s="5">
        <f t="shared" si="4"/>
        <v>5060000</v>
      </c>
      <c r="K43" s="12">
        <f>K41-K32</f>
        <v>16530650</v>
      </c>
    </row>
    <row r="44" spans="1:11" x14ac:dyDescent="0.2">
      <c r="E44" s="1"/>
      <c r="F44" s="1"/>
      <c r="G44" s="1"/>
      <c r="H44" s="1"/>
      <c r="I44" s="1"/>
      <c r="J44" s="1"/>
      <c r="K44" s="1"/>
    </row>
    <row r="45" spans="1:11" x14ac:dyDescent="0.2">
      <c r="E45" s="1"/>
      <c r="F45" s="1"/>
      <c r="G45" s="1"/>
      <c r="H45" s="1"/>
      <c r="I45" s="1"/>
      <c r="J45" s="1"/>
      <c r="K45" s="1"/>
    </row>
    <row r="46" spans="1:11" x14ac:dyDescent="0.2">
      <c r="E46" s="1"/>
      <c r="F46" s="1"/>
      <c r="G46" s="1"/>
      <c r="H46" s="1"/>
      <c r="I46" s="1"/>
      <c r="J46" s="1"/>
      <c r="K46" s="1"/>
    </row>
    <row r="47" spans="1:11" x14ac:dyDescent="0.2">
      <c r="E47" s="1"/>
      <c r="F47" s="1"/>
      <c r="G47" s="1"/>
      <c r="H47" s="1"/>
      <c r="I47" s="1"/>
      <c r="J47" s="1"/>
      <c r="K47" s="1"/>
    </row>
    <row r="48" spans="1:11" x14ac:dyDescent="0.2">
      <c r="E48" s="1"/>
      <c r="F48" s="1"/>
      <c r="G48" s="1"/>
      <c r="H48" s="1"/>
      <c r="I48" s="1"/>
      <c r="J48" s="1"/>
      <c r="K48" s="1"/>
    </row>
    <row r="49" spans="5:11" x14ac:dyDescent="0.2">
      <c r="E49" s="1"/>
      <c r="F49" s="1"/>
      <c r="G49" s="1"/>
      <c r="H49" s="1"/>
      <c r="I49" s="1"/>
      <c r="J49" s="1"/>
      <c r="K49" s="1"/>
    </row>
    <row r="50" spans="5:11" x14ac:dyDescent="0.2">
      <c r="E50" s="1"/>
      <c r="F50" s="1"/>
      <c r="G50" s="1"/>
      <c r="H50" s="1"/>
      <c r="I50" s="1"/>
      <c r="J50" s="1"/>
      <c r="K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7C20-9C3B-6641-8219-69BF946963CC}">
  <dimension ref="A1:J29"/>
  <sheetViews>
    <sheetView tabSelected="1" topLeftCell="A3" workbookViewId="0">
      <selection activeCell="C24" sqref="C24"/>
    </sheetView>
  </sheetViews>
  <sheetFormatPr baseColWidth="10" defaultRowHeight="16" x14ac:dyDescent="0.2"/>
  <cols>
    <col min="1" max="1" width="27.83203125" customWidth="1"/>
    <col min="2" max="2" width="26.6640625" customWidth="1"/>
    <col min="3" max="3" width="21.1640625" customWidth="1"/>
    <col min="4" max="4" width="15.6640625" customWidth="1"/>
    <col min="5" max="5" width="20.1640625" bestFit="1" customWidth="1"/>
    <col min="6" max="10" width="14.5" bestFit="1" customWidth="1"/>
  </cols>
  <sheetData>
    <row r="1" spans="1:10" ht="21" x14ac:dyDescent="0.25">
      <c r="A1" s="19" t="s">
        <v>48</v>
      </c>
      <c r="F1" s="13"/>
      <c r="G1" s="13"/>
      <c r="H1" s="13"/>
      <c r="I1" s="13"/>
      <c r="J1" s="13"/>
    </row>
    <row r="2" spans="1:10" ht="21" x14ac:dyDescent="0.25">
      <c r="A2" s="19"/>
      <c r="D2" s="3" t="s">
        <v>45</v>
      </c>
      <c r="E2" s="3" t="s">
        <v>46</v>
      </c>
    </row>
    <row r="3" spans="1:10" x14ac:dyDescent="0.2">
      <c r="A3" s="19"/>
      <c r="C3" t="s">
        <v>0</v>
      </c>
      <c r="D3" s="1">
        <v>-9019350</v>
      </c>
      <c r="E3" s="1">
        <v>-9014350</v>
      </c>
      <c r="F3" s="1"/>
      <c r="G3" s="1"/>
      <c r="H3" s="1"/>
      <c r="I3" s="1"/>
      <c r="J3" s="1"/>
    </row>
    <row r="4" spans="1:10" x14ac:dyDescent="0.2">
      <c r="A4" s="19"/>
      <c r="C4" t="s">
        <v>40</v>
      </c>
      <c r="D4" s="1">
        <v>5310000</v>
      </c>
      <c r="E4" s="1">
        <f>E3+D4</f>
        <v>-3704350</v>
      </c>
    </row>
    <row r="5" spans="1:10" x14ac:dyDescent="0.2">
      <c r="A5" s="19"/>
      <c r="C5" t="s">
        <v>41</v>
      </c>
      <c r="D5" s="1">
        <v>5060000</v>
      </c>
      <c r="E5" s="1">
        <f t="shared" ref="E5:E8" si="0">E4+D5</f>
        <v>1355650</v>
      </c>
    </row>
    <row r="6" spans="1:10" x14ac:dyDescent="0.2">
      <c r="A6" s="19"/>
      <c r="C6" t="s">
        <v>42</v>
      </c>
      <c r="D6" s="1">
        <v>5060000</v>
      </c>
      <c r="E6" s="1">
        <f t="shared" si="0"/>
        <v>6415650</v>
      </c>
    </row>
    <row r="7" spans="1:10" x14ac:dyDescent="0.2">
      <c r="A7" s="19"/>
      <c r="C7" t="s">
        <v>43</v>
      </c>
      <c r="D7" s="1">
        <v>5060000</v>
      </c>
      <c r="E7" s="1">
        <f t="shared" si="0"/>
        <v>11475650</v>
      </c>
    </row>
    <row r="8" spans="1:10" x14ac:dyDescent="0.2">
      <c r="A8" s="19"/>
      <c r="C8" t="s">
        <v>44</v>
      </c>
      <c r="D8" s="1">
        <v>5060000</v>
      </c>
      <c r="E8" s="1">
        <f t="shared" si="0"/>
        <v>16535650</v>
      </c>
    </row>
    <row r="9" spans="1:10" x14ac:dyDescent="0.2">
      <c r="A9" s="19"/>
    </row>
    <row r="10" spans="1:10" ht="44" x14ac:dyDescent="0.25">
      <c r="A10" s="19"/>
      <c r="B10" s="9" t="s">
        <v>47</v>
      </c>
      <c r="C10" s="15">
        <f>1+(-1*D3)/AVERAGE(D4:D8)</f>
        <v>2.7650391389432487</v>
      </c>
    </row>
    <row r="11" spans="1:10" x14ac:dyDescent="0.2">
      <c r="A11" s="19"/>
    </row>
    <row r="12" spans="1:10" x14ac:dyDescent="0.2">
      <c r="A12" s="19"/>
    </row>
    <row r="13" spans="1:10" ht="21" customHeight="1" x14ac:dyDescent="0.2">
      <c r="A13" s="20" t="s">
        <v>49</v>
      </c>
    </row>
    <row r="14" spans="1:10" x14ac:dyDescent="0.2">
      <c r="A14" s="20"/>
      <c r="C14" t="s">
        <v>50</v>
      </c>
      <c r="D14" s="1">
        <v>32500000</v>
      </c>
    </row>
    <row r="15" spans="1:10" x14ac:dyDescent="0.2">
      <c r="A15" s="20"/>
      <c r="C15" t="s">
        <v>51</v>
      </c>
      <c r="D15" s="1">
        <v>15969350</v>
      </c>
    </row>
    <row r="16" spans="1:10" x14ac:dyDescent="0.2">
      <c r="A16" s="20"/>
      <c r="C16" s="1" t="s">
        <v>53</v>
      </c>
      <c r="D16" s="1">
        <v>9019350</v>
      </c>
    </row>
    <row r="17" spans="1:4" x14ac:dyDescent="0.2">
      <c r="A17" s="20"/>
      <c r="C17" t="s">
        <v>52</v>
      </c>
      <c r="D17" s="14">
        <v>6</v>
      </c>
    </row>
    <row r="18" spans="1:4" x14ac:dyDescent="0.2">
      <c r="A18" s="20"/>
    </row>
    <row r="19" spans="1:4" x14ac:dyDescent="0.2">
      <c r="A19" s="20"/>
    </row>
    <row r="20" spans="1:4" ht="44" x14ac:dyDescent="0.25">
      <c r="A20" s="20"/>
      <c r="B20" s="9" t="s">
        <v>54</v>
      </c>
      <c r="C20" s="10">
        <f>(D14-D15)/D17</f>
        <v>2755108.3333333335</v>
      </c>
    </row>
    <row r="21" spans="1:4" ht="21" x14ac:dyDescent="0.25">
      <c r="A21" s="20"/>
      <c r="B21" s="2" t="s">
        <v>49</v>
      </c>
      <c r="C21" s="16">
        <f>C20/D16</f>
        <v>0.30546639539804238</v>
      </c>
    </row>
    <row r="22" spans="1:4" x14ac:dyDescent="0.2">
      <c r="A22" s="20"/>
    </row>
    <row r="23" spans="1:4" ht="21" customHeight="1" x14ac:dyDescent="0.2">
      <c r="A23" s="21" t="s">
        <v>55</v>
      </c>
    </row>
    <row r="24" spans="1:4" x14ac:dyDescent="0.2">
      <c r="A24" s="21"/>
      <c r="C24" t="s">
        <v>57</v>
      </c>
      <c r="D24">
        <v>0.05</v>
      </c>
    </row>
    <row r="25" spans="1:4" x14ac:dyDescent="0.2">
      <c r="A25" s="21"/>
    </row>
    <row r="26" spans="1:4" ht="21" x14ac:dyDescent="0.25">
      <c r="A26" s="21"/>
      <c r="B26" s="2" t="s">
        <v>56</v>
      </c>
      <c r="C26" s="17">
        <f>NPV(D24,D3:D8)</f>
        <v>12500854.46808303</v>
      </c>
    </row>
    <row r="27" spans="1:4" x14ac:dyDescent="0.2">
      <c r="A27" s="21"/>
    </row>
    <row r="28" spans="1:4" x14ac:dyDescent="0.2">
      <c r="A28" s="21"/>
    </row>
    <row r="29" spans="1:4" x14ac:dyDescent="0.2">
      <c r="B29" s="18"/>
    </row>
  </sheetData>
  <mergeCells count="3">
    <mergeCell ref="A1:A12"/>
    <mergeCell ref="A13:A22"/>
    <mergeCell ref="A23:A28"/>
  </mergeCells>
  <conditionalFormatting sqref="E3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GONZALEZ LOPEZ</dc:creator>
  <cp:lastModifiedBy>JOSE ANDRES GONZALEZ LOPEZ</cp:lastModifiedBy>
  <dcterms:created xsi:type="dcterms:W3CDTF">2018-09-12T10:37:49Z</dcterms:created>
  <dcterms:modified xsi:type="dcterms:W3CDTF">2018-09-13T10:09:22Z</dcterms:modified>
</cp:coreProperties>
</file>