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0" yWindow="0" windowWidth="20490" windowHeight="7755" firstSheet="1" activeTab="7"/>
  </bookViews>
  <sheets>
    <sheet name="PRESUPUESTO" sheetId="1" r:id="rId1"/>
    <sheet name="RESUMEN" sheetId="2" r:id="rId2"/>
    <sheet name="CAJA CHICA" sheetId="3" r:id="rId3"/>
    <sheet name="Ene" sheetId="5" r:id="rId4"/>
    <sheet name="Feb" sheetId="6" r:id="rId5"/>
    <sheet name="Mar" sheetId="7" r:id="rId6"/>
    <sheet name="Abr" sheetId="8" r:id="rId7"/>
    <sheet name="May" sheetId="9" r:id="rId8"/>
    <sheet name="Jun" sheetId="10" r:id="rId9"/>
    <sheet name="Jul" sheetId="11" r:id="rId10"/>
    <sheet name="Ago" sheetId="12" r:id="rId11"/>
    <sheet name="Sep" sheetId="13" r:id="rId12"/>
    <sheet name="Oct" sheetId="14" r:id="rId13"/>
    <sheet name="Nov" sheetId="15" r:id="rId14"/>
    <sheet name="Dic" sheetId="16" r:id="rId15"/>
  </sheets>
  <definedNames>
    <definedName name="_xlnm._FilterDatabase" localSheetId="6" hidden="1">Abr!$A$3:$U$3</definedName>
    <definedName name="_xlnm._FilterDatabase" localSheetId="10" hidden="1">Ago!$A$3:$U$3</definedName>
    <definedName name="_xlnm._FilterDatabase" localSheetId="2" hidden="1">'CAJA CHICA'!$C$4:$U$4</definedName>
    <definedName name="_xlnm._FilterDatabase" localSheetId="14" hidden="1">Dic!$A$3:$U$3</definedName>
    <definedName name="_xlnm._FilterDatabase" localSheetId="3" hidden="1">Ene!$A$3:$U$3</definedName>
    <definedName name="_xlnm._FilterDatabase" localSheetId="4" hidden="1">Feb!$A$3:$U$3</definedName>
    <definedName name="_xlnm._FilterDatabase" localSheetId="9" hidden="1">Jul!$A$3:$U$3</definedName>
    <definedName name="_xlnm._FilterDatabase" localSheetId="8" hidden="1">Jun!$A$3:$U$14</definedName>
    <definedName name="_xlnm._FilterDatabase" localSheetId="5" hidden="1">Mar!$A$3:$U$3</definedName>
    <definedName name="_xlnm._FilterDatabase" localSheetId="7" hidden="1">May!$A$3:$U$65</definedName>
    <definedName name="_xlnm._FilterDatabase" localSheetId="13" hidden="1">Nov!$A$3:$U$3</definedName>
    <definedName name="_xlnm._FilterDatabase" localSheetId="12" hidden="1">Oct!$C$3:$U$3</definedName>
    <definedName name="_xlnm._FilterDatabase" localSheetId="11" hidden="1">Sep!$A$3:$U$3</definedName>
    <definedName name="_xlnm.Print_Area" localSheetId="6">Abr!$A$1:$S$77</definedName>
    <definedName name="_xlnm.Print_Area" localSheetId="10">Ago!$A$1:$S$26</definedName>
    <definedName name="_xlnm.Print_Area" localSheetId="14">Dic!$A$1:$S$41</definedName>
    <definedName name="_xlnm.Print_Area" localSheetId="3">Ene!$A$1:$S$59</definedName>
    <definedName name="_xlnm.Print_Area" localSheetId="4">Feb!$A$1:$S$54</definedName>
    <definedName name="_xlnm.Print_Area" localSheetId="9">Jul!$A$1:$S$36</definedName>
    <definedName name="_xlnm.Print_Area" localSheetId="8">Jun!$A$1:$S$29</definedName>
    <definedName name="_xlnm.Print_Area" localSheetId="5">Mar!$A$1:$S$93</definedName>
    <definedName name="_xlnm.Print_Area" localSheetId="13">Nov!$A$1:$S$29</definedName>
    <definedName name="_xlnm.Print_Area" localSheetId="12">Oct!$A$1:$S$43</definedName>
    <definedName name="_xlnm.Print_Area" localSheetId="0">PRESUPUESTO!$A$1:$O$20</definedName>
    <definedName name="_xlnm.Print_Area" localSheetId="1">RESUMEN!$A$1:$S$18</definedName>
    <definedName name="_xlnm.Print_Area" localSheetId="11">Sep!$A$1:$S$31</definedName>
  </definedNames>
  <calcPr calcId="152511"/>
</workbook>
</file>

<file path=xl/calcChain.xml><?xml version="1.0" encoding="utf-8"?>
<calcChain xmlns="http://schemas.openxmlformats.org/spreadsheetml/2006/main">
  <c r="S73" i="3" l="1"/>
  <c r="T73" i="3"/>
  <c r="S72" i="3"/>
  <c r="S74" i="3"/>
  <c r="S75" i="3"/>
  <c r="S77" i="3"/>
  <c r="S78" i="3"/>
  <c r="S79" i="3"/>
  <c r="S80" i="3"/>
  <c r="S81" i="3"/>
  <c r="S56" i="8" l="1"/>
  <c r="S57" i="8"/>
  <c r="S58" i="8"/>
  <c r="S59" i="8"/>
  <c r="S60" i="8"/>
  <c r="S55" i="8"/>
  <c r="S54" i="8" l="1"/>
  <c r="S53" i="8"/>
  <c r="S51" i="8"/>
  <c r="S31" i="8" l="1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60" i="3" l="1"/>
  <c r="S61" i="3"/>
  <c r="S62" i="3"/>
  <c r="S63" i="3"/>
  <c r="S64" i="3"/>
  <c r="S59" i="3" l="1"/>
  <c r="S65" i="3"/>
  <c r="S66" i="3"/>
  <c r="S67" i="3"/>
  <c r="S68" i="3"/>
  <c r="S69" i="7" l="1"/>
  <c r="S70" i="7"/>
  <c r="S71" i="7"/>
  <c r="S23" i="7" l="1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12" i="7"/>
  <c r="S15" i="7"/>
  <c r="S18" i="7"/>
  <c r="S19" i="7"/>
  <c r="S20" i="7"/>
  <c r="S21" i="7"/>
  <c r="S22" i="7"/>
  <c r="S67" i="7"/>
  <c r="S68" i="7"/>
  <c r="S72" i="7"/>
  <c r="S5" i="7"/>
  <c r="S6" i="7"/>
  <c r="S7" i="7"/>
  <c r="S8" i="7"/>
  <c r="S9" i="7"/>
  <c r="S10" i="7"/>
  <c r="S11" i="7"/>
  <c r="S13" i="7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69" i="3"/>
  <c r="S32" i="3" l="1"/>
  <c r="S33" i="3"/>
  <c r="S34" i="3"/>
  <c r="S35" i="3"/>
  <c r="S36" i="3"/>
  <c r="S37" i="3"/>
  <c r="S38" i="3"/>
  <c r="S29" i="6" l="1"/>
  <c r="S30" i="6"/>
  <c r="S31" i="6"/>
  <c r="S32" i="6"/>
  <c r="S33" i="6"/>
  <c r="S34" i="6"/>
  <c r="S35" i="6"/>
  <c r="S23" i="3" l="1"/>
  <c r="S24" i="3"/>
  <c r="S25" i="3"/>
  <c r="S26" i="3"/>
  <c r="S27" i="3"/>
  <c r="S28" i="3"/>
  <c r="S29" i="3"/>
  <c r="S30" i="3"/>
  <c r="S31" i="3"/>
  <c r="S9" i="6"/>
  <c r="S8" i="6"/>
  <c r="S5" i="6"/>
  <c r="S6" i="6"/>
  <c r="S7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15" i="5" l="1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50" i="5" l="1"/>
  <c r="S9" i="5" l="1"/>
  <c r="S10" i="5"/>
  <c r="S11" i="5"/>
  <c r="S12" i="5"/>
  <c r="S13" i="5"/>
  <c r="S14" i="5"/>
  <c r="S5" i="5" l="1"/>
  <c r="S6" i="5"/>
  <c r="S7" i="5"/>
  <c r="S8" i="5"/>
  <c r="S18" i="11" l="1"/>
  <c r="S24" i="14" l="1"/>
  <c r="S5" i="11" l="1"/>
  <c r="S6" i="11"/>
  <c r="S7" i="11"/>
  <c r="S8" i="11"/>
  <c r="S9" i="11"/>
  <c r="S10" i="11"/>
  <c r="S11" i="11"/>
  <c r="S12" i="11"/>
  <c r="S13" i="11"/>
  <c r="S14" i="11"/>
  <c r="S15" i="11"/>
  <c r="S16" i="11"/>
  <c r="S17" i="11"/>
  <c r="S12" i="15" l="1"/>
  <c r="S59" i="9"/>
  <c r="S60" i="9"/>
  <c r="S61" i="9"/>
  <c r="S62" i="9"/>
  <c r="S7" i="10"/>
  <c r="S8" i="10"/>
  <c r="S9" i="10"/>
  <c r="S10" i="10"/>
  <c r="S11" i="10"/>
  <c r="S12" i="10"/>
  <c r="S73" i="7"/>
  <c r="S74" i="7"/>
  <c r="S75" i="7"/>
  <c r="S182" i="3" l="1"/>
  <c r="S156" i="3"/>
  <c r="S157" i="3"/>
  <c r="S158" i="3"/>
  <c r="S159" i="3"/>
  <c r="S160" i="3"/>
  <c r="S161" i="3"/>
  <c r="S162" i="3"/>
  <c r="S11" i="15" l="1"/>
  <c r="S6" i="15" l="1"/>
  <c r="S7" i="15"/>
  <c r="S8" i="15"/>
  <c r="S9" i="15"/>
  <c r="S10" i="15"/>
  <c r="S20" i="14" l="1"/>
  <c r="S19" i="14"/>
  <c r="S18" i="14"/>
  <c r="S17" i="14"/>
  <c r="S21" i="14" l="1"/>
  <c r="S22" i="14"/>
  <c r="S23" i="14"/>
  <c r="S16" i="14" l="1"/>
  <c r="S15" i="14" l="1"/>
  <c r="S14" i="14"/>
  <c r="S13" i="14"/>
  <c r="S12" i="14"/>
  <c r="S11" i="14"/>
  <c r="S10" i="14"/>
  <c r="S7" i="14" l="1"/>
  <c r="S8" i="14"/>
  <c r="S9" i="14"/>
  <c r="S13" i="13" l="1"/>
  <c r="S12" i="13" l="1"/>
  <c r="S11" i="13"/>
  <c r="S10" i="13"/>
  <c r="S9" i="13"/>
  <c r="S8" i="13"/>
  <c r="S7" i="13"/>
  <c r="S6" i="13"/>
  <c r="S7" i="12" l="1"/>
  <c r="S8" i="12"/>
  <c r="S6" i="12" l="1"/>
  <c r="S58" i="9" l="1"/>
  <c r="S63" i="9"/>
  <c r="S64" i="9"/>
  <c r="S4" i="9" l="1"/>
  <c r="S4" i="7" l="1"/>
  <c r="S16" i="7" l="1"/>
  <c r="S18" i="3" l="1"/>
  <c r="S19" i="3"/>
  <c r="S20" i="3"/>
  <c r="D21" i="3"/>
  <c r="S8" i="3"/>
  <c r="S9" i="3"/>
  <c r="S10" i="3"/>
  <c r="S11" i="3"/>
  <c r="S12" i="3"/>
  <c r="S13" i="3"/>
  <c r="S14" i="3"/>
  <c r="S15" i="3"/>
  <c r="S16" i="3"/>
  <c r="S17" i="3"/>
  <c r="Q26" i="11" l="1"/>
  <c r="Q10" i="2" s="1"/>
  <c r="Q8" i="2"/>
  <c r="Q15" i="2"/>
  <c r="Q14" i="2"/>
  <c r="Q13" i="2"/>
  <c r="Q12" i="2"/>
  <c r="Q11" i="2"/>
  <c r="Q9" i="2"/>
  <c r="Q7" i="2"/>
  <c r="Q6" i="2"/>
  <c r="Q5" i="2"/>
  <c r="Q4" i="2"/>
  <c r="T5" i="3" l="1"/>
  <c r="T6" i="3" s="1"/>
  <c r="T7" i="3" s="1"/>
  <c r="T8" i="3" l="1"/>
  <c r="T9" i="3" s="1"/>
  <c r="T10" i="3" s="1"/>
  <c r="T11" i="3" s="1"/>
  <c r="T12" i="3" s="1"/>
  <c r="T13" i="3" s="1"/>
  <c r="T14" i="3" s="1"/>
  <c r="T15" i="3" s="1"/>
  <c r="T16" i="3" s="1"/>
  <c r="T17" i="3" s="1"/>
  <c r="P15" i="2"/>
  <c r="P14" i="2"/>
  <c r="P13" i="2"/>
  <c r="P12" i="2"/>
  <c r="P11" i="2"/>
  <c r="P10" i="2"/>
  <c r="P9" i="2"/>
  <c r="P8" i="2"/>
  <c r="P7" i="2"/>
  <c r="P6" i="2"/>
  <c r="P5" i="2"/>
  <c r="P4" i="2"/>
  <c r="D152" i="3"/>
  <c r="D134" i="3"/>
  <c r="E134" i="3"/>
  <c r="D105" i="3"/>
  <c r="D95" i="3"/>
  <c r="D85" i="3"/>
  <c r="D71" i="3"/>
  <c r="D40" i="3"/>
  <c r="D203" i="3"/>
  <c r="D183" i="3"/>
  <c r="D164" i="3"/>
  <c r="D118" i="3"/>
  <c r="S21" i="13"/>
  <c r="S33" i="14"/>
  <c r="S19" i="15"/>
  <c r="S31" i="16"/>
  <c r="S16" i="12"/>
  <c r="S26" i="11"/>
  <c r="S20" i="10"/>
  <c r="S21" i="10"/>
  <c r="S71" i="9"/>
  <c r="S68" i="8"/>
  <c r="S83" i="7"/>
  <c r="S45" i="6"/>
  <c r="S44" i="6"/>
  <c r="S46" i="6"/>
  <c r="T18" i="3" l="1"/>
  <c r="T19" i="3" s="1"/>
  <c r="T20" i="3" s="1"/>
  <c r="D206" i="3"/>
  <c r="P16" i="2"/>
  <c r="Q16" i="2"/>
  <c r="R29" i="13"/>
  <c r="S29" i="13"/>
  <c r="R24" i="12"/>
  <c r="S24" i="12"/>
  <c r="R34" i="11"/>
  <c r="S34" i="11"/>
  <c r="R28" i="10"/>
  <c r="S28" i="10"/>
  <c r="R79" i="9"/>
  <c r="S79" i="9"/>
  <c r="R76" i="8"/>
  <c r="S76" i="8"/>
  <c r="R91" i="7"/>
  <c r="S91" i="7"/>
  <c r="R58" i="5"/>
  <c r="S58" i="5"/>
  <c r="R52" i="6"/>
  <c r="S52" i="6"/>
  <c r="R27" i="15"/>
  <c r="S27" i="15"/>
  <c r="R41" i="14"/>
  <c r="S41" i="14"/>
  <c r="R39" i="16"/>
  <c r="S39" i="16"/>
  <c r="J20" i="11" l="1"/>
  <c r="J34" i="11"/>
  <c r="I203" i="3" l="1"/>
  <c r="G39" i="16" l="1"/>
  <c r="H39" i="16"/>
  <c r="I39" i="16"/>
  <c r="J39" i="16"/>
  <c r="K39" i="16"/>
  <c r="L39" i="16"/>
  <c r="M39" i="16"/>
  <c r="N39" i="16"/>
  <c r="O39" i="16"/>
  <c r="P39" i="16"/>
  <c r="Q39" i="16"/>
  <c r="F39" i="16"/>
  <c r="I34" i="16"/>
  <c r="G27" i="15"/>
  <c r="H27" i="15"/>
  <c r="I27" i="15"/>
  <c r="J27" i="15"/>
  <c r="K27" i="15"/>
  <c r="L27" i="15"/>
  <c r="M27" i="15"/>
  <c r="N27" i="15"/>
  <c r="O27" i="15"/>
  <c r="P27" i="15"/>
  <c r="Q27" i="15"/>
  <c r="F27" i="15"/>
  <c r="G41" i="14"/>
  <c r="H41" i="14"/>
  <c r="I41" i="14"/>
  <c r="J41" i="14"/>
  <c r="K41" i="14"/>
  <c r="L41" i="14"/>
  <c r="M41" i="14"/>
  <c r="N41" i="14"/>
  <c r="O41" i="14"/>
  <c r="P41" i="14"/>
  <c r="Q41" i="14"/>
  <c r="F41" i="14"/>
  <c r="G29" i="13" l="1"/>
  <c r="H29" i="13"/>
  <c r="I29" i="13"/>
  <c r="J29" i="13"/>
  <c r="K29" i="13"/>
  <c r="L29" i="13"/>
  <c r="M29" i="13"/>
  <c r="N29" i="13"/>
  <c r="O29" i="13"/>
  <c r="P29" i="13"/>
  <c r="Q29" i="13"/>
  <c r="F29" i="13"/>
  <c r="G24" i="12"/>
  <c r="H24" i="12"/>
  <c r="I24" i="12"/>
  <c r="J24" i="12"/>
  <c r="K24" i="12"/>
  <c r="L24" i="12"/>
  <c r="M24" i="12"/>
  <c r="N24" i="12"/>
  <c r="O24" i="12"/>
  <c r="P24" i="12"/>
  <c r="Q24" i="12"/>
  <c r="F24" i="12"/>
  <c r="G34" i="11"/>
  <c r="H34" i="11"/>
  <c r="I34" i="11"/>
  <c r="K34" i="11"/>
  <c r="L34" i="11"/>
  <c r="M34" i="11"/>
  <c r="N34" i="11"/>
  <c r="O34" i="11"/>
  <c r="P34" i="11"/>
  <c r="Q34" i="11"/>
  <c r="F34" i="11"/>
  <c r="G28" i="10" l="1"/>
  <c r="H28" i="10"/>
  <c r="I28" i="10"/>
  <c r="J28" i="10"/>
  <c r="K28" i="10"/>
  <c r="L28" i="10"/>
  <c r="M28" i="10"/>
  <c r="N28" i="10"/>
  <c r="O28" i="10"/>
  <c r="P28" i="10"/>
  <c r="Q28" i="10"/>
  <c r="F28" i="10"/>
  <c r="G79" i="9"/>
  <c r="H79" i="9"/>
  <c r="I79" i="9"/>
  <c r="J79" i="9"/>
  <c r="K79" i="9"/>
  <c r="L79" i="9"/>
  <c r="M79" i="9"/>
  <c r="N79" i="9"/>
  <c r="O79" i="9"/>
  <c r="P79" i="9"/>
  <c r="Q79" i="9"/>
  <c r="F79" i="9"/>
  <c r="G76" i="8"/>
  <c r="H76" i="8"/>
  <c r="I76" i="8"/>
  <c r="J76" i="8"/>
  <c r="K76" i="8"/>
  <c r="L76" i="8"/>
  <c r="M76" i="8"/>
  <c r="N76" i="8"/>
  <c r="O76" i="8"/>
  <c r="P76" i="8"/>
  <c r="Q76" i="8"/>
  <c r="F76" i="8"/>
  <c r="G91" i="7"/>
  <c r="H91" i="7"/>
  <c r="I91" i="7"/>
  <c r="J91" i="7"/>
  <c r="K91" i="7"/>
  <c r="L91" i="7"/>
  <c r="M91" i="7"/>
  <c r="N91" i="7"/>
  <c r="O91" i="7"/>
  <c r="P91" i="7"/>
  <c r="Q91" i="7"/>
  <c r="F91" i="7"/>
  <c r="G58" i="5"/>
  <c r="H58" i="5"/>
  <c r="I58" i="5"/>
  <c r="J58" i="5"/>
  <c r="K58" i="5"/>
  <c r="L58" i="5"/>
  <c r="M58" i="5"/>
  <c r="N58" i="5"/>
  <c r="O58" i="5"/>
  <c r="P58" i="5"/>
  <c r="Q58" i="5"/>
  <c r="G52" i="6"/>
  <c r="H52" i="6"/>
  <c r="I52" i="6"/>
  <c r="J52" i="6"/>
  <c r="K52" i="6"/>
  <c r="L52" i="6"/>
  <c r="M52" i="6"/>
  <c r="N52" i="6"/>
  <c r="O52" i="6"/>
  <c r="P52" i="6"/>
  <c r="Q52" i="6"/>
  <c r="F52" i="6"/>
  <c r="S33" i="16"/>
  <c r="S32" i="16"/>
  <c r="S30" i="16"/>
  <c r="R25" i="16"/>
  <c r="Q25" i="16"/>
  <c r="P25" i="16"/>
  <c r="O25" i="16"/>
  <c r="N25" i="16"/>
  <c r="M25" i="16"/>
  <c r="L25" i="16"/>
  <c r="K25" i="16"/>
  <c r="J25" i="16"/>
  <c r="I25" i="16"/>
  <c r="I35" i="16" s="1"/>
  <c r="G15" i="2" s="1"/>
  <c r="H25" i="16"/>
  <c r="G25" i="16"/>
  <c r="F25" i="16"/>
  <c r="E25" i="16"/>
  <c r="C15" i="2" s="1"/>
  <c r="D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G1" i="16"/>
  <c r="S21" i="15"/>
  <c r="S20" i="15"/>
  <c r="S18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C14" i="2" s="1"/>
  <c r="D13" i="15"/>
  <c r="S5" i="15"/>
  <c r="S4" i="15"/>
  <c r="G1" i="15"/>
  <c r="S35" i="14"/>
  <c r="S34" i="14"/>
  <c r="S32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C13" i="2" s="1"/>
  <c r="D27" i="14"/>
  <c r="S26" i="14"/>
  <c r="S25" i="14"/>
  <c r="S6" i="14"/>
  <c r="S5" i="14"/>
  <c r="S4" i="14"/>
  <c r="G1" i="14"/>
  <c r="S23" i="13"/>
  <c r="S22" i="13"/>
  <c r="S20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C12" i="2" s="1"/>
  <c r="D15" i="13"/>
  <c r="S14" i="13"/>
  <c r="S5" i="13"/>
  <c r="S4" i="13"/>
  <c r="G1" i="13"/>
  <c r="S18" i="12"/>
  <c r="S17" i="12"/>
  <c r="S15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C11" i="2" s="1"/>
  <c r="D10" i="12"/>
  <c r="S9" i="12"/>
  <c r="S5" i="12"/>
  <c r="S4" i="12"/>
  <c r="G1" i="12"/>
  <c r="S28" i="11"/>
  <c r="S27" i="11"/>
  <c r="S25" i="11"/>
  <c r="R20" i="11"/>
  <c r="Q20" i="11"/>
  <c r="P20" i="11"/>
  <c r="O20" i="11"/>
  <c r="N20" i="11"/>
  <c r="M20" i="11"/>
  <c r="L20" i="11"/>
  <c r="K20" i="11"/>
  <c r="I20" i="11"/>
  <c r="H20" i="11"/>
  <c r="G20" i="11"/>
  <c r="F20" i="11"/>
  <c r="E20" i="11"/>
  <c r="C10" i="2" s="1"/>
  <c r="D20" i="11"/>
  <c r="S19" i="11"/>
  <c r="S4" i="11"/>
  <c r="G1" i="11"/>
  <c r="S22" i="10"/>
  <c r="S19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C9" i="2" s="1"/>
  <c r="D14" i="10"/>
  <c r="S13" i="10"/>
  <c r="S6" i="10"/>
  <c r="S5" i="10"/>
  <c r="S4" i="10"/>
  <c r="G1" i="10"/>
  <c r="S73" i="9"/>
  <c r="S72" i="9"/>
  <c r="S70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C8" i="2" s="1"/>
  <c r="D65" i="9"/>
  <c r="G1" i="9"/>
  <c r="S70" i="8"/>
  <c r="S69" i="8"/>
  <c r="S67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C7" i="2" s="1"/>
  <c r="D62" i="8"/>
  <c r="S61" i="8"/>
  <c r="S52" i="8"/>
  <c r="S4" i="8"/>
  <c r="G1" i="8"/>
  <c r="S85" i="7"/>
  <c r="S84" i="7"/>
  <c r="S82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C6" i="2" s="1"/>
  <c r="D77" i="7"/>
  <c r="S76" i="7"/>
  <c r="S17" i="7"/>
  <c r="S14" i="7"/>
  <c r="G1" i="7"/>
  <c r="S43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C5" i="2" s="1"/>
  <c r="D38" i="6"/>
  <c r="S37" i="6"/>
  <c r="S36" i="6"/>
  <c r="G1" i="6"/>
  <c r="S49" i="5"/>
  <c r="S4" i="5"/>
  <c r="E44" i="5"/>
  <c r="D44" i="5"/>
  <c r="B4" i="2" s="1"/>
  <c r="N203" i="3"/>
  <c r="N34" i="16" s="1"/>
  <c r="N35" i="16" s="1"/>
  <c r="L15" i="2" s="1"/>
  <c r="O203" i="3"/>
  <c r="O34" i="16" s="1"/>
  <c r="P203" i="3"/>
  <c r="P34" i="16" s="1"/>
  <c r="P35" i="16" s="1"/>
  <c r="N15" i="2" s="1"/>
  <c r="Q203" i="3"/>
  <c r="Q34" i="16" s="1"/>
  <c r="F183" i="3"/>
  <c r="F22" i="15" s="1"/>
  <c r="F23" i="15" s="1"/>
  <c r="D14" i="2" s="1"/>
  <c r="G183" i="3"/>
  <c r="G22" i="15" s="1"/>
  <c r="H183" i="3"/>
  <c r="H22" i="15" s="1"/>
  <c r="H23" i="15" s="1"/>
  <c r="F14" i="2" s="1"/>
  <c r="I183" i="3"/>
  <c r="I22" i="15" s="1"/>
  <c r="J183" i="3"/>
  <c r="J22" i="15" s="1"/>
  <c r="K183" i="3"/>
  <c r="K22" i="15" s="1"/>
  <c r="L183" i="3"/>
  <c r="L22" i="15" s="1"/>
  <c r="L23" i="15" s="1"/>
  <c r="J14" i="2" s="1"/>
  <c r="M183" i="3"/>
  <c r="M22" i="15" s="1"/>
  <c r="N183" i="3"/>
  <c r="N22" i="15" s="1"/>
  <c r="N23" i="15" s="1"/>
  <c r="L14" i="2" s="1"/>
  <c r="O183" i="3"/>
  <c r="O22" i="15" s="1"/>
  <c r="P183" i="3"/>
  <c r="P22" i="15" s="1"/>
  <c r="P23" i="15" s="1"/>
  <c r="N14" i="2" s="1"/>
  <c r="Q183" i="3"/>
  <c r="Q22" i="15" s="1"/>
  <c r="R183" i="3"/>
  <c r="R22" i="15" s="1"/>
  <c r="R23" i="15" s="1"/>
  <c r="E183" i="3"/>
  <c r="E22" i="15" s="1"/>
  <c r="G164" i="3"/>
  <c r="H164" i="3"/>
  <c r="H36" i="14" s="1"/>
  <c r="I164" i="3"/>
  <c r="J164" i="3"/>
  <c r="J36" i="14" s="1"/>
  <c r="K164" i="3"/>
  <c r="K36" i="14" s="1"/>
  <c r="L164" i="3"/>
  <c r="L36" i="14" s="1"/>
  <c r="M164" i="3"/>
  <c r="M36" i="14" s="1"/>
  <c r="N164" i="3"/>
  <c r="N36" i="14" s="1"/>
  <c r="O164" i="3"/>
  <c r="O36" i="14" s="1"/>
  <c r="P164" i="3"/>
  <c r="P36" i="14" s="1"/>
  <c r="Q164" i="3"/>
  <c r="Q36" i="14" s="1"/>
  <c r="R164" i="3"/>
  <c r="R36" i="14" s="1"/>
  <c r="F164" i="3"/>
  <c r="F36" i="14" s="1"/>
  <c r="F152" i="3"/>
  <c r="F24" i="13" s="1"/>
  <c r="G152" i="3"/>
  <c r="G24" i="13" s="1"/>
  <c r="H152" i="3"/>
  <c r="H24" i="13" s="1"/>
  <c r="I152" i="3"/>
  <c r="I24" i="13" s="1"/>
  <c r="J152" i="3"/>
  <c r="J24" i="13" s="1"/>
  <c r="K152" i="3"/>
  <c r="K24" i="13" s="1"/>
  <c r="L152" i="3"/>
  <c r="L24" i="13" s="1"/>
  <c r="M152" i="3"/>
  <c r="M24" i="13" s="1"/>
  <c r="N152" i="3"/>
  <c r="N24" i="13" s="1"/>
  <c r="O152" i="3"/>
  <c r="O24" i="13" s="1"/>
  <c r="P152" i="3"/>
  <c r="P24" i="13" s="1"/>
  <c r="Q152" i="3"/>
  <c r="Q24" i="13" s="1"/>
  <c r="R152" i="3"/>
  <c r="R24" i="13" s="1"/>
  <c r="E152" i="3"/>
  <c r="E24" i="13" s="1"/>
  <c r="F134" i="3"/>
  <c r="F19" i="12" s="1"/>
  <c r="G134" i="3"/>
  <c r="G19" i="12" s="1"/>
  <c r="H134" i="3"/>
  <c r="H19" i="12" s="1"/>
  <c r="I134" i="3"/>
  <c r="I19" i="12" s="1"/>
  <c r="J134" i="3"/>
  <c r="J19" i="12" s="1"/>
  <c r="K134" i="3"/>
  <c r="K19" i="12" s="1"/>
  <c r="L134" i="3"/>
  <c r="L19" i="12" s="1"/>
  <c r="M134" i="3"/>
  <c r="M19" i="12" s="1"/>
  <c r="N134" i="3"/>
  <c r="N19" i="12" s="1"/>
  <c r="O134" i="3"/>
  <c r="O19" i="12" s="1"/>
  <c r="P134" i="3"/>
  <c r="P19" i="12" s="1"/>
  <c r="Q134" i="3"/>
  <c r="Q19" i="12" s="1"/>
  <c r="R134" i="3"/>
  <c r="R19" i="12" s="1"/>
  <c r="E19" i="12"/>
  <c r="G118" i="3"/>
  <c r="G29" i="11" s="1"/>
  <c r="H118" i="3"/>
  <c r="H29" i="11" s="1"/>
  <c r="I118" i="3"/>
  <c r="I29" i="11" s="1"/>
  <c r="J118" i="3"/>
  <c r="J29" i="11" s="1"/>
  <c r="J30" i="11" s="1"/>
  <c r="K118" i="3"/>
  <c r="K29" i="11" s="1"/>
  <c r="L118" i="3"/>
  <c r="L29" i="11" s="1"/>
  <c r="M118" i="3"/>
  <c r="M29" i="11" s="1"/>
  <c r="N118" i="3"/>
  <c r="N29" i="11" s="1"/>
  <c r="O118" i="3"/>
  <c r="O29" i="11" s="1"/>
  <c r="P118" i="3"/>
  <c r="P29" i="11" s="1"/>
  <c r="Q118" i="3"/>
  <c r="Q29" i="11" s="1"/>
  <c r="R118" i="3"/>
  <c r="R29" i="11" s="1"/>
  <c r="E118" i="3"/>
  <c r="E29" i="11" s="1"/>
  <c r="F105" i="3"/>
  <c r="F23" i="10" s="1"/>
  <c r="G105" i="3"/>
  <c r="G23" i="10" s="1"/>
  <c r="H105" i="3"/>
  <c r="H23" i="10" s="1"/>
  <c r="I105" i="3"/>
  <c r="I23" i="10" s="1"/>
  <c r="J105" i="3"/>
  <c r="J23" i="10" s="1"/>
  <c r="K105" i="3"/>
  <c r="K23" i="10" s="1"/>
  <c r="L105" i="3"/>
  <c r="L23" i="10" s="1"/>
  <c r="M105" i="3"/>
  <c r="M23" i="10" s="1"/>
  <c r="N105" i="3"/>
  <c r="N23" i="10" s="1"/>
  <c r="O105" i="3"/>
  <c r="O23" i="10" s="1"/>
  <c r="P105" i="3"/>
  <c r="P23" i="10" s="1"/>
  <c r="Q105" i="3"/>
  <c r="Q23" i="10" s="1"/>
  <c r="E105" i="3"/>
  <c r="E23" i="10" s="1"/>
  <c r="F95" i="3"/>
  <c r="F74" i="9" s="1"/>
  <c r="G95" i="3"/>
  <c r="G74" i="9" s="1"/>
  <c r="H95" i="3"/>
  <c r="H74" i="9" s="1"/>
  <c r="I95" i="3"/>
  <c r="I74" i="9" s="1"/>
  <c r="J95" i="3"/>
  <c r="J74" i="9" s="1"/>
  <c r="K95" i="3"/>
  <c r="K74" i="9" s="1"/>
  <c r="L95" i="3"/>
  <c r="L74" i="9" s="1"/>
  <c r="M95" i="3"/>
  <c r="M74" i="9" s="1"/>
  <c r="N95" i="3"/>
  <c r="N74" i="9" s="1"/>
  <c r="O95" i="3"/>
  <c r="O74" i="9" s="1"/>
  <c r="P95" i="3"/>
  <c r="P74" i="9" s="1"/>
  <c r="Q95" i="3"/>
  <c r="Q74" i="9" s="1"/>
  <c r="R95" i="3"/>
  <c r="R74" i="9" s="1"/>
  <c r="F85" i="3"/>
  <c r="F71" i="8" s="1"/>
  <c r="G85" i="3"/>
  <c r="G71" i="8" s="1"/>
  <c r="H85" i="3"/>
  <c r="H71" i="8" s="1"/>
  <c r="I85" i="3"/>
  <c r="I71" i="8" s="1"/>
  <c r="J85" i="3"/>
  <c r="J71" i="8" s="1"/>
  <c r="K85" i="3"/>
  <c r="K71" i="8" s="1"/>
  <c r="L85" i="3"/>
  <c r="L71" i="8" s="1"/>
  <c r="M85" i="3"/>
  <c r="M71" i="8" s="1"/>
  <c r="N85" i="3"/>
  <c r="N71" i="8" s="1"/>
  <c r="O85" i="3"/>
  <c r="O71" i="8" s="1"/>
  <c r="P85" i="3"/>
  <c r="P71" i="8" s="1"/>
  <c r="Q85" i="3"/>
  <c r="Q71" i="8" s="1"/>
  <c r="R85" i="3"/>
  <c r="R71" i="8" s="1"/>
  <c r="E85" i="3"/>
  <c r="E71" i="8" s="1"/>
  <c r="G71" i="3"/>
  <c r="G86" i="7" s="1"/>
  <c r="H71" i="3"/>
  <c r="H86" i="7" s="1"/>
  <c r="I71" i="3"/>
  <c r="I86" i="7" s="1"/>
  <c r="J71" i="3"/>
  <c r="J86" i="7" s="1"/>
  <c r="K71" i="3"/>
  <c r="K86" i="7" s="1"/>
  <c r="L71" i="3"/>
  <c r="L86" i="7" s="1"/>
  <c r="M71" i="3"/>
  <c r="M86" i="7" s="1"/>
  <c r="N71" i="3"/>
  <c r="N86" i="7" s="1"/>
  <c r="O71" i="3"/>
  <c r="O86" i="7" s="1"/>
  <c r="P71" i="3"/>
  <c r="P86" i="7" s="1"/>
  <c r="Q71" i="3"/>
  <c r="Q86" i="7" s="1"/>
  <c r="R71" i="3"/>
  <c r="R86" i="7" s="1"/>
  <c r="F71" i="3"/>
  <c r="F86" i="7" s="1"/>
  <c r="I40" i="3"/>
  <c r="I47" i="6" s="1"/>
  <c r="E40" i="3"/>
  <c r="N40" i="3"/>
  <c r="N47" i="6" s="1"/>
  <c r="O40" i="3"/>
  <c r="O47" i="6" s="1"/>
  <c r="P40" i="3"/>
  <c r="P47" i="6" s="1"/>
  <c r="Q40" i="3"/>
  <c r="Q47" i="6" s="1"/>
  <c r="R21" i="3"/>
  <c r="R53" i="5" s="1"/>
  <c r="N21" i="3"/>
  <c r="O21" i="3"/>
  <c r="P21" i="3"/>
  <c r="Q21" i="3"/>
  <c r="I21" i="3"/>
  <c r="E21" i="3"/>
  <c r="O37" i="14" l="1"/>
  <c r="M13" i="2" s="1"/>
  <c r="M37" i="14"/>
  <c r="K13" i="2" s="1"/>
  <c r="K37" i="14"/>
  <c r="I13" i="2" s="1"/>
  <c r="Q48" i="6"/>
  <c r="O5" i="2" s="1"/>
  <c r="O48" i="6"/>
  <c r="M5" i="2" s="1"/>
  <c r="Q30" i="11"/>
  <c r="O10" i="2" s="1"/>
  <c r="J23" i="15"/>
  <c r="H14" i="2" s="1"/>
  <c r="F37" i="14"/>
  <c r="D13" i="2" s="1"/>
  <c r="R30" i="11"/>
  <c r="R10" i="2" s="1"/>
  <c r="O25" i="13"/>
  <c r="M12" i="2" s="1"/>
  <c r="M25" i="13"/>
  <c r="K12" i="2" s="1"/>
  <c r="K25" i="13"/>
  <c r="I12" i="2" s="1"/>
  <c r="I25" i="13"/>
  <c r="G12" i="2" s="1"/>
  <c r="G25" i="13"/>
  <c r="E12" i="2" s="1"/>
  <c r="O20" i="12"/>
  <c r="M11" i="2" s="1"/>
  <c r="M20" i="12"/>
  <c r="K11" i="2" s="1"/>
  <c r="I20" i="12"/>
  <c r="G11" i="2" s="1"/>
  <c r="K20" i="12"/>
  <c r="I11" i="2" s="1"/>
  <c r="G20" i="12"/>
  <c r="E11" i="2" s="1"/>
  <c r="Q24" i="10"/>
  <c r="O9" i="2" s="1"/>
  <c r="O24" i="10"/>
  <c r="M9" i="2" s="1"/>
  <c r="K24" i="10"/>
  <c r="I9" i="2" s="1"/>
  <c r="G24" i="10"/>
  <c r="G29" i="10" s="1"/>
  <c r="L72" i="8"/>
  <c r="J7" i="2" s="1"/>
  <c r="Q72" i="8"/>
  <c r="O7" i="2" s="1"/>
  <c r="R75" i="9"/>
  <c r="L75" i="9"/>
  <c r="J8" i="2" s="1"/>
  <c r="H75" i="9"/>
  <c r="F8" i="2" s="1"/>
  <c r="R20" i="12"/>
  <c r="N20" i="12"/>
  <c r="L11" i="2" s="1"/>
  <c r="J20" i="12"/>
  <c r="H11" i="2" s="1"/>
  <c r="F20" i="12"/>
  <c r="D11" i="2" s="1"/>
  <c r="P25" i="13"/>
  <c r="N12" i="2" s="1"/>
  <c r="N25" i="13"/>
  <c r="L12" i="2" s="1"/>
  <c r="L25" i="13"/>
  <c r="J12" i="2" s="1"/>
  <c r="J25" i="13"/>
  <c r="H12" i="2" s="1"/>
  <c r="H25" i="13"/>
  <c r="F12" i="2" s="1"/>
  <c r="F25" i="13"/>
  <c r="D12" i="2" s="1"/>
  <c r="N37" i="14"/>
  <c r="L13" i="2" s="1"/>
  <c r="J37" i="14"/>
  <c r="H13" i="2" s="1"/>
  <c r="O23" i="15"/>
  <c r="M14" i="2" s="1"/>
  <c r="K23" i="15"/>
  <c r="I14" i="2" s="1"/>
  <c r="G23" i="15"/>
  <c r="E14" i="2" s="1"/>
  <c r="O35" i="16"/>
  <c r="M15" i="2" s="1"/>
  <c r="Q75" i="9"/>
  <c r="Q80" i="9" s="1"/>
  <c r="M75" i="9"/>
  <c r="K8" i="2" s="1"/>
  <c r="I75" i="9"/>
  <c r="I80" i="9" s="1"/>
  <c r="F75" i="9"/>
  <c r="D8" i="2" s="1"/>
  <c r="J75" i="9"/>
  <c r="H8" i="2" s="1"/>
  <c r="I48" i="6"/>
  <c r="G5" i="2" s="1"/>
  <c r="P48" i="6"/>
  <c r="N5" i="2" s="1"/>
  <c r="B5" i="2"/>
  <c r="Q20" i="12"/>
  <c r="O11" i="2" s="1"/>
  <c r="Q37" i="14"/>
  <c r="O13" i="2" s="1"/>
  <c r="B10" i="2"/>
  <c r="B12" i="2"/>
  <c r="R87" i="7"/>
  <c r="R92" i="7" s="1"/>
  <c r="P20" i="12"/>
  <c r="N11" i="2" s="1"/>
  <c r="L20" i="12"/>
  <c r="J11" i="2" s="1"/>
  <c r="H20" i="12"/>
  <c r="F11" i="2" s="1"/>
  <c r="P37" i="14"/>
  <c r="N13" i="2" s="1"/>
  <c r="L37" i="14"/>
  <c r="J13" i="2" s="1"/>
  <c r="H37" i="14"/>
  <c r="F13" i="2" s="1"/>
  <c r="Q23" i="15"/>
  <c r="O14" i="2" s="1"/>
  <c r="M23" i="15"/>
  <c r="K14" i="2" s="1"/>
  <c r="I23" i="15"/>
  <c r="G14" i="2" s="1"/>
  <c r="Q35" i="16"/>
  <c r="O15" i="2" s="1"/>
  <c r="B6" i="2"/>
  <c r="B7" i="2"/>
  <c r="B8" i="2"/>
  <c r="B9" i="2"/>
  <c r="B11" i="2"/>
  <c r="B13" i="2"/>
  <c r="I206" i="3"/>
  <c r="R72" i="8"/>
  <c r="R77" i="8" s="1"/>
  <c r="N72" i="8"/>
  <c r="L7" i="2" s="1"/>
  <c r="J72" i="8"/>
  <c r="H7" i="2" s="1"/>
  <c r="Q25" i="13"/>
  <c r="O12" i="2" s="1"/>
  <c r="Q87" i="7"/>
  <c r="O6" i="2" s="1"/>
  <c r="B14" i="2"/>
  <c r="B15" i="2"/>
  <c r="C4" i="2"/>
  <c r="P72" i="8"/>
  <c r="N7" i="2" s="1"/>
  <c r="H72" i="8"/>
  <c r="F7" i="2" s="1"/>
  <c r="F72" i="8"/>
  <c r="D7" i="2" s="1"/>
  <c r="S13" i="15"/>
  <c r="R16" i="15" s="1"/>
  <c r="E47" i="6"/>
  <c r="S14" i="10"/>
  <c r="R17" i="10" s="1"/>
  <c r="S65" i="9"/>
  <c r="R68" i="9" s="1"/>
  <c r="S62" i="8"/>
  <c r="R65" i="8" s="1"/>
  <c r="R25" i="12"/>
  <c r="O72" i="8"/>
  <c r="M7" i="2" s="1"/>
  <c r="K72" i="8"/>
  <c r="I7" i="2" s="1"/>
  <c r="G72" i="8"/>
  <c r="E7" i="2" s="1"/>
  <c r="R35" i="11"/>
  <c r="R25" i="13"/>
  <c r="R30" i="13" s="1"/>
  <c r="O206" i="3"/>
  <c r="R80" i="9"/>
  <c r="R28" i="15"/>
  <c r="I40" i="16"/>
  <c r="J87" i="7"/>
  <c r="H6" i="2" s="1"/>
  <c r="N87" i="7"/>
  <c r="L6" i="2" s="1"/>
  <c r="K30" i="11"/>
  <c r="I10" i="2" s="1"/>
  <c r="N24" i="10"/>
  <c r="L9" i="2" s="1"/>
  <c r="F24" i="10"/>
  <c r="D9" i="2" s="1"/>
  <c r="P24" i="10"/>
  <c r="N9" i="2" s="1"/>
  <c r="L24" i="10"/>
  <c r="J9" i="2" s="1"/>
  <c r="H24" i="10"/>
  <c r="F9" i="2" s="1"/>
  <c r="J24" i="10"/>
  <c r="H9" i="2" s="1"/>
  <c r="M24" i="10"/>
  <c r="K9" i="2" s="1"/>
  <c r="I24" i="10"/>
  <c r="G9" i="2" s="1"/>
  <c r="K75" i="9"/>
  <c r="I8" i="2" s="1"/>
  <c r="G75" i="9"/>
  <c r="E8" i="2" s="1"/>
  <c r="N48" i="6"/>
  <c r="L5" i="2" s="1"/>
  <c r="F87" i="7"/>
  <c r="D6" i="2" s="1"/>
  <c r="M72" i="8"/>
  <c r="K7" i="2" s="1"/>
  <c r="N206" i="3"/>
  <c r="G87" i="7"/>
  <c r="E6" i="2" s="1"/>
  <c r="K87" i="7"/>
  <c r="I6" i="2" s="1"/>
  <c r="O87" i="7"/>
  <c r="M6" i="2" s="1"/>
  <c r="N75" i="9"/>
  <c r="L8" i="2" s="1"/>
  <c r="G30" i="11"/>
  <c r="E10" i="2" s="1"/>
  <c r="L30" i="11"/>
  <c r="J10" i="2" s="1"/>
  <c r="P30" i="11"/>
  <c r="N10" i="2" s="1"/>
  <c r="K42" i="14"/>
  <c r="I36" i="14"/>
  <c r="I37" i="14" s="1"/>
  <c r="G13" i="2" s="1"/>
  <c r="H87" i="7"/>
  <c r="F6" i="2" s="1"/>
  <c r="L87" i="7"/>
  <c r="J6" i="2" s="1"/>
  <c r="P87" i="7"/>
  <c r="N6" i="2" s="1"/>
  <c r="O75" i="9"/>
  <c r="M8" i="2" s="1"/>
  <c r="H30" i="11"/>
  <c r="F10" i="2" s="1"/>
  <c r="M30" i="11"/>
  <c r="K10" i="2" s="1"/>
  <c r="H10" i="2"/>
  <c r="J35" i="11"/>
  <c r="G36" i="14"/>
  <c r="G37" i="14" s="1"/>
  <c r="E13" i="2" s="1"/>
  <c r="I72" i="8"/>
  <c r="G7" i="2" s="1"/>
  <c r="Q206" i="3"/>
  <c r="P206" i="3"/>
  <c r="I87" i="7"/>
  <c r="G6" i="2" s="1"/>
  <c r="M87" i="7"/>
  <c r="K6" i="2" s="1"/>
  <c r="P75" i="9"/>
  <c r="N8" i="2" s="1"/>
  <c r="I30" i="11"/>
  <c r="G10" i="2" s="1"/>
  <c r="N30" i="11"/>
  <c r="L10" i="2" s="1"/>
  <c r="S20" i="11"/>
  <c r="R23" i="11" s="1"/>
  <c r="O30" i="11"/>
  <c r="M10" i="2" s="1"/>
  <c r="S25" i="16"/>
  <c r="R28" i="16" s="1"/>
  <c r="S15" i="13"/>
  <c r="S10" i="12"/>
  <c r="R13" i="12" s="1"/>
  <c r="S77" i="7"/>
  <c r="R80" i="7" s="1"/>
  <c r="S38" i="6"/>
  <c r="R41" i="6" s="1"/>
  <c r="N40" i="16"/>
  <c r="P40" i="16"/>
  <c r="F28" i="15"/>
  <c r="H28" i="15"/>
  <c r="L28" i="15"/>
  <c r="N28" i="15"/>
  <c r="P28" i="15"/>
  <c r="M42" i="14" l="1"/>
  <c r="O53" i="6"/>
  <c r="O42" i="14"/>
  <c r="M25" i="12"/>
  <c r="F42" i="14"/>
  <c r="O25" i="12"/>
  <c r="P30" i="13"/>
  <c r="E9" i="2"/>
  <c r="J28" i="15"/>
  <c r="I30" i="13"/>
  <c r="M30" i="13"/>
  <c r="O30" i="13"/>
  <c r="K30" i="13"/>
  <c r="G30" i="13"/>
  <c r="I25" i="12"/>
  <c r="J25" i="12"/>
  <c r="Q25" i="12"/>
  <c r="G28" i="15"/>
  <c r="M28" i="15"/>
  <c r="N42" i="14"/>
  <c r="H30" i="13"/>
  <c r="O28" i="15"/>
  <c r="L30" i="13"/>
  <c r="L77" i="8"/>
  <c r="K25" i="12"/>
  <c r="G25" i="12"/>
  <c r="K29" i="10"/>
  <c r="O8" i="2"/>
  <c r="O29" i="10"/>
  <c r="N30" i="13"/>
  <c r="K28" i="15"/>
  <c r="N25" i="12"/>
  <c r="F25" i="12"/>
  <c r="J42" i="14"/>
  <c r="F30" i="13"/>
  <c r="O40" i="16"/>
  <c r="J30" i="13"/>
  <c r="F80" i="9"/>
  <c r="M80" i="9"/>
  <c r="L80" i="9"/>
  <c r="G8" i="2"/>
  <c r="H80" i="9"/>
  <c r="J80" i="9"/>
  <c r="P80" i="9"/>
  <c r="N35" i="11"/>
  <c r="Q28" i="15"/>
  <c r="P53" i="6"/>
  <c r="P25" i="12"/>
  <c r="I53" i="6"/>
  <c r="H77" i="8"/>
  <c r="H42" i="14"/>
  <c r="G35" i="11"/>
  <c r="H25" i="12"/>
  <c r="Q30" i="13"/>
  <c r="I28" i="15"/>
  <c r="G77" i="8"/>
  <c r="L25" i="12"/>
  <c r="P42" i="14"/>
  <c r="R6" i="2"/>
  <c r="S6" i="2" s="1"/>
  <c r="J77" i="8"/>
  <c r="F77" i="8"/>
  <c r="J29" i="10"/>
  <c r="L42" i="14"/>
  <c r="Q42" i="14"/>
  <c r="Q40" i="16"/>
  <c r="K77" i="8"/>
  <c r="J92" i="7"/>
  <c r="K92" i="7"/>
  <c r="N77" i="8"/>
  <c r="L92" i="7"/>
  <c r="R14" i="2"/>
  <c r="S14" i="2" s="1"/>
  <c r="P77" i="8"/>
  <c r="R11" i="2"/>
  <c r="S11" i="2" s="1"/>
  <c r="R18" i="13"/>
  <c r="R12" i="2"/>
  <c r="S12" i="2" s="1"/>
  <c r="R8" i="2"/>
  <c r="N92" i="7"/>
  <c r="O77" i="8"/>
  <c r="R7" i="2"/>
  <c r="S7" i="2" s="1"/>
  <c r="G92" i="7"/>
  <c r="L29" i="10"/>
  <c r="F29" i="10"/>
  <c r="L35" i="11"/>
  <c r="F92" i="7"/>
  <c r="O92" i="7"/>
  <c r="I92" i="7"/>
  <c r="Q92" i="7"/>
  <c r="I42" i="14"/>
  <c r="H35" i="11"/>
  <c r="Q35" i="11"/>
  <c r="K35" i="11"/>
  <c r="N53" i="6"/>
  <c r="P92" i="7"/>
  <c r="H92" i="7"/>
  <c r="N29" i="10"/>
  <c r="P35" i="11"/>
  <c r="M77" i="8"/>
  <c r="P29" i="10"/>
  <c r="H29" i="10"/>
  <c r="I77" i="8"/>
  <c r="Q77" i="8"/>
  <c r="G80" i="9"/>
  <c r="I29" i="10"/>
  <c r="Q29" i="10"/>
  <c r="M92" i="7"/>
  <c r="N80" i="9"/>
  <c r="O80" i="9"/>
  <c r="I35" i="11"/>
  <c r="M35" i="11"/>
  <c r="G42" i="14"/>
  <c r="K80" i="9"/>
  <c r="Q53" i="6"/>
  <c r="M29" i="10"/>
  <c r="O35" i="11"/>
  <c r="F58" i="5"/>
  <c r="E53" i="5"/>
  <c r="G1" i="5"/>
  <c r="Q53" i="5"/>
  <c r="P53" i="5"/>
  <c r="O53" i="5"/>
  <c r="N53" i="5"/>
  <c r="I53" i="5"/>
  <c r="S52" i="5"/>
  <c r="S51" i="5"/>
  <c r="R44" i="5"/>
  <c r="R54" i="5" s="1"/>
  <c r="Q44" i="5"/>
  <c r="P44" i="5"/>
  <c r="O44" i="5"/>
  <c r="N44" i="5"/>
  <c r="M44" i="5"/>
  <c r="L44" i="5"/>
  <c r="K44" i="5"/>
  <c r="J44" i="5"/>
  <c r="I44" i="5"/>
  <c r="H44" i="5"/>
  <c r="G44" i="5"/>
  <c r="F44" i="5"/>
  <c r="S43" i="5"/>
  <c r="E2" i="3"/>
  <c r="F1" i="2"/>
  <c r="S8" i="2" l="1"/>
  <c r="Q54" i="5"/>
  <c r="Q59" i="5" s="1"/>
  <c r="R59" i="5"/>
  <c r="N54" i="5"/>
  <c r="L4" i="2" s="1"/>
  <c r="L16" i="2" s="1"/>
  <c r="I54" i="5"/>
  <c r="I59" i="5" s="1"/>
  <c r="O54" i="5"/>
  <c r="O59" i="5" s="1"/>
  <c r="P54" i="5"/>
  <c r="S44" i="5"/>
  <c r="B16" i="1"/>
  <c r="O4" i="1"/>
  <c r="N59" i="5" l="1"/>
  <c r="R47" i="5"/>
  <c r="R4" i="2"/>
  <c r="O4" i="2"/>
  <c r="O16" i="2" s="1"/>
  <c r="M4" i="2"/>
  <c r="M16" i="2" s="1"/>
  <c r="N4" i="2"/>
  <c r="N16" i="2" s="1"/>
  <c r="G4" i="2"/>
  <c r="G16" i="2" s="1"/>
  <c r="P59" i="5"/>
  <c r="R203" i="3"/>
  <c r="M203" i="3"/>
  <c r="M34" i="16" s="1"/>
  <c r="M35" i="16" s="1"/>
  <c r="L203" i="3"/>
  <c r="L34" i="16" s="1"/>
  <c r="L35" i="16" s="1"/>
  <c r="K203" i="3"/>
  <c r="K34" i="16" s="1"/>
  <c r="K35" i="16" s="1"/>
  <c r="J203" i="3"/>
  <c r="J34" i="16" s="1"/>
  <c r="J35" i="16" s="1"/>
  <c r="H203" i="3"/>
  <c r="H34" i="16" s="1"/>
  <c r="H35" i="16" s="1"/>
  <c r="G203" i="3"/>
  <c r="G34" i="16" s="1"/>
  <c r="G35" i="16" s="1"/>
  <c r="F203" i="3"/>
  <c r="F34" i="16" s="1"/>
  <c r="F35" i="16" s="1"/>
  <c r="E203" i="3"/>
  <c r="E34" i="16" s="1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E164" i="3"/>
  <c r="E36" i="14" s="1"/>
  <c r="S163" i="3"/>
  <c r="S155" i="3"/>
  <c r="S154" i="3"/>
  <c r="S153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3" i="3"/>
  <c r="F118" i="3"/>
  <c r="F29" i="11" s="1"/>
  <c r="F30" i="11" s="1"/>
  <c r="S117" i="3"/>
  <c r="R105" i="3"/>
  <c r="R23" i="10" s="1"/>
  <c r="R24" i="10" s="1"/>
  <c r="S104" i="3"/>
  <c r="E95" i="3"/>
  <c r="E74" i="9" s="1"/>
  <c r="S94" i="3"/>
  <c r="S84" i="3"/>
  <c r="S83" i="3"/>
  <c r="S82" i="3"/>
  <c r="E71" i="3"/>
  <c r="S70" i="3"/>
  <c r="R40" i="3"/>
  <c r="R47" i="6" s="1"/>
  <c r="R48" i="6" s="1"/>
  <c r="M40" i="3"/>
  <c r="M47" i="6" s="1"/>
  <c r="M48" i="6" s="1"/>
  <c r="L40" i="3"/>
  <c r="L47" i="6" s="1"/>
  <c r="L48" i="6" s="1"/>
  <c r="K40" i="3"/>
  <c r="K47" i="6" s="1"/>
  <c r="J40" i="3"/>
  <c r="J47" i="6" s="1"/>
  <c r="J48" i="6" s="1"/>
  <c r="H40" i="3"/>
  <c r="H47" i="6" s="1"/>
  <c r="H48" i="6" s="1"/>
  <c r="G40" i="3"/>
  <c r="G47" i="6" s="1"/>
  <c r="G48" i="6" s="1"/>
  <c r="F40" i="3"/>
  <c r="F47" i="6" s="1"/>
  <c r="S39" i="3"/>
  <c r="M21" i="3"/>
  <c r="L21" i="3"/>
  <c r="L53" i="5" s="1"/>
  <c r="K21" i="3"/>
  <c r="K53" i="5" s="1"/>
  <c r="J21" i="3"/>
  <c r="J53" i="5" s="1"/>
  <c r="H21" i="3"/>
  <c r="H53" i="5" s="1"/>
  <c r="G21" i="3"/>
  <c r="F21" i="3"/>
  <c r="F53" i="5" s="1"/>
  <c r="S7" i="3"/>
  <c r="S6" i="3"/>
  <c r="S5" i="3"/>
  <c r="C16" i="2"/>
  <c r="B16" i="2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O14" i="1"/>
  <c r="O13" i="1"/>
  <c r="O12" i="1"/>
  <c r="O11" i="1"/>
  <c r="O10" i="1"/>
  <c r="O9" i="1"/>
  <c r="O8" i="1"/>
  <c r="O7" i="1"/>
  <c r="O6" i="1"/>
  <c r="O5" i="1"/>
  <c r="M206" i="3" l="1"/>
  <c r="S134" i="3"/>
  <c r="V134" i="3" s="1"/>
  <c r="E86" i="7"/>
  <c r="G53" i="5"/>
  <c r="G54" i="5" s="1"/>
  <c r="F48" i="6"/>
  <c r="F53" i="6" s="1"/>
  <c r="S47" i="6"/>
  <c r="R53" i="6"/>
  <c r="R5" i="2"/>
  <c r="R29" i="10"/>
  <c r="R9" i="2"/>
  <c r="H15" i="2"/>
  <c r="J40" i="16"/>
  <c r="K48" i="6"/>
  <c r="I5" i="2" s="1"/>
  <c r="S152" i="3"/>
  <c r="S183" i="3"/>
  <c r="S203" i="3"/>
  <c r="D15" i="2"/>
  <c r="F40" i="16"/>
  <c r="I15" i="2"/>
  <c r="K40" i="16"/>
  <c r="R34" i="16"/>
  <c r="R35" i="16" s="1"/>
  <c r="R206" i="3"/>
  <c r="S21" i="3"/>
  <c r="E5" i="2"/>
  <c r="G53" i="6"/>
  <c r="J5" i="2"/>
  <c r="L53" i="6"/>
  <c r="S71" i="3"/>
  <c r="S86" i="7" s="1"/>
  <c r="D89" i="7" s="1"/>
  <c r="S95" i="3"/>
  <c r="E15" i="2"/>
  <c r="G40" i="16"/>
  <c r="J15" i="2"/>
  <c r="L40" i="16"/>
  <c r="H5" i="2"/>
  <c r="J53" i="6"/>
  <c r="S40" i="3"/>
  <c r="F5" i="2"/>
  <c r="H53" i="6"/>
  <c r="K5" i="2"/>
  <c r="M53" i="6"/>
  <c r="S85" i="3"/>
  <c r="S71" i="8" s="1"/>
  <c r="D74" i="8" s="1"/>
  <c r="S105" i="3"/>
  <c r="S23" i="10" s="1"/>
  <c r="D26" i="10" s="1"/>
  <c r="S118" i="3"/>
  <c r="S29" i="11" s="1"/>
  <c r="D32" i="11" s="1"/>
  <c r="D10" i="2"/>
  <c r="S10" i="2" s="1"/>
  <c r="F35" i="11"/>
  <c r="F15" i="2"/>
  <c r="H40" i="16"/>
  <c r="K15" i="2"/>
  <c r="M40" i="16"/>
  <c r="L54" i="5"/>
  <c r="H54" i="5"/>
  <c r="J54" i="5"/>
  <c r="F54" i="5"/>
  <c r="D4" i="2" s="1"/>
  <c r="K54" i="5"/>
  <c r="S164" i="3"/>
  <c r="S36" i="14" s="1"/>
  <c r="E206" i="3"/>
  <c r="M53" i="5"/>
  <c r="O16" i="1"/>
  <c r="O17" i="1" s="1"/>
  <c r="L206" i="3"/>
  <c r="J206" i="3"/>
  <c r="G206" i="3"/>
  <c r="F206" i="3"/>
  <c r="H206" i="3"/>
  <c r="K206" i="3"/>
  <c r="V71" i="3" l="1"/>
  <c r="S19" i="12"/>
  <c r="D22" i="12" s="1"/>
  <c r="D5" i="2"/>
  <c r="S5" i="2" s="1"/>
  <c r="T21" i="3"/>
  <c r="T40" i="3" s="1"/>
  <c r="T71" i="3" s="1"/>
  <c r="T85" i="3" s="1"/>
  <c r="T95" i="3" s="1"/>
  <c r="T105" i="3" s="1"/>
  <c r="T118" i="3" s="1"/>
  <c r="T134" i="3" s="1"/>
  <c r="T152" i="3" s="1"/>
  <c r="T164" i="3" s="1"/>
  <c r="T183" i="3" s="1"/>
  <c r="T203" i="3" s="1"/>
  <c r="S48" i="6"/>
  <c r="S53" i="6" s="1"/>
  <c r="D50" i="6"/>
  <c r="S30" i="11"/>
  <c r="S35" i="11" s="1"/>
  <c r="S24" i="10"/>
  <c r="S29" i="10" s="1"/>
  <c r="S72" i="8"/>
  <c r="S77" i="8" s="1"/>
  <c r="S87" i="7"/>
  <c r="S92" i="7" s="1"/>
  <c r="V105" i="3"/>
  <c r="R40" i="16"/>
  <c r="R15" i="2"/>
  <c r="K53" i="6"/>
  <c r="V152" i="3"/>
  <c r="S24" i="13"/>
  <c r="D27" i="13" s="1"/>
  <c r="V118" i="3"/>
  <c r="J4" i="2"/>
  <c r="J16" i="2" s="1"/>
  <c r="V95" i="3"/>
  <c r="S74" i="9"/>
  <c r="D77" i="9" s="1"/>
  <c r="I4" i="2"/>
  <c r="I16" i="2" s="1"/>
  <c r="F4" i="2"/>
  <c r="F16" i="2" s="1"/>
  <c r="V40" i="3"/>
  <c r="E4" i="2"/>
  <c r="E16" i="2" s="1"/>
  <c r="V203" i="3"/>
  <c r="S34" i="16"/>
  <c r="D37" i="16" s="1"/>
  <c r="S9" i="2"/>
  <c r="H4" i="2"/>
  <c r="H16" i="2" s="1"/>
  <c r="V85" i="3"/>
  <c r="S53" i="5"/>
  <c r="D56" i="5" s="1"/>
  <c r="V21" i="3"/>
  <c r="V183" i="3"/>
  <c r="S22" i="15"/>
  <c r="D25" i="15" s="1"/>
  <c r="K59" i="5"/>
  <c r="L59" i="5"/>
  <c r="H59" i="5"/>
  <c r="G59" i="5"/>
  <c r="F59" i="5"/>
  <c r="J59" i="5"/>
  <c r="M54" i="5"/>
  <c r="V164" i="3"/>
  <c r="S206" i="3"/>
  <c r="S20" i="12" l="1"/>
  <c r="S25" i="12" s="1"/>
  <c r="D16" i="2"/>
  <c r="T41" i="3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22" i="3"/>
  <c r="T23" i="3" s="1"/>
  <c r="T24" i="3" s="1"/>
  <c r="T25" i="3" s="1"/>
  <c r="T26" i="3" s="1"/>
  <c r="T27" i="3" s="1"/>
  <c r="T28" i="3" s="1"/>
  <c r="T29" i="3" s="1"/>
  <c r="S35" i="16"/>
  <c r="S40" i="16" s="1"/>
  <c r="S23" i="15"/>
  <c r="S28" i="15" s="1"/>
  <c r="S25" i="13"/>
  <c r="S30" i="13" s="1"/>
  <c r="S75" i="9"/>
  <c r="S80" i="9" s="1"/>
  <c r="S54" i="5"/>
  <c r="S59" i="5" s="1"/>
  <c r="S15" i="2"/>
  <c r="K4" i="2"/>
  <c r="K16" i="2" s="1"/>
  <c r="M59" i="5"/>
  <c r="T59" i="3" l="1"/>
  <c r="T30" i="3"/>
  <c r="T31" i="3" s="1"/>
  <c r="T32" i="3" s="1"/>
  <c r="T33" i="3" s="1"/>
  <c r="T34" i="3" s="1"/>
  <c r="T35" i="3" s="1"/>
  <c r="T36" i="3" s="1"/>
  <c r="T37" i="3" s="1"/>
  <c r="T38" i="3" s="1"/>
  <c r="T39" i="3" s="1"/>
  <c r="T72" i="3"/>
  <c r="S4" i="2"/>
  <c r="T206" i="3"/>
  <c r="T74" i="3" l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60" i="3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86" i="3"/>
  <c r="T87" i="3" s="1"/>
  <c r="T88" i="3" s="1"/>
  <c r="T89" i="3" s="1"/>
  <c r="T90" i="3" s="1"/>
  <c r="T96" i="3" l="1"/>
  <c r="T97" i="3" s="1"/>
  <c r="T98" i="3" s="1"/>
  <c r="T99" i="3" s="1"/>
  <c r="T100" i="3" s="1"/>
  <c r="T101" i="3" s="1"/>
  <c r="T102" i="3" s="1"/>
  <c r="T91" i="3"/>
  <c r="T92" i="3" s="1"/>
  <c r="T93" i="3" s="1"/>
  <c r="T94" i="3" s="1"/>
  <c r="T106" i="3" l="1"/>
  <c r="T107" i="3" s="1"/>
  <c r="T108" i="3" s="1"/>
  <c r="T103" i="3"/>
  <c r="T104" i="3" s="1"/>
  <c r="T109" i="3" l="1"/>
  <c r="T110" i="3" s="1"/>
  <c r="T111" i="3" s="1"/>
  <c r="T112" i="3" s="1"/>
  <c r="T113" i="3" s="1"/>
  <c r="T114" i="3" s="1"/>
  <c r="T115" i="3" s="1"/>
  <c r="T116" i="3" s="1"/>
  <c r="T117" i="3" s="1"/>
  <c r="T119" i="3"/>
  <c r="T120" i="3" s="1"/>
  <c r="T121" i="3" s="1"/>
  <c r="T122" i="3" s="1"/>
  <c r="T123" i="3" s="1"/>
  <c r="T124" i="3" s="1"/>
  <c r="T125" i="3" s="1"/>
  <c r="T126" i="3" s="1"/>
  <c r="T127" i="3" l="1"/>
  <c r="T128" i="3" s="1"/>
  <c r="T129" i="3" s="1"/>
  <c r="T130" i="3" s="1"/>
  <c r="T131" i="3" s="1"/>
  <c r="T135" i="3" l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32" i="3"/>
  <c r="T133" i="3" s="1"/>
  <c r="T153" i="3" l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51" i="3"/>
  <c r="R27" i="14"/>
  <c r="R37" i="14" s="1"/>
  <c r="R42" i="14" s="1"/>
  <c r="S27" i="14"/>
  <c r="D39" i="14" s="1"/>
  <c r="T165" i="3" l="1"/>
  <c r="T166" i="3" s="1"/>
  <c r="T167" i="3" s="1"/>
  <c r="T184" i="3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R30" i="14"/>
  <c r="S37" i="14"/>
  <c r="S42" i="14" s="1"/>
  <c r="R13" i="2"/>
  <c r="T168" i="3" l="1"/>
  <c r="T169" i="3" s="1"/>
  <c r="T170" i="3" s="1"/>
  <c r="T171" i="3" s="1"/>
  <c r="T172" i="3" s="1"/>
  <c r="T173" i="3" s="1"/>
  <c r="T174" i="3" s="1"/>
  <c r="T175" i="3" s="1"/>
  <c r="T176" i="3" s="1"/>
  <c r="T180" i="3" s="1"/>
  <c r="R16" i="2"/>
  <c r="S13" i="2"/>
  <c r="S16" i="2" s="1"/>
  <c r="S17" i="2" s="1"/>
  <c r="T177" i="3" l="1"/>
  <c r="T181" i="3" s="1"/>
  <c r="T178" i="3" l="1"/>
  <c r="T179" i="3"/>
  <c r="T182" i="3" s="1"/>
</calcChain>
</file>

<file path=xl/sharedStrings.xml><?xml version="1.0" encoding="utf-8"?>
<sst xmlns="http://schemas.openxmlformats.org/spreadsheetml/2006/main" count="1220" uniqueCount="487">
  <si>
    <t xml:space="preserve">PRESUPUESTO PROYECTO: </t>
  </si>
  <si>
    <t>Mes</t>
  </si>
  <si>
    <t>Educación</t>
  </si>
  <si>
    <t>Nutrición</t>
  </si>
  <si>
    <t>Admón.</t>
  </si>
  <si>
    <t>Suministros</t>
  </si>
  <si>
    <t>Ayuda Col.</t>
  </si>
  <si>
    <t>Transporte</t>
  </si>
  <si>
    <t>Higiene y Salud</t>
  </si>
  <si>
    <t>Mant. del Edificio</t>
  </si>
  <si>
    <t>Alquileres</t>
  </si>
  <si>
    <t>Material de Oficina</t>
  </si>
  <si>
    <t>Impuestos y Contribuciones</t>
  </si>
  <si>
    <t>Servicios Contratados</t>
  </si>
  <si>
    <t>Varios</t>
  </si>
  <si>
    <t>TOTAL Gastos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</si>
  <si>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</si>
  <si>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</si>
  <si>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</si>
  <si>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</si>
  <si>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</si>
  <si>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</si>
  <si>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</si>
  <si>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</si>
  <si>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</si>
  <si>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</si>
  <si>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</si>
  <si>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</si>
  <si>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</si>
  <si>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tipo de cambio lempira/euro</t>
  </si>
  <si>
    <t xml:space="preserve">INFORME DE RESUMEN DEL PROYECTO: </t>
  </si>
  <si>
    <t>Incluye ordenes de pago y gasto caja chica</t>
  </si>
  <si>
    <t>Meses</t>
  </si>
  <si>
    <t>DEPOSITOS</t>
  </si>
  <si>
    <t>PRESTMOS/ DEVOL</t>
  </si>
  <si>
    <t xml:space="preserve"> Mant. del Edif.</t>
  </si>
  <si>
    <t>INFORME CAJA CHICA DE:</t>
  </si>
  <si>
    <t xml:space="preserve">Saldo </t>
  </si>
  <si>
    <t>Fecha</t>
  </si>
  <si>
    <t>Nombre</t>
  </si>
  <si>
    <t>Descripción</t>
  </si>
  <si>
    <t xml:space="preserve">INGRESOS </t>
  </si>
  <si>
    <t>Ayuda por col.</t>
  </si>
  <si>
    <t>Contenedor</t>
  </si>
  <si>
    <t>Recibo/fact.</t>
  </si>
  <si>
    <t>TOTAL FEBRERO</t>
  </si>
  <si>
    <t>TOTAL MARZO</t>
  </si>
  <si>
    <t>TOTAL ABRIL</t>
  </si>
  <si>
    <t>TOTAL MAYO</t>
  </si>
  <si>
    <t>TOTAL JULIO</t>
  </si>
  <si>
    <t>TOTAL AGOSTO</t>
  </si>
  <si>
    <t>TOTAL SEPTIEMBRE</t>
  </si>
  <si>
    <t>TOTAL OCTUBRE</t>
  </si>
  <si>
    <t>TOTAL NOVIEMBRE</t>
  </si>
  <si>
    <t>TOTAL DICIEMBRE</t>
  </si>
  <si>
    <t>TOTAL GASTADO EN EL AÑO</t>
  </si>
  <si>
    <t>INFORMATIVO</t>
  </si>
  <si>
    <t>GASTOS REALES</t>
  </si>
  <si>
    <t xml:space="preserve">DEPOSITOS </t>
  </si>
  <si>
    <t>Admón..</t>
  </si>
  <si>
    <t>Ayuda por Col.</t>
  </si>
  <si>
    <t>Mant. del edificio</t>
  </si>
  <si>
    <t>N° de Factura</t>
  </si>
  <si>
    <t>N° DE ORDEN</t>
  </si>
  <si>
    <t>TOTAL ORDENES DE PAGO</t>
  </si>
  <si>
    <t>GASTO CORRESPONDIENTE DE CONTENEDOR</t>
  </si>
  <si>
    <t>GASTO CORRESPONDIENTE DE GASTOS COMUNES</t>
  </si>
  <si>
    <t>GASTO CORRESPONDIENTE DE COMBUSTIBLE Y REPARACIONES</t>
  </si>
  <si>
    <t>GASTO CORRESPONDIENTE DE CAJA CHICA</t>
  </si>
  <si>
    <t>TOTAL GASTO</t>
  </si>
  <si>
    <t>ENTRADAS</t>
  </si>
  <si>
    <t>CUADRE CON ADMINISTRACION</t>
  </si>
  <si>
    <t>DIFERENCIA</t>
  </si>
  <si>
    <t>Varios:</t>
  </si>
  <si>
    <t>TOTAL ENERO</t>
  </si>
  <si>
    <t>TOTAL JUNIO</t>
  </si>
  <si>
    <t>TOTAL GASTOS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</si>
  <si>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</si>
  <si>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</si>
  <si>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</si>
  <si>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</si>
  <si>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</si>
  <si>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</si>
  <si>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</si>
  <si>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</si>
  <si>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</si>
  <si>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</si>
  <si>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</si>
  <si>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</si>
  <si>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INFORME ECONOMICO ENERO DEL PROYECTO:</t>
  </si>
  <si>
    <t>TOTAL EUROS</t>
  </si>
  <si>
    <t>INFORME ECONOMICO FEBRERO DEL PROYECTO:</t>
  </si>
  <si>
    <t>INFORME ECONOMICO MARZO DEL PROYECTO:</t>
  </si>
  <si>
    <t>INFORME ECONOMICO ABRIL DEL PROYECTO:</t>
  </si>
  <si>
    <t>INFORME ECONOMICO MAYO DEL PROYECTO:</t>
  </si>
  <si>
    <t>INFORME ECONOMICO JUNIO DEL PROYECTO:</t>
  </si>
  <si>
    <t>INFORME ECONOMICO JULIO DEL PROYECTO:</t>
  </si>
  <si>
    <t>INFORME ECONOMICO AGOSTO DEL PROYECTO:</t>
  </si>
  <si>
    <t>INFORME ECONOMICO SEPTIEMBRE DEL PROYECTO:</t>
  </si>
  <si>
    <t>PRESTAMOS/ DEVOL</t>
  </si>
  <si>
    <t>INFORME ECONOMICO OCTUBRE DEL PROYECTO:</t>
  </si>
  <si>
    <t>INFORME ECONOMICO NOVIEMBRE DEL PROYECTO:</t>
  </si>
  <si>
    <t>INFORME ECONOMICO DICIEMBRE DEL PROYECTO:</t>
  </si>
  <si>
    <t>GASTO CORRESPONDIENTE DE VOLUNTARIOS</t>
  </si>
  <si>
    <t>DEPÓSITOS</t>
  </si>
  <si>
    <t>Voluntarios</t>
  </si>
  <si>
    <t>%Varios/Total</t>
  </si>
  <si>
    <r>
      <t>PRESUPUESTO</t>
    </r>
    <r>
      <rPr>
        <sz val="14"/>
        <rFont val="Arial"/>
        <family val="2"/>
      </rPr>
      <t xml:space="preserve"> </t>
    </r>
  </si>
  <si>
    <t>Jerberth Jonatan Carranza Ferrufino</t>
  </si>
  <si>
    <t>Ayuda por colaboración de tres meses</t>
  </si>
  <si>
    <t>Dora María Carranza Ferrufino</t>
  </si>
  <si>
    <t>Ayuda por colaboración de dos meses</t>
  </si>
  <si>
    <t>CELTEL</t>
  </si>
  <si>
    <t>Pago de plan Maestro en Casa</t>
  </si>
  <si>
    <t>Delia Alejandra Paz</t>
  </si>
  <si>
    <t>Gastos de alimentación de tres personas, viaje a Quebrada arriba y la Victoria.</t>
  </si>
  <si>
    <t>José Víctor Espinal</t>
  </si>
  <si>
    <t>Gastos de alimentación de tres personas, viale a Manzanilla, San Marcos y El Rancho</t>
  </si>
  <si>
    <t>Banco Atlántida</t>
  </si>
  <si>
    <t>Depósito de orden</t>
  </si>
  <si>
    <t xml:space="preserve">IHER la Entrada Copán </t>
  </si>
  <si>
    <t>Pago de matrícula de 71 jóvenes del 2017</t>
  </si>
  <si>
    <t xml:space="preserve">IHER Danlí </t>
  </si>
  <si>
    <t>Pago para retirar certificaciones de estudio de 9 jóvenes</t>
  </si>
  <si>
    <t xml:space="preserve">Cristhian Reyes </t>
  </si>
  <si>
    <t>Transporte y alimentación para ir a Danlí a recoger certificaciones de estudio</t>
  </si>
  <si>
    <t>Merlin Areli Ruiz</t>
  </si>
  <si>
    <t>Fondo de Caja chica</t>
  </si>
  <si>
    <t>Transporte para ir a retirar orden de pago</t>
  </si>
  <si>
    <t>Transporte para ir al IHER a recoger fichas para estudiantes</t>
  </si>
  <si>
    <t>Cristhian Reyes</t>
  </si>
  <si>
    <t>Transporte al IHER a solisitar certificaciones de estudio (2 veces)</t>
  </si>
  <si>
    <t>IHER</t>
  </si>
  <si>
    <t>Pago por retirar copias de actas de Wendy Ruiz del Rancho</t>
  </si>
  <si>
    <t>Pago por retirar copias de actas de Lesly Ruiz del Rancho</t>
  </si>
  <si>
    <t>Pago por retirar copias de actas de Walter Betancourth del Rancho</t>
  </si>
  <si>
    <t>Transporte a la UPNFM a investigar un problema de un joven (dos personas)</t>
  </si>
  <si>
    <t>Transporte al IHER y  a la departamental a retirar certificaciones de estudio (2 personas)</t>
  </si>
  <si>
    <t>Transporte para ir a hacer depositos</t>
  </si>
  <si>
    <t>28701/18</t>
  </si>
  <si>
    <t>Depósito de la orden</t>
  </si>
  <si>
    <t>Depósito de orden de viaje a la Victoria.</t>
  </si>
  <si>
    <t>Depósito de caja chica</t>
  </si>
  <si>
    <t>1MC</t>
  </si>
  <si>
    <t>2MC</t>
  </si>
  <si>
    <t>3MC</t>
  </si>
  <si>
    <t>4MC</t>
  </si>
  <si>
    <t>5MC</t>
  </si>
  <si>
    <t>6MC</t>
  </si>
  <si>
    <t>7MC</t>
  </si>
  <si>
    <t>8MC</t>
  </si>
  <si>
    <t>9MC</t>
  </si>
  <si>
    <t>Depósito por compra de libro/Daniel García /La Víctoria</t>
  </si>
  <si>
    <t>Depósito por compra de libro/Wendoly Rodríguez /La Víctoria</t>
  </si>
  <si>
    <t>Depósito por compra de libros/Yosselin Reyes/La Victoria</t>
  </si>
  <si>
    <t>Depósito por compra de libros/Lilian Crúz/La Victoria</t>
  </si>
  <si>
    <t>Depósito por compra de libros/Derlin Reyes/La Victoria</t>
  </si>
  <si>
    <t>Depósito por compra de libros/La Victoria</t>
  </si>
  <si>
    <t>Depósito por compra de libros/Bayron Ortiz/La Victoria</t>
  </si>
  <si>
    <t>Depósito por compra de libros/Lourdes Cruz/ La Victoria</t>
  </si>
  <si>
    <t>Depósito por compra de libros/Keyli Cruz/ La Victoria</t>
  </si>
  <si>
    <t>Depósito por compra de libros/Eduar Ordoñez/ La Victoria</t>
  </si>
  <si>
    <t>Depósito por compra de libros/Leswin Barahona y Ana Barahona/ La Victoria</t>
  </si>
  <si>
    <t>Depósito por compra de libros/Gissela Carrasco/ La Victoria</t>
  </si>
  <si>
    <t>Depósito por compra de libros/Danis Ordoñes/ La Victoria</t>
  </si>
  <si>
    <t>Depósito por compra de libros/Jefri Ordoñez/ La Victoria</t>
  </si>
  <si>
    <t>Depósito por compra de libros/Pedro Cruz/ La Victoria</t>
  </si>
  <si>
    <t>Depósito por compra de libros/Maicol Flores/ La Victoria</t>
  </si>
  <si>
    <t>Depósito por compra de libros/Olvin Álvares / La Victoria</t>
  </si>
  <si>
    <t>Depósito por compra de libros/Darlin Cruz / La Victoria</t>
  </si>
  <si>
    <t>Depósito por compra de libros/Keneth Reyes / La Victoria</t>
  </si>
  <si>
    <t>Depósito por compra de libros/Miguel Rodríguez/ La Victoria</t>
  </si>
  <si>
    <t>Depósito por compra de libros/Genesis Reyes/ La Victoria</t>
  </si>
  <si>
    <t>Compra de 125 paquetes de libros de Copán  (34-7mo, 44-8vo, 40-9no, 10-10mo).</t>
  </si>
  <si>
    <t>Fondo de caja chica</t>
  </si>
  <si>
    <t>Transporte para ir a trer ordenes de pago</t>
  </si>
  <si>
    <t>José Victor Espinal</t>
  </si>
  <si>
    <t>Compra de saldo para llamar a maestros</t>
  </si>
  <si>
    <t>Transporte para ir al IHER dos personas a reunión y matrícula</t>
  </si>
  <si>
    <t>Pago por sacar certificacion de estudio</t>
  </si>
  <si>
    <t>Compra de 125 paquetes de libros de El Rancho(1 de 7mo,3 de 8vo, 3 de 9no, 10  de 10mo).</t>
  </si>
  <si>
    <t>Merlin Ruiz</t>
  </si>
  <si>
    <t>José Jacobo Bazán</t>
  </si>
  <si>
    <t>Transporte viaje a Santa Lucía La Paz a matricular y buscar maestro.</t>
  </si>
  <si>
    <t>Compra de libros de San Ramón (Préstamo)</t>
  </si>
  <si>
    <t>Compra de libros de Santa Elena de 31 alumnos  becados</t>
  </si>
  <si>
    <t>Gastos  de viajepor viaje a Travesías Texiguat (dos personas por dos días).</t>
  </si>
  <si>
    <t>Gastos de alimentación por viaje a Travesías Texiguat (dos personas por dos días).</t>
  </si>
  <si>
    <t>10MC</t>
  </si>
  <si>
    <t>11MC</t>
  </si>
  <si>
    <t>Compra de libros de Travesía Texiguat (1 8vo, 4 9no )</t>
  </si>
  <si>
    <t>Compra de libros de La Victoria (4 8vo y 14 de 9no)</t>
  </si>
  <si>
    <t>Compra de libros de Libros para maestros (1 de 10mo y 2 de 8 vo)</t>
  </si>
  <si>
    <t xml:space="preserve">Compra de libros de Libros para Manzanilla y pago de matrícula </t>
  </si>
  <si>
    <t>Compra de libros de Libros de Cuesta de la Virgen</t>
  </si>
  <si>
    <t>Compra de libros de Libros de Planes Comayagua.</t>
  </si>
  <si>
    <t>Teodulo Yanes</t>
  </si>
  <si>
    <t>Transpote de San Marcos a Tegucigalpa.</t>
  </si>
  <si>
    <t>12MC</t>
  </si>
  <si>
    <t xml:space="preserve">Compra de libros de San Marcos </t>
  </si>
  <si>
    <t>Alimentación viaje a Manzanilla, San Marcos, El Rancho a dejar libros (4 personas)</t>
  </si>
  <si>
    <t>13MC</t>
  </si>
  <si>
    <t>Gastos de transporte y alimentación viaje a Danlí</t>
  </si>
  <si>
    <t>14MC</t>
  </si>
  <si>
    <t>Transporte al mayoreo a dejar papeles de matrículas a buses de Curarén.</t>
  </si>
  <si>
    <t>15MC</t>
  </si>
  <si>
    <t>16MC</t>
  </si>
  <si>
    <t>Transporte al mayoreo a recoger encomienda de Manzanilla (identidades)</t>
  </si>
  <si>
    <t>Transporte al mayoreo a recoger encomienda de Manzanilla (matrícula)</t>
  </si>
  <si>
    <t>17MC</t>
  </si>
  <si>
    <t>Transporte a la departamental a firma de documentos</t>
  </si>
  <si>
    <t>Transporte a la departamental a solicitar permisos de matrícula</t>
  </si>
  <si>
    <t>19MC</t>
  </si>
  <si>
    <t>18MC</t>
  </si>
  <si>
    <t>Transporte Sultana</t>
  </si>
  <si>
    <t>Pago por envío de encomienda</t>
  </si>
  <si>
    <t>20MC</t>
  </si>
  <si>
    <t>Compra de libros de Montaña de la Flor</t>
  </si>
  <si>
    <t>Compra de libros de Las Cañas el Paraíso</t>
  </si>
  <si>
    <t>Compra de libros de las Flores El Paraíso</t>
  </si>
  <si>
    <t>León</t>
  </si>
  <si>
    <t>21MC</t>
  </si>
  <si>
    <t>22MC</t>
  </si>
  <si>
    <t>23MC</t>
  </si>
  <si>
    <t>Transporte para ir al IHER a revisar lista de matrícula</t>
  </si>
  <si>
    <t>24MC</t>
  </si>
  <si>
    <t>25MC</t>
  </si>
  <si>
    <t>26MC</t>
  </si>
  <si>
    <t>27MC</t>
  </si>
  <si>
    <t>29MC</t>
  </si>
  <si>
    <t>Edgar López</t>
  </si>
  <si>
    <t>Gastos por copias de documentos en documentos de matrículas</t>
  </si>
  <si>
    <t>Transporte para i a la departamental</t>
  </si>
  <si>
    <t>Compra de dos cuerdas para tendedero de las chicas de Manzanilla</t>
  </si>
  <si>
    <t>Fernanda Zavala</t>
  </si>
  <si>
    <t>30MC</t>
  </si>
  <si>
    <t>Compra de merienda a tres personas viaje a Las Flores</t>
  </si>
  <si>
    <t>Transporte al IHER de dos personas</t>
  </si>
  <si>
    <t>Danis López</t>
  </si>
  <si>
    <t>Alimentación por viaje a Santa Elena</t>
  </si>
  <si>
    <t>Transporte por viaje a Santa Elena a Matrícula</t>
  </si>
  <si>
    <t>ll</t>
  </si>
  <si>
    <t>Transporte para ir al metro a depositar.</t>
  </si>
  <si>
    <t xml:space="preserve">Areli Alvarez </t>
  </si>
  <si>
    <t>Transporte para ir al IHER.</t>
  </si>
  <si>
    <t>Transporte para ir a la departamental.</t>
  </si>
  <si>
    <t>31MC</t>
  </si>
  <si>
    <t>32MC</t>
  </si>
  <si>
    <t>33MC</t>
  </si>
  <si>
    <t>Ayuda por colaboración de febrero</t>
  </si>
  <si>
    <t>Cristhian Rivera</t>
  </si>
  <si>
    <t>Marthe Arturo</t>
  </si>
  <si>
    <t>Gastos de alimentación y transporte viaje a Yuscarán</t>
  </si>
  <si>
    <t>Gastos de alimentación y transporte viaje a Danlí</t>
  </si>
  <si>
    <t>Dagoberto Hernández</t>
  </si>
  <si>
    <t>Compra de cartulina y papel corrugado para manualidad con las jçvenes de Manzanilla</t>
  </si>
  <si>
    <t>Transportepara ir a trear 13 jóvenes de Las Flores a La Alambra</t>
  </si>
  <si>
    <t>Transporte para ir al IHER</t>
  </si>
  <si>
    <t>Transporte para ir a dejar encomienda al mayoreo (dos personas)</t>
  </si>
  <si>
    <t>Transportes Manuelito</t>
  </si>
  <si>
    <t>Envio de libros por encomienda a Montaña de la Flor</t>
  </si>
  <si>
    <t>Transporte para ir a reoger encomienda a las Brisas  y tranportes Lila</t>
  </si>
  <si>
    <t>Transporete al IHER a traer libros ( dos personas)</t>
  </si>
  <si>
    <t>Transporete de ida al IHER a traer libros ( dos personas)</t>
  </si>
  <si>
    <t>pago de taxi para trAer libros del IHER</t>
  </si>
  <si>
    <t>Transporte para ir a retirar orden de pago (dos personas)</t>
  </si>
  <si>
    <t>Compra de libros de Los Patios</t>
  </si>
  <si>
    <t>Compra de libros de El Rifle</t>
  </si>
  <si>
    <t>Compra de libros de El Rancho, Manzanilla y San Marcos</t>
  </si>
  <si>
    <t>Compra de libros de San José</t>
  </si>
  <si>
    <t>Compra de libros de Guascupusca</t>
  </si>
  <si>
    <t>Compra de libros de Buena Vista</t>
  </si>
  <si>
    <t>Compra de libos de Calpules Olancho</t>
  </si>
  <si>
    <t>Compra de libos de Cidras</t>
  </si>
  <si>
    <t>Danis Anahel López</t>
  </si>
  <si>
    <t>Tranporte para ir a dejar libros a Santa Elena</t>
  </si>
  <si>
    <t>Gasolinera PUMA Marcala</t>
  </si>
  <si>
    <t>Compra de gasolina para ir a Santa Elena a dejar libros</t>
  </si>
  <si>
    <t>Compra de libros de La Victoria</t>
  </si>
  <si>
    <t>Carmen Lizzeth Medina</t>
  </si>
  <si>
    <t>Victoriano Vásquez</t>
  </si>
  <si>
    <t xml:space="preserve">Gastos de viaje a Santa Elena </t>
  </si>
  <si>
    <t>Compra de libros de Planes Comayagua</t>
  </si>
  <si>
    <t>Compra de libros de Copán</t>
  </si>
  <si>
    <t>Heberth Jonatan Carranza</t>
  </si>
  <si>
    <t>Ayuda por colaboración mes de febrero</t>
  </si>
  <si>
    <t>Dora María Carranza</t>
  </si>
  <si>
    <t>José René Pineda</t>
  </si>
  <si>
    <t xml:space="preserve">Carlos Ivan Godoy </t>
  </si>
  <si>
    <t xml:space="preserve">Blanca Mirtha Munguía </t>
  </si>
  <si>
    <t>Irma Santos Sánchez</t>
  </si>
  <si>
    <t>Jairo Onan Ávila</t>
  </si>
  <si>
    <t>Cilian Molina Chavez</t>
  </si>
  <si>
    <t>Yeni García Alcantara</t>
  </si>
  <si>
    <t>Jimy Alexander Munguía</t>
  </si>
  <si>
    <t>Delsi Suyapa Munguía</t>
  </si>
  <si>
    <t>Rosny Elienay Irias</t>
  </si>
  <si>
    <t>José Amilcar Contreras</t>
  </si>
  <si>
    <t>Delmy Johana López</t>
  </si>
  <si>
    <t>Luis Alberto Hernández</t>
  </si>
  <si>
    <t>Nora Amand Erazo</t>
  </si>
  <si>
    <t>José Manuel López</t>
  </si>
  <si>
    <t>Floria Jakeli Cruz</t>
  </si>
  <si>
    <t>Edwin Leonel Cruz</t>
  </si>
  <si>
    <t>Angelica MaríA Reyes</t>
  </si>
  <si>
    <t>Jesus Javier Ávares</t>
  </si>
  <si>
    <t>Josué Ruben Ponce</t>
  </si>
  <si>
    <t xml:space="preserve">Merlin Alcides Aguilar </t>
  </si>
  <si>
    <t>Doris Azucena Sánchez</t>
  </si>
  <si>
    <t>Carlos Manuel Medina Palma</t>
  </si>
  <si>
    <t>José David Vallecillo</t>
  </si>
  <si>
    <t>Oscar David Pérez</t>
  </si>
  <si>
    <t>Lilliam Joselyn Aroca</t>
  </si>
  <si>
    <t>Christian Fernando Argueta</t>
  </si>
  <si>
    <t>Jorge Luis Ortiz</t>
  </si>
  <si>
    <t>Jorge Alberto Quiroz</t>
  </si>
  <si>
    <t>Leonel Antonio Rodríguez</t>
  </si>
  <si>
    <t>Marvin Felipe Hernández</t>
  </si>
  <si>
    <t>Saúl Ernesto Cardona</t>
  </si>
  <si>
    <t xml:space="preserve">Oscar Rolando Martínez </t>
  </si>
  <si>
    <t>Ramón Antonio Claros</t>
  </si>
  <si>
    <t>Juan Antonio Martínez</t>
  </si>
  <si>
    <t>Carlos Wilfredo Medrano</t>
  </si>
  <si>
    <t>Gladis Elizabeth Díaz</t>
  </si>
  <si>
    <t>Maribel Argueta Sorto</t>
  </si>
  <si>
    <t>Santos Feliciano Martínez</t>
  </si>
  <si>
    <t>Elvin Josué López</t>
  </si>
  <si>
    <t>Lessy María Pérez</t>
  </si>
  <si>
    <t>Compra de libros de San Marcos, Manzanilla y El Rancho</t>
  </si>
  <si>
    <t>34MC</t>
  </si>
  <si>
    <t>35MC</t>
  </si>
  <si>
    <t>36MC</t>
  </si>
  <si>
    <t>37MC</t>
  </si>
  <si>
    <t>38MC</t>
  </si>
  <si>
    <t>39MC</t>
  </si>
  <si>
    <t>40MC</t>
  </si>
  <si>
    <t>41MC</t>
  </si>
  <si>
    <t>42MC</t>
  </si>
  <si>
    <t>43MC</t>
  </si>
  <si>
    <t>44MC</t>
  </si>
  <si>
    <t>45MC</t>
  </si>
  <si>
    <t>46MC</t>
  </si>
  <si>
    <t>47MC</t>
  </si>
  <si>
    <t>48MC</t>
  </si>
  <si>
    <t>49MC</t>
  </si>
  <si>
    <t>Ludin Omar Romero</t>
  </si>
  <si>
    <t>Transporte para ir a Calpules Olancho a dejar libros</t>
  </si>
  <si>
    <t>50MC</t>
  </si>
  <si>
    <t>Compra de comida para viaje a calpules Olancho</t>
  </si>
  <si>
    <t>51MC</t>
  </si>
  <si>
    <t>Ruth Idalia Ferrera</t>
  </si>
  <si>
    <t>Pago de matrícula de 40 alumnos</t>
  </si>
  <si>
    <t>Compra de un paquete de libros de un alumno del Jicarillo</t>
  </si>
  <si>
    <t>Maudiel Castillo Amador</t>
  </si>
  <si>
    <t>Ayuda por colaboración mensualidad de jóvenes de San Ramón</t>
  </si>
  <si>
    <t>Pago por envío de libros de Cidras</t>
  </si>
  <si>
    <t>Transportes Catracho</t>
  </si>
  <si>
    <t>Pago por envío de libros de libros a Planes Comayagua</t>
  </si>
  <si>
    <t>52MC</t>
  </si>
  <si>
    <t>Transporte para ir al IHER a traer libros</t>
  </si>
  <si>
    <t>Transporte para ir a depositar dinero</t>
  </si>
  <si>
    <t>Maestro en Casa 2018</t>
  </si>
  <si>
    <t xml:space="preserve">54 MC </t>
  </si>
  <si>
    <t>Transporte para ir al IHER a comprar libros</t>
  </si>
  <si>
    <t>Transporte para ir dejar jóvenes a buses de Las Flores</t>
  </si>
  <si>
    <t>Transporte para ir a traer jóvenes de las Flores</t>
  </si>
  <si>
    <t>Compra de jugo para jóvenes de Las Flores</t>
  </si>
  <si>
    <t>55MC</t>
  </si>
  <si>
    <t>56MC</t>
  </si>
  <si>
    <t>57MC</t>
  </si>
  <si>
    <t>58MC</t>
  </si>
  <si>
    <t>Ayuda por colaboración, marzo.</t>
  </si>
  <si>
    <t>Carlos Iván Godoy</t>
  </si>
  <si>
    <t>Blanca Mirtha Munguía</t>
  </si>
  <si>
    <t>Yeny García Alcantara</t>
  </si>
  <si>
    <t>Delsy Suyapa Munguía</t>
  </si>
  <si>
    <t>Rosny Elineay Irías</t>
  </si>
  <si>
    <t>Angélica María Reyes</t>
  </si>
  <si>
    <t>Jesús Javier Aviléz</t>
  </si>
  <si>
    <t>Josué Rubén Ponce</t>
  </si>
  <si>
    <t>Merlin Alcides Aguilar</t>
  </si>
  <si>
    <t xml:space="preserve">José David Vallecillo </t>
  </si>
  <si>
    <t>Óscar David Pérez</t>
  </si>
  <si>
    <t>Cristian Jacob Rivera</t>
  </si>
  <si>
    <t>Marthe Arturo Medina</t>
  </si>
  <si>
    <t>Jairo Onán Ávila</t>
  </si>
  <si>
    <t>Cilian Molina Chávez</t>
  </si>
  <si>
    <t>Nora Amanda Erazo</t>
  </si>
  <si>
    <t>Doriz Azucena Sánchez</t>
  </si>
  <si>
    <t>Carlos Manuel Medina</t>
  </si>
  <si>
    <t xml:space="preserve">Jorge Luis Ortiz </t>
  </si>
  <si>
    <t>Óscar Rolando Martínez</t>
  </si>
  <si>
    <t>Alimentación Viaje a las Flores</t>
  </si>
  <si>
    <t>Ayuda por colaboración de octubre y noviembre.</t>
  </si>
  <si>
    <t>Depósito por orden de transporte a Danlí</t>
  </si>
  <si>
    <t>Salomón López Ramírez</t>
  </si>
  <si>
    <t>Antonio Benitez Benitez</t>
  </si>
  <si>
    <t>Pastora Sánchez Pineda</t>
  </si>
  <si>
    <t>Cesar Cerbando Pérez Vásquez</t>
  </si>
  <si>
    <t>José Reynieri  Hernández Lorenzo</t>
  </si>
  <si>
    <t>Jose Vallecillo Cáceres</t>
  </si>
  <si>
    <t>Ayuda por colaboración del profe Carlos Medina mes de febreo y marzo.</t>
  </si>
  <si>
    <t>Ayuda por colaboración, febrero y marzo.</t>
  </si>
  <si>
    <t>Envío de encomienda de libros a El Rancho</t>
  </si>
  <si>
    <t>2703/18</t>
  </si>
  <si>
    <t>Suyapa Cruz</t>
  </si>
  <si>
    <t>Rransporte y alimentación para ir a Santa Elena</t>
  </si>
  <si>
    <t>59MC</t>
  </si>
  <si>
    <t>Ruth Escobar</t>
  </si>
  <si>
    <t>Ayuda por colaboración</t>
  </si>
  <si>
    <t>60MC</t>
  </si>
  <si>
    <t>Transporte a las Brisas a dejar jóvenes</t>
  </si>
  <si>
    <t>Transporte para ir a retirar orden</t>
  </si>
  <si>
    <t>Transporte para ir a treaer materiales a Útiles de Honduras</t>
  </si>
  <si>
    <t>Compr de confites para jóvenes de Maestro en Casa</t>
  </si>
  <si>
    <t>61MC</t>
  </si>
  <si>
    <t>62MC</t>
  </si>
  <si>
    <t>63MC</t>
  </si>
  <si>
    <t>64MC</t>
  </si>
  <si>
    <t>65MC</t>
  </si>
  <si>
    <t>66MC</t>
  </si>
  <si>
    <t>Transporte para ir a traer encomienda</t>
  </si>
  <si>
    <t>Transporte para ir a retirar orden y hacer depósito</t>
  </si>
  <si>
    <t>67MC</t>
  </si>
  <si>
    <t>68MC</t>
  </si>
  <si>
    <t>69MC</t>
  </si>
  <si>
    <t>70MC</t>
  </si>
  <si>
    <t>Tranporte para ir a la departamental</t>
  </si>
  <si>
    <t>Transporte pasra ir a retirar encomienda</t>
  </si>
  <si>
    <t>Transporte para ir a EDUCATODOS a traer encomienda</t>
  </si>
  <si>
    <t xml:space="preserve">                   </t>
  </si>
  <si>
    <t xml:space="preserve">Heberth Jonatan Carranza Ferrufino </t>
  </si>
  <si>
    <t>José René Pineda Díaz</t>
  </si>
  <si>
    <t>Carlos Iván Godoy Barahona</t>
  </si>
  <si>
    <t xml:space="preserve">Irma Santos Sánchez </t>
  </si>
  <si>
    <t xml:space="preserve">Jimy Alexander Munguía </t>
  </si>
  <si>
    <t>Delsy Suyapa Munguía Arias</t>
  </si>
  <si>
    <t>Rosny Elineay Irías Butisata</t>
  </si>
  <si>
    <t>Angélica María Reyes Espinal</t>
  </si>
  <si>
    <t>Jesús Javier Aviléz Álvarez</t>
  </si>
  <si>
    <t>Josué Rubén Ponce Paz</t>
  </si>
  <si>
    <t>Merlin Alcides Aguilar Amador</t>
  </si>
  <si>
    <t>José David Vallecillo C.</t>
  </si>
  <si>
    <t>Óscar David Pérez Cerrato</t>
  </si>
  <si>
    <t>Lilliam Joselyn Aroca Hernández</t>
  </si>
  <si>
    <t>Chistian Fernando Argueta</t>
  </si>
  <si>
    <t xml:space="preserve">Marvin Felipe Hernández Guzmán </t>
  </si>
  <si>
    <t xml:space="preserve">Juan Antonio Martínez Lorenzo </t>
  </si>
  <si>
    <t xml:space="preserve">Maribel Argueta Sorto </t>
  </si>
  <si>
    <t xml:space="preserve">Elvin Josué López Cálix </t>
  </si>
  <si>
    <t>Lessy María Pérez Gonzáles</t>
  </si>
  <si>
    <t>Carmen Lizzeth Medina R.</t>
  </si>
  <si>
    <t>Cristian Jacob  Rivera Ortega</t>
  </si>
  <si>
    <t>Marthe Arturo Medina C.</t>
  </si>
  <si>
    <t xml:space="preserve">Dora María Carranza Ferrufino </t>
  </si>
  <si>
    <t>Delmy Johana López Sánchez</t>
  </si>
  <si>
    <t xml:space="preserve">Luis Alberto Hernández </t>
  </si>
  <si>
    <t>Nora Amanda Erazo Gonsález</t>
  </si>
  <si>
    <t>José Manuel López Arias</t>
  </si>
  <si>
    <t>Floria Jakeli Cruz Corea</t>
  </si>
  <si>
    <t>Edwin Leonel Cruz Recinos</t>
  </si>
  <si>
    <t>Doriz Azucena Sánchez Vásquez</t>
  </si>
  <si>
    <t xml:space="preserve">Jorge Luis Ortíz </t>
  </si>
  <si>
    <t xml:space="preserve">Jorge Alberto Quiroz Argueta </t>
  </si>
  <si>
    <t xml:space="preserve">Leonel Antonio Rodríguez Pérez </t>
  </si>
  <si>
    <t xml:space="preserve">Saúl Ernesto Cardona </t>
  </si>
  <si>
    <t xml:space="preserve">Oscar Rolando Martínez Romero </t>
  </si>
  <si>
    <t xml:space="preserve">Ramón Antonio Claros Rodas </t>
  </si>
  <si>
    <t xml:space="preserve">Carlos Wilfredo Medrano Mendoza </t>
  </si>
  <si>
    <t xml:space="preserve">Gladis Elizabeth Díaz Gómez </t>
  </si>
  <si>
    <t>Santos Feliciano Martínez Núñez</t>
  </si>
  <si>
    <t>Salomón López Ramirez</t>
  </si>
  <si>
    <t>Cesar Cervando Pérez Vásquez</t>
  </si>
  <si>
    <t>José Reynieri Hernández Lorenzo</t>
  </si>
  <si>
    <t>Ayuda por colaboració mes de abril</t>
  </si>
  <si>
    <t>04/15/18</t>
  </si>
  <si>
    <t xml:space="preserve">Nestor Eloy Nicolas Mejía </t>
  </si>
  <si>
    <t xml:space="preserve">Maylin Carolina Martínez Sánchez </t>
  </si>
  <si>
    <t xml:space="preserve">Milton Yovani Pérez Corea </t>
  </si>
  <si>
    <t xml:space="preserve">Yolanda Rodríguez Rodríquez </t>
  </si>
  <si>
    <t xml:space="preserve">Irma Martínez Rodríguez </t>
  </si>
  <si>
    <t xml:space="preserve">Karla Yessenia Martínez Perdomo </t>
  </si>
  <si>
    <t xml:space="preserve">Ana Aída López Sánchez </t>
  </si>
  <si>
    <t xml:space="preserve">Adonel Antonio Delcid Galvez </t>
  </si>
  <si>
    <t>Erlin Ismeraí Girón Zavala</t>
  </si>
  <si>
    <t>Ayuda por colaboració mes de marzo y abril</t>
  </si>
  <si>
    <t>complemento de ayuda por colaboració mes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</si>
</sst>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[$€-1]"/>
    <numFmt numFmtId="165" formatCode="0_);[Red]\(0\)"/>
    <numFmt numFmtId="166" formatCode="[$-C0A]d\-mmm\-yy;@"/>
    <numFmt numFmtId="167" formatCode="&quot;L.&quot;\ #,##0.00"/>
    <numFmt numFmtId="168" formatCode="dd/mm/yy;@"/>
    <numFmt numFmtId="169" formatCode="_ [$L.-480A]\ * #,##0.00_ ;_ [$L.-480A]\ * \-#,##0.00_ ;_ [$L.-480A]\ * &quot;-&quot;??_ ;_ @_ "/>
    <numFmt numFmtId="170" formatCode="_-* #,##0.00\ [$€-C0A]_-;\-* #,##0.00\ [$€-C0A]_-;_-* &quot;-&quot;??\ [$€-C0A]_-;_-@_-"/>
    <numFmt numFmtId="171" formatCode="[$L.-480A]\ #,##0.00"/>
  </numFmts>
  <fonts count="42" x14ac:knownFonts="1">
    <font>
      <sz val="11"/>
      <color theme="1"/>
      <name val="Calibri"/>
      <family val="2"/>
      <scheme val="minor"/>
    </font>
    <font>
      <b/>
      <u/>
      <sz val="14"/>
      <color indexed="62"/>
      <name val="Arial"/>
      <family val="2"/>
    </font>
    <font>
      <sz val="8"/>
      <color indexed="1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18"/>
      <name val="Arial"/>
      <family val="2"/>
    </font>
    <font>
      <b/>
      <sz val="10"/>
      <name val="Arial"/>
      <family val="2"/>
    </font>
    <font>
      <b/>
      <u/>
      <sz val="12"/>
      <color indexed="18"/>
      <name val="Arial"/>
      <family val="2"/>
    </font>
    <font>
      <sz val="14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2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8"/>
      <name val="Arial"/>
      <family val="2"/>
    </font>
    <font>
      <sz val="8"/>
      <color indexed="10"/>
      <name val="Arial"/>
      <family val="2"/>
    </font>
    <font>
      <sz val="8"/>
      <color indexed="8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Arial"/>
      <family val="2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18"/>
      <name val="Arial"/>
      <family val="2"/>
    </font>
    <font>
      <b/>
      <i/>
      <sz val="14"/>
      <color indexed="62"/>
      <name val="Arial"/>
      <family val="2"/>
    </font>
    <font>
      <b/>
      <sz val="14"/>
      <color indexed="8"/>
      <name val="Arial"/>
      <family val="2"/>
    </font>
    <font>
      <b/>
      <i/>
      <sz val="14"/>
      <color indexed="63"/>
      <name val="Arial"/>
      <family val="2"/>
    </font>
    <font>
      <b/>
      <i/>
      <sz val="14"/>
      <color indexed="8"/>
      <name val="Arial"/>
      <family val="2"/>
    </font>
    <font>
      <sz val="14"/>
      <color indexed="10"/>
      <name val="Arial"/>
      <family val="2"/>
    </font>
    <font>
      <sz val="14"/>
      <color indexed="8"/>
      <name val="Arial"/>
      <family val="2"/>
    </font>
    <font>
      <sz val="14"/>
      <name val="Calibri"/>
      <family val="2"/>
      <scheme val="minor"/>
    </font>
    <font>
      <sz val="8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009EE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7" fillId="0" borderId="0"/>
    <xf numFmtId="9" fontId="27" fillId="0" borderId="0" applyFont="0" applyFill="0" applyBorder="0" applyAlignment="0" applyProtection="0"/>
  </cellStyleXfs>
  <cellXfs count="457">
    <xf numFmtId="0" fontId="0" fillId="0" borderId="0" xfId="0"/>
    <xf numFmtId="0" fontId="1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9" fillId="3" borderId="0" xfId="0" applyFont="1" applyFill="1" applyBorder="1"/>
    <xf numFmtId="0" fontId="9" fillId="0" borderId="0" xfId="0" applyFont="1"/>
    <xf numFmtId="0" fontId="0" fillId="3" borderId="0" xfId="0" applyFill="1" applyBorder="1"/>
    <xf numFmtId="0" fontId="10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2" fillId="3" borderId="0" xfId="0" applyFont="1" applyFill="1" applyBorder="1"/>
    <xf numFmtId="0" fontId="12" fillId="0" borderId="0" xfId="0" applyFont="1"/>
    <xf numFmtId="0" fontId="7" fillId="3" borderId="0" xfId="0" applyFont="1" applyFill="1" applyBorder="1"/>
    <xf numFmtId="0" fontId="7" fillId="0" borderId="0" xfId="0" applyFont="1"/>
    <xf numFmtId="0" fontId="12" fillId="0" borderId="0" xfId="0" applyFont="1" applyAlignment="1" applyProtection="1">
      <alignment horizontal="left"/>
    </xf>
    <xf numFmtId="0" fontId="12" fillId="0" borderId="0" xfId="0" applyFont="1" applyProtection="1"/>
    <xf numFmtId="0" fontId="12" fillId="0" borderId="0" xfId="0" applyFont="1" applyFill="1" applyProtection="1"/>
    <xf numFmtId="0" fontId="12" fillId="0" borderId="0" xfId="0" applyFont="1" applyProtection="1">
      <protection locked="0"/>
    </xf>
    <xf numFmtId="4" fontId="12" fillId="0" borderId="0" xfId="0" applyNumberFormat="1" applyFont="1" applyProtection="1">
      <protection locked="0"/>
    </xf>
    <xf numFmtId="0" fontId="12" fillId="0" borderId="0" xfId="0" applyFont="1" applyFill="1" applyProtection="1">
      <protection locked="0"/>
    </xf>
    <xf numFmtId="165" fontId="7" fillId="0" borderId="0" xfId="0" applyNumberFormat="1" applyFont="1" applyProtection="1">
      <protection locked="0"/>
    </xf>
    <xf numFmtId="0" fontId="8" fillId="0" borderId="0" xfId="0" applyFont="1" applyAlignment="1" applyProtection="1"/>
    <xf numFmtId="0" fontId="13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15" fillId="0" borderId="0" xfId="0" applyFont="1" applyAlignment="1" applyProtection="1">
      <protection locked="0"/>
    </xf>
    <xf numFmtId="165" fontId="15" fillId="0" borderId="0" xfId="0" applyNumberFormat="1" applyFont="1" applyProtection="1">
      <protection locked="0"/>
    </xf>
    <xf numFmtId="17" fontId="16" fillId="0" borderId="0" xfId="0" applyNumberFormat="1" applyFont="1" applyBorder="1" applyAlignment="1" applyProtection="1">
      <alignment horizontal="left"/>
    </xf>
    <xf numFmtId="17" fontId="16" fillId="0" borderId="0" xfId="0" applyNumberFormat="1" applyFont="1" applyBorder="1" applyAlignment="1" applyProtection="1">
      <alignment horizontal="center"/>
    </xf>
    <xf numFmtId="17" fontId="16" fillId="0" borderId="0" xfId="0" applyNumberFormat="1" applyFont="1" applyFill="1" applyBorder="1" applyAlignment="1" applyProtection="1">
      <alignment horizontal="center"/>
    </xf>
    <xf numFmtId="17" fontId="16" fillId="0" borderId="0" xfId="0" applyNumberFormat="1" applyFont="1" applyBorder="1" applyAlignment="1" applyProtection="1">
      <alignment horizontal="center"/>
      <protection locked="0"/>
    </xf>
    <xf numFmtId="4" fontId="16" fillId="0" borderId="0" xfId="0" applyNumberFormat="1" applyFont="1" applyBorder="1" applyAlignment="1" applyProtection="1">
      <alignment horizontal="center"/>
      <protection locked="0"/>
    </xf>
    <xf numFmtId="17" fontId="11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165" fontId="7" fillId="0" borderId="0" xfId="0" applyNumberFormat="1" applyFont="1" applyProtection="1"/>
    <xf numFmtId="0" fontId="18" fillId="0" borderId="0" xfId="1" applyFont="1" applyFill="1" applyBorder="1" applyAlignment="1" applyProtection="1">
      <alignment wrapText="1"/>
      <protection locked="0"/>
    </xf>
    <xf numFmtId="4" fontId="12" fillId="0" borderId="0" xfId="0" applyNumberFormat="1" applyFont="1" applyBorder="1" applyProtection="1">
      <protection locked="0"/>
    </xf>
    <xf numFmtId="4" fontId="12" fillId="0" borderId="9" xfId="0" applyNumberFormat="1" applyFont="1" applyBorder="1" applyProtection="1">
      <protection locked="0"/>
    </xf>
    <xf numFmtId="4" fontId="12" fillId="0" borderId="10" xfId="0" applyNumberFormat="1" applyFont="1" applyBorder="1" applyProtection="1">
      <protection locked="0"/>
    </xf>
    <xf numFmtId="165" fontId="7" fillId="0" borderId="0" xfId="0" applyNumberFormat="1" applyFont="1" applyAlignment="1" applyProtection="1">
      <protection locked="0"/>
    </xf>
    <xf numFmtId="0" fontId="12" fillId="0" borderId="0" xfId="0" applyFont="1" applyAlignment="1" applyProtection="1">
      <protection locked="0"/>
    </xf>
    <xf numFmtId="17" fontId="11" fillId="0" borderId="0" xfId="0" applyNumberFormat="1" applyFont="1" applyBorder="1" applyAlignment="1" applyProtection="1">
      <alignment horizontal="left"/>
      <protection locked="0"/>
    </xf>
    <xf numFmtId="4" fontId="11" fillId="0" borderId="0" xfId="0" applyNumberFormat="1" applyFont="1" applyFill="1" applyBorder="1" applyAlignment="1" applyProtection="1">
      <alignment horizontal="center"/>
      <protection locked="0"/>
    </xf>
    <xf numFmtId="4" fontId="11" fillId="0" borderId="0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4" fontId="12" fillId="0" borderId="0" xfId="0" applyNumberFormat="1" applyFont="1" applyFill="1" applyProtection="1">
      <protection locked="0"/>
    </xf>
    <xf numFmtId="0" fontId="19" fillId="0" borderId="0" xfId="0" applyFont="1" applyProtection="1">
      <protection locked="0"/>
    </xf>
    <xf numFmtId="4" fontId="12" fillId="0" borderId="0" xfId="0" applyNumberFormat="1" applyFont="1" applyAlignment="1" applyProtection="1">
      <alignment horizontal="right"/>
      <protection locked="0"/>
    </xf>
    <xf numFmtId="4" fontId="0" fillId="0" borderId="0" xfId="0" applyNumberFormat="1" applyBorder="1" applyProtection="1">
      <protection locked="0"/>
    </xf>
    <xf numFmtId="4" fontId="7" fillId="0" borderId="0" xfId="0" applyNumberFormat="1" applyFont="1" applyBorder="1" applyProtection="1">
      <protection locked="0"/>
    </xf>
    <xf numFmtId="15" fontId="5" fillId="0" borderId="0" xfId="0" applyNumberFormat="1" applyFont="1" applyBorder="1" applyAlignment="1" applyProtection="1">
      <alignment horizontal="center"/>
      <protection locked="0"/>
    </xf>
    <xf numFmtId="167" fontId="5" fillId="0" borderId="0" xfId="0" applyNumberFormat="1" applyFont="1" applyBorder="1" applyAlignment="1" applyProtection="1">
      <alignment horizontal="center"/>
      <protection locked="0"/>
    </xf>
    <xf numFmtId="15" fontId="5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5" fontId="5" fillId="0" borderId="0" xfId="0" applyNumberFormat="1" applyFont="1" applyBorder="1" applyAlignment="1" applyProtection="1">
      <alignment horizontal="left"/>
      <protection locked="0"/>
    </xf>
    <xf numFmtId="15" fontId="4" fillId="0" borderId="0" xfId="0" applyNumberFormat="1" applyFont="1" applyBorder="1" applyAlignment="1" applyProtection="1">
      <protection locked="0"/>
    </xf>
    <xf numFmtId="0" fontId="6" fillId="3" borderId="0" xfId="0" applyFont="1" applyFill="1" applyBorder="1" applyAlignment="1">
      <alignment horizontal="left"/>
    </xf>
    <xf numFmtId="0" fontId="16" fillId="3" borderId="0" xfId="0" applyFont="1" applyFill="1" applyBorder="1"/>
    <xf numFmtId="0" fontId="16" fillId="0" borderId="0" xfId="0" applyFont="1"/>
    <xf numFmtId="17" fontId="7" fillId="0" borderId="0" xfId="0" applyNumberFormat="1" applyFont="1" applyFill="1" applyBorder="1" applyAlignment="1" applyProtection="1">
      <alignment horizontal="center"/>
      <protection locked="0"/>
    </xf>
    <xf numFmtId="15" fontId="5" fillId="0" borderId="57" xfId="0" applyNumberFormat="1" applyFont="1" applyBorder="1" applyAlignment="1" applyProtection="1">
      <alignment horizontal="center" wrapText="1"/>
    </xf>
    <xf numFmtId="15" fontId="5" fillId="0" borderId="15" xfId="0" applyNumberFormat="1" applyFont="1" applyBorder="1" applyAlignment="1" applyProtection="1">
      <alignment horizontal="center" wrapText="1"/>
    </xf>
    <xf numFmtId="17" fontId="5" fillId="0" borderId="15" xfId="0" applyNumberFormat="1" applyFont="1" applyBorder="1" applyAlignment="1" applyProtection="1">
      <alignment horizontal="left"/>
    </xf>
    <xf numFmtId="17" fontId="5" fillId="0" borderId="57" xfId="0" applyNumberFormat="1" applyFont="1" applyBorder="1" applyAlignment="1" applyProtection="1">
      <alignment horizontal="center" wrapText="1"/>
    </xf>
    <xf numFmtId="17" fontId="5" fillId="0" borderId="15" xfId="0" applyNumberFormat="1" applyFont="1" applyBorder="1" applyAlignment="1" applyProtection="1">
      <alignment horizontal="center" wrapText="1"/>
    </xf>
    <xf numFmtId="4" fontId="5" fillId="0" borderId="15" xfId="0" applyNumberFormat="1" applyFont="1" applyBorder="1" applyAlignment="1" applyProtection="1">
      <alignment horizontal="center" wrapText="1"/>
    </xf>
    <xf numFmtId="17" fontId="5" fillId="0" borderId="15" xfId="0" applyNumberFormat="1" applyFont="1" applyBorder="1" applyAlignment="1" applyProtection="1">
      <alignment horizontal="center"/>
    </xf>
    <xf numFmtId="165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9" fontId="4" fillId="0" borderId="4" xfId="0" applyNumberFormat="1" applyFont="1" applyBorder="1" applyAlignment="1" applyProtection="1">
      <alignment horizontal="center"/>
      <protection locked="0"/>
    </xf>
    <xf numFmtId="15" fontId="21" fillId="0" borderId="29" xfId="0" applyNumberFormat="1" applyFont="1" applyBorder="1" applyAlignment="1" applyProtection="1">
      <alignment horizontal="left"/>
      <protection locked="0"/>
    </xf>
    <xf numFmtId="17" fontId="21" fillId="0" borderId="3" xfId="0" applyNumberFormat="1" applyFont="1" applyBorder="1" applyAlignment="1" applyProtection="1">
      <alignment horizontal="left"/>
      <protection locked="0"/>
    </xf>
    <xf numFmtId="169" fontId="21" fillId="0" borderId="3" xfId="0" applyNumberFormat="1" applyFont="1" applyBorder="1" applyAlignment="1" applyProtection="1">
      <alignment horizontal="center"/>
      <protection locked="0"/>
    </xf>
    <xf numFmtId="0" fontId="21" fillId="0" borderId="30" xfId="0" applyNumberFormat="1" applyFont="1" applyBorder="1" applyAlignment="1" applyProtection="1">
      <alignment horizontal="center"/>
      <protection locked="0"/>
    </xf>
    <xf numFmtId="15" fontId="21" fillId="0" borderId="31" xfId="0" applyNumberFormat="1" applyFont="1" applyBorder="1" applyAlignment="1" applyProtection="1">
      <alignment horizontal="left"/>
      <protection locked="0"/>
    </xf>
    <xf numFmtId="17" fontId="21" fillId="0" borderId="4" xfId="0" applyNumberFormat="1" applyFont="1" applyBorder="1" applyAlignment="1" applyProtection="1">
      <protection locked="0"/>
    </xf>
    <xf numFmtId="17" fontId="4" fillId="0" borderId="4" xfId="0" applyNumberFormat="1" applyFont="1" applyBorder="1" applyAlignment="1" applyProtection="1">
      <protection locked="0"/>
    </xf>
    <xf numFmtId="169" fontId="21" fillId="0" borderId="4" xfId="0" applyNumberFormat="1" applyFont="1" applyBorder="1" applyAlignment="1" applyProtection="1">
      <alignment horizontal="center"/>
      <protection locked="0"/>
    </xf>
    <xf numFmtId="0" fontId="21" fillId="0" borderId="37" xfId="0" applyNumberFormat="1" applyFont="1" applyBorder="1" applyAlignment="1" applyProtection="1">
      <alignment horizontal="center"/>
      <protection locked="0"/>
    </xf>
    <xf numFmtId="17" fontId="21" fillId="0" borderId="4" xfId="0" applyNumberFormat="1" applyFont="1" applyBorder="1" applyAlignment="1" applyProtection="1">
      <alignment horizontal="left"/>
      <protection locked="0"/>
    </xf>
    <xf numFmtId="15" fontId="21" fillId="0" borderId="32" xfId="0" applyNumberFormat="1" applyFont="1" applyBorder="1" applyAlignment="1" applyProtection="1">
      <alignment horizontal="left"/>
      <protection locked="0"/>
    </xf>
    <xf numFmtId="17" fontId="21" fillId="0" borderId="5" xfId="0" applyNumberFormat="1" applyFont="1" applyBorder="1" applyAlignment="1" applyProtection="1">
      <protection locked="0"/>
    </xf>
    <xf numFmtId="17" fontId="4" fillId="0" borderId="5" xfId="0" applyNumberFormat="1" applyFont="1" applyBorder="1" applyAlignment="1" applyProtection="1">
      <protection locked="0"/>
    </xf>
    <xf numFmtId="169" fontId="4" fillId="0" borderId="5" xfId="0" applyNumberFormat="1" applyFont="1" applyBorder="1" applyAlignment="1" applyProtection="1">
      <alignment horizontal="center"/>
      <protection locked="0"/>
    </xf>
    <xf numFmtId="0" fontId="21" fillId="0" borderId="38" xfId="0" applyNumberFormat="1" applyFont="1" applyBorder="1" applyAlignment="1" applyProtection="1">
      <alignment horizontal="center"/>
      <protection locked="0"/>
    </xf>
    <xf numFmtId="17" fontId="5" fillId="4" borderId="23" xfId="0" applyNumberFormat="1" applyFont="1" applyFill="1" applyBorder="1" applyAlignment="1" applyProtection="1">
      <alignment horizontal="left"/>
    </xf>
    <xf numFmtId="17" fontId="22" fillId="4" borderId="28" xfId="0" applyNumberFormat="1" applyFont="1" applyFill="1" applyBorder="1" applyAlignment="1" applyProtection="1">
      <alignment horizontal="center"/>
    </xf>
    <xf numFmtId="17" fontId="5" fillId="4" borderId="28" xfId="0" applyNumberFormat="1" applyFont="1" applyFill="1" applyBorder="1" applyAlignment="1" applyProtection="1">
      <alignment horizontal="center"/>
    </xf>
    <xf numFmtId="169" fontId="5" fillId="4" borderId="28" xfId="0" applyNumberFormat="1" applyFont="1" applyFill="1" applyBorder="1" applyAlignment="1" applyProtection="1">
      <alignment horizontal="center"/>
    </xf>
    <xf numFmtId="17" fontId="21" fillId="0" borderId="3" xfId="0" applyNumberFormat="1" applyFont="1" applyBorder="1" applyAlignment="1" applyProtection="1">
      <protection locked="0"/>
    </xf>
    <xf numFmtId="17" fontId="4" fillId="0" borderId="3" xfId="0" applyNumberFormat="1" applyFont="1" applyBorder="1" applyAlignment="1" applyProtection="1">
      <protection locked="0"/>
    </xf>
    <xf numFmtId="169" fontId="4" fillId="0" borderId="3" xfId="0" applyNumberFormat="1" applyFont="1" applyBorder="1" applyAlignment="1" applyProtection="1">
      <alignment horizontal="center"/>
      <protection locked="0"/>
    </xf>
    <xf numFmtId="17" fontId="4" fillId="0" borderId="4" xfId="0" applyNumberFormat="1" applyFont="1" applyBorder="1" applyAlignment="1" applyProtection="1">
      <alignment horizontal="left"/>
      <protection locked="0"/>
    </xf>
    <xf numFmtId="17" fontId="21" fillId="0" borderId="5" xfId="0" applyNumberFormat="1" applyFont="1" applyBorder="1" applyAlignment="1" applyProtection="1">
      <alignment horizontal="left"/>
      <protection locked="0"/>
    </xf>
    <xf numFmtId="17" fontId="4" fillId="0" borderId="5" xfId="0" applyNumberFormat="1" applyFont="1" applyBorder="1" applyAlignment="1" applyProtection="1">
      <alignment horizontal="left"/>
      <protection locked="0"/>
    </xf>
    <xf numFmtId="17" fontId="5" fillId="4" borderId="28" xfId="0" applyNumberFormat="1" applyFont="1" applyFill="1" applyBorder="1" applyAlignment="1" applyProtection="1">
      <alignment horizontal="left"/>
    </xf>
    <xf numFmtId="17" fontId="4" fillId="0" borderId="3" xfId="0" applyNumberFormat="1" applyFont="1" applyBorder="1" applyAlignment="1" applyProtection="1">
      <alignment horizontal="left"/>
      <protection locked="0"/>
    </xf>
    <xf numFmtId="15" fontId="4" fillId="0" borderId="29" xfId="0" applyNumberFormat="1" applyFont="1" applyBorder="1" applyAlignment="1" applyProtection="1">
      <alignment horizontal="left"/>
      <protection locked="0"/>
    </xf>
    <xf numFmtId="0" fontId="4" fillId="0" borderId="30" xfId="0" applyNumberFormat="1" applyFont="1" applyFill="1" applyBorder="1" applyAlignment="1" applyProtection="1">
      <alignment horizontal="center"/>
      <protection locked="0"/>
    </xf>
    <xf numFmtId="15" fontId="4" fillId="0" borderId="31" xfId="0" applyNumberFormat="1" applyFont="1" applyBorder="1" applyAlignment="1" applyProtection="1">
      <alignment horizontal="left"/>
      <protection locked="0"/>
    </xf>
    <xf numFmtId="0" fontId="4" fillId="0" borderId="37" xfId="0" applyNumberFormat="1" applyFont="1" applyFill="1" applyBorder="1" applyAlignment="1" applyProtection="1">
      <alignment horizontal="center"/>
      <protection locked="0"/>
    </xf>
    <xf numFmtId="15" fontId="4" fillId="0" borderId="32" xfId="0" applyNumberFormat="1" applyFont="1" applyBorder="1" applyAlignment="1" applyProtection="1">
      <alignment horizontal="left"/>
      <protection locked="0"/>
    </xf>
    <xf numFmtId="0" fontId="4" fillId="0" borderId="38" xfId="0" applyNumberFormat="1" applyFont="1" applyFill="1" applyBorder="1" applyAlignment="1" applyProtection="1">
      <alignment horizontal="center"/>
      <protection locked="0"/>
    </xf>
    <xf numFmtId="166" fontId="4" fillId="0" borderId="29" xfId="0" applyNumberFormat="1" applyFont="1" applyBorder="1" applyAlignment="1" applyProtection="1">
      <alignment horizontal="left"/>
      <protection locked="0"/>
    </xf>
    <xf numFmtId="15" fontId="4" fillId="0" borderId="39" xfId="0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Fill="1" applyBorder="1" applyAlignment="1" applyProtection="1">
      <alignment wrapText="1"/>
      <protection locked="0"/>
    </xf>
    <xf numFmtId="169" fontId="4" fillId="0" borderId="8" xfId="0" applyNumberFormat="1" applyFont="1" applyBorder="1" applyAlignment="1" applyProtection="1">
      <alignment horizontal="center"/>
      <protection locked="0"/>
    </xf>
    <xf numFmtId="166" fontId="4" fillId="0" borderId="31" xfId="0" applyNumberFormat="1" applyFont="1" applyBorder="1" applyAlignment="1" applyProtection="1">
      <alignment horizontal="left"/>
      <protection locked="0"/>
    </xf>
    <xf numFmtId="166" fontId="4" fillId="0" borderId="32" xfId="0" applyNumberFormat="1" applyFont="1" applyBorder="1" applyAlignment="1" applyProtection="1">
      <alignment horizontal="left"/>
      <protection locked="0"/>
    </xf>
    <xf numFmtId="169" fontId="4" fillId="0" borderId="5" xfId="0" applyNumberFormat="1" applyFont="1" applyBorder="1" applyAlignment="1" applyProtection="1">
      <alignment horizontal="left"/>
      <protection locked="0"/>
    </xf>
    <xf numFmtId="0" fontId="21" fillId="0" borderId="38" xfId="0" applyNumberFormat="1" applyFont="1" applyBorder="1" applyAlignment="1" applyProtection="1">
      <alignment horizontal="left"/>
      <protection locked="0"/>
    </xf>
    <xf numFmtId="15" fontId="4" fillId="0" borderId="40" xfId="0" applyNumberFormat="1" applyFont="1" applyFill="1" applyBorder="1" applyAlignment="1" applyProtection="1">
      <alignment horizontal="center" vertical="center"/>
      <protection locked="0"/>
    </xf>
    <xf numFmtId="169" fontId="4" fillId="0" borderId="3" xfId="0" applyNumberFormat="1" applyFont="1" applyBorder="1" applyAlignment="1" applyProtection="1">
      <alignment horizontal="left"/>
      <protection locked="0"/>
    </xf>
    <xf numFmtId="169" fontId="4" fillId="3" borderId="11" xfId="0" applyNumberFormat="1" applyFont="1" applyFill="1" applyBorder="1" applyAlignment="1" applyProtection="1">
      <alignment horizontal="center"/>
      <protection locked="0"/>
    </xf>
    <xf numFmtId="169" fontId="4" fillId="0" borderId="35" xfId="0" applyNumberFormat="1" applyFont="1" applyBorder="1" applyAlignment="1" applyProtection="1">
      <alignment horizontal="center"/>
      <protection locked="0"/>
    </xf>
    <xf numFmtId="169" fontId="24" fillId="5" borderId="12" xfId="1" applyNumberFormat="1" applyFont="1" applyFill="1" applyBorder="1" applyAlignment="1" applyProtection="1">
      <alignment horizontal="right" wrapText="1"/>
      <protection locked="0"/>
    </xf>
    <xf numFmtId="0" fontId="21" fillId="0" borderId="30" xfId="0" applyNumberFormat="1" applyFont="1" applyBorder="1" applyAlignment="1" applyProtection="1">
      <protection locked="0"/>
    </xf>
    <xf numFmtId="169" fontId="4" fillId="0" borderId="4" xfId="0" applyNumberFormat="1" applyFont="1" applyBorder="1" applyAlignment="1" applyProtection="1">
      <alignment horizontal="left"/>
      <protection locked="0"/>
    </xf>
    <xf numFmtId="169" fontId="4" fillId="3" borderId="8" xfId="0" applyNumberFormat="1" applyFont="1" applyFill="1" applyBorder="1" applyAlignment="1" applyProtection="1">
      <alignment horizontal="center"/>
      <protection locked="0"/>
    </xf>
    <xf numFmtId="169" fontId="4" fillId="0" borderId="7" xfId="0" applyNumberFormat="1" applyFont="1" applyBorder="1" applyAlignment="1" applyProtection="1">
      <alignment horizontal="center"/>
      <protection locked="0"/>
    </xf>
    <xf numFmtId="169" fontId="24" fillId="5" borderId="6" xfId="1" applyNumberFormat="1" applyFont="1" applyFill="1" applyBorder="1" applyAlignment="1" applyProtection="1">
      <alignment horizontal="right" wrapText="1"/>
      <protection locked="0"/>
    </xf>
    <xf numFmtId="0" fontId="21" fillId="0" borderId="37" xfId="0" applyNumberFormat="1" applyFont="1" applyBorder="1" applyAlignment="1" applyProtection="1">
      <protection locked="0"/>
    </xf>
    <xf numFmtId="166" fontId="21" fillId="0" borderId="32" xfId="0" applyNumberFormat="1" applyFont="1" applyBorder="1" applyAlignment="1" applyProtection="1">
      <alignment horizontal="left"/>
      <protection locked="0"/>
    </xf>
    <xf numFmtId="17" fontId="4" fillId="0" borderId="3" xfId="0" applyNumberFormat="1" applyFont="1" applyFill="1" applyBorder="1" applyAlignment="1" applyProtection="1">
      <alignment horizontal="left"/>
      <protection locked="0"/>
    </xf>
    <xf numFmtId="169" fontId="4" fillId="3" borderId="3" xfId="0" applyNumberFormat="1" applyFont="1" applyFill="1" applyBorder="1" applyAlignment="1" applyProtection="1">
      <protection locked="0"/>
    </xf>
    <xf numFmtId="169" fontId="4" fillId="3" borderId="12" xfId="0" applyNumberFormat="1" applyFont="1" applyFill="1" applyBorder="1" applyAlignment="1" applyProtection="1">
      <alignment horizontal="center"/>
      <protection locked="0"/>
    </xf>
    <xf numFmtId="169" fontId="4" fillId="3" borderId="3" xfId="0" applyNumberFormat="1" applyFont="1" applyFill="1" applyBorder="1" applyAlignment="1" applyProtection="1">
      <alignment horizontal="center"/>
      <protection locked="0"/>
    </xf>
    <xf numFmtId="0" fontId="2" fillId="3" borderId="30" xfId="0" applyNumberFormat="1" applyFont="1" applyFill="1" applyBorder="1" applyAlignment="1" applyProtection="1">
      <alignment horizontal="center"/>
      <protection locked="0"/>
    </xf>
    <xf numFmtId="166" fontId="4" fillId="0" borderId="31" xfId="0" applyNumberFormat="1" applyFont="1" applyBorder="1" applyAlignment="1" applyProtection="1">
      <alignment horizontal="center"/>
      <protection locked="0"/>
    </xf>
    <xf numFmtId="17" fontId="4" fillId="3" borderId="4" xfId="0" applyNumberFormat="1" applyFont="1" applyFill="1" applyBorder="1" applyAlignment="1" applyProtection="1">
      <protection locked="0"/>
    </xf>
    <xf numFmtId="169" fontId="4" fillId="3" borderId="4" xfId="0" applyNumberFormat="1" applyFont="1" applyFill="1" applyBorder="1" applyAlignment="1" applyProtection="1">
      <protection locked="0"/>
    </xf>
    <xf numFmtId="169" fontId="4" fillId="3" borderId="4" xfId="0" applyNumberFormat="1" applyFont="1" applyFill="1" applyBorder="1" applyAlignment="1" applyProtection="1">
      <alignment horizontal="center"/>
      <protection locked="0"/>
    </xf>
    <xf numFmtId="0" fontId="2" fillId="3" borderId="37" xfId="0" applyNumberFormat="1" applyFont="1" applyFill="1" applyBorder="1" applyAlignment="1" applyProtection="1">
      <alignment horizontal="center"/>
      <protection locked="0"/>
    </xf>
    <xf numFmtId="169" fontId="4" fillId="0" borderId="11" xfId="0" applyNumberFormat="1" applyFont="1" applyBorder="1" applyAlignment="1" applyProtection="1">
      <alignment horizontal="center"/>
      <protection locked="0"/>
    </xf>
    <xf numFmtId="0" fontId="4" fillId="0" borderId="30" xfId="0" applyNumberFormat="1" applyFont="1" applyBorder="1" applyAlignment="1" applyProtection="1">
      <alignment horizontal="center"/>
      <protection locked="0"/>
    </xf>
    <xf numFmtId="14" fontId="24" fillId="0" borderId="39" xfId="1" applyNumberFormat="1" applyFont="1" applyFill="1" applyBorder="1" applyAlignment="1" applyProtection="1">
      <alignment horizontal="right" wrapText="1"/>
      <protection locked="0"/>
    </xf>
    <xf numFmtId="0" fontId="4" fillId="0" borderId="37" xfId="0" applyNumberFormat="1" applyFont="1" applyBorder="1" applyAlignment="1" applyProtection="1">
      <alignment horizontal="center"/>
      <protection locked="0"/>
    </xf>
    <xf numFmtId="0" fontId="25" fillId="0" borderId="14" xfId="0" applyFont="1" applyBorder="1" applyAlignment="1" applyProtection="1">
      <alignment wrapText="1"/>
      <protection locked="0"/>
    </xf>
    <xf numFmtId="0" fontId="4" fillId="0" borderId="38" xfId="0" applyNumberFormat="1" applyFont="1" applyBorder="1" applyAlignment="1" applyProtection="1">
      <alignment horizontal="center"/>
      <protection locked="0"/>
    </xf>
    <xf numFmtId="169" fontId="5" fillId="0" borderId="3" xfId="0" applyNumberFormat="1" applyFont="1" applyBorder="1" applyAlignment="1" applyProtection="1">
      <alignment horizontal="center"/>
      <protection locked="0"/>
    </xf>
    <xf numFmtId="17" fontId="4" fillId="0" borderId="4" xfId="0" applyNumberFormat="1" applyFont="1" applyFill="1" applyBorder="1" applyAlignment="1" applyProtection="1">
      <alignment horizontal="left"/>
      <protection locked="0"/>
    </xf>
    <xf numFmtId="17" fontId="4" fillId="0" borderId="4" xfId="0" applyNumberFormat="1" applyFont="1" applyBorder="1" applyAlignment="1" applyProtection="1">
      <alignment horizontal="center"/>
      <protection locked="0"/>
    </xf>
    <xf numFmtId="0" fontId="2" fillId="0" borderId="37" xfId="0" applyNumberFormat="1" applyFont="1" applyBorder="1" applyAlignment="1" applyProtection="1">
      <alignment horizontal="center"/>
      <protection locked="0"/>
    </xf>
    <xf numFmtId="166" fontId="2" fillId="0" borderId="32" xfId="0" applyNumberFormat="1" applyFont="1" applyBorder="1" applyAlignment="1" applyProtection="1">
      <alignment horizontal="left"/>
      <protection locked="0"/>
    </xf>
    <xf numFmtId="17" fontId="2" fillId="0" borderId="5" xfId="0" applyNumberFormat="1" applyFont="1" applyBorder="1" applyAlignment="1" applyProtection="1">
      <alignment horizontal="left"/>
      <protection locked="0"/>
    </xf>
    <xf numFmtId="17" fontId="4" fillId="0" borderId="5" xfId="0" applyNumberFormat="1" applyFont="1" applyBorder="1" applyAlignment="1" applyProtection="1">
      <alignment horizontal="center"/>
      <protection locked="0"/>
    </xf>
    <xf numFmtId="0" fontId="2" fillId="0" borderId="38" xfId="0" applyNumberFormat="1" applyFont="1" applyBorder="1" applyAlignment="1" applyProtection="1">
      <alignment horizontal="center"/>
      <protection locked="0"/>
    </xf>
    <xf numFmtId="0" fontId="2" fillId="0" borderId="30" xfId="0" applyNumberFormat="1" applyFont="1" applyBorder="1" applyAlignment="1" applyProtection="1">
      <alignment horizontal="center"/>
      <protection locked="0"/>
    </xf>
    <xf numFmtId="17" fontId="2" fillId="0" borderId="4" xfId="0" applyNumberFormat="1" applyFont="1" applyBorder="1" applyAlignment="1" applyProtection="1">
      <alignment horizontal="center"/>
      <protection locked="0"/>
    </xf>
    <xf numFmtId="17" fontId="2" fillId="0" borderId="5" xfId="0" applyNumberFormat="1" applyFont="1" applyBorder="1" applyAlignment="1" applyProtection="1">
      <alignment horizontal="center"/>
      <protection locked="0"/>
    </xf>
    <xf numFmtId="17" fontId="2" fillId="0" borderId="31" xfId="0" applyNumberFormat="1" applyFont="1" applyBorder="1" applyAlignment="1" applyProtection="1">
      <alignment horizontal="left"/>
      <protection locked="0"/>
    </xf>
    <xf numFmtId="17" fontId="2" fillId="0" borderId="32" xfId="0" applyNumberFormat="1" applyFont="1" applyBorder="1" applyAlignment="1" applyProtection="1">
      <alignment horizontal="left"/>
      <protection locked="0"/>
    </xf>
    <xf numFmtId="2" fontId="26" fillId="4" borderId="24" xfId="0" applyNumberFormat="1" applyFont="1" applyFill="1" applyBorder="1" applyAlignment="1" applyProtection="1">
      <alignment horizontal="center"/>
    </xf>
    <xf numFmtId="17" fontId="2" fillId="0" borderId="34" xfId="0" applyNumberFormat="1" applyFont="1" applyBorder="1" applyAlignment="1" applyProtection="1">
      <alignment horizontal="left"/>
      <protection locked="0"/>
    </xf>
    <xf numFmtId="17" fontId="2" fillId="0" borderId="35" xfId="0" applyNumberFormat="1" applyFont="1" applyBorder="1" applyAlignment="1" applyProtection="1">
      <alignment horizontal="center"/>
      <protection locked="0"/>
    </xf>
    <xf numFmtId="17" fontId="4" fillId="0" borderId="35" xfId="0" applyNumberFormat="1" applyFont="1" applyBorder="1" applyAlignment="1" applyProtection="1">
      <alignment horizontal="center"/>
      <protection locked="0"/>
    </xf>
    <xf numFmtId="169" fontId="4" fillId="0" borderId="35" xfId="0" applyNumberFormat="1" applyFont="1" applyFill="1" applyBorder="1" applyAlignment="1" applyProtection="1">
      <alignment horizontal="center"/>
      <protection locked="0"/>
    </xf>
    <xf numFmtId="17" fontId="2" fillId="0" borderId="36" xfId="0" applyNumberFormat="1" applyFont="1" applyBorder="1" applyAlignment="1" applyProtection="1">
      <alignment horizontal="center"/>
      <protection locked="0"/>
    </xf>
    <xf numFmtId="17" fontId="2" fillId="0" borderId="41" xfId="0" applyNumberFormat="1" applyFont="1" applyBorder="1" applyAlignment="1" applyProtection="1">
      <alignment horizontal="left"/>
      <protection locked="0"/>
    </xf>
    <xf numFmtId="17" fontId="2" fillId="0" borderId="42" xfId="0" applyNumberFormat="1" applyFont="1" applyBorder="1" applyAlignment="1" applyProtection="1">
      <alignment horizontal="center"/>
      <protection locked="0"/>
    </xf>
    <xf numFmtId="17" fontId="4" fillId="0" borderId="42" xfId="0" applyNumberFormat="1" applyFont="1" applyBorder="1" applyAlignment="1" applyProtection="1">
      <alignment horizontal="center"/>
      <protection locked="0"/>
    </xf>
    <xf numFmtId="169" fontId="4" fillId="0" borderId="42" xfId="0" applyNumberFormat="1" applyFont="1" applyFill="1" applyBorder="1" applyAlignment="1" applyProtection="1">
      <alignment horizontal="center"/>
      <protection locked="0"/>
    </xf>
    <xf numFmtId="17" fontId="2" fillId="0" borderId="43" xfId="0" applyNumberFormat="1" applyFont="1" applyBorder="1" applyAlignment="1" applyProtection="1">
      <alignment horizontal="center"/>
      <protection locked="0"/>
    </xf>
    <xf numFmtId="17" fontId="2" fillId="4" borderId="28" xfId="0" applyNumberFormat="1" applyFont="1" applyFill="1" applyBorder="1" applyAlignment="1" applyProtection="1">
      <alignment horizontal="center"/>
    </xf>
    <xf numFmtId="17" fontId="4" fillId="4" borderId="28" xfId="0" applyNumberFormat="1" applyFont="1" applyFill="1" applyBorder="1" applyAlignment="1" applyProtection="1">
      <alignment horizontal="center"/>
    </xf>
    <xf numFmtId="0" fontId="4" fillId="0" borderId="0" xfId="0" applyFont="1" applyAlignment="1" applyProtection="1">
      <alignment wrapText="1"/>
      <protection locked="0"/>
    </xf>
    <xf numFmtId="0" fontId="14" fillId="0" borderId="0" xfId="0" applyFont="1" applyFill="1" applyAlignment="1" applyProtection="1">
      <alignment horizontal="left"/>
      <protection locked="0"/>
    </xf>
    <xf numFmtId="17" fontId="5" fillId="6" borderId="57" xfId="0" applyNumberFormat="1" applyFont="1" applyFill="1" applyBorder="1" applyAlignment="1" applyProtection="1">
      <alignment horizontal="center" wrapText="1"/>
    </xf>
    <xf numFmtId="169" fontId="21" fillId="6" borderId="3" xfId="0" applyNumberFormat="1" applyFont="1" applyFill="1" applyBorder="1" applyAlignment="1" applyProtection="1">
      <alignment horizontal="center"/>
      <protection locked="0"/>
    </xf>
    <xf numFmtId="169" fontId="21" fillId="6" borderId="4" xfId="0" applyNumberFormat="1" applyFont="1" applyFill="1" applyBorder="1" applyAlignment="1" applyProtection="1">
      <alignment horizontal="center"/>
      <protection locked="0"/>
    </xf>
    <xf numFmtId="169" fontId="4" fillId="6" borderId="4" xfId="0" applyNumberFormat="1" applyFont="1" applyFill="1" applyBorder="1" applyAlignment="1" applyProtection="1">
      <alignment horizontal="center"/>
      <protection locked="0"/>
    </xf>
    <xf numFmtId="169" fontId="4" fillId="6" borderId="5" xfId="0" applyNumberFormat="1" applyFont="1" applyFill="1" applyBorder="1" applyAlignment="1" applyProtection="1">
      <alignment horizontal="center"/>
      <protection locked="0"/>
    </xf>
    <xf numFmtId="169" fontId="4" fillId="6" borderId="3" xfId="0" applyNumberFormat="1" applyFont="1" applyFill="1" applyBorder="1" applyAlignment="1" applyProtection="1">
      <alignment horizontal="center"/>
      <protection locked="0"/>
    </xf>
    <xf numFmtId="169" fontId="4" fillId="6" borderId="5" xfId="0" applyNumberFormat="1" applyFont="1" applyFill="1" applyBorder="1" applyAlignment="1" applyProtection="1">
      <alignment horizontal="left"/>
      <protection locked="0"/>
    </xf>
    <xf numFmtId="169" fontId="4" fillId="6" borderId="3" xfId="0" applyNumberFormat="1" applyFont="1" applyFill="1" applyBorder="1" applyAlignment="1" applyProtection="1">
      <alignment horizontal="left"/>
      <protection locked="0"/>
    </xf>
    <xf numFmtId="169" fontId="4" fillId="6" borderId="4" xfId="0" applyNumberFormat="1" applyFont="1" applyFill="1" applyBorder="1" applyAlignment="1" applyProtection="1">
      <alignment horizontal="left"/>
      <protection locked="0"/>
    </xf>
    <xf numFmtId="169" fontId="4" fillId="6" borderId="4" xfId="0" applyNumberFormat="1" applyFont="1" applyFill="1" applyBorder="1" applyAlignment="1" applyProtection="1">
      <protection locked="0"/>
    </xf>
    <xf numFmtId="2" fontId="5" fillId="6" borderId="15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left"/>
    </xf>
    <xf numFmtId="4" fontId="0" fillId="0" borderId="0" xfId="0" applyNumberFormat="1" applyFill="1" applyProtection="1">
      <protection locked="0"/>
    </xf>
    <xf numFmtId="17" fontId="5" fillId="6" borderId="15" xfId="0" applyNumberFormat="1" applyFont="1" applyFill="1" applyBorder="1" applyAlignment="1" applyProtection="1">
      <alignment horizontal="center" wrapText="1"/>
    </xf>
    <xf numFmtId="169" fontId="5" fillId="4" borderId="50" xfId="0" applyNumberFormat="1" applyFont="1" applyFill="1" applyBorder="1" applyAlignment="1" applyProtection="1">
      <alignment horizontal="center"/>
    </xf>
    <xf numFmtId="169" fontId="5" fillId="4" borderId="73" xfId="0" applyNumberFormat="1" applyFont="1" applyFill="1" applyBorder="1" applyAlignment="1" applyProtection="1">
      <alignment horizontal="center"/>
    </xf>
    <xf numFmtId="169" fontId="4" fillId="6" borderId="74" xfId="0" applyNumberFormat="1" applyFont="1" applyFill="1" applyBorder="1" applyAlignment="1" applyProtection="1">
      <alignment horizontal="center"/>
      <protection locked="0"/>
    </xf>
    <xf numFmtId="169" fontId="4" fillId="6" borderId="75" xfId="0" applyNumberFormat="1" applyFont="1" applyFill="1" applyBorder="1" applyAlignment="1" applyProtection="1">
      <alignment horizontal="left"/>
      <protection locked="0"/>
    </xf>
    <xf numFmtId="17" fontId="4" fillId="0" borderId="41" xfId="0" applyNumberFormat="1" applyFont="1" applyBorder="1" applyAlignment="1" applyProtection="1">
      <alignment horizontal="left"/>
      <protection locked="0"/>
    </xf>
    <xf numFmtId="169" fontId="5" fillId="4" borderId="1" xfId="0" applyNumberFormat="1" applyFont="1" applyFill="1" applyBorder="1" applyAlignment="1" applyProtection="1">
      <alignment horizontal="center"/>
    </xf>
    <xf numFmtId="169" fontId="5" fillId="4" borderId="76" xfId="0" applyNumberFormat="1" applyFont="1" applyFill="1" applyBorder="1" applyAlignment="1" applyProtection="1">
      <alignment horizontal="center"/>
    </xf>
    <xf numFmtId="2" fontId="26" fillId="4" borderId="56" xfId="0" applyNumberFormat="1" applyFont="1" applyFill="1" applyBorder="1" applyAlignment="1" applyProtection="1">
      <alignment horizontal="center"/>
    </xf>
    <xf numFmtId="169" fontId="21" fillId="7" borderId="15" xfId="0" applyNumberFormat="1" applyFont="1" applyFill="1" applyBorder="1" applyAlignment="1" applyProtection="1">
      <alignment horizontal="center"/>
      <protection locked="0"/>
    </xf>
    <xf numFmtId="2" fontId="23" fillId="4" borderId="56" xfId="0" applyNumberFormat="1" applyFont="1" applyFill="1" applyBorder="1" applyAlignment="1" applyProtection="1">
      <alignment horizontal="center"/>
    </xf>
    <xf numFmtId="169" fontId="20" fillId="7" borderId="15" xfId="0" applyNumberFormat="1" applyFont="1" applyFill="1" applyBorder="1" applyAlignment="1" applyProtection="1">
      <alignment horizontal="center"/>
      <protection locked="0"/>
    </xf>
    <xf numFmtId="4" fontId="12" fillId="0" borderId="0" xfId="0" applyNumberFormat="1" applyFont="1" applyFill="1" applyAlignment="1" applyProtection="1">
      <alignment horizontal="right"/>
      <protection locked="0"/>
    </xf>
    <xf numFmtId="169" fontId="5" fillId="4" borderId="86" xfId="0" applyNumberFormat="1" applyFont="1" applyFill="1" applyBorder="1" applyAlignment="1" applyProtection="1">
      <alignment horizontal="center"/>
    </xf>
    <xf numFmtId="169" fontId="5" fillId="4" borderId="15" xfId="0" applyNumberFormat="1" applyFont="1" applyFill="1" applyBorder="1" applyAlignment="1" applyProtection="1">
      <alignment horizontal="center"/>
    </xf>
    <xf numFmtId="0" fontId="29" fillId="2" borderId="0" xfId="0" applyFont="1" applyFill="1" applyProtection="1">
      <protection locked="0"/>
    </xf>
    <xf numFmtId="0" fontId="29" fillId="0" borderId="0" xfId="0" applyFont="1" applyProtection="1">
      <protection locked="0"/>
    </xf>
    <xf numFmtId="0" fontId="30" fillId="0" borderId="15" xfId="0" applyFont="1" applyBorder="1" applyAlignment="1" applyProtection="1">
      <alignment wrapText="1"/>
    </xf>
    <xf numFmtId="15" fontId="31" fillId="0" borderId="57" xfId="0" applyNumberFormat="1" applyFont="1" applyBorder="1" applyAlignment="1" applyProtection="1">
      <alignment horizontal="center" wrapText="1"/>
    </xf>
    <xf numFmtId="15" fontId="31" fillId="0" borderId="15" xfId="0" applyNumberFormat="1" applyFont="1" applyBorder="1" applyAlignment="1" applyProtection="1">
      <alignment horizontal="center" wrapText="1"/>
    </xf>
    <xf numFmtId="4" fontId="31" fillId="0" borderId="56" xfId="0" applyNumberFormat="1" applyFont="1" applyBorder="1" applyAlignment="1" applyProtection="1">
      <alignment horizontal="center" wrapText="1"/>
    </xf>
    <xf numFmtId="0" fontId="32" fillId="0" borderId="0" xfId="0" applyFont="1" applyProtection="1">
      <protection locked="0"/>
    </xf>
    <xf numFmtId="0" fontId="31" fillId="0" borderId="20" xfId="0" applyFont="1" applyBorder="1" applyProtection="1"/>
    <xf numFmtId="169" fontId="32" fillId="0" borderId="21" xfId="0" applyNumberFormat="1" applyFont="1" applyBorder="1" applyProtection="1">
      <protection locked="0"/>
    </xf>
    <xf numFmtId="169" fontId="31" fillId="0" borderId="22" xfId="0" applyNumberFormat="1" applyFont="1" applyBorder="1" applyProtection="1"/>
    <xf numFmtId="0" fontId="31" fillId="0" borderId="16" xfId="0" applyFont="1" applyBorder="1" applyProtection="1"/>
    <xf numFmtId="169" fontId="32" fillId="0" borderId="1" xfId="0" applyNumberFormat="1" applyFont="1" applyBorder="1" applyProtection="1">
      <protection locked="0"/>
    </xf>
    <xf numFmtId="169" fontId="31" fillId="0" borderId="17" xfId="0" applyNumberFormat="1" applyFont="1" applyBorder="1" applyProtection="1"/>
    <xf numFmtId="0" fontId="31" fillId="0" borderId="18" xfId="0" applyFont="1" applyBorder="1" applyProtection="1"/>
    <xf numFmtId="169" fontId="32" fillId="0" borderId="2" xfId="0" applyNumberFormat="1" applyFont="1" applyBorder="1" applyProtection="1">
      <protection locked="0"/>
    </xf>
    <xf numFmtId="169" fontId="31" fillId="0" borderId="19" xfId="0" applyNumberFormat="1" applyFont="1" applyBorder="1" applyProtection="1"/>
    <xf numFmtId="0" fontId="31" fillId="0" borderId="55" xfId="0" applyFont="1" applyBorder="1" applyProtection="1"/>
    <xf numFmtId="169" fontId="31" fillId="0" borderId="15" xfId="0" applyNumberFormat="1" applyFont="1" applyBorder="1" applyProtection="1"/>
    <xf numFmtId="169" fontId="31" fillId="0" borderId="57" xfId="0" applyNumberFormat="1" applyFont="1" applyBorder="1" applyProtection="1"/>
    <xf numFmtId="0" fontId="29" fillId="0" borderId="25" xfId="0" applyFont="1" applyBorder="1" applyProtection="1"/>
    <xf numFmtId="0" fontId="33" fillId="3" borderId="26" xfId="0" applyFont="1" applyFill="1" applyBorder="1" applyAlignment="1" applyProtection="1">
      <alignment horizontal="left"/>
    </xf>
    <xf numFmtId="0" fontId="31" fillId="3" borderId="26" xfId="0" applyFont="1" applyFill="1" applyBorder="1" applyProtection="1"/>
    <xf numFmtId="0" fontId="34" fillId="3" borderId="26" xfId="0" applyFont="1" applyFill="1" applyBorder="1" applyAlignment="1" applyProtection="1">
      <alignment horizontal="left"/>
    </xf>
    <xf numFmtId="164" fontId="34" fillId="3" borderId="27" xfId="0" applyNumberFormat="1" applyFont="1" applyFill="1" applyBorder="1" applyAlignment="1" applyProtection="1">
      <alignment horizontal="right"/>
    </xf>
    <xf numFmtId="4" fontId="29" fillId="0" borderId="0" xfId="0" applyNumberFormat="1" applyFont="1" applyProtection="1">
      <protection locked="0"/>
    </xf>
    <xf numFmtId="0" fontId="32" fillId="0" borderId="0" xfId="0" applyFont="1" applyFill="1" applyBorder="1" applyProtection="1"/>
    <xf numFmtId="0" fontId="29" fillId="0" borderId="0" xfId="0" applyFont="1" applyProtection="1"/>
    <xf numFmtId="169" fontId="31" fillId="6" borderId="15" xfId="0" applyNumberFormat="1" applyFont="1" applyFill="1" applyBorder="1" applyAlignment="1" applyProtection="1">
      <alignment horizontal="left"/>
      <protection locked="0"/>
    </xf>
    <xf numFmtId="0" fontId="32" fillId="3" borderId="0" xfId="0" applyFont="1" applyFill="1" applyBorder="1"/>
    <xf numFmtId="0" fontId="29" fillId="3" borderId="0" xfId="0" applyFont="1" applyFill="1" applyBorder="1"/>
    <xf numFmtId="0" fontId="31" fillId="3" borderId="15" xfId="0" applyFont="1" applyFill="1" applyBorder="1" applyAlignment="1">
      <alignment horizontal="left" vertical="center" wrapText="1"/>
    </xf>
    <xf numFmtId="15" fontId="31" fillId="6" borderId="15" xfId="0" applyNumberFormat="1" applyFont="1" applyFill="1" applyBorder="1" applyAlignment="1" applyProtection="1">
      <alignment horizontal="center" wrapText="1"/>
    </xf>
    <xf numFmtId="15" fontId="31" fillId="6" borderId="57" xfId="0" applyNumberFormat="1" applyFont="1" applyFill="1" applyBorder="1" applyAlignment="1" applyProtection="1">
      <alignment horizontal="center" wrapText="1"/>
    </xf>
    <xf numFmtId="15" fontId="31" fillId="3" borderId="15" xfId="0" applyNumberFormat="1" applyFont="1" applyFill="1" applyBorder="1" applyAlignment="1">
      <alignment horizontal="center" vertical="center" wrapText="1"/>
    </xf>
    <xf numFmtId="15" fontId="31" fillId="3" borderId="57" xfId="0" applyNumberFormat="1" applyFont="1" applyFill="1" applyBorder="1" applyAlignment="1">
      <alignment horizontal="center" vertical="center" wrapText="1"/>
    </xf>
    <xf numFmtId="0" fontId="31" fillId="3" borderId="56" xfId="0" applyFont="1" applyFill="1" applyBorder="1" applyAlignment="1">
      <alignment horizontal="center" vertical="center" wrapText="1"/>
    </xf>
    <xf numFmtId="0" fontId="31" fillId="3" borderId="29" xfId="0" applyFont="1" applyFill="1" applyBorder="1" applyAlignment="1">
      <alignment horizontal="left"/>
    </xf>
    <xf numFmtId="167" fontId="32" fillId="6" borderId="3" xfId="0" applyNumberFormat="1" applyFont="1" applyFill="1" applyBorder="1" applyAlignment="1">
      <alignment horizontal="left"/>
    </xf>
    <xf numFmtId="167" fontId="32" fillId="3" borderId="3" xfId="0" applyNumberFormat="1" applyFont="1" applyFill="1" applyBorder="1" applyAlignment="1">
      <alignment horizontal="right"/>
    </xf>
    <xf numFmtId="167" fontId="31" fillId="3" borderId="30" xfId="0" applyNumberFormat="1" applyFont="1" applyFill="1" applyBorder="1" applyAlignment="1">
      <alignment horizontal="right"/>
    </xf>
    <xf numFmtId="0" fontId="31" fillId="3" borderId="31" xfId="0" applyFont="1" applyFill="1" applyBorder="1" applyAlignment="1">
      <alignment horizontal="left"/>
    </xf>
    <xf numFmtId="0" fontId="31" fillId="3" borderId="32" xfId="0" applyFont="1" applyFill="1" applyBorder="1" applyAlignment="1">
      <alignment horizontal="left"/>
    </xf>
    <xf numFmtId="167" fontId="32" fillId="6" borderId="33" xfId="0" applyNumberFormat="1" applyFont="1" applyFill="1" applyBorder="1" applyAlignment="1">
      <alignment horizontal="left"/>
    </xf>
    <xf numFmtId="167" fontId="32" fillId="3" borderId="33" xfId="0" applyNumberFormat="1" applyFont="1" applyFill="1" applyBorder="1" applyAlignment="1">
      <alignment horizontal="right"/>
    </xf>
    <xf numFmtId="0" fontId="31" fillId="6" borderId="23" xfId="0" applyFont="1" applyFill="1" applyBorder="1" applyAlignment="1">
      <alignment horizontal="left"/>
    </xf>
    <xf numFmtId="167" fontId="31" fillId="6" borderId="28" xfId="0" applyNumberFormat="1" applyFont="1" applyFill="1" applyBorder="1" applyAlignment="1">
      <alignment horizontal="left"/>
    </xf>
    <xf numFmtId="167" fontId="31" fillId="6" borderId="28" xfId="0" applyNumberFormat="1" applyFont="1" applyFill="1" applyBorder="1" applyAlignment="1">
      <alignment horizontal="right"/>
    </xf>
    <xf numFmtId="170" fontId="30" fillId="2" borderId="28" xfId="0" applyNumberFormat="1" applyFont="1" applyFill="1" applyBorder="1" applyAlignment="1">
      <alignment horizontal="right"/>
    </xf>
    <xf numFmtId="15" fontId="35" fillId="0" borderId="49" xfId="0" applyNumberFormat="1" applyFont="1" applyBorder="1" applyAlignment="1" applyProtection="1">
      <alignment horizontal="center"/>
    </xf>
    <xf numFmtId="15" fontId="35" fillId="0" borderId="50" xfId="0" applyNumberFormat="1" applyFont="1" applyBorder="1" applyAlignment="1" applyProtection="1">
      <alignment horizontal="center"/>
    </xf>
    <xf numFmtId="15" fontId="35" fillId="0" borderId="51" xfId="0" applyNumberFormat="1" applyFont="1" applyBorder="1" applyAlignment="1" applyProtection="1">
      <alignment horizontal="center"/>
    </xf>
    <xf numFmtId="15" fontId="35" fillId="6" borderId="15" xfId="0" applyNumberFormat="1" applyFont="1" applyFill="1" applyBorder="1" applyAlignment="1" applyProtection="1">
      <alignment horizontal="center"/>
    </xf>
    <xf numFmtId="15" fontId="35" fillId="0" borderId="52" xfId="0" applyNumberFormat="1" applyFont="1" applyBorder="1" applyAlignment="1" applyProtection="1">
      <alignment horizontal="center"/>
    </xf>
    <xf numFmtId="15" fontId="35" fillId="0" borderId="54" xfId="0" applyNumberFormat="1" applyFont="1" applyBorder="1" applyAlignment="1" applyProtection="1">
      <alignment horizontal="center"/>
    </xf>
    <xf numFmtId="15" fontId="35" fillId="0" borderId="55" xfId="0" applyNumberFormat="1" applyFont="1" applyBorder="1" applyAlignment="1" applyProtection="1">
      <alignment horizontal="left" wrapText="1"/>
    </xf>
    <xf numFmtId="15" fontId="35" fillId="0" borderId="15" xfId="0" applyNumberFormat="1" applyFont="1" applyBorder="1" applyAlignment="1" applyProtection="1">
      <alignment horizontal="left" wrapText="1"/>
    </xf>
    <xf numFmtId="15" fontId="35" fillId="0" borderId="57" xfId="0" applyNumberFormat="1" applyFont="1" applyBorder="1" applyAlignment="1" applyProtection="1">
      <alignment horizontal="left" wrapText="1"/>
    </xf>
    <xf numFmtId="15" fontId="35" fillId="6" borderId="15" xfId="0" applyNumberFormat="1" applyFont="1" applyFill="1" applyBorder="1" applyAlignment="1" applyProtection="1">
      <alignment horizontal="center" wrapText="1"/>
    </xf>
    <xf numFmtId="15" fontId="35" fillId="6" borderId="57" xfId="0" applyNumberFormat="1" applyFont="1" applyFill="1" applyBorder="1" applyAlignment="1" applyProtection="1">
      <alignment horizontal="center" wrapText="1"/>
    </xf>
    <xf numFmtId="15" fontId="35" fillId="0" borderId="15" xfId="0" applyNumberFormat="1" applyFont="1" applyBorder="1" applyAlignment="1" applyProtection="1">
      <alignment horizontal="center" wrapText="1"/>
    </xf>
    <xf numFmtId="15" fontId="35" fillId="0" borderId="57" xfId="0" applyNumberFormat="1" applyFont="1" applyBorder="1" applyAlignment="1" applyProtection="1">
      <alignment horizontal="center" wrapText="1"/>
    </xf>
    <xf numFmtId="167" fontId="35" fillId="6" borderId="15" xfId="0" applyNumberFormat="1" applyFont="1" applyFill="1" applyBorder="1" applyAlignment="1" applyProtection="1">
      <alignment horizontal="left" wrapText="1"/>
    </xf>
    <xf numFmtId="168" fontId="32" fillId="0" borderId="40" xfId="0" applyNumberFormat="1" applyFont="1" applyBorder="1" applyAlignment="1" applyProtection="1">
      <alignment horizontal="center"/>
      <protection locked="0"/>
    </xf>
    <xf numFmtId="4" fontId="32" fillId="0" borderId="6" xfId="0" applyNumberFormat="1" applyFont="1" applyBorder="1" applyAlignment="1" applyProtection="1">
      <alignment horizontal="left"/>
      <protection locked="0"/>
    </xf>
    <xf numFmtId="171" fontId="32" fillId="6" borderId="12" xfId="0" applyNumberFormat="1" applyFont="1" applyFill="1" applyBorder="1" applyAlignment="1" applyProtection="1">
      <alignment horizontal="center"/>
      <protection locked="0"/>
    </xf>
    <xf numFmtId="171" fontId="32" fillId="0" borderId="12" xfId="0" applyNumberFormat="1" applyFont="1" applyBorder="1" applyAlignment="1" applyProtection="1">
      <alignment horizontal="center"/>
      <protection locked="0"/>
    </xf>
    <xf numFmtId="167" fontId="31" fillId="6" borderId="12" xfId="0" applyNumberFormat="1" applyFont="1" applyFill="1" applyBorder="1" applyAlignment="1" applyProtection="1">
      <alignment horizontal="center"/>
      <protection locked="0"/>
    </xf>
    <xf numFmtId="0" fontId="32" fillId="0" borderId="12" xfId="0" applyNumberFormat="1" applyFont="1" applyBorder="1" applyAlignment="1" applyProtection="1">
      <alignment horizontal="center"/>
      <protection locked="0"/>
    </xf>
    <xf numFmtId="0" fontId="32" fillId="0" borderId="47" xfId="0" applyNumberFormat="1" applyFont="1" applyBorder="1" applyAlignment="1" applyProtection="1">
      <alignment horizontal="center"/>
      <protection locked="0"/>
    </xf>
    <xf numFmtId="4" fontId="32" fillId="0" borderId="12" xfId="0" applyNumberFormat="1" applyFont="1" applyBorder="1" applyAlignment="1" applyProtection="1">
      <alignment horizontal="left"/>
      <protection locked="0"/>
    </xf>
    <xf numFmtId="0" fontId="32" fillId="0" borderId="6" xfId="0" applyNumberFormat="1" applyFont="1" applyBorder="1" applyAlignment="1" applyProtection="1">
      <alignment horizontal="center"/>
      <protection locked="0"/>
    </xf>
    <xf numFmtId="0" fontId="32" fillId="0" borderId="48" xfId="0" applyNumberFormat="1" applyFont="1" applyBorder="1" applyAlignment="1" applyProtection="1">
      <alignment horizontal="center"/>
      <protection locked="0"/>
    </xf>
    <xf numFmtId="168" fontId="32" fillId="0" borderId="58" xfId="0" applyNumberFormat="1" applyFont="1" applyBorder="1" applyAlignment="1" applyProtection="1">
      <alignment horizontal="center"/>
      <protection locked="0"/>
    </xf>
    <xf numFmtId="4" fontId="32" fillId="0" borderId="14" xfId="0" applyNumberFormat="1" applyFont="1" applyBorder="1" applyAlignment="1" applyProtection="1">
      <alignment horizontal="left"/>
      <protection locked="0"/>
    </xf>
    <xf numFmtId="167" fontId="31" fillId="6" borderId="59" xfId="0" applyNumberFormat="1" applyFont="1" applyFill="1" applyBorder="1" applyAlignment="1" applyProtection="1">
      <alignment horizontal="center"/>
      <protection locked="0"/>
    </xf>
    <xf numFmtId="0" fontId="32" fillId="0" borderId="14" xfId="0" applyNumberFormat="1" applyFont="1" applyBorder="1" applyAlignment="1" applyProtection="1">
      <alignment horizontal="center"/>
      <protection locked="0"/>
    </xf>
    <xf numFmtId="0" fontId="32" fillId="0" borderId="60" xfId="0" applyNumberFormat="1" applyFont="1" applyBorder="1" applyAlignment="1" applyProtection="1">
      <alignment horizontal="center"/>
      <protection locked="0"/>
    </xf>
    <xf numFmtId="4" fontId="35" fillId="4" borderId="61" xfId="0" applyNumberFormat="1" applyFont="1" applyFill="1" applyBorder="1" applyAlignment="1" applyProtection="1">
      <alignment horizontal="left"/>
    </xf>
    <xf numFmtId="4" fontId="35" fillId="4" borderId="62" xfId="0" applyNumberFormat="1" applyFont="1" applyFill="1" applyBorder="1" applyAlignment="1" applyProtection="1">
      <alignment horizontal="left"/>
    </xf>
    <xf numFmtId="4" fontId="35" fillId="4" borderId="62" xfId="0" applyNumberFormat="1" applyFont="1" applyFill="1" applyBorder="1" applyAlignment="1" applyProtection="1">
      <alignment horizontal="right"/>
    </xf>
    <xf numFmtId="171" fontId="35" fillId="4" borderId="62" xfId="0" applyNumberFormat="1" applyFont="1" applyFill="1" applyBorder="1" applyAlignment="1" applyProtection="1">
      <alignment horizontal="right"/>
    </xf>
    <xf numFmtId="4" fontId="38" fillId="4" borderId="62" xfId="0" applyNumberFormat="1" applyFont="1" applyFill="1" applyBorder="1" applyAlignment="1" applyProtection="1">
      <alignment horizontal="right"/>
    </xf>
    <xf numFmtId="4" fontId="39" fillId="4" borderId="63" xfId="0" applyNumberFormat="1" applyFont="1" applyFill="1" applyBorder="1" applyAlignment="1" applyProtection="1">
      <alignment horizontal="right"/>
    </xf>
    <xf numFmtId="4" fontId="35" fillId="0" borderId="0" xfId="0" applyNumberFormat="1" applyFont="1" applyFill="1" applyBorder="1" applyAlignment="1" applyProtection="1">
      <alignment horizontal="left"/>
    </xf>
    <xf numFmtId="4" fontId="35" fillId="0" borderId="0" xfId="0" applyNumberFormat="1" applyFont="1" applyFill="1" applyBorder="1" applyAlignment="1" applyProtection="1">
      <alignment horizontal="right"/>
    </xf>
    <xf numFmtId="171" fontId="35" fillId="0" borderId="0" xfId="0" applyNumberFormat="1" applyFont="1" applyFill="1" applyBorder="1" applyAlignment="1" applyProtection="1">
      <alignment horizontal="right"/>
    </xf>
    <xf numFmtId="4" fontId="38" fillId="0" borderId="0" xfId="0" applyNumberFormat="1" applyFont="1" applyFill="1" applyBorder="1" applyAlignment="1" applyProtection="1">
      <alignment horizontal="right"/>
    </xf>
    <xf numFmtId="4" fontId="39" fillId="0" borderId="0" xfId="0" applyNumberFormat="1" applyFont="1" applyFill="1" applyBorder="1" applyAlignment="1" applyProtection="1">
      <alignment horizontal="right"/>
    </xf>
    <xf numFmtId="171" fontId="35" fillId="0" borderId="0" xfId="0" applyNumberFormat="1" applyFont="1" applyFill="1" applyBorder="1" applyAlignment="1" applyProtection="1">
      <alignment horizontal="center" wrapText="1"/>
    </xf>
    <xf numFmtId="10" fontId="35" fillId="0" borderId="0" xfId="2" applyNumberFormat="1" applyFont="1" applyFill="1" applyBorder="1" applyAlignment="1" applyProtection="1">
      <alignment horizontal="center"/>
    </xf>
    <xf numFmtId="10" fontId="35" fillId="0" borderId="15" xfId="0" applyNumberFormat="1" applyFont="1" applyFill="1" applyBorder="1" applyAlignment="1" applyProtection="1">
      <alignment horizontal="center"/>
    </xf>
    <xf numFmtId="4" fontId="29" fillId="0" borderId="35" xfId="0" applyNumberFormat="1" applyFont="1" applyBorder="1" applyProtection="1">
      <protection locked="0"/>
    </xf>
    <xf numFmtId="4" fontId="31" fillId="0" borderId="35" xfId="0" applyNumberFormat="1" applyFont="1" applyFill="1" applyBorder="1" applyAlignment="1" applyProtection="1">
      <protection locked="0"/>
    </xf>
    <xf numFmtId="0" fontId="29" fillId="0" borderId="8" xfId="0" applyFont="1" applyFill="1" applyBorder="1" applyAlignment="1" applyProtection="1">
      <protection locked="0"/>
    </xf>
    <xf numFmtId="0" fontId="29" fillId="0" borderId="6" xfId="0" applyFont="1" applyFill="1" applyBorder="1" applyAlignment="1" applyProtection="1">
      <protection locked="0"/>
    </xf>
    <xf numFmtId="0" fontId="29" fillId="0" borderId="64" xfId="0" applyFont="1" applyFill="1" applyBorder="1" applyAlignment="1" applyProtection="1">
      <protection locked="0"/>
    </xf>
    <xf numFmtId="0" fontId="29" fillId="0" borderId="13" xfId="0" applyFont="1" applyFill="1" applyBorder="1" applyAlignment="1" applyProtection="1">
      <protection locked="0"/>
    </xf>
    <xf numFmtId="4" fontId="32" fillId="0" borderId="8" xfId="0" applyNumberFormat="1" applyFont="1" applyFill="1" applyBorder="1" applyProtection="1">
      <protection locked="0"/>
    </xf>
    <xf numFmtId="4" fontId="32" fillId="0" borderId="7" xfId="0" applyNumberFormat="1" applyFont="1" applyFill="1" applyBorder="1" applyProtection="1">
      <protection locked="0"/>
    </xf>
    <xf numFmtId="4" fontId="32" fillId="0" borderId="6" xfId="0" applyNumberFormat="1" applyFont="1" applyFill="1" applyBorder="1" applyProtection="1">
      <protection locked="0"/>
    </xf>
    <xf numFmtId="4" fontId="32" fillId="0" borderId="13" xfId="0" applyNumberFormat="1" applyFont="1" applyFill="1" applyBorder="1" applyProtection="1">
      <protection locked="0"/>
    </xf>
    <xf numFmtId="4" fontId="32" fillId="0" borderId="14" xfId="0" applyNumberFormat="1" applyFont="1" applyFill="1" applyBorder="1" applyProtection="1">
      <protection locked="0"/>
    </xf>
    <xf numFmtId="4" fontId="32" fillId="0" borderId="70" xfId="0" applyNumberFormat="1" applyFont="1" applyFill="1" applyBorder="1" applyProtection="1">
      <protection locked="0"/>
    </xf>
    <xf numFmtId="4" fontId="32" fillId="0" borderId="66" xfId="0" applyNumberFormat="1" applyFont="1" applyFill="1" applyBorder="1" applyProtection="1">
      <protection locked="0"/>
    </xf>
    <xf numFmtId="167" fontId="31" fillId="0" borderId="15" xfId="0" applyNumberFormat="1" applyFont="1" applyBorder="1" applyProtection="1">
      <protection locked="0"/>
    </xf>
    <xf numFmtId="167" fontId="31" fillId="0" borderId="56" xfId="0" applyNumberFormat="1" applyFont="1" applyFill="1" applyBorder="1" applyProtection="1">
      <protection locked="0"/>
    </xf>
    <xf numFmtId="4" fontId="29" fillId="0" borderId="0" xfId="0" applyNumberFormat="1" applyFont="1" applyFill="1" applyProtection="1">
      <protection locked="0"/>
    </xf>
    <xf numFmtId="4" fontId="31" fillId="0" borderId="7" xfId="0" applyNumberFormat="1" applyFont="1" applyFill="1" applyBorder="1" applyAlignment="1" applyProtection="1">
      <alignment horizontal="left"/>
      <protection locked="0"/>
    </xf>
    <xf numFmtId="0" fontId="29" fillId="0" borderId="8" xfId="0" applyFont="1" applyFill="1" applyBorder="1" applyProtection="1">
      <protection locked="0"/>
    </xf>
    <xf numFmtId="0" fontId="29" fillId="0" borderId="6" xfId="0" applyFont="1" applyFill="1" applyBorder="1" applyProtection="1">
      <protection locked="0"/>
    </xf>
    <xf numFmtId="0" fontId="29" fillId="0" borderId="13" xfId="0" applyFont="1" applyFill="1" applyBorder="1" applyProtection="1">
      <protection locked="0"/>
    </xf>
    <xf numFmtId="4" fontId="32" fillId="0" borderId="0" xfId="0" applyNumberFormat="1" applyFont="1" applyFill="1" applyBorder="1" applyProtection="1">
      <protection locked="0"/>
    </xf>
    <xf numFmtId="4" fontId="32" fillId="0" borderId="80" xfId="0" applyNumberFormat="1" applyFont="1" applyFill="1" applyBorder="1" applyProtection="1">
      <protection locked="0"/>
    </xf>
    <xf numFmtId="167" fontId="31" fillId="0" borderId="0" xfId="0" applyNumberFormat="1" applyFont="1" applyFill="1" applyBorder="1" applyProtection="1">
      <protection locked="0"/>
    </xf>
    <xf numFmtId="167" fontId="31" fillId="0" borderId="15" xfId="0" applyNumberFormat="1" applyFont="1" applyFill="1" applyBorder="1" applyProtection="1">
      <protection locked="0"/>
    </xf>
    <xf numFmtId="4" fontId="31" fillId="0" borderId="3" xfId="0" applyNumberFormat="1" applyFont="1" applyBorder="1" applyAlignment="1" applyProtection="1"/>
    <xf numFmtId="0" fontId="29" fillId="0" borderId="77" xfId="0" applyFont="1" applyBorder="1" applyAlignment="1" applyProtection="1"/>
    <xf numFmtId="0" fontId="29" fillId="0" borderId="12" xfId="0" applyFont="1" applyBorder="1" applyAlignment="1" applyProtection="1"/>
    <xf numFmtId="0" fontId="29" fillId="0" borderId="35" xfId="0" applyFont="1" applyBorder="1" applyAlignment="1" applyProtection="1"/>
    <xf numFmtId="0" fontId="29" fillId="0" borderId="6" xfId="0" applyFont="1" applyBorder="1" applyAlignment="1" applyProtection="1"/>
    <xf numFmtId="4" fontId="32" fillId="0" borderId="6" xfId="0" applyNumberFormat="1" applyFont="1" applyBorder="1" applyProtection="1">
      <protection locked="0"/>
    </xf>
    <xf numFmtId="4" fontId="32" fillId="0" borderId="64" xfId="0" applyNumberFormat="1" applyFont="1" applyBorder="1" applyProtection="1">
      <protection locked="0"/>
    </xf>
    <xf numFmtId="167" fontId="31" fillId="0" borderId="68" xfId="0" applyNumberFormat="1" applyFont="1" applyBorder="1" applyProtection="1">
      <protection locked="0"/>
    </xf>
    <xf numFmtId="4" fontId="32" fillId="0" borderId="81" xfId="0" applyNumberFormat="1" applyFont="1" applyBorder="1" applyProtection="1">
      <protection locked="0"/>
    </xf>
    <xf numFmtId="4" fontId="32" fillId="0" borderId="79" xfId="0" applyNumberFormat="1" applyFont="1" applyBorder="1" applyProtection="1">
      <protection locked="0"/>
    </xf>
    <xf numFmtId="4" fontId="32" fillId="0" borderId="48" xfId="0" applyNumberFormat="1" applyFont="1" applyBorder="1" applyProtection="1">
      <protection locked="0"/>
    </xf>
    <xf numFmtId="4" fontId="29" fillId="0" borderId="0" xfId="0" applyNumberFormat="1" applyFont="1" applyBorder="1" applyProtection="1">
      <protection locked="0"/>
    </xf>
    <xf numFmtId="4" fontId="31" fillId="0" borderId="4" xfId="0" applyNumberFormat="1" applyFont="1" applyBorder="1" applyAlignment="1" applyProtection="1"/>
    <xf numFmtId="0" fontId="29" fillId="0" borderId="78" xfId="0" applyFont="1" applyBorder="1" applyAlignment="1" applyProtection="1"/>
    <xf numFmtId="0" fontId="29" fillId="0" borderId="42" xfId="0" applyFont="1" applyBorder="1" applyAlignment="1" applyProtection="1"/>
    <xf numFmtId="0" fontId="29" fillId="0" borderId="79" xfId="0" applyFont="1" applyBorder="1" applyAlignment="1" applyProtection="1"/>
    <xf numFmtId="4" fontId="32" fillId="0" borderId="14" xfId="0" applyNumberFormat="1" applyFont="1" applyBorder="1" applyProtection="1">
      <protection locked="0"/>
    </xf>
    <xf numFmtId="4" fontId="32" fillId="0" borderId="12" xfId="0" applyNumberFormat="1" applyFont="1" applyBorder="1" applyProtection="1">
      <protection locked="0"/>
    </xf>
    <xf numFmtId="4" fontId="32" fillId="0" borderId="13" xfId="0" applyNumberFormat="1" applyFont="1" applyBorder="1" applyProtection="1">
      <protection locked="0"/>
    </xf>
    <xf numFmtId="4" fontId="32" fillId="0" borderId="8" xfId="0" applyNumberFormat="1" applyFont="1" applyBorder="1" applyProtection="1">
      <protection locked="0"/>
    </xf>
    <xf numFmtId="4" fontId="31" fillId="0" borderId="59" xfId="0" applyNumberFormat="1" applyFont="1" applyBorder="1" applyAlignment="1" applyProtection="1"/>
    <xf numFmtId="4" fontId="31" fillId="0" borderId="66" xfId="0" applyNumberFormat="1" applyFont="1" applyBorder="1" applyAlignment="1" applyProtection="1"/>
    <xf numFmtId="167" fontId="31" fillId="0" borderId="15" xfId="0" applyNumberFormat="1" applyFont="1" applyBorder="1" applyProtection="1"/>
    <xf numFmtId="4" fontId="32" fillId="0" borderId="0" xfId="0" applyNumberFormat="1" applyFont="1" applyBorder="1" applyProtection="1">
      <protection locked="0"/>
    </xf>
    <xf numFmtId="4" fontId="35" fillId="4" borderId="15" xfId="0" applyNumberFormat="1" applyFont="1" applyFill="1" applyBorder="1" applyAlignment="1" applyProtection="1">
      <alignment horizontal="left"/>
    </xf>
    <xf numFmtId="4" fontId="35" fillId="4" borderId="65" xfId="0" applyNumberFormat="1" applyFont="1" applyFill="1" applyBorder="1" applyAlignment="1" applyProtection="1">
      <alignment horizontal="center"/>
    </xf>
    <xf numFmtId="167" fontId="35" fillId="4" borderId="15" xfId="0" applyNumberFormat="1" applyFont="1" applyFill="1" applyBorder="1" applyAlignment="1" applyProtection="1">
      <alignment horizontal="right"/>
    </xf>
    <xf numFmtId="167" fontId="35" fillId="6" borderId="15" xfId="0" applyNumberFormat="1" applyFont="1" applyFill="1" applyBorder="1" applyAlignment="1" applyProtection="1">
      <alignment horizontal="right"/>
    </xf>
    <xf numFmtId="4" fontId="31" fillId="0" borderId="0" xfId="0" applyNumberFormat="1" applyFont="1" applyBorder="1" applyProtection="1">
      <protection locked="0"/>
    </xf>
    <xf numFmtId="4" fontId="31" fillId="0" borderId="0" xfId="0" applyNumberFormat="1" applyFont="1" applyBorder="1" applyAlignment="1" applyProtection="1">
      <alignment horizontal="left"/>
      <protection locked="0"/>
    </xf>
    <xf numFmtId="4" fontId="31" fillId="0" borderId="0" xfId="0" applyNumberFormat="1" applyFont="1" applyBorder="1" applyAlignment="1" applyProtection="1">
      <alignment horizontal="center"/>
      <protection locked="0"/>
    </xf>
    <xf numFmtId="167" fontId="31" fillId="6" borderId="15" xfId="0" applyNumberFormat="1" applyFont="1" applyFill="1" applyBorder="1" applyAlignment="1" applyProtection="1">
      <alignment horizontal="center"/>
    </xf>
    <xf numFmtId="167" fontId="31" fillId="0" borderId="15" xfId="0" applyNumberFormat="1" applyFont="1" applyBorder="1" applyAlignment="1" applyProtection="1">
      <alignment horizontal="center"/>
    </xf>
    <xf numFmtId="167" fontId="31" fillId="0" borderId="53" xfId="0" applyNumberFormat="1" applyFont="1" applyBorder="1" applyAlignment="1" applyProtection="1">
      <alignment horizontal="center"/>
    </xf>
    <xf numFmtId="167" fontId="31" fillId="0" borderId="55" xfId="0" applyNumberFormat="1" applyFont="1" applyBorder="1" applyAlignment="1" applyProtection="1">
      <alignment horizontal="center"/>
    </xf>
    <xf numFmtId="167" fontId="31" fillId="0" borderId="57" xfId="0" applyNumberFormat="1" applyFont="1" applyBorder="1" applyAlignment="1" applyProtection="1">
      <alignment horizontal="center"/>
    </xf>
    <xf numFmtId="4" fontId="31" fillId="0" borderId="13" xfId="0" applyNumberFormat="1" applyFont="1" applyFill="1" applyBorder="1" applyAlignment="1" applyProtection="1">
      <protection locked="0"/>
    </xf>
    <xf numFmtId="0" fontId="29" fillId="0" borderId="7" xfId="0" applyFont="1" applyFill="1" applyBorder="1" applyAlignment="1" applyProtection="1">
      <protection locked="0"/>
    </xf>
    <xf numFmtId="4" fontId="32" fillId="0" borderId="42" xfId="0" applyNumberFormat="1" applyFont="1" applyFill="1" applyBorder="1" applyProtection="1">
      <protection locked="0"/>
    </xf>
    <xf numFmtId="4" fontId="31" fillId="0" borderId="6" xfId="0" applyNumberFormat="1" applyFont="1" applyFill="1" applyBorder="1" applyAlignment="1" applyProtection="1">
      <alignment horizontal="left"/>
      <protection locked="0"/>
    </xf>
    <xf numFmtId="4" fontId="32" fillId="0" borderId="71" xfId="0" applyNumberFormat="1" applyFont="1" applyFill="1" applyBorder="1" applyProtection="1">
      <protection locked="0"/>
    </xf>
    <xf numFmtId="4" fontId="32" fillId="0" borderId="35" xfId="0" applyNumberFormat="1" applyFont="1" applyFill="1" applyBorder="1" applyProtection="1">
      <protection locked="0"/>
    </xf>
    <xf numFmtId="167" fontId="31" fillId="0" borderId="84" xfId="0" applyNumberFormat="1" applyFont="1" applyFill="1" applyBorder="1" applyProtection="1">
      <protection locked="0"/>
    </xf>
    <xf numFmtId="4" fontId="31" fillId="0" borderId="13" xfId="0" applyNumberFormat="1" applyFont="1" applyBorder="1" applyAlignment="1" applyProtection="1"/>
    <xf numFmtId="0" fontId="29" fillId="0" borderId="7" xfId="0" applyFont="1" applyBorder="1" applyAlignment="1" applyProtection="1"/>
    <xf numFmtId="4" fontId="32" fillId="0" borderId="11" xfId="0" applyNumberFormat="1" applyFont="1" applyBorder="1" applyProtection="1">
      <protection locked="0"/>
    </xf>
    <xf numFmtId="4" fontId="32" fillId="0" borderId="59" xfId="0" applyNumberFormat="1" applyFont="1" applyBorder="1" applyProtection="1">
      <protection locked="0"/>
    </xf>
    <xf numFmtId="0" fontId="29" fillId="0" borderId="8" xfId="0" applyFont="1" applyBorder="1" applyAlignment="1" applyProtection="1"/>
    <xf numFmtId="0" fontId="29" fillId="0" borderId="71" xfId="0" applyFont="1" applyBorder="1" applyAlignment="1" applyProtection="1"/>
    <xf numFmtId="4" fontId="31" fillId="0" borderId="14" xfId="0" applyNumberFormat="1" applyFont="1" applyBorder="1" applyAlignment="1" applyProtection="1"/>
    <xf numFmtId="0" fontId="31" fillId="0" borderId="57" xfId="0" applyFont="1" applyBorder="1" applyProtection="1">
      <protection locked="0"/>
    </xf>
    <xf numFmtId="15" fontId="35" fillId="0" borderId="86" xfId="0" applyNumberFormat="1" applyFont="1" applyBorder="1" applyAlignment="1" applyProtection="1">
      <alignment horizontal="center"/>
    </xf>
    <xf numFmtId="15" fontId="35" fillId="0" borderId="24" xfId="0" applyNumberFormat="1" applyFont="1" applyBorder="1" applyAlignment="1" applyProtection="1">
      <alignment horizontal="center"/>
    </xf>
    <xf numFmtId="0" fontId="31" fillId="0" borderId="0" xfId="0" applyFont="1" applyProtection="1">
      <protection locked="0"/>
    </xf>
    <xf numFmtId="0" fontId="32" fillId="0" borderId="0" xfId="0" applyFont="1" applyAlignment="1" applyProtection="1">
      <alignment wrapText="1"/>
      <protection locked="0"/>
    </xf>
    <xf numFmtId="4" fontId="32" fillId="0" borderId="0" xfId="0" applyNumberFormat="1" applyFont="1" applyProtection="1">
      <protection locked="0"/>
    </xf>
    <xf numFmtId="171" fontId="35" fillId="4" borderId="62" xfId="0" applyNumberFormat="1" applyFont="1" applyFill="1" applyBorder="1" applyAlignment="1" applyProtection="1">
      <alignment horizontal="center"/>
    </xf>
    <xf numFmtId="4" fontId="32" fillId="0" borderId="0" xfId="0" applyNumberFormat="1" applyFont="1" applyAlignment="1" applyProtection="1">
      <alignment horizontal="right"/>
      <protection locked="0"/>
    </xf>
    <xf numFmtId="0" fontId="40" fillId="0" borderId="7" xfId="0" applyFont="1" applyFill="1" applyBorder="1" applyAlignment="1" applyProtection="1">
      <protection locked="0"/>
    </xf>
    <xf numFmtId="0" fontId="40" fillId="0" borderId="6" xfId="0" applyFont="1" applyFill="1" applyBorder="1" applyAlignment="1" applyProtection="1">
      <protection locked="0"/>
    </xf>
    <xf numFmtId="0" fontId="40" fillId="0" borderId="13" xfId="0" applyFont="1" applyFill="1" applyBorder="1" applyAlignment="1" applyProtection="1">
      <protection locked="0"/>
    </xf>
    <xf numFmtId="0" fontId="40" fillId="0" borderId="15" xfId="0" applyFont="1" applyFill="1" applyBorder="1" applyAlignment="1" applyProtection="1">
      <protection locked="0"/>
    </xf>
    <xf numFmtId="4" fontId="31" fillId="0" borderId="0" xfId="0" applyNumberFormat="1" applyFont="1" applyFill="1" applyBorder="1" applyAlignment="1" applyProtection="1">
      <alignment horizontal="left"/>
      <protection locked="0"/>
    </xf>
    <xf numFmtId="0" fontId="40" fillId="0" borderId="0" xfId="0" applyFont="1" applyFill="1" applyBorder="1" applyProtection="1">
      <protection locked="0"/>
    </xf>
    <xf numFmtId="0" fontId="40" fillId="0" borderId="6" xfId="0" applyFont="1" applyFill="1" applyBorder="1" applyProtection="1">
      <protection locked="0"/>
    </xf>
    <xf numFmtId="0" fontId="40" fillId="0" borderId="12" xfId="0" applyFont="1" applyFill="1" applyBorder="1" applyProtection="1">
      <protection locked="0"/>
    </xf>
    <xf numFmtId="4" fontId="31" fillId="0" borderId="64" xfId="0" applyNumberFormat="1" applyFont="1" applyBorder="1" applyAlignment="1" applyProtection="1"/>
    <xf numFmtId="4" fontId="32" fillId="0" borderId="47" xfId="0" applyNumberFormat="1" applyFont="1" applyBorder="1" applyProtection="1">
      <protection locked="0"/>
    </xf>
    <xf numFmtId="0" fontId="29" fillId="0" borderId="14" xfId="0" applyFont="1" applyBorder="1" applyAlignment="1" applyProtection="1"/>
    <xf numFmtId="4" fontId="31" fillId="0" borderId="70" xfId="0" applyNumberFormat="1" applyFont="1" applyBorder="1" applyAlignment="1" applyProtection="1"/>
    <xf numFmtId="15" fontId="31" fillId="0" borderId="0" xfId="0" applyNumberFormat="1" applyFont="1" applyBorder="1" applyAlignment="1" applyProtection="1">
      <alignment horizontal="center"/>
      <protection locked="0"/>
    </xf>
    <xf numFmtId="167" fontId="31" fillId="0" borderId="0" xfId="0" applyNumberFormat="1" applyFont="1" applyBorder="1" applyAlignment="1" applyProtection="1">
      <alignment horizontal="center"/>
      <protection locked="0"/>
    </xf>
    <xf numFmtId="15" fontId="31" fillId="3" borderId="0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>
      <protection locked="0"/>
    </xf>
    <xf numFmtId="15" fontId="31" fillId="0" borderId="0" xfId="0" applyNumberFormat="1" applyFont="1" applyBorder="1" applyAlignment="1" applyProtection="1">
      <alignment horizontal="left"/>
      <protection locked="0"/>
    </xf>
    <xf numFmtId="15" fontId="32" fillId="0" borderId="0" xfId="0" applyNumberFormat="1" applyFont="1" applyBorder="1" applyAlignment="1" applyProtection="1">
      <protection locked="0"/>
    </xf>
    <xf numFmtId="15" fontId="35" fillId="0" borderId="56" xfId="0" applyNumberFormat="1" applyFont="1" applyBorder="1" applyAlignment="1" applyProtection="1">
      <alignment horizontal="center"/>
    </xf>
    <xf numFmtId="15" fontId="35" fillId="0" borderId="72" xfId="0" applyNumberFormat="1" applyFont="1" applyBorder="1" applyAlignment="1" applyProtection="1">
      <alignment horizontal="center"/>
    </xf>
    <xf numFmtId="4" fontId="31" fillId="0" borderId="6" xfId="0" applyNumberFormat="1" applyFont="1" applyFill="1" applyBorder="1" applyAlignment="1" applyProtection="1">
      <protection locked="0"/>
    </xf>
    <xf numFmtId="4" fontId="32" fillId="0" borderId="83" xfId="0" applyNumberFormat="1" applyFont="1" applyFill="1" applyBorder="1" applyProtection="1">
      <protection locked="0"/>
    </xf>
    <xf numFmtId="4" fontId="32" fillId="0" borderId="69" xfId="0" applyNumberFormat="1" applyFont="1" applyBorder="1" applyProtection="1">
      <protection locked="0"/>
    </xf>
    <xf numFmtId="0" fontId="29" fillId="0" borderId="13" xfId="0" applyFont="1" applyBorder="1" applyAlignment="1" applyProtection="1"/>
    <xf numFmtId="171" fontId="35" fillId="4" borderId="65" xfId="0" applyNumberFormat="1" applyFont="1" applyFill="1" applyBorder="1" applyAlignment="1" applyProtection="1">
      <alignment horizontal="right"/>
    </xf>
    <xf numFmtId="171" fontId="35" fillId="4" borderId="15" xfId="0" applyNumberFormat="1" applyFont="1" applyFill="1" applyBorder="1" applyAlignment="1" applyProtection="1">
      <alignment horizontal="right"/>
    </xf>
    <xf numFmtId="171" fontId="35" fillId="4" borderId="85" xfId="0" applyNumberFormat="1" applyFont="1" applyFill="1" applyBorder="1" applyAlignment="1" applyProtection="1">
      <alignment horizontal="right"/>
    </xf>
    <xf numFmtId="4" fontId="31" fillId="0" borderId="6" xfId="0" applyNumberFormat="1" applyFont="1" applyBorder="1" applyAlignment="1" applyProtection="1"/>
    <xf numFmtId="4" fontId="31" fillId="0" borderId="0" xfId="0" applyNumberFormat="1" applyFont="1" applyFill="1" applyBorder="1" applyAlignment="1" applyProtection="1">
      <protection locked="0"/>
    </xf>
    <xf numFmtId="0" fontId="29" fillId="0" borderId="0" xfId="0" applyFont="1" applyBorder="1" applyAlignment="1" applyProtection="1"/>
    <xf numFmtId="0" fontId="29" fillId="0" borderId="6" xfId="0" applyFont="1" applyFill="1" applyBorder="1" applyAlignment="1" applyProtection="1">
      <alignment horizontal="left"/>
      <protection locked="0"/>
    </xf>
    <xf numFmtId="4" fontId="31" fillId="0" borderId="6" xfId="0" applyNumberFormat="1" applyFont="1" applyBorder="1" applyAlignment="1" applyProtection="1">
      <alignment horizontal="left"/>
    </xf>
    <xf numFmtId="0" fontId="29" fillId="0" borderId="6" xfId="0" applyFont="1" applyBorder="1" applyAlignment="1" applyProtection="1">
      <alignment horizontal="left"/>
    </xf>
    <xf numFmtId="4" fontId="31" fillId="0" borderId="82" xfId="0" applyNumberFormat="1" applyFont="1" applyBorder="1" applyAlignment="1" applyProtection="1"/>
    <xf numFmtId="4" fontId="29" fillId="0" borderId="0" xfId="0" applyNumberFormat="1" applyFont="1" applyFill="1" applyBorder="1" applyProtection="1">
      <protection locked="0"/>
    </xf>
    <xf numFmtId="167" fontId="31" fillId="0" borderId="35" xfId="0" applyNumberFormat="1" applyFont="1" applyFill="1" applyBorder="1" applyProtection="1">
      <protection locked="0"/>
    </xf>
    <xf numFmtId="0" fontId="29" fillId="0" borderId="7" xfId="0" applyFont="1" applyFill="1" applyBorder="1" applyProtection="1">
      <protection locked="0"/>
    </xf>
    <xf numFmtId="0" fontId="29" fillId="0" borderId="0" xfId="0" applyFont="1" applyFill="1" applyBorder="1" applyProtection="1">
      <protection locked="0"/>
    </xf>
    <xf numFmtId="4" fontId="32" fillId="0" borderId="26" xfId="0" applyNumberFormat="1" applyFont="1" applyFill="1" applyBorder="1" applyProtection="1">
      <protection locked="0"/>
    </xf>
    <xf numFmtId="167" fontId="31" fillId="0" borderId="56" xfId="0" applyNumberFormat="1" applyFont="1" applyBorder="1" applyAlignment="1" applyProtection="1">
      <alignment horizontal="center"/>
    </xf>
    <xf numFmtId="0" fontId="14" fillId="0" borderId="0" xfId="0" applyFont="1" applyAlignment="1" applyProtection="1">
      <alignment horizontal="right"/>
    </xf>
    <xf numFmtId="17" fontId="7" fillId="0" borderId="0" xfId="0" applyNumberFormat="1" applyFont="1" applyBorder="1" applyAlignment="1" applyProtection="1">
      <alignment horizontal="center"/>
    </xf>
    <xf numFmtId="0" fontId="41" fillId="0" borderId="64" xfId="1" applyFont="1" applyFill="1" applyBorder="1" applyAlignment="1" applyProtection="1">
      <alignment wrapText="1"/>
      <protection locked="0"/>
    </xf>
    <xf numFmtId="0" fontId="41" fillId="0" borderId="13" xfId="1" applyFont="1" applyFill="1" applyBorder="1" applyAlignment="1" applyProtection="1">
      <alignment wrapText="1"/>
      <protection locked="0"/>
    </xf>
    <xf numFmtId="0" fontId="41" fillId="0" borderId="12" xfId="1" applyFont="1" applyFill="1" applyBorder="1" applyAlignment="1" applyProtection="1">
      <alignment wrapText="1"/>
      <protection locked="0"/>
    </xf>
    <xf numFmtId="0" fontId="41" fillId="0" borderId="6" xfId="1" applyFont="1" applyFill="1" applyBorder="1" applyAlignment="1" applyProtection="1">
      <alignment wrapText="1"/>
      <protection locked="0"/>
    </xf>
    <xf numFmtId="17" fontId="12" fillId="0" borderId="0" xfId="0" applyNumberFormat="1" applyFont="1" applyBorder="1" applyAlignment="1" applyProtection="1">
      <alignment horizontal="center"/>
      <protection locked="0"/>
    </xf>
    <xf numFmtId="4" fontId="32" fillId="2" borderId="12" xfId="0" applyNumberFormat="1" applyFont="1" applyFill="1" applyBorder="1" applyAlignment="1" applyProtection="1">
      <alignment horizontal="left"/>
      <protection locked="0"/>
    </xf>
    <xf numFmtId="4" fontId="32" fillId="2" borderId="6" xfId="0" applyNumberFormat="1" applyFont="1" applyFill="1" applyBorder="1" applyAlignment="1" applyProtection="1">
      <alignment horizontal="left"/>
      <protection locked="0"/>
    </xf>
    <xf numFmtId="0" fontId="24" fillId="0" borderId="6" xfId="0" applyFont="1" applyBorder="1" applyAlignment="1" applyProtection="1">
      <alignment wrapText="1"/>
      <protection locked="0"/>
    </xf>
    <xf numFmtId="0" fontId="24" fillId="0" borderId="12" xfId="0" applyFont="1" applyBorder="1" applyAlignment="1" applyProtection="1">
      <alignment wrapText="1"/>
      <protection locked="0"/>
    </xf>
    <xf numFmtId="4" fontId="32" fillId="6" borderId="0" xfId="0" applyNumberFormat="1" applyFont="1" applyFill="1" applyProtection="1">
      <protection locked="0"/>
    </xf>
    <xf numFmtId="0" fontId="41" fillId="0" borderId="7" xfId="1" applyFont="1" applyFill="1" applyBorder="1" applyAlignment="1" applyProtection="1">
      <alignment wrapText="1"/>
      <protection locked="0"/>
    </xf>
    <xf numFmtId="168" fontId="32" fillId="0" borderId="87" xfId="0" applyNumberFormat="1" applyFont="1" applyBorder="1" applyAlignment="1" applyProtection="1">
      <alignment horizontal="center"/>
      <protection locked="0"/>
    </xf>
    <xf numFmtId="171" fontId="32" fillId="2" borderId="12" xfId="0" applyNumberFormat="1" applyFont="1" applyFill="1" applyBorder="1" applyAlignment="1" applyProtection="1">
      <alignment horizontal="center"/>
      <protection locked="0"/>
    </xf>
    <xf numFmtId="171" fontId="32" fillId="8" borderId="12" xfId="0" applyNumberFormat="1" applyFont="1" applyFill="1" applyBorder="1" applyAlignment="1" applyProtection="1">
      <alignment horizontal="center"/>
      <protection locked="0"/>
    </xf>
    <xf numFmtId="15" fontId="35" fillId="0" borderId="88" xfId="0" applyNumberFormat="1" applyFont="1" applyBorder="1" applyAlignment="1" applyProtection="1">
      <alignment horizontal="left" wrapText="1"/>
    </xf>
    <xf numFmtId="15" fontId="35" fillId="0" borderId="0" xfId="0" applyNumberFormat="1" applyFont="1" applyBorder="1" applyAlignment="1" applyProtection="1">
      <alignment horizontal="left" wrapText="1"/>
    </xf>
    <xf numFmtId="15" fontId="35" fillId="6" borderId="0" xfId="0" applyNumberFormat="1" applyFont="1" applyFill="1" applyBorder="1" applyAlignment="1" applyProtection="1">
      <alignment horizontal="center" wrapText="1"/>
    </xf>
    <xf numFmtId="15" fontId="35" fillId="0" borderId="0" xfId="0" applyNumberFormat="1" applyFont="1" applyBorder="1" applyAlignment="1" applyProtection="1">
      <alignment horizontal="center" wrapText="1"/>
    </xf>
    <xf numFmtId="167" fontId="35" fillId="6" borderId="0" xfId="0" applyNumberFormat="1" applyFont="1" applyFill="1" applyBorder="1" applyAlignment="1" applyProtection="1">
      <alignment horizontal="left" wrapText="1"/>
    </xf>
    <xf numFmtId="15" fontId="35" fillId="0" borderId="67" xfId="0" applyNumberFormat="1" applyFont="1" applyBorder="1" applyAlignment="1" applyProtection="1">
      <alignment horizontal="left" wrapText="1"/>
    </xf>
    <xf numFmtId="0" fontId="28" fillId="6" borderId="0" xfId="0" applyFont="1" applyFill="1" applyBorder="1" applyAlignment="1" applyProtection="1">
      <alignment horizontal="center"/>
    </xf>
    <xf numFmtId="0" fontId="28" fillId="6" borderId="0" xfId="0" applyFont="1" applyFill="1" applyBorder="1" applyAlignment="1" applyProtection="1">
      <alignment horizontal="left"/>
      <protection locked="0"/>
    </xf>
    <xf numFmtId="17" fontId="9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left"/>
    </xf>
    <xf numFmtId="0" fontId="33" fillId="3" borderId="55" xfId="0" applyFont="1" applyFill="1" applyBorder="1" applyAlignment="1">
      <alignment horizontal="right"/>
    </xf>
    <xf numFmtId="0" fontId="33" fillId="3" borderId="57" xfId="0" applyFont="1" applyFill="1" applyBorder="1" applyAlignment="1">
      <alignment horizontal="right"/>
    </xf>
    <xf numFmtId="0" fontId="14" fillId="0" borderId="0" xfId="0" applyFont="1" applyAlignment="1" applyProtection="1">
      <alignment horizontal="right"/>
    </xf>
    <xf numFmtId="171" fontId="35" fillId="0" borderId="55" xfId="0" applyNumberFormat="1" applyFont="1" applyFill="1" applyBorder="1" applyAlignment="1" applyProtection="1">
      <alignment horizontal="center" wrapText="1"/>
    </xf>
    <xf numFmtId="171" fontId="35" fillId="0" borderId="56" xfId="0" applyNumberFormat="1" applyFont="1" applyFill="1" applyBorder="1" applyAlignment="1" applyProtection="1">
      <alignment horizontal="center" wrapText="1"/>
    </xf>
    <xf numFmtId="4" fontId="31" fillId="0" borderId="0" xfId="0" applyNumberFormat="1" applyFont="1" applyBorder="1" applyAlignment="1" applyProtection="1">
      <alignment horizontal="center"/>
    </xf>
    <xf numFmtId="4" fontId="31" fillId="0" borderId="67" xfId="0" applyNumberFormat="1" applyFont="1" applyBorder="1" applyAlignment="1" applyProtection="1">
      <alignment horizontal="center"/>
    </xf>
    <xf numFmtId="4" fontId="31" fillId="0" borderId="55" xfId="0" applyNumberFormat="1" applyFont="1" applyBorder="1" applyAlignment="1" applyProtection="1">
      <alignment horizontal="left"/>
    </xf>
    <xf numFmtId="4" fontId="31" fillId="0" borderId="57" xfId="0" applyNumberFormat="1" applyFont="1" applyBorder="1" applyAlignment="1" applyProtection="1">
      <alignment horizontal="left"/>
    </xf>
    <xf numFmtId="4" fontId="31" fillId="0" borderId="56" xfId="0" applyNumberFormat="1" applyFont="1" applyBorder="1" applyAlignment="1" applyProtection="1">
      <alignment horizontal="left"/>
    </xf>
    <xf numFmtId="4" fontId="31" fillId="0" borderId="25" xfId="0" applyNumberFormat="1" applyFont="1" applyBorder="1" applyAlignment="1" applyProtection="1">
      <alignment horizontal="left"/>
    </xf>
    <xf numFmtId="4" fontId="31" fillId="0" borderId="26" xfId="0" applyNumberFormat="1" applyFont="1" applyBorder="1" applyAlignment="1" applyProtection="1">
      <alignment horizontal="left"/>
    </xf>
    <xf numFmtId="0" fontId="35" fillId="0" borderId="44" xfId="0" applyFont="1" applyBorder="1" applyAlignment="1" applyProtection="1">
      <alignment horizontal="right"/>
    </xf>
    <xf numFmtId="0" fontId="35" fillId="0" borderId="45" xfId="0" applyFont="1" applyBorder="1" applyAlignment="1" applyProtection="1">
      <alignment horizontal="right"/>
    </xf>
    <xf numFmtId="0" fontId="35" fillId="0" borderId="45" xfId="0" applyFont="1" applyBorder="1" applyAlignment="1" applyProtection="1">
      <alignment horizontal="left"/>
    </xf>
    <xf numFmtId="0" fontId="29" fillId="0" borderId="45" xfId="0" applyFont="1" applyBorder="1" applyProtection="1"/>
    <xf numFmtId="0" fontId="29" fillId="0" borderId="46" xfId="0" applyFont="1" applyBorder="1" applyProtection="1"/>
    <xf numFmtId="0" fontId="36" fillId="0" borderId="55" xfId="0" applyFont="1" applyBorder="1" applyAlignment="1" applyProtection="1">
      <alignment horizontal="center"/>
    </xf>
    <xf numFmtId="0" fontId="36" fillId="0" borderId="56" xfId="0" applyFont="1" applyBorder="1" applyAlignment="1" applyProtection="1">
      <alignment horizontal="center"/>
    </xf>
    <xf numFmtId="15" fontId="37" fillId="0" borderId="53" xfId="0" applyNumberFormat="1" applyFont="1" applyBorder="1" applyAlignment="1" applyProtection="1">
      <alignment horizontal="center"/>
    </xf>
    <xf numFmtId="15" fontId="37" fillId="0" borderId="55" xfId="0" applyNumberFormat="1" applyFont="1" applyBorder="1" applyAlignment="1" applyProtection="1">
      <alignment horizontal="center"/>
    </xf>
    <xf numFmtId="15" fontId="37" fillId="0" borderId="57" xfId="0" applyNumberFormat="1" applyFont="1" applyBorder="1" applyAlignment="1" applyProtection="1">
      <alignment horizontal="center"/>
    </xf>
  </cellXfs>
  <cellStyles count="3">
    <cellStyle name="Normal" xfId="0" builtinId="0"/>
    <cellStyle name="Normal_Hoja1" xfId="1"/>
    <cellStyle name="Porcentaje" xfId="2" builtinId="5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Medium9"/>
  <colors>
    <mruColors>
      <color rgb="FF009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HN" sz="1400">
                <a:latin typeface="Arial" panose="020B0604020202020204" pitchFamily="34" charset="0"/>
                <a:cs typeface="Arial" panose="020B0604020202020204" pitchFamily="34" charset="0"/>
              </a:rPr>
              <a:t>DISTRIBUCIÓN DE LOS GASTOS ACUMULADOS</a:t>
            </a:r>
          </a:p>
        </c:rich>
      </c:tx>
      <c:layout>
        <c:manualLayout>
          <c:xMode val="edge"/>
          <c:yMode val="edge"/>
          <c:x val="0.18134715025906739"/>
          <c:y val="2.582159624413145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343518476375425"/>
          <c:w val="0.9040088618401565"/>
          <c:h val="0.3229266861873481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2.1795439632545929E-2"/>
                  <c:y val="-8.2999649891213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124675630703881"/>
                  <c:y val="-5.1193100602571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7169409427569303E-2"/>
                  <c:y val="-0.1318805493780102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5266779705401232"/>
                  <c:y val="1.66894816636491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7959189970058813E-2"/>
                  <c:y val="1.09738437099109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9594092212379378E-2"/>
                  <c:y val="-9.43478170148279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7.3118279569892475E-2"/>
                  <c:y val="1.6059166013999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32224215473193984"/>
                  <c:y val="0.12652367543212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26343159039317132"/>
                  <c:y val="-0.113037893384714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5.8968347033157903E-3"/>
                  <c:y val="-5.8900865481774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22148052202992258"/>
                  <c:y val="-9.52587993828224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3404081851459545"/>
                  <c:y val="5.34102233508137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0.29387756991017638"/>
                  <c:y val="-4.1084787192933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9.8082410289725863E-2"/>
                  <c:y val="-0.151960011238468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0.34530614464445725"/>
                  <c:y val="4.7247505271873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  <a:prstDash val="solid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RESUMEN!$D$3:$R$3</c:f>
              <c:strCache>
                <c:ptCount val="15"/>
                <c:pt idx="0">
                  <c:v>Educación</c:v>
                </c:pt>
                <c:pt idx="1">
                  <c:v>Nutrición</c:v>
                </c:pt>
                <c:pt idx="2">
                  <c:v>Admón.</c:v>
                </c:pt>
                <c:pt idx="3">
                  <c:v>Suministros</c:v>
                </c:pt>
                <c:pt idx="4">
                  <c:v>Ayuda por Col.</c:v>
                </c:pt>
                <c:pt idx="5">
                  <c:v>Transporte</c:v>
                </c:pt>
                <c:pt idx="6">
                  <c:v>Higiene y Salud</c:v>
                </c:pt>
                <c:pt idx="7">
                  <c:v> Mant. del Edif.</c:v>
                </c:pt>
                <c:pt idx="8">
                  <c:v>Alquileres</c:v>
                </c:pt>
                <c:pt idx="9">
                  <c:v>Material de Oficina</c:v>
                </c:pt>
                <c:pt idx="10">
                  <c:v>Impuestos y Contribuciones</c:v>
                </c:pt>
                <c:pt idx="11">
                  <c:v>Servicios Contratados</c:v>
                </c:pt>
                <c:pt idx="12">
                  <c:v>Contenedor</c:v>
                </c:pt>
                <c:pt idx="13">
                  <c:v>Voluntarios</c:v>
                </c:pt>
                <c:pt idx="14">
                  <c:v>Varios</c:v>
                </c:pt>
              </c:strCache>
            </c:strRef>
          </c:cat>
          <c:val>
            <c:numRef>
              <c:f>RESUMEN!$D$16:$R$16</c:f>
              <c:numCache>
                <c:formatCode>"L."\ #,##0.00</c:formatCode>
                <c:ptCount val="15"/>
                <c:pt idx="0">
                  <c:v>680294</c:v>
                </c:pt>
                <c:pt idx="1">
                  <c:v>2707</c:v>
                </c:pt>
                <c:pt idx="2">
                  <c:v>329.85</c:v>
                </c:pt>
                <c:pt idx="3">
                  <c:v>0</c:v>
                </c:pt>
                <c:pt idx="4">
                  <c:v>212560</c:v>
                </c:pt>
                <c:pt idx="5">
                  <c:v>5543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670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270192464739995E-2"/>
          <c:y val="0.82153674249721409"/>
          <c:w val="0.94921452349121149"/>
          <c:h val="0.16613782134490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bg2">
          <a:lumMod val="10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 alignWithMargins="0"/>
    <c:pageMargins b="1" l="0.75000000000000011" r="0.75000000000000011" t="1" header="0" footer="0"/>
    <c:pageSetup orientation="landscape" horizontalDpi="204" verticalDpi="196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EVOLUCIÓN DE LOS COSTOS POR RUBRO</a:t>
            </a:r>
          </a:p>
        </c:rich>
      </c:tx>
      <c:layout>
        <c:manualLayout>
          <c:xMode val="edge"/>
          <c:yMode val="edge"/>
          <c:x val="0.32690073133891501"/>
          <c:y val="3.11130246880542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370416251476147"/>
          <c:y val="0.11022377891812424"/>
          <c:w val="0.70740868671999191"/>
          <c:h val="0.45636538999991594"/>
        </c:manualLayout>
      </c:layout>
      <c:lineChart>
        <c:grouping val="standard"/>
        <c:varyColors val="0"/>
        <c:ser>
          <c:idx val="2"/>
          <c:order val="0"/>
          <c:tx>
            <c:strRef>
              <c:f>RESUMEN!$D$3</c:f>
              <c:strCache>
                <c:ptCount val="1"/>
                <c:pt idx="0">
                  <c:v>Educación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RESUMEN!$D$4:$D$16</c:f>
              <c:numCache>
                <c:formatCode>"L."\ #,##0.00</c:formatCode>
                <c:ptCount val="13"/>
                <c:pt idx="0">
                  <c:v>18610</c:v>
                </c:pt>
                <c:pt idx="1">
                  <c:v>431245</c:v>
                </c:pt>
                <c:pt idx="2">
                  <c:v>230439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680294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RESUMEN!$E$3</c:f>
              <c:strCache>
                <c:ptCount val="1"/>
                <c:pt idx="0">
                  <c:v>Nutrición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RESUMEN!$E$4:$E$16</c:f>
              <c:numCache>
                <c:formatCode>"L."\ #,##0.00</c:formatCode>
                <c:ptCount val="13"/>
                <c:pt idx="0">
                  <c:v>1179</c:v>
                </c:pt>
                <c:pt idx="1">
                  <c:v>980</c:v>
                </c:pt>
                <c:pt idx="2">
                  <c:v>509</c:v>
                </c:pt>
                <c:pt idx="3">
                  <c:v>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2707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RESUMEN!$F$3</c:f>
              <c:strCache>
                <c:ptCount val="1"/>
                <c:pt idx="0">
                  <c:v>Admón.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RESUMEN!$F$4:$F$16</c:f>
              <c:numCache>
                <c:formatCode>"L."\ #,##0.00</c:formatCode>
                <c:ptCount val="13"/>
                <c:pt idx="0">
                  <c:v>307.85000000000002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329.85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RESUMEN!$G$3</c:f>
              <c:strCache>
                <c:ptCount val="1"/>
                <c:pt idx="0">
                  <c:v>Suministros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RESUMEN!$G$4:$G$16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RESUMEN!$H$3</c:f>
              <c:strCache>
                <c:ptCount val="1"/>
                <c:pt idx="0">
                  <c:v>Ayuda por Col.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RESUMEN!$H$4:$H$16</c:f>
              <c:numCache>
                <c:formatCode>"L."\ #,##0.00</c:formatCode>
                <c:ptCount val="13"/>
                <c:pt idx="0">
                  <c:v>4700</c:v>
                </c:pt>
                <c:pt idx="1">
                  <c:v>0</c:v>
                </c:pt>
                <c:pt idx="2">
                  <c:v>63580</c:v>
                </c:pt>
                <c:pt idx="3">
                  <c:v>67100</c:v>
                </c:pt>
                <c:pt idx="4">
                  <c:v>77180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212560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RESUMEN!$I$3</c:f>
              <c:strCache>
                <c:ptCount val="1"/>
                <c:pt idx="0">
                  <c:v>Transporte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RESUMEN!$I$4:$I$16</c:f>
              <c:numCache>
                <c:formatCode>"L."\ #,##0.00</c:formatCode>
                <c:ptCount val="13"/>
                <c:pt idx="0">
                  <c:v>435</c:v>
                </c:pt>
                <c:pt idx="1">
                  <c:v>2536</c:v>
                </c:pt>
                <c:pt idx="2">
                  <c:v>2011</c:v>
                </c:pt>
                <c:pt idx="3">
                  <c:v>561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5543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RESUMEN!$J$3</c:f>
              <c:strCache>
                <c:ptCount val="1"/>
                <c:pt idx="0">
                  <c:v>Higiene y Salud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RESUMEN!$J$4:$J$16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RESUMEN!$K$3</c:f>
              <c:strCache>
                <c:ptCount val="1"/>
                <c:pt idx="0">
                  <c:v> Mant. del Edif.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RESUMEN!$K$4:$K$16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RESUMEN!$L$3</c:f>
              <c:strCache>
                <c:ptCount val="1"/>
                <c:pt idx="0">
                  <c:v>Alquileres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RESUMEN!$L$4:$L$16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RESUMEN!$M$3</c:f>
              <c:strCache>
                <c:ptCount val="1"/>
                <c:pt idx="0">
                  <c:v>Material de Oficina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RESUMEN!$M$4:$M$16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RESUMEN!$N$3</c:f>
              <c:strCache>
                <c:ptCount val="1"/>
                <c:pt idx="0">
                  <c:v>Impuestos y Contribuciones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RESUMEN!$N$4:$N$16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RESUMEN!$O$3</c:f>
              <c:strCache>
                <c:ptCount val="1"/>
                <c:pt idx="0">
                  <c:v>Servicios Contratados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RESUMEN!$O$4:$O$16</c:f>
              <c:numCache>
                <c:formatCode>"L."\ 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RESUMEN!#REF!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RESUMEN!#REF!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RESUMEN!$R$3</c:f>
              <c:strCache>
                <c:ptCount val="1"/>
                <c:pt idx="0">
                  <c:v>Varios</c:v>
                </c:pt>
              </c:strCache>
            </c:strRef>
          </c:tx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RESUMEN!$R$4:$R$16</c:f>
              <c:numCache>
                <c:formatCode>"L."\ #,##0.00</c:formatCode>
                <c:ptCount val="13"/>
                <c:pt idx="0">
                  <c:v>0</c:v>
                </c:pt>
                <c:pt idx="1">
                  <c:v>20</c:v>
                </c:pt>
                <c:pt idx="2">
                  <c:v>650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670</c:v>
                </c:pt>
              </c:numCache>
            </c:numRef>
          </c:val>
          <c:smooth val="0"/>
        </c:ser>
        <c:ser>
          <c:idx val="17"/>
          <c:order val="15"/>
          <c:tx>
            <c:strRef>
              <c:f>RESUMEN!$S$3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RESUMEN!$A$4:$A$16</c:f>
              <c:strCache>
                <c:ptCount val="13"/>
                <c:pt idx="0">
                  <c:v>Ene.</c:v>
                </c:pt>
                <c:pt idx="1">
                  <c:v>Feb.</c:v>
                </c:pt>
                <c:pt idx="2">
                  <c:v>Mar.</c:v>
                </c:pt>
                <c:pt idx="3">
                  <c:v>Abr.</c:v>
                </c:pt>
                <c:pt idx="4">
                  <c:v>May.</c:v>
                </c:pt>
                <c:pt idx="5">
                  <c:v>Jun.</c:v>
                </c:pt>
                <c:pt idx="6">
                  <c:v>Jul.</c:v>
                </c:pt>
                <c:pt idx="7">
                  <c:v>Ago.</c:v>
                </c:pt>
                <c:pt idx="8">
                  <c:v>Sep.</c:v>
                </c:pt>
                <c:pt idx="9">
                  <c:v>Oct.</c:v>
                </c:pt>
                <c:pt idx="10">
                  <c:v>Nov.</c:v>
                </c:pt>
                <c:pt idx="11">
                  <c:v>Dic.</c:v>
                </c:pt>
                <c:pt idx="12">
                  <c:v>TOTAL</c:v>
                </c:pt>
              </c:strCache>
            </c:strRef>
          </c:cat>
          <c:val>
            <c:numRef>
              <c:f>RESUMEN!$S$4:$S$16</c:f>
              <c:numCache>
                <c:formatCode>"L."\ #,##0.00</c:formatCode>
                <c:ptCount val="13"/>
                <c:pt idx="0">
                  <c:v>25231.85</c:v>
                </c:pt>
                <c:pt idx="1">
                  <c:v>434803</c:v>
                </c:pt>
                <c:pt idx="2">
                  <c:v>297201</c:v>
                </c:pt>
                <c:pt idx="3">
                  <c:v>67700</c:v>
                </c:pt>
                <c:pt idx="4">
                  <c:v>77180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902115.85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82672"/>
        <c:axId val="292383456"/>
      </c:lineChart>
      <c:catAx>
        <c:axId val="29238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92383456"/>
        <c:crosses val="autoZero"/>
        <c:auto val="1"/>
        <c:lblAlgn val="ctr"/>
        <c:lblOffset val="100"/>
        <c:tickMarkSkip val="1"/>
        <c:noMultiLvlLbl val="0"/>
      </c:catAx>
      <c:valAx>
        <c:axId val="292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COSTE</a:t>
                </a:r>
              </a:p>
            </c:rich>
          </c:tx>
          <c:layout>
            <c:manualLayout>
              <c:xMode val="edge"/>
              <c:yMode val="edge"/>
              <c:x val="9.4444638864586358E-2"/>
              <c:y val="0.285046728971962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L.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9238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 alignWithMargins="0"/>
    <c:pageMargins b="0.98425196850393692" l="0.78740157480314954" r="0.78740157480314954" t="0.98425196850393692" header="0" footer="0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30079</xdr:rowOff>
    </xdr:from>
    <xdr:to>
      <xdr:col>6</xdr:col>
      <xdr:colOff>762000</xdr:colOff>
      <xdr:row>51</xdr:row>
      <xdr:rowOff>116416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7</xdr:col>
      <xdr:colOff>105833</xdr:colOff>
      <xdr:row>18</xdr:row>
      <xdr:rowOff>158749</xdr:rowOff>
    </xdr:from>
    <xdr:to>
      <xdr:col>20</xdr:col>
      <xdr:colOff>535294</xdr:colOff>
      <xdr:row>51</xdr:row>
      <xdr:rowOff>84667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view="pageBreakPreview" zoomScale="60" workbookViewId="0">
      <selection activeCell="F8" sqref="F8"/>
    </sheetView>
  </sheetViews>
  <sheetFormatPr baseColWidth="10" defaultColWidth="17.140625" defaultRowHeight="18.75" x14ac:dyDescent="0.3"/>
  <cols>
    <col min="1" max="16384" width="17.140625" style="195"/>
  </cols>
  <sheetData>
    <row r="1" spans="1:21" s="194" customFormat="1" x14ac:dyDescent="0.3">
      <c r="A1" s="429" t="s">
        <v>0</v>
      </c>
      <c r="B1" s="429"/>
      <c r="C1" s="429"/>
      <c r="D1" s="430" t="s">
        <v>361</v>
      </c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1"/>
      <c r="Q1" s="1"/>
      <c r="R1" s="1"/>
      <c r="S1" s="1"/>
      <c r="T1" s="1"/>
      <c r="U1" s="1"/>
    </row>
    <row r="2" spans="1:21" ht="19.5" thickBot="1" x14ac:dyDescent="0.35">
      <c r="A2" s="431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</row>
    <row r="3" spans="1:21" s="200" customFormat="1" ht="73.5" thickBot="1" x14ac:dyDescent="0.35">
      <c r="A3" s="196" t="s">
        <v>1</v>
      </c>
      <c r="B3" s="197" t="s">
        <v>2</v>
      </c>
      <c r="C3" s="198" t="s">
        <v>3</v>
      </c>
      <c r="D3" s="197" t="s">
        <v>4</v>
      </c>
      <c r="E3" s="198" t="s">
        <v>5</v>
      </c>
      <c r="F3" s="197" t="s">
        <v>6</v>
      </c>
      <c r="G3" s="198" t="s">
        <v>7</v>
      </c>
      <c r="H3" s="197" t="s">
        <v>8</v>
      </c>
      <c r="I3" s="198" t="s">
        <v>9</v>
      </c>
      <c r="J3" s="197" t="s">
        <v>10</v>
      </c>
      <c r="K3" s="198" t="s">
        <v>11</v>
      </c>
      <c r="L3" s="198" t="s">
        <v>12</v>
      </c>
      <c r="M3" s="197" t="s">
        <v>13</v>
      </c>
      <c r="N3" s="198" t="s">
        <v>14</v>
      </c>
      <c r="O3" s="199" t="s">
        <v>76</v>
      </c>
    </row>
    <row r="4" spans="1:21" x14ac:dyDescent="0.3">
      <c r="A4" s="201" t="s">
        <v>16</v>
      </c>
      <c r="B4" s="202">
        <v>10000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3">
        <f t="shared" ref="O4:O16" si="0">+SUM(B4:N4)</f>
        <v>10000</v>
      </c>
    </row>
    <row r="5" spans="1:21" x14ac:dyDescent="0.3">
      <c r="A5" s="204" t="s">
        <v>17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6">
        <f t="shared" si="0"/>
        <v>0</v>
      </c>
    </row>
    <row r="6" spans="1:21" x14ac:dyDescent="0.3">
      <c r="A6" s="204" t="s">
        <v>18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>
        <f t="shared" si="0"/>
        <v>0</v>
      </c>
    </row>
    <row r="7" spans="1:21" x14ac:dyDescent="0.3">
      <c r="A7" s="204" t="s">
        <v>19</v>
      </c>
      <c r="B7" s="205"/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6">
        <f t="shared" si="0"/>
        <v>0</v>
      </c>
    </row>
    <row r="8" spans="1:21" x14ac:dyDescent="0.3">
      <c r="A8" s="204" t="s">
        <v>20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6">
        <f t="shared" si="0"/>
        <v>0</v>
      </c>
    </row>
    <row r="9" spans="1:21" x14ac:dyDescent="0.3">
      <c r="A9" s="204" t="s">
        <v>21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6">
        <f t="shared" si="0"/>
        <v>0</v>
      </c>
    </row>
    <row r="10" spans="1:21" x14ac:dyDescent="0.3">
      <c r="A10" s="204" t="s">
        <v>22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6">
        <f t="shared" si="0"/>
        <v>0</v>
      </c>
    </row>
    <row r="11" spans="1:21" x14ac:dyDescent="0.3">
      <c r="A11" s="204" t="s">
        <v>23</v>
      </c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6">
        <f t="shared" si="0"/>
        <v>0</v>
      </c>
    </row>
    <row r="12" spans="1:21" x14ac:dyDescent="0.3">
      <c r="A12" s="204" t="s">
        <v>24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6">
        <f t="shared" si="0"/>
        <v>0</v>
      </c>
    </row>
    <row r="13" spans="1:21" x14ac:dyDescent="0.3">
      <c r="A13" s="204" t="s">
        <v>25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6">
        <f t="shared" si="0"/>
        <v>0</v>
      </c>
    </row>
    <row r="14" spans="1:21" x14ac:dyDescent="0.3">
      <c r="A14" s="204" t="s">
        <v>26</v>
      </c>
      <c r="B14" s="205"/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6">
        <f t="shared" si="0"/>
        <v>0</v>
      </c>
    </row>
    <row r="15" spans="1:21" ht="19.5" thickBot="1" x14ac:dyDescent="0.35">
      <c r="A15" s="207" t="s">
        <v>27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9">
        <f t="shared" si="0"/>
        <v>0</v>
      </c>
    </row>
    <row r="16" spans="1:21" ht="19.5" thickBot="1" x14ac:dyDescent="0.35">
      <c r="A16" s="210" t="s">
        <v>28</v>
      </c>
      <c r="B16" s="211">
        <f>+SUM(B4:B15)</f>
        <v>10000</v>
      </c>
      <c r="C16" s="212">
        <f>+SUM(C4:C15)</f>
        <v>0</v>
      </c>
      <c r="D16" s="211">
        <f>+SUM(D4:D15)</f>
        <v>0</v>
      </c>
      <c r="E16" s="212">
        <f t="shared" ref="E16:N16" si="1">+SUM(E4:E15)</f>
        <v>0</v>
      </c>
      <c r="F16" s="211">
        <f t="shared" si="1"/>
        <v>0</v>
      </c>
      <c r="G16" s="212">
        <f t="shared" si="1"/>
        <v>0</v>
      </c>
      <c r="H16" s="211">
        <f t="shared" si="1"/>
        <v>0</v>
      </c>
      <c r="I16" s="212">
        <f t="shared" si="1"/>
        <v>0</v>
      </c>
      <c r="J16" s="211">
        <f t="shared" si="1"/>
        <v>0</v>
      </c>
      <c r="K16" s="212">
        <f t="shared" si="1"/>
        <v>0</v>
      </c>
      <c r="L16" s="211">
        <f t="shared" si="1"/>
        <v>0</v>
      </c>
      <c r="M16" s="211">
        <f t="shared" si="1"/>
        <v>0</v>
      </c>
      <c r="N16" s="212">
        <f t="shared" si="1"/>
        <v>0</v>
      </c>
      <c r="O16" s="211">
        <f t="shared" si="0"/>
        <v>10000</v>
      </c>
    </row>
    <row r="17" spans="1:15" ht="19.5" thickBot="1" x14ac:dyDescent="0.35">
      <c r="A17" s="213"/>
      <c r="B17" s="214"/>
      <c r="C17" s="214"/>
      <c r="D17" s="214"/>
      <c r="E17" s="214"/>
      <c r="F17" s="214"/>
      <c r="G17" s="214"/>
      <c r="H17" s="215"/>
      <c r="I17" s="214"/>
      <c r="J17" s="214"/>
      <c r="K17" s="214"/>
      <c r="L17" s="214"/>
      <c r="M17" s="214"/>
      <c r="N17" s="216"/>
      <c r="O17" s="217">
        <f>+O16/C20</f>
        <v>400</v>
      </c>
    </row>
    <row r="18" spans="1:15" x14ac:dyDescent="0.3"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</row>
    <row r="19" spans="1:15" ht="19.5" thickBot="1" x14ac:dyDescent="0.35"/>
    <row r="20" spans="1:15" ht="19.5" thickBot="1" x14ac:dyDescent="0.35">
      <c r="A20" s="219" t="s">
        <v>29</v>
      </c>
      <c r="B20" s="220"/>
      <c r="C20" s="221">
        <v>25</v>
      </c>
    </row>
  </sheetData>
  <sheetProtection sheet="1" objects="1" scenarios="1" insertRows="0" deleteRows="0" autoFilter="0"/>
  <mergeCells count="3">
    <mergeCell ref="A1:C1"/>
    <mergeCell ref="D1:O1"/>
    <mergeCell ref="A2:U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7" orientation="landscape" verticalDpi="1200" r:id="rId1"/>
  <colBreaks count="1" manualBreakCount="1"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view="pageBreakPreview" zoomScale="70" zoomScaleSheet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baseColWidth="10" defaultRowHeight="18.75" x14ac:dyDescent="0.3"/>
  <cols>
    <col min="1" max="1" width="12.140625" style="195" customWidth="1"/>
    <col min="2" max="2" width="47.42578125" style="195" customWidth="1"/>
    <col min="3" max="3" width="123.7109375" style="195" customWidth="1"/>
    <col min="4" max="4" width="17.28515625" style="195" customWidth="1"/>
    <col min="5" max="5" width="18.42578125" style="195" customWidth="1"/>
    <col min="6" max="6" width="16.85546875" style="195" bestFit="1" customWidth="1"/>
    <col min="7" max="7" width="16" style="195" customWidth="1"/>
    <col min="8" max="8" width="15.5703125" style="195" customWidth="1"/>
    <col min="9" max="9" width="14.42578125" style="195" customWidth="1"/>
    <col min="10" max="10" width="18" style="195" customWidth="1"/>
    <col min="11" max="11" width="15" style="195" customWidth="1"/>
    <col min="12" max="12" width="11.285156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2.85546875" style="195" customWidth="1"/>
    <col min="17" max="17" width="15.42578125" style="195" customWidth="1"/>
    <col min="18" max="18" width="15" style="195" customWidth="1"/>
    <col min="19" max="19" width="19.28515625" style="195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96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60"/>
      <c r="U2" s="361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422"/>
      <c r="K4" s="259"/>
      <c r="L4" s="259"/>
      <c r="M4" s="259"/>
      <c r="N4" s="259"/>
      <c r="O4" s="259"/>
      <c r="P4" s="259"/>
      <c r="Q4" s="259"/>
      <c r="R4" s="259"/>
      <c r="S4" s="260">
        <f t="shared" ref="S4:S19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422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63"/>
      <c r="D6" s="258"/>
      <c r="E6" s="258"/>
      <c r="F6" s="259"/>
      <c r="G6" s="259"/>
      <c r="H6" s="259"/>
      <c r="I6" s="259"/>
      <c r="J6" s="422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256"/>
      <c r="B7" s="257"/>
      <c r="C7" s="263"/>
      <c r="D7" s="258"/>
      <c r="E7" s="258"/>
      <c r="F7" s="259"/>
      <c r="G7" s="259"/>
      <c r="H7" s="259"/>
      <c r="I7" s="259"/>
      <c r="J7" s="422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4"/>
      <c r="U7" s="265"/>
    </row>
    <row r="8" spans="1:21" s="364" customFormat="1" ht="18" x14ac:dyDescent="0.25">
      <c r="A8" s="256"/>
      <c r="B8" s="257"/>
      <c r="C8" s="263"/>
      <c r="D8" s="258"/>
      <c r="E8" s="258"/>
      <c r="F8" s="259"/>
      <c r="G8" s="259"/>
      <c r="H8" s="259"/>
      <c r="I8" s="259"/>
      <c r="J8" s="422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4"/>
      <c r="U8" s="265"/>
    </row>
    <row r="9" spans="1:21" s="364" customFormat="1" ht="18" x14ac:dyDescent="0.25">
      <c r="A9" s="256"/>
      <c r="B9" s="257"/>
      <c r="C9" s="263"/>
      <c r="D9" s="258"/>
      <c r="E9" s="258"/>
      <c r="F9" s="259"/>
      <c r="G9" s="259"/>
      <c r="H9" s="259"/>
      <c r="I9" s="259"/>
      <c r="J9" s="422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4"/>
      <c r="U9" s="265"/>
    </row>
    <row r="10" spans="1:21" s="364" customFormat="1" ht="18" x14ac:dyDescent="0.25">
      <c r="A10" s="256"/>
      <c r="B10" s="257"/>
      <c r="C10" s="263"/>
      <c r="D10" s="258"/>
      <c r="E10" s="258"/>
      <c r="F10" s="259"/>
      <c r="G10" s="259"/>
      <c r="H10" s="259"/>
      <c r="I10" s="259"/>
      <c r="J10" s="422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4"/>
      <c r="U10" s="265"/>
    </row>
    <row r="11" spans="1:21" s="364" customFormat="1" ht="18" x14ac:dyDescent="0.25">
      <c r="A11" s="256"/>
      <c r="B11" s="257"/>
      <c r="C11" s="263"/>
      <c r="D11" s="258"/>
      <c r="E11" s="258"/>
      <c r="F11" s="259"/>
      <c r="G11" s="259"/>
      <c r="H11" s="259"/>
      <c r="I11" s="259"/>
      <c r="J11" s="422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4"/>
      <c r="U11" s="265"/>
    </row>
    <row r="12" spans="1:21" s="364" customFormat="1" ht="18" x14ac:dyDescent="0.25">
      <c r="A12" s="256"/>
      <c r="B12" s="415"/>
      <c r="C12" s="263"/>
      <c r="D12" s="258"/>
      <c r="E12" s="258"/>
      <c r="F12" s="259"/>
      <c r="G12" s="259"/>
      <c r="H12" s="259"/>
      <c r="I12" s="259"/>
      <c r="J12" s="422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4"/>
      <c r="U12" s="265"/>
    </row>
    <row r="13" spans="1:21" s="364" customFormat="1" ht="18" x14ac:dyDescent="0.25">
      <c r="A13" s="256"/>
      <c r="B13" s="257"/>
      <c r="C13" s="263"/>
      <c r="D13" s="258"/>
      <c r="E13" s="258"/>
      <c r="F13" s="259"/>
      <c r="G13" s="259"/>
      <c r="H13" s="259"/>
      <c r="I13" s="259"/>
      <c r="J13" s="422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0</v>
      </c>
      <c r="T13" s="264"/>
      <c r="U13" s="265"/>
    </row>
    <row r="14" spans="1:21" s="364" customFormat="1" ht="18" x14ac:dyDescent="0.25">
      <c r="A14" s="256"/>
      <c r="B14" s="257"/>
      <c r="C14" s="263"/>
      <c r="D14" s="258"/>
      <c r="E14" s="258"/>
      <c r="F14" s="259"/>
      <c r="G14" s="259"/>
      <c r="H14" s="259"/>
      <c r="I14" s="259"/>
      <c r="J14" s="422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0</v>
      </c>
      <c r="T14" s="264"/>
      <c r="U14" s="265"/>
    </row>
    <row r="15" spans="1:21" s="364" customFormat="1" ht="18" x14ac:dyDescent="0.25">
      <c r="A15" s="256"/>
      <c r="B15" s="257"/>
      <c r="C15" s="257"/>
      <c r="D15" s="258"/>
      <c r="E15" s="258"/>
      <c r="F15" s="259"/>
      <c r="G15" s="259"/>
      <c r="H15" s="259"/>
      <c r="I15" s="259"/>
      <c r="J15" s="422"/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0</v>
      </c>
      <c r="T15" s="264"/>
      <c r="U15" s="265"/>
    </row>
    <row r="16" spans="1:21" s="364" customFormat="1" ht="18" x14ac:dyDescent="0.25">
      <c r="A16" s="256"/>
      <c r="B16" s="257"/>
      <c r="C16" s="257"/>
      <c r="D16" s="258"/>
      <c r="E16" s="258"/>
      <c r="F16" s="259"/>
      <c r="G16" s="259"/>
      <c r="H16" s="259"/>
      <c r="I16" s="259"/>
      <c r="J16" s="422"/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0</v>
      </c>
      <c r="T16" s="264"/>
      <c r="U16" s="265"/>
    </row>
    <row r="17" spans="1:21" s="364" customFormat="1" ht="18" x14ac:dyDescent="0.25">
      <c r="A17" s="256"/>
      <c r="B17" s="257"/>
      <c r="C17" s="257"/>
      <c r="D17" s="258"/>
      <c r="E17" s="258"/>
      <c r="F17" s="259"/>
      <c r="G17" s="259"/>
      <c r="H17" s="259"/>
      <c r="I17" s="259"/>
      <c r="J17" s="422"/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0</v>
      </c>
      <c r="T17" s="264"/>
      <c r="U17" s="265"/>
    </row>
    <row r="18" spans="1:21" s="364" customFormat="1" ht="18" x14ac:dyDescent="0.25">
      <c r="A18" s="256"/>
      <c r="B18" s="257"/>
      <c r="C18" s="257"/>
      <c r="D18" s="258"/>
      <c r="E18" s="258"/>
      <c r="F18" s="259"/>
      <c r="G18" s="259"/>
      <c r="H18" s="259"/>
      <c r="I18" s="259"/>
      <c r="J18" s="421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0</v>
      </c>
      <c r="T18" s="264"/>
      <c r="U18" s="265"/>
    </row>
    <row r="19" spans="1:21" s="364" customFormat="1" thickBot="1" x14ac:dyDescent="0.3">
      <c r="A19" s="266"/>
      <c r="B19" s="267"/>
      <c r="C19" s="267"/>
      <c r="D19" s="258"/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68">
        <f t="shared" si="0"/>
        <v>0</v>
      </c>
      <c r="T19" s="269"/>
      <c r="U19" s="270"/>
    </row>
    <row r="20" spans="1:21" s="366" customFormat="1" thickBot="1" x14ac:dyDescent="0.3">
      <c r="A20" s="271" t="s">
        <v>64</v>
      </c>
      <c r="B20" s="272"/>
      <c r="C20" s="273"/>
      <c r="D20" s="274">
        <f t="shared" ref="D20:S20" si="1">SUM(D4:D19)</f>
        <v>0</v>
      </c>
      <c r="E20" s="274">
        <f t="shared" si="1"/>
        <v>0</v>
      </c>
      <c r="F20" s="274">
        <f t="shared" si="1"/>
        <v>0</v>
      </c>
      <c r="G20" s="274">
        <f t="shared" si="1"/>
        <v>0</v>
      </c>
      <c r="H20" s="274">
        <f t="shared" si="1"/>
        <v>0</v>
      </c>
      <c r="I20" s="274">
        <f t="shared" si="1"/>
        <v>0</v>
      </c>
      <c r="J20" s="274">
        <f t="shared" si="1"/>
        <v>0</v>
      </c>
      <c r="K20" s="274">
        <f t="shared" si="1"/>
        <v>0</v>
      </c>
      <c r="L20" s="274">
        <f t="shared" si="1"/>
        <v>0</v>
      </c>
      <c r="M20" s="274">
        <f t="shared" si="1"/>
        <v>0</v>
      </c>
      <c r="N20" s="274">
        <f t="shared" si="1"/>
        <v>0</v>
      </c>
      <c r="O20" s="274">
        <f t="shared" si="1"/>
        <v>0</v>
      </c>
      <c r="P20" s="274">
        <f t="shared" si="1"/>
        <v>0</v>
      </c>
      <c r="Q20" s="274">
        <f t="shared" si="1"/>
        <v>0</v>
      </c>
      <c r="R20" s="274">
        <f t="shared" si="1"/>
        <v>0</v>
      </c>
      <c r="S20" s="274">
        <f t="shared" si="1"/>
        <v>0</v>
      </c>
      <c r="T20" s="275"/>
      <c r="U20" s="276"/>
    </row>
    <row r="21" spans="1:21" s="218" customFormat="1" x14ac:dyDescent="0.3"/>
    <row r="22" spans="1:21" s="218" customFormat="1" ht="15.75" customHeight="1" thickBot="1" x14ac:dyDescent="0.35">
      <c r="Q22" s="282"/>
      <c r="R22" s="283"/>
    </row>
    <row r="23" spans="1:21" s="218" customFormat="1" ht="15.75" customHeight="1" thickBot="1" x14ac:dyDescent="0.35">
      <c r="P23" s="438" t="s">
        <v>106</v>
      </c>
      <c r="Q23" s="439"/>
      <c r="R23" s="284" t="e">
        <f>R20/S20</f>
        <v>#DIV/0!</v>
      </c>
    </row>
    <row r="24" spans="1:21" s="218" customFormat="1" ht="19.5" thickBot="1" x14ac:dyDescent="0.35"/>
    <row r="25" spans="1:21" s="320" customFormat="1" ht="19.5" thickBot="1" x14ac:dyDescent="0.35">
      <c r="A25" s="395" t="s">
        <v>65</v>
      </c>
      <c r="B25" s="288"/>
      <c r="C25" s="288"/>
      <c r="D25" s="288"/>
      <c r="E25" s="288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308"/>
      <c r="S25" s="308">
        <f>+SUM(F25:R25)</f>
        <v>0</v>
      </c>
    </row>
    <row r="26" spans="1:21" s="300" customFormat="1" ht="19.5" thickBot="1" x14ac:dyDescent="0.35">
      <c r="A26" s="371" t="s">
        <v>103</v>
      </c>
      <c r="B26" s="303"/>
      <c r="C26" s="303"/>
      <c r="D26" s="303"/>
      <c r="E26" s="303"/>
      <c r="F26" s="293"/>
      <c r="G26" s="293"/>
      <c r="H26" s="295"/>
      <c r="I26" s="293"/>
      <c r="J26" s="293"/>
      <c r="K26" s="293"/>
      <c r="L26" s="293"/>
      <c r="M26" s="293"/>
      <c r="N26" s="293"/>
      <c r="O26" s="293"/>
      <c r="P26" s="293"/>
      <c r="Q26" s="308">
        <f>SUM(O26)</f>
        <v>0</v>
      </c>
      <c r="R26" s="307"/>
      <c r="S26" s="308">
        <f>+SUM(F26:R26)</f>
        <v>0</v>
      </c>
    </row>
    <row r="27" spans="1:21" s="320" customFormat="1" ht="19.5" thickBot="1" x14ac:dyDescent="0.35">
      <c r="A27" s="375" t="s">
        <v>66</v>
      </c>
      <c r="B27" s="313"/>
      <c r="C27" s="313"/>
      <c r="D27" s="313"/>
      <c r="E27" s="313"/>
      <c r="F27" s="314"/>
      <c r="G27" s="327"/>
      <c r="H27" s="298">
        <v>0</v>
      </c>
      <c r="I27" s="328"/>
      <c r="J27" s="314"/>
      <c r="K27" s="325"/>
      <c r="L27" s="354"/>
      <c r="M27" s="326"/>
      <c r="N27" s="326"/>
      <c r="O27" s="326"/>
      <c r="P27" s="326"/>
      <c r="Q27" s="326"/>
      <c r="R27" s="319"/>
      <c r="S27" s="298">
        <f>+SUM(F27:R27)</f>
        <v>0</v>
      </c>
    </row>
    <row r="28" spans="1:21" s="320" customFormat="1" ht="19.5" thickBot="1" x14ac:dyDescent="0.35">
      <c r="A28" s="330" t="s">
        <v>67</v>
      </c>
      <c r="B28" s="396"/>
      <c r="C28" s="396"/>
      <c r="D28" s="390"/>
      <c r="E28" s="324"/>
      <c r="F28" s="355"/>
      <c r="G28" s="326"/>
      <c r="H28" s="326"/>
      <c r="I28" s="315"/>
      <c r="J28" s="315"/>
      <c r="K28" s="298">
        <v>0</v>
      </c>
      <c r="L28" s="328"/>
      <c r="M28" s="314"/>
      <c r="N28" s="314"/>
      <c r="O28" s="314"/>
      <c r="P28" s="314"/>
      <c r="Q28" s="314"/>
      <c r="R28" s="327"/>
      <c r="S28" s="298">
        <f>+SUM(F28:R28)</f>
        <v>0</v>
      </c>
    </row>
    <row r="29" spans="1:21" s="320" customFormat="1" ht="19.5" thickBot="1" x14ac:dyDescent="0.35">
      <c r="A29" s="358" t="s">
        <v>68</v>
      </c>
      <c r="B29" s="358"/>
      <c r="C29" s="358"/>
      <c r="D29" s="330"/>
      <c r="E29" s="331">
        <f>+'CAJA CHICA'!E118</f>
        <v>0</v>
      </c>
      <c r="F29" s="331">
        <f>+'CAJA CHICA'!F118</f>
        <v>0</v>
      </c>
      <c r="G29" s="331">
        <f>+'CAJA CHICA'!G118</f>
        <v>0</v>
      </c>
      <c r="H29" s="331">
        <f>+'CAJA CHICA'!H118</f>
        <v>0</v>
      </c>
      <c r="I29" s="331">
        <f>+'CAJA CHICA'!I118</f>
        <v>0</v>
      </c>
      <c r="J29" s="331">
        <f>+'CAJA CHICA'!J118</f>
        <v>0</v>
      </c>
      <c r="K29" s="331">
        <f>+'CAJA CHICA'!K118</f>
        <v>0</v>
      </c>
      <c r="L29" s="331">
        <f>+'CAJA CHICA'!L118</f>
        <v>0</v>
      </c>
      <c r="M29" s="331">
        <f>+'CAJA CHICA'!M118</f>
        <v>0</v>
      </c>
      <c r="N29" s="331">
        <f>+'CAJA CHICA'!N118</f>
        <v>0</v>
      </c>
      <c r="O29" s="331">
        <f>+'CAJA CHICA'!O118</f>
        <v>0</v>
      </c>
      <c r="P29" s="331">
        <f>+'CAJA CHICA'!P118</f>
        <v>0</v>
      </c>
      <c r="Q29" s="331">
        <f>+'CAJA CHICA'!Q118</f>
        <v>0</v>
      </c>
      <c r="R29" s="331">
        <f>+'CAJA CHICA'!R118</f>
        <v>0</v>
      </c>
      <c r="S29" s="331">
        <f>+'CAJA CHICA'!S118</f>
        <v>0</v>
      </c>
      <c r="T29" s="332"/>
    </row>
    <row r="30" spans="1:21" s="337" customFormat="1" thickBot="1" x14ac:dyDescent="0.3">
      <c r="A30" s="333" t="s">
        <v>69</v>
      </c>
      <c r="B30" s="271"/>
      <c r="C30" s="272"/>
      <c r="D30" s="272"/>
      <c r="E30" s="334" t="s">
        <v>70</v>
      </c>
      <c r="F30" s="335">
        <f t="shared" ref="F30:P30" si="2">+F29+F28+F20+F25+F27</f>
        <v>0</v>
      </c>
      <c r="G30" s="335">
        <f t="shared" si="2"/>
        <v>0</v>
      </c>
      <c r="H30" s="335">
        <f t="shared" si="2"/>
        <v>0</v>
      </c>
      <c r="I30" s="335">
        <f t="shared" si="2"/>
        <v>0</v>
      </c>
      <c r="J30" s="335">
        <f t="shared" si="2"/>
        <v>0</v>
      </c>
      <c r="K30" s="335">
        <f t="shared" si="2"/>
        <v>0</v>
      </c>
      <c r="L30" s="335">
        <f t="shared" si="2"/>
        <v>0</v>
      </c>
      <c r="M30" s="335">
        <f t="shared" si="2"/>
        <v>0</v>
      </c>
      <c r="N30" s="335">
        <f t="shared" si="2"/>
        <v>0</v>
      </c>
      <c r="O30" s="335">
        <f t="shared" si="2"/>
        <v>0</v>
      </c>
      <c r="P30" s="335">
        <f t="shared" si="2"/>
        <v>0</v>
      </c>
      <c r="Q30" s="335">
        <f>SUM(Q29,Q20,Q29)</f>
        <v>0</v>
      </c>
      <c r="R30" s="335">
        <f>+R29+R28+R20+R27</f>
        <v>0</v>
      </c>
      <c r="S30" s="336">
        <f>+S29+S28+S20+S27+S25+D20+S26</f>
        <v>0</v>
      </c>
    </row>
    <row r="31" spans="1:21" s="320" customFormat="1" ht="19.5" thickBot="1" x14ac:dyDescent="0.35">
      <c r="A31" s="338"/>
      <c r="D31" s="339"/>
      <c r="F31" s="339"/>
      <c r="G31" s="332"/>
      <c r="H31" s="332"/>
      <c r="I31" s="332"/>
      <c r="J31" s="332"/>
      <c r="K31" s="332"/>
      <c r="L31" s="332"/>
      <c r="M31" s="332"/>
      <c r="N31" s="332"/>
      <c r="O31" s="332"/>
      <c r="P31" s="332"/>
      <c r="Q31" s="332"/>
      <c r="R31" s="332"/>
    </row>
    <row r="32" spans="1:21" s="320" customFormat="1" ht="19.5" thickBot="1" x14ac:dyDescent="0.35">
      <c r="A32" s="440" t="s">
        <v>71</v>
      </c>
      <c r="B32" s="440"/>
      <c r="C32" s="441"/>
      <c r="D32" s="340">
        <f>SUM(D20,E20,S20,S25,S26,S27,S28,S29)</f>
        <v>0</v>
      </c>
      <c r="F32" s="332"/>
      <c r="G32" s="332"/>
      <c r="H32" s="332"/>
      <c r="I32" s="332"/>
      <c r="J32" s="332"/>
      <c r="K32" s="332"/>
      <c r="L32" s="332"/>
      <c r="M32" s="332"/>
      <c r="N32" s="332"/>
      <c r="O32" s="332"/>
      <c r="P32" s="332"/>
      <c r="Q32" s="332"/>
      <c r="R32" s="332"/>
      <c r="S32" s="337"/>
    </row>
    <row r="33" spans="1:21" s="320" customFormat="1" ht="19.5" thickBot="1" x14ac:dyDescent="0.35">
      <c r="A33" s="338"/>
      <c r="F33" s="332"/>
      <c r="G33" s="332"/>
      <c r="H33" s="332"/>
      <c r="I33" s="332"/>
      <c r="J33" s="332"/>
      <c r="K33" s="332"/>
      <c r="L33" s="332"/>
      <c r="M33" s="332"/>
      <c r="N33" s="332"/>
      <c r="O33" s="332"/>
      <c r="P33" s="332"/>
      <c r="Q33" s="332"/>
      <c r="R33" s="332"/>
      <c r="S33" s="337"/>
    </row>
    <row r="34" spans="1:21" s="320" customFormat="1" ht="19.5" thickBot="1" x14ac:dyDescent="0.35">
      <c r="A34" s="442" t="s">
        <v>107</v>
      </c>
      <c r="B34" s="443"/>
      <c r="C34" s="443"/>
      <c r="D34" s="443"/>
      <c r="E34" s="444"/>
      <c r="F34" s="341">
        <f>+PRESUPUESTO!B10</f>
        <v>0</v>
      </c>
      <c r="G34" s="342">
        <f>+PRESUPUESTO!C10</f>
        <v>0</v>
      </c>
      <c r="H34" s="341">
        <f>+PRESUPUESTO!D10</f>
        <v>0</v>
      </c>
      <c r="I34" s="342">
        <f>+PRESUPUESTO!E10</f>
        <v>0</v>
      </c>
      <c r="J34" s="341">
        <f>+PRESUPUESTO!F10</f>
        <v>0</v>
      </c>
      <c r="K34" s="342">
        <f>+PRESUPUESTO!G10</f>
        <v>0</v>
      </c>
      <c r="L34" s="341">
        <f>+PRESUPUESTO!H10</f>
        <v>0</v>
      </c>
      <c r="M34" s="342">
        <f>+PRESUPUESTO!I10</f>
        <v>0</v>
      </c>
      <c r="N34" s="341">
        <f>+PRESUPUESTO!J10</f>
        <v>0</v>
      </c>
      <c r="O34" s="342">
        <f>+PRESUPUESTO!K10</f>
        <v>0</v>
      </c>
      <c r="P34" s="341">
        <f>+PRESUPUESTO!L10</f>
        <v>0</v>
      </c>
      <c r="Q34" s="342">
        <f>+PRESUPUESTO!M10</f>
        <v>0</v>
      </c>
      <c r="R34" s="341">
        <f>+PRESUPUESTO!P10</f>
        <v>0</v>
      </c>
      <c r="S34" s="341">
        <f>+PRESUPUESTO!Q10</f>
        <v>0</v>
      </c>
      <c r="T34" s="339"/>
      <c r="U34" s="339"/>
    </row>
    <row r="35" spans="1:21" s="320" customFormat="1" ht="19.5" thickBot="1" x14ac:dyDescent="0.35">
      <c r="A35" s="445" t="s">
        <v>72</v>
      </c>
      <c r="B35" s="446"/>
      <c r="C35" s="446"/>
      <c r="D35" s="446"/>
      <c r="E35" s="446"/>
      <c r="F35" s="343">
        <f t="shared" ref="F35:S35" si="3">+F34-F30</f>
        <v>0</v>
      </c>
      <c r="G35" s="341">
        <f t="shared" si="3"/>
        <v>0</v>
      </c>
      <c r="H35" s="344">
        <f>+H34-H30</f>
        <v>0</v>
      </c>
      <c r="I35" s="341">
        <f>+I34-I30</f>
        <v>0</v>
      </c>
      <c r="J35" s="344">
        <f t="shared" si="3"/>
        <v>0</v>
      </c>
      <c r="K35" s="341">
        <f t="shared" si="3"/>
        <v>0</v>
      </c>
      <c r="L35" s="344">
        <f t="shared" si="3"/>
        <v>0</v>
      </c>
      <c r="M35" s="341">
        <f t="shared" si="3"/>
        <v>0</v>
      </c>
      <c r="N35" s="344">
        <f t="shared" si="3"/>
        <v>0</v>
      </c>
      <c r="O35" s="341">
        <f t="shared" si="3"/>
        <v>0</v>
      </c>
      <c r="P35" s="344">
        <f t="shared" si="3"/>
        <v>0</v>
      </c>
      <c r="Q35" s="341">
        <f t="shared" si="3"/>
        <v>0</v>
      </c>
      <c r="R35" s="341">
        <f t="shared" si="3"/>
        <v>0</v>
      </c>
      <c r="S35" s="341">
        <f t="shared" si="3"/>
        <v>0</v>
      </c>
      <c r="T35" s="339"/>
      <c r="U35" s="339"/>
    </row>
    <row r="36" spans="1:21" s="382" customFormat="1" x14ac:dyDescent="0.3">
      <c r="A36" s="379"/>
      <c r="B36" s="379"/>
      <c r="C36" s="379"/>
      <c r="D36" s="379"/>
      <c r="E36" s="379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1"/>
      <c r="T36" s="379"/>
      <c r="U36" s="379"/>
    </row>
    <row r="37" spans="1:21" s="382" customFormat="1" x14ac:dyDescent="0.3">
      <c r="A37" s="379"/>
      <c r="B37" s="379"/>
      <c r="C37" s="379"/>
      <c r="D37" s="379"/>
      <c r="E37" s="379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380"/>
      <c r="R37" s="380"/>
      <c r="S37" s="195"/>
      <c r="T37" s="379"/>
      <c r="U37" s="379"/>
    </row>
    <row r="38" spans="1:21" s="382" customFormat="1" x14ac:dyDescent="0.3">
      <c r="A38" s="383"/>
      <c r="B38" s="379"/>
      <c r="C38" s="379"/>
      <c r="D38" s="379"/>
      <c r="E38" s="379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195"/>
      <c r="T38" s="379"/>
      <c r="U38" s="379"/>
    </row>
    <row r="39" spans="1:21" s="382" customFormat="1" x14ac:dyDescent="0.3">
      <c r="A39" s="384"/>
      <c r="B39" s="379"/>
      <c r="C39" s="379"/>
      <c r="D39" s="379"/>
      <c r="E39" s="379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195"/>
      <c r="T39" s="379"/>
      <c r="U39" s="379"/>
    </row>
    <row r="40" spans="1:21" s="382" customFormat="1" x14ac:dyDescent="0.3">
      <c r="A40" s="384"/>
      <c r="B40" s="379"/>
      <c r="C40" s="379"/>
      <c r="D40" s="379"/>
      <c r="E40" s="379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195"/>
      <c r="T40" s="379"/>
      <c r="U40" s="379"/>
    </row>
    <row r="41" spans="1:21" s="382" customFormat="1" x14ac:dyDescent="0.3">
      <c r="A41" s="384"/>
      <c r="B41" s="379"/>
      <c r="C41" s="379"/>
      <c r="D41" s="379"/>
      <c r="E41" s="379"/>
      <c r="F41" s="380"/>
      <c r="G41" s="380"/>
      <c r="H41" s="380"/>
      <c r="I41" s="380"/>
      <c r="J41" s="380"/>
      <c r="K41" s="380"/>
      <c r="L41" s="380"/>
      <c r="M41" s="380"/>
      <c r="N41" s="380"/>
      <c r="O41" s="380"/>
      <c r="P41" s="380"/>
      <c r="Q41" s="380"/>
      <c r="R41" s="380"/>
      <c r="S41" s="195"/>
      <c r="T41" s="379"/>
      <c r="U41" s="379"/>
    </row>
    <row r="42" spans="1:21" s="382" customFormat="1" x14ac:dyDescent="0.3">
      <c r="A42" s="384"/>
      <c r="B42" s="379"/>
      <c r="C42" s="379"/>
      <c r="D42" s="379"/>
      <c r="E42" s="379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195"/>
      <c r="T42" s="379"/>
      <c r="U42" s="379"/>
    </row>
    <row r="43" spans="1:21" s="382" customFormat="1" x14ac:dyDescent="0.3">
      <c r="A43" s="384"/>
      <c r="B43" s="379"/>
      <c r="C43" s="379"/>
      <c r="D43" s="379"/>
      <c r="E43" s="379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195"/>
      <c r="T43" s="379"/>
      <c r="U43" s="379"/>
    </row>
    <row r="44" spans="1:21" s="382" customFormat="1" x14ac:dyDescent="0.3">
      <c r="A44" s="384"/>
      <c r="C44" s="379"/>
      <c r="D44" s="379"/>
      <c r="E44" s="379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195"/>
      <c r="T44" s="379"/>
      <c r="U44" s="379"/>
    </row>
    <row r="45" spans="1:21" s="382" customFormat="1" x14ac:dyDescent="0.3">
      <c r="A45" s="384"/>
      <c r="D45" s="379"/>
      <c r="E45" s="379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0"/>
      <c r="S45" s="195"/>
      <c r="T45" s="379"/>
      <c r="U45" s="379"/>
    </row>
    <row r="46" spans="1:21" s="382" customFormat="1" x14ac:dyDescent="0.3">
      <c r="A46" s="384"/>
      <c r="B46" s="379"/>
      <c r="C46" s="379"/>
      <c r="D46" s="379"/>
      <c r="E46" s="379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195"/>
      <c r="T46" s="379"/>
      <c r="U46" s="379"/>
    </row>
    <row r="47" spans="1:21" x14ac:dyDescent="0.3">
      <c r="D47" s="379"/>
      <c r="E47" s="379"/>
    </row>
    <row r="48" spans="1:21" x14ac:dyDescent="0.3">
      <c r="D48" s="379"/>
      <c r="E48" s="379"/>
    </row>
    <row r="49" spans="4:5" x14ac:dyDescent="0.3">
      <c r="D49" s="379"/>
      <c r="E49" s="379"/>
    </row>
    <row r="50" spans="4:5" x14ac:dyDescent="0.3">
      <c r="D50" s="379"/>
      <c r="E50" s="379"/>
    </row>
    <row r="51" spans="4:5" x14ac:dyDescent="0.3">
      <c r="D51" s="379"/>
      <c r="E51" s="379"/>
    </row>
    <row r="52" spans="4:5" x14ac:dyDescent="0.3">
      <c r="D52" s="379"/>
      <c r="E52" s="379"/>
    </row>
    <row r="53" spans="4:5" x14ac:dyDescent="0.3">
      <c r="D53" s="379"/>
      <c r="E53" s="379"/>
    </row>
    <row r="54" spans="4:5" x14ac:dyDescent="0.3">
      <c r="D54" s="379"/>
      <c r="E54" s="379"/>
    </row>
    <row r="55" spans="4:5" x14ac:dyDescent="0.3">
      <c r="D55" s="379"/>
      <c r="E55" s="379"/>
    </row>
    <row r="56" spans="4:5" x14ac:dyDescent="0.3">
      <c r="D56" s="379"/>
      <c r="E56" s="379"/>
    </row>
    <row r="57" spans="4:5" x14ac:dyDescent="0.3">
      <c r="D57" s="379"/>
      <c r="E57" s="379"/>
    </row>
    <row r="58" spans="4:5" x14ac:dyDescent="0.3">
      <c r="D58" s="379"/>
      <c r="E58" s="379"/>
    </row>
    <row r="59" spans="4:5" x14ac:dyDescent="0.3">
      <c r="D59" s="379"/>
      <c r="E59" s="379"/>
    </row>
    <row r="60" spans="4:5" x14ac:dyDescent="0.3">
      <c r="D60" s="379"/>
      <c r="E60" s="379"/>
    </row>
    <row r="61" spans="4:5" x14ac:dyDescent="0.3">
      <c r="D61" s="379"/>
      <c r="E61" s="379"/>
    </row>
    <row r="62" spans="4:5" x14ac:dyDescent="0.3">
      <c r="D62" s="379"/>
      <c r="E62" s="379"/>
    </row>
    <row r="63" spans="4:5" x14ac:dyDescent="0.3">
      <c r="D63" s="379"/>
      <c r="E63" s="379"/>
    </row>
    <row r="64" spans="4:5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  <c r="E78" s="379"/>
    </row>
    <row r="79" spans="4:5" x14ac:dyDescent="0.3">
      <c r="D79" s="379"/>
      <c r="E79" s="379"/>
    </row>
    <row r="80" spans="4:5" x14ac:dyDescent="0.3">
      <c r="D80" s="379"/>
      <c r="E80" s="379"/>
    </row>
    <row r="81" spans="4:5" x14ac:dyDescent="0.3">
      <c r="D81" s="379"/>
      <c r="E81" s="379"/>
    </row>
    <row r="82" spans="4:5" x14ac:dyDescent="0.3">
      <c r="D82" s="379"/>
      <c r="E82" s="379"/>
    </row>
    <row r="83" spans="4:5" x14ac:dyDescent="0.3">
      <c r="D83" s="379"/>
      <c r="E83" s="379"/>
    </row>
    <row r="84" spans="4:5" x14ac:dyDescent="0.3">
      <c r="D84" s="379"/>
      <c r="E84" s="379"/>
    </row>
    <row r="85" spans="4:5" x14ac:dyDescent="0.3">
      <c r="D85" s="379"/>
    </row>
    <row r="86" spans="4:5" x14ac:dyDescent="0.3">
      <c r="D86" s="379"/>
    </row>
    <row r="87" spans="4:5" x14ac:dyDescent="0.3">
      <c r="D87" s="379"/>
    </row>
    <row r="88" spans="4:5" x14ac:dyDescent="0.3">
      <c r="D88" s="379"/>
    </row>
    <row r="89" spans="4:5" x14ac:dyDescent="0.3">
      <c r="D89" s="379"/>
    </row>
    <row r="90" spans="4:5" x14ac:dyDescent="0.3">
      <c r="D90" s="379"/>
    </row>
    <row r="91" spans="4:5" x14ac:dyDescent="0.3">
      <c r="D91" s="379"/>
    </row>
    <row r="92" spans="4:5" x14ac:dyDescent="0.3">
      <c r="D92" s="379"/>
    </row>
  </sheetData>
  <sheetProtection sheet="1" objects="1" scenarios="1" formatCells="0" formatColumns="0" insertRows="0" deleteRows="0" autoFilter="0"/>
  <autoFilter ref="A3:U3"/>
  <mergeCells count="8">
    <mergeCell ref="P23:Q23"/>
    <mergeCell ref="A32:C32"/>
    <mergeCell ref="A34:E34"/>
    <mergeCell ref="A35:E35"/>
    <mergeCell ref="A1:F1"/>
    <mergeCell ref="G1:U1"/>
    <mergeCell ref="D2:E2"/>
    <mergeCell ref="F2:R2"/>
  </mergeCells>
  <conditionalFormatting sqref="A35 F35:S35">
    <cfRule type="cellIs" dxfId="35" priority="10" stopIfTrue="1" operator="lessThan">
      <formula>0</formula>
    </cfRule>
  </conditionalFormatting>
  <conditionalFormatting sqref="R22">
    <cfRule type="cellIs" dxfId="34" priority="3" operator="greaterThan">
      <formula>0.03</formula>
    </cfRule>
    <cfRule type="cellIs" dxfId="33" priority="4" operator="greaterThan">
      <formula>0.2776</formula>
    </cfRule>
    <cfRule type="cellIs" dxfId="32" priority="5" operator="greaterThan">
      <formula>0.2776</formula>
    </cfRule>
    <cfRule type="cellIs" dxfId="31" priority="6" operator="greaterThan">
      <formula>0.05</formula>
    </cfRule>
  </conditionalFormatting>
  <conditionalFormatting sqref="R23">
    <cfRule type="cellIs" dxfId="30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6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view="pageBreakPreview" zoomScale="7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2" sqref="B12"/>
    </sheetView>
  </sheetViews>
  <sheetFormatPr baseColWidth="10" defaultRowHeight="18.75" x14ac:dyDescent="0.3"/>
  <cols>
    <col min="1" max="1" width="13.42578125" style="195" customWidth="1"/>
    <col min="2" max="2" width="52.42578125" style="195" customWidth="1"/>
    <col min="3" max="3" width="83.5703125" style="195" customWidth="1"/>
    <col min="4" max="4" width="19.28515625" style="195" customWidth="1"/>
    <col min="5" max="5" width="10.5703125" style="195" customWidth="1"/>
    <col min="6" max="6" width="16.85546875" style="195" bestFit="1" customWidth="1"/>
    <col min="7" max="7" width="14.42578125" style="195" customWidth="1"/>
    <col min="8" max="8" width="15.140625" style="195" bestFit="1" customWidth="1"/>
    <col min="9" max="9" width="13" style="195" customWidth="1"/>
    <col min="10" max="10" width="14.42578125" style="195" customWidth="1"/>
    <col min="11" max="11" width="12" style="195" customWidth="1"/>
    <col min="12" max="12" width="12.85546875" style="195" bestFit="1" customWidth="1"/>
    <col min="13" max="13" width="15.85546875" style="195" customWidth="1"/>
    <col min="14" max="14" width="15.140625" style="195" customWidth="1"/>
    <col min="15" max="15" width="12" style="195" customWidth="1"/>
    <col min="16" max="16" width="12.85546875" style="195" customWidth="1"/>
    <col min="17" max="17" width="12.140625" style="195" customWidth="1"/>
    <col min="18" max="18" width="13.5703125" style="195" customWidth="1"/>
    <col min="19" max="19" width="19.42578125" style="195" bestFit="1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97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60"/>
      <c r="U2" s="361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9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57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420"/>
      <c r="B7" s="257"/>
      <c r="C7" s="267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4"/>
      <c r="U7" s="265"/>
    </row>
    <row r="8" spans="1:21" s="364" customFormat="1" ht="18" x14ac:dyDescent="0.25">
      <c r="A8" s="266"/>
      <c r="B8" s="267"/>
      <c r="C8" s="267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4"/>
      <c r="U8" s="265"/>
    </row>
    <row r="9" spans="1:21" s="364" customFormat="1" thickBot="1" x14ac:dyDescent="0.3">
      <c r="A9" s="266"/>
      <c r="B9" s="267"/>
      <c r="C9" s="267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8">
        <f t="shared" si="0"/>
        <v>0</v>
      </c>
      <c r="T9" s="269"/>
      <c r="U9" s="270"/>
    </row>
    <row r="10" spans="1:21" s="366" customFormat="1" thickBot="1" x14ac:dyDescent="0.3">
      <c r="A10" s="271" t="s">
        <v>64</v>
      </c>
      <c r="B10" s="272"/>
      <c r="C10" s="273"/>
      <c r="D10" s="274">
        <f t="shared" ref="D10:S10" si="1">SUM(D4:D9)</f>
        <v>0</v>
      </c>
      <c r="E10" s="274">
        <f t="shared" si="1"/>
        <v>0</v>
      </c>
      <c r="F10" s="274">
        <f t="shared" si="1"/>
        <v>0</v>
      </c>
      <c r="G10" s="274">
        <f t="shared" si="1"/>
        <v>0</v>
      </c>
      <c r="H10" s="274">
        <f t="shared" si="1"/>
        <v>0</v>
      </c>
      <c r="I10" s="274">
        <f t="shared" si="1"/>
        <v>0</v>
      </c>
      <c r="J10" s="274">
        <f t="shared" si="1"/>
        <v>0</v>
      </c>
      <c r="K10" s="274">
        <f t="shared" si="1"/>
        <v>0</v>
      </c>
      <c r="L10" s="274">
        <f t="shared" si="1"/>
        <v>0</v>
      </c>
      <c r="M10" s="274">
        <f t="shared" si="1"/>
        <v>0</v>
      </c>
      <c r="N10" s="274">
        <f t="shared" si="1"/>
        <v>0</v>
      </c>
      <c r="O10" s="274">
        <f t="shared" si="1"/>
        <v>0</v>
      </c>
      <c r="P10" s="274">
        <f t="shared" si="1"/>
        <v>0</v>
      </c>
      <c r="Q10" s="274">
        <f t="shared" si="1"/>
        <v>0</v>
      </c>
      <c r="R10" s="274">
        <f t="shared" si="1"/>
        <v>0</v>
      </c>
      <c r="S10" s="274">
        <f t="shared" si="1"/>
        <v>0</v>
      </c>
      <c r="T10" s="275"/>
      <c r="U10" s="276"/>
    </row>
    <row r="11" spans="1:21" s="218" customFormat="1" x14ac:dyDescent="0.3"/>
    <row r="12" spans="1:21" s="218" customFormat="1" ht="15.75" customHeight="1" thickBot="1" x14ac:dyDescent="0.35">
      <c r="Q12" s="282"/>
      <c r="R12" s="283"/>
    </row>
    <row r="13" spans="1:21" s="218" customFormat="1" ht="15.75" customHeight="1" thickBot="1" x14ac:dyDescent="0.35">
      <c r="P13" s="438" t="s">
        <v>106</v>
      </c>
      <c r="Q13" s="439"/>
      <c r="R13" s="284" t="e">
        <f>R10/S10</f>
        <v>#DIV/0!</v>
      </c>
    </row>
    <row r="14" spans="1:21" s="218" customFormat="1" ht="15.75" customHeight="1" thickBot="1" x14ac:dyDescent="0.35"/>
    <row r="15" spans="1:21" s="218" customFormat="1" ht="19.5" thickBot="1" x14ac:dyDescent="0.35">
      <c r="A15" s="348" t="s">
        <v>65</v>
      </c>
      <c r="B15" s="348"/>
      <c r="C15" s="348"/>
      <c r="D15" s="288"/>
      <c r="E15" s="288"/>
      <c r="F15" s="293"/>
      <c r="G15" s="293"/>
      <c r="H15" s="293"/>
      <c r="I15" s="293"/>
      <c r="J15" s="293"/>
      <c r="K15" s="293"/>
      <c r="L15" s="293"/>
      <c r="M15" s="293"/>
      <c r="N15" s="293"/>
      <c r="O15" s="293"/>
      <c r="P15" s="293"/>
      <c r="Q15" s="293"/>
      <c r="R15" s="308"/>
      <c r="S15" s="308">
        <f>+SUM(F15:R15)</f>
        <v>0</v>
      </c>
    </row>
    <row r="16" spans="1:21" s="218" customFormat="1" ht="19.5" thickBot="1" x14ac:dyDescent="0.35">
      <c r="A16" s="348" t="s">
        <v>103</v>
      </c>
      <c r="B16" s="348"/>
      <c r="C16" s="397"/>
      <c r="D16" s="397"/>
      <c r="E16" s="397"/>
      <c r="F16" s="397"/>
      <c r="G16" s="293"/>
      <c r="H16" s="295"/>
      <c r="I16" s="293"/>
      <c r="J16" s="293"/>
      <c r="K16" s="293"/>
      <c r="L16" s="293"/>
      <c r="M16" s="293"/>
      <c r="N16" s="293"/>
      <c r="O16" s="293"/>
      <c r="P16" s="293"/>
      <c r="Q16" s="308"/>
      <c r="R16" s="351"/>
      <c r="S16" s="308">
        <f>+SUM(F16:R16)</f>
        <v>0</v>
      </c>
    </row>
    <row r="17" spans="1:21" s="320" customFormat="1" ht="19.5" thickBot="1" x14ac:dyDescent="0.35">
      <c r="A17" s="398" t="s">
        <v>66</v>
      </c>
      <c r="B17" s="399"/>
      <c r="C17" s="399"/>
      <c r="D17" s="399"/>
      <c r="E17" s="399"/>
      <c r="F17" s="314"/>
      <c r="G17" s="327"/>
      <c r="H17" s="298">
        <v>0</v>
      </c>
      <c r="I17" s="328"/>
      <c r="J17" s="314"/>
      <c r="K17" s="325"/>
      <c r="L17" s="314"/>
      <c r="M17" s="314"/>
      <c r="N17" s="314"/>
      <c r="O17" s="314"/>
      <c r="P17" s="314"/>
      <c r="Q17" s="314"/>
      <c r="R17" s="315"/>
      <c r="S17" s="316">
        <f>+SUM(F17:R17)</f>
        <v>0</v>
      </c>
    </row>
    <row r="18" spans="1:21" s="320" customFormat="1" ht="19.5" thickBot="1" x14ac:dyDescent="0.35">
      <c r="A18" s="330" t="s">
        <v>67</v>
      </c>
      <c r="B18" s="323"/>
      <c r="C18" s="313"/>
      <c r="D18" s="323"/>
      <c r="E18" s="357"/>
      <c r="F18" s="325"/>
      <c r="G18" s="325"/>
      <c r="H18" s="354"/>
      <c r="I18" s="315"/>
      <c r="J18" s="315"/>
      <c r="K18" s="298">
        <v>0</v>
      </c>
      <c r="L18" s="354"/>
      <c r="M18" s="326"/>
      <c r="N18" s="326"/>
      <c r="O18" s="326"/>
      <c r="P18" s="326"/>
      <c r="Q18" s="326"/>
      <c r="R18" s="327"/>
      <c r="S18" s="298">
        <f>+SUM(F18:R18)</f>
        <v>0</v>
      </c>
    </row>
    <row r="19" spans="1:21" s="320" customFormat="1" ht="19.5" thickBot="1" x14ac:dyDescent="0.35">
      <c r="A19" s="329" t="s">
        <v>68</v>
      </c>
      <c r="B19" s="329"/>
      <c r="C19" s="329"/>
      <c r="D19" s="400"/>
      <c r="E19" s="331">
        <f>+'CAJA CHICA'!E134</f>
        <v>0</v>
      </c>
      <c r="F19" s="331">
        <f>+'CAJA CHICA'!F134</f>
        <v>0</v>
      </c>
      <c r="G19" s="331">
        <f>+'CAJA CHICA'!G134</f>
        <v>0</v>
      </c>
      <c r="H19" s="331">
        <f>+'CAJA CHICA'!H134</f>
        <v>0</v>
      </c>
      <c r="I19" s="331">
        <f>+'CAJA CHICA'!I134</f>
        <v>0</v>
      </c>
      <c r="J19" s="331">
        <f>+'CAJA CHICA'!J134</f>
        <v>0</v>
      </c>
      <c r="K19" s="331">
        <f>+'CAJA CHICA'!K134</f>
        <v>0</v>
      </c>
      <c r="L19" s="331">
        <f>+'CAJA CHICA'!L134</f>
        <v>0</v>
      </c>
      <c r="M19" s="331">
        <f>+'CAJA CHICA'!M134</f>
        <v>0</v>
      </c>
      <c r="N19" s="331">
        <f>+'CAJA CHICA'!N134</f>
        <v>0</v>
      </c>
      <c r="O19" s="331">
        <f>+'CAJA CHICA'!O134</f>
        <v>0</v>
      </c>
      <c r="P19" s="331">
        <f>+'CAJA CHICA'!P134</f>
        <v>0</v>
      </c>
      <c r="Q19" s="331">
        <f>+'CAJA CHICA'!Q134</f>
        <v>0</v>
      </c>
      <c r="R19" s="331">
        <f>+'CAJA CHICA'!R134</f>
        <v>0</v>
      </c>
      <c r="S19" s="331">
        <f>+'CAJA CHICA'!S134</f>
        <v>0</v>
      </c>
      <c r="T19" s="332"/>
    </row>
    <row r="20" spans="1:21" s="337" customFormat="1" thickBot="1" x14ac:dyDescent="0.3">
      <c r="A20" s="333" t="s">
        <v>69</v>
      </c>
      <c r="B20" s="271"/>
      <c r="C20" s="272"/>
      <c r="D20" s="272"/>
      <c r="E20" s="334" t="s">
        <v>70</v>
      </c>
      <c r="F20" s="335">
        <f t="shared" ref="F20:P20" si="2">+F19+F18+F10+F15+F17</f>
        <v>0</v>
      </c>
      <c r="G20" s="335">
        <f t="shared" si="2"/>
        <v>0</v>
      </c>
      <c r="H20" s="335">
        <f t="shared" si="2"/>
        <v>0</v>
      </c>
      <c r="I20" s="335">
        <f t="shared" si="2"/>
        <v>0</v>
      </c>
      <c r="J20" s="335">
        <f t="shared" si="2"/>
        <v>0</v>
      </c>
      <c r="K20" s="335">
        <f t="shared" si="2"/>
        <v>0</v>
      </c>
      <c r="L20" s="335">
        <f t="shared" si="2"/>
        <v>0</v>
      </c>
      <c r="M20" s="335">
        <f t="shared" si="2"/>
        <v>0</v>
      </c>
      <c r="N20" s="335">
        <f t="shared" si="2"/>
        <v>0</v>
      </c>
      <c r="O20" s="335">
        <f t="shared" si="2"/>
        <v>0</v>
      </c>
      <c r="P20" s="335">
        <f t="shared" si="2"/>
        <v>0</v>
      </c>
      <c r="Q20" s="335">
        <f>SUM(Q19,Q10,Q19)</f>
        <v>0</v>
      </c>
      <c r="R20" s="335">
        <f>+R19+R18+R10+R17</f>
        <v>0</v>
      </c>
      <c r="S20" s="336">
        <f>+S19+S18+S10+S17+S15+D10+S16</f>
        <v>0</v>
      </c>
    </row>
    <row r="21" spans="1:21" s="320" customFormat="1" ht="19.5" thickBot="1" x14ac:dyDescent="0.35">
      <c r="A21" s="338"/>
      <c r="D21" s="339"/>
      <c r="F21" s="339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</row>
    <row r="22" spans="1:21" s="320" customFormat="1" ht="19.5" thickBot="1" x14ac:dyDescent="0.35">
      <c r="A22" s="440" t="s">
        <v>71</v>
      </c>
      <c r="B22" s="440"/>
      <c r="C22" s="441"/>
      <c r="D22" s="340">
        <f>SUM(D10,E10,S10,S15,S16,S17,S18,S19)</f>
        <v>0</v>
      </c>
      <c r="F22" s="332"/>
      <c r="G22" s="332"/>
      <c r="H22" s="332"/>
      <c r="I22" s="332"/>
      <c r="J22" s="332"/>
      <c r="K22" s="332"/>
      <c r="L22" s="332"/>
      <c r="M22" s="332"/>
      <c r="N22" s="332"/>
      <c r="O22" s="332"/>
      <c r="P22" s="332"/>
      <c r="Q22" s="332"/>
      <c r="R22" s="332"/>
      <c r="S22" s="337"/>
    </row>
    <row r="23" spans="1:21" s="320" customFormat="1" ht="19.5" thickBot="1" x14ac:dyDescent="0.35">
      <c r="A23" s="338"/>
      <c r="F23" s="332"/>
      <c r="G23" s="332"/>
      <c r="H23" s="332"/>
      <c r="I23" s="332"/>
      <c r="J23" s="332"/>
      <c r="K23" s="332"/>
      <c r="L23" s="332"/>
      <c r="M23" s="332"/>
      <c r="N23" s="332"/>
      <c r="O23" s="332"/>
      <c r="P23" s="332"/>
      <c r="Q23" s="332"/>
      <c r="R23" s="332"/>
      <c r="S23" s="337"/>
    </row>
    <row r="24" spans="1:21" s="320" customFormat="1" ht="19.5" thickBot="1" x14ac:dyDescent="0.35">
      <c r="A24" s="442" t="s">
        <v>107</v>
      </c>
      <c r="B24" s="443"/>
      <c r="C24" s="443"/>
      <c r="D24" s="443"/>
      <c r="E24" s="444"/>
      <c r="F24" s="341">
        <f>+PRESUPUESTO!B11</f>
        <v>0</v>
      </c>
      <c r="G24" s="342">
        <f>+PRESUPUESTO!C11</f>
        <v>0</v>
      </c>
      <c r="H24" s="341">
        <f>+PRESUPUESTO!D11</f>
        <v>0</v>
      </c>
      <c r="I24" s="342">
        <f>+PRESUPUESTO!E11</f>
        <v>0</v>
      </c>
      <c r="J24" s="341">
        <f>+PRESUPUESTO!F11</f>
        <v>0</v>
      </c>
      <c r="K24" s="342">
        <f>+PRESUPUESTO!G11</f>
        <v>0</v>
      </c>
      <c r="L24" s="341">
        <f>+PRESUPUESTO!H11</f>
        <v>0</v>
      </c>
      <c r="M24" s="342">
        <f>+PRESUPUESTO!I11</f>
        <v>0</v>
      </c>
      <c r="N24" s="341">
        <f>+PRESUPUESTO!J11</f>
        <v>0</v>
      </c>
      <c r="O24" s="342">
        <f>+PRESUPUESTO!K11</f>
        <v>0</v>
      </c>
      <c r="P24" s="341">
        <f>+PRESUPUESTO!L11</f>
        <v>0</v>
      </c>
      <c r="Q24" s="342">
        <f>+PRESUPUESTO!M11</f>
        <v>0</v>
      </c>
      <c r="R24" s="341">
        <f>+PRESUPUESTO!P11</f>
        <v>0</v>
      </c>
      <c r="S24" s="341">
        <f>+PRESUPUESTO!Q11</f>
        <v>0</v>
      </c>
      <c r="T24" s="339"/>
      <c r="U24" s="339"/>
    </row>
    <row r="25" spans="1:21" s="320" customFormat="1" ht="19.5" thickBot="1" x14ac:dyDescent="0.35">
      <c r="A25" s="445" t="s">
        <v>72</v>
      </c>
      <c r="B25" s="446"/>
      <c r="C25" s="446"/>
      <c r="D25" s="446"/>
      <c r="E25" s="446"/>
      <c r="F25" s="343">
        <f t="shared" ref="F25:S25" si="3">+F24-F20</f>
        <v>0</v>
      </c>
      <c r="G25" s="341">
        <f t="shared" si="3"/>
        <v>0</v>
      </c>
      <c r="H25" s="344">
        <f>+H24-H20</f>
        <v>0</v>
      </c>
      <c r="I25" s="341">
        <f>+I24-I20</f>
        <v>0</v>
      </c>
      <c r="J25" s="344">
        <f t="shared" si="3"/>
        <v>0</v>
      </c>
      <c r="K25" s="341">
        <f t="shared" si="3"/>
        <v>0</v>
      </c>
      <c r="L25" s="344">
        <f t="shared" si="3"/>
        <v>0</v>
      </c>
      <c r="M25" s="341">
        <f t="shared" si="3"/>
        <v>0</v>
      </c>
      <c r="N25" s="344">
        <f t="shared" si="3"/>
        <v>0</v>
      </c>
      <c r="O25" s="341">
        <f t="shared" si="3"/>
        <v>0</v>
      </c>
      <c r="P25" s="344">
        <f t="shared" si="3"/>
        <v>0</v>
      </c>
      <c r="Q25" s="341">
        <f t="shared" si="3"/>
        <v>0</v>
      </c>
      <c r="R25" s="344">
        <f t="shared" si="3"/>
        <v>0</v>
      </c>
      <c r="S25" s="341">
        <f t="shared" si="3"/>
        <v>0</v>
      </c>
      <c r="T25" s="339"/>
      <c r="U25" s="339"/>
    </row>
    <row r="26" spans="1:21" s="382" customFormat="1" x14ac:dyDescent="0.3">
      <c r="A26" s="379"/>
      <c r="B26" s="379"/>
      <c r="C26" s="379"/>
      <c r="D26" s="379"/>
      <c r="E26" s="379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1"/>
      <c r="T26" s="379"/>
      <c r="U26" s="379"/>
    </row>
    <row r="27" spans="1:21" s="382" customFormat="1" x14ac:dyDescent="0.3">
      <c r="A27" s="379"/>
      <c r="B27" s="379"/>
      <c r="C27" s="379"/>
      <c r="D27" s="379"/>
      <c r="E27" s="379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195"/>
      <c r="T27" s="379"/>
      <c r="U27" s="379"/>
    </row>
    <row r="28" spans="1:21" s="382" customFormat="1" x14ac:dyDescent="0.3">
      <c r="A28" s="383"/>
      <c r="B28" s="379"/>
      <c r="C28" s="379"/>
      <c r="D28" s="379"/>
      <c r="E28" s="379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195"/>
      <c r="T28" s="379"/>
      <c r="U28" s="379"/>
    </row>
    <row r="29" spans="1:21" s="382" customFormat="1" x14ac:dyDescent="0.3">
      <c r="A29" s="384"/>
      <c r="B29" s="379"/>
      <c r="C29" s="379"/>
      <c r="D29" s="379"/>
      <c r="E29" s="379"/>
      <c r="F29" s="380"/>
      <c r="G29" s="380"/>
      <c r="H29" s="380"/>
      <c r="I29" s="380"/>
      <c r="J29" s="380"/>
      <c r="K29" s="380"/>
      <c r="L29" s="380"/>
      <c r="M29" s="380"/>
      <c r="N29" s="380"/>
      <c r="O29" s="380"/>
      <c r="P29" s="380"/>
      <c r="Q29" s="380"/>
      <c r="R29" s="380"/>
      <c r="S29" s="195"/>
      <c r="T29" s="379"/>
      <c r="U29" s="379"/>
    </row>
    <row r="30" spans="1:21" s="382" customFormat="1" x14ac:dyDescent="0.3">
      <c r="A30" s="384"/>
      <c r="B30" s="379"/>
      <c r="C30" s="379"/>
      <c r="D30" s="379"/>
      <c r="E30" s="379"/>
      <c r="F30" s="380"/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195"/>
      <c r="T30" s="379"/>
      <c r="U30" s="379"/>
    </row>
    <row r="31" spans="1:21" s="382" customFormat="1" x14ac:dyDescent="0.3">
      <c r="A31" s="384"/>
      <c r="B31" s="379"/>
      <c r="C31" s="379"/>
      <c r="D31" s="379"/>
      <c r="E31" s="379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195"/>
      <c r="T31" s="379"/>
      <c r="U31" s="379"/>
    </row>
    <row r="32" spans="1:21" s="382" customFormat="1" x14ac:dyDescent="0.3">
      <c r="A32" s="384"/>
      <c r="B32" s="379"/>
      <c r="C32" s="379"/>
      <c r="D32" s="379"/>
      <c r="E32" s="379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195"/>
      <c r="T32" s="379"/>
      <c r="U32" s="379"/>
    </row>
    <row r="33" spans="1:21" s="382" customFormat="1" x14ac:dyDescent="0.3">
      <c r="A33" s="384"/>
      <c r="B33" s="379"/>
      <c r="C33" s="379"/>
      <c r="D33" s="379"/>
      <c r="E33" s="379"/>
      <c r="F33" s="380"/>
      <c r="G33" s="380"/>
      <c r="H33" s="380"/>
      <c r="I33" s="380"/>
      <c r="J33" s="380"/>
      <c r="K33" s="380"/>
      <c r="L33" s="380"/>
      <c r="M33" s="380"/>
      <c r="N33" s="380"/>
      <c r="O33" s="380"/>
      <c r="P33" s="380"/>
      <c r="Q33" s="380"/>
      <c r="R33" s="380"/>
      <c r="S33" s="195"/>
      <c r="T33" s="379"/>
      <c r="U33" s="379"/>
    </row>
    <row r="34" spans="1:21" s="382" customFormat="1" x14ac:dyDescent="0.3">
      <c r="A34" s="384"/>
      <c r="C34" s="379"/>
      <c r="D34" s="379"/>
      <c r="E34" s="379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195"/>
      <c r="T34" s="379"/>
      <c r="U34" s="379"/>
    </row>
    <row r="35" spans="1:21" s="382" customFormat="1" x14ac:dyDescent="0.3">
      <c r="A35" s="384"/>
      <c r="D35" s="379"/>
      <c r="E35" s="379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195"/>
      <c r="T35" s="379"/>
      <c r="U35" s="379"/>
    </row>
    <row r="36" spans="1:21" s="382" customFormat="1" x14ac:dyDescent="0.3">
      <c r="A36" s="384" t="s">
        <v>73</v>
      </c>
      <c r="B36" s="379"/>
      <c r="C36" s="379"/>
      <c r="D36" s="379"/>
      <c r="E36" s="379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195"/>
      <c r="T36" s="379"/>
      <c r="U36" s="379"/>
    </row>
    <row r="37" spans="1:21" x14ac:dyDescent="0.3">
      <c r="D37" s="379"/>
      <c r="E37" s="379"/>
    </row>
    <row r="38" spans="1:21" x14ac:dyDescent="0.3">
      <c r="D38" s="379"/>
      <c r="E38" s="379"/>
    </row>
    <row r="39" spans="1:21" x14ac:dyDescent="0.3">
      <c r="D39" s="379"/>
      <c r="E39" s="379"/>
    </row>
    <row r="40" spans="1:21" x14ac:dyDescent="0.3">
      <c r="D40" s="379"/>
      <c r="E40" s="379"/>
    </row>
    <row r="41" spans="1:21" x14ac:dyDescent="0.3">
      <c r="D41" s="379"/>
      <c r="E41" s="379"/>
    </row>
    <row r="42" spans="1:21" x14ac:dyDescent="0.3">
      <c r="D42" s="379"/>
      <c r="E42" s="379"/>
    </row>
    <row r="43" spans="1:21" x14ac:dyDescent="0.3">
      <c r="D43" s="379"/>
      <c r="E43" s="379"/>
    </row>
    <row r="44" spans="1:21" x14ac:dyDescent="0.3">
      <c r="D44" s="379"/>
      <c r="E44" s="379"/>
    </row>
    <row r="45" spans="1:21" x14ac:dyDescent="0.3">
      <c r="D45" s="379"/>
      <c r="E45" s="379"/>
    </row>
    <row r="46" spans="1:21" x14ac:dyDescent="0.3">
      <c r="D46" s="379"/>
      <c r="E46" s="379"/>
    </row>
    <row r="47" spans="1:21" x14ac:dyDescent="0.3">
      <c r="D47" s="379"/>
      <c r="E47" s="379"/>
    </row>
    <row r="48" spans="1:21" x14ac:dyDescent="0.3">
      <c r="D48" s="379"/>
      <c r="E48" s="379"/>
    </row>
    <row r="49" spans="4:5" x14ac:dyDescent="0.3">
      <c r="D49" s="379"/>
      <c r="E49" s="379"/>
    </row>
    <row r="50" spans="4:5" x14ac:dyDescent="0.3">
      <c r="D50" s="379"/>
      <c r="E50" s="379"/>
    </row>
    <row r="51" spans="4:5" x14ac:dyDescent="0.3">
      <c r="D51" s="379"/>
      <c r="E51" s="379"/>
    </row>
    <row r="52" spans="4:5" x14ac:dyDescent="0.3">
      <c r="D52" s="379"/>
      <c r="E52" s="379"/>
    </row>
    <row r="53" spans="4:5" x14ac:dyDescent="0.3">
      <c r="D53" s="379"/>
      <c r="E53" s="379"/>
    </row>
    <row r="54" spans="4:5" x14ac:dyDescent="0.3">
      <c r="D54" s="379"/>
      <c r="E54" s="379"/>
    </row>
    <row r="55" spans="4:5" x14ac:dyDescent="0.3">
      <c r="D55" s="379"/>
      <c r="E55" s="379"/>
    </row>
    <row r="56" spans="4:5" x14ac:dyDescent="0.3">
      <c r="D56" s="379"/>
      <c r="E56" s="379"/>
    </row>
    <row r="57" spans="4:5" x14ac:dyDescent="0.3">
      <c r="D57" s="379"/>
      <c r="E57" s="379"/>
    </row>
    <row r="58" spans="4:5" x14ac:dyDescent="0.3">
      <c r="D58" s="379"/>
      <c r="E58" s="379"/>
    </row>
    <row r="59" spans="4:5" x14ac:dyDescent="0.3">
      <c r="D59" s="379"/>
      <c r="E59" s="379"/>
    </row>
    <row r="60" spans="4:5" x14ac:dyDescent="0.3">
      <c r="D60" s="379"/>
      <c r="E60" s="379"/>
    </row>
    <row r="61" spans="4:5" x14ac:dyDescent="0.3">
      <c r="D61" s="379"/>
      <c r="E61" s="379"/>
    </row>
    <row r="62" spans="4:5" x14ac:dyDescent="0.3">
      <c r="D62" s="379"/>
      <c r="E62" s="379"/>
    </row>
    <row r="63" spans="4:5" x14ac:dyDescent="0.3">
      <c r="D63" s="379"/>
      <c r="E63" s="379"/>
    </row>
    <row r="64" spans="4:5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</row>
    <row r="76" spans="4:5" x14ac:dyDescent="0.3">
      <c r="D76" s="379"/>
    </row>
    <row r="77" spans="4:5" x14ac:dyDescent="0.3">
      <c r="D77" s="379"/>
    </row>
    <row r="78" spans="4:5" x14ac:dyDescent="0.3">
      <c r="D78" s="379"/>
    </row>
    <row r="79" spans="4:5" x14ac:dyDescent="0.3">
      <c r="D79" s="379"/>
    </row>
    <row r="80" spans="4:5" x14ac:dyDescent="0.3">
      <c r="D80" s="379"/>
    </row>
    <row r="81" spans="4:4" x14ac:dyDescent="0.3">
      <c r="D81" s="379"/>
    </row>
    <row r="82" spans="4:4" x14ac:dyDescent="0.3">
      <c r="D82" s="379"/>
    </row>
  </sheetData>
  <sheetProtection sheet="1" objects="1" scenarios="1" formatColumns="0" insertRows="0" deleteRows="0" autoFilter="0"/>
  <autoFilter ref="A3:U3"/>
  <mergeCells count="8">
    <mergeCell ref="A22:C22"/>
    <mergeCell ref="A24:E24"/>
    <mergeCell ref="A25:E25"/>
    <mergeCell ref="A1:F1"/>
    <mergeCell ref="G1:U1"/>
    <mergeCell ref="D2:E2"/>
    <mergeCell ref="F2:R2"/>
    <mergeCell ref="P13:Q13"/>
  </mergeCells>
  <conditionalFormatting sqref="A25 F25:S25">
    <cfRule type="cellIs" dxfId="29" priority="9" stopIfTrue="1" operator="lessThan">
      <formula>0</formula>
    </cfRule>
  </conditionalFormatting>
  <conditionalFormatting sqref="R12">
    <cfRule type="cellIs" dxfId="28" priority="2" operator="greaterThan">
      <formula>0.03</formula>
    </cfRule>
    <cfRule type="cellIs" dxfId="27" priority="3" operator="greaterThan">
      <formula>0.2776</formula>
    </cfRule>
    <cfRule type="cellIs" dxfId="26" priority="4" operator="greaterThan">
      <formula>0.2776</formula>
    </cfRule>
    <cfRule type="cellIs" dxfId="25" priority="5" operator="greaterThan">
      <formula>0.05</formula>
    </cfRule>
  </conditionalFormatting>
  <conditionalFormatting sqref="R13">
    <cfRule type="cellIs" dxfId="24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9" orientation="landscape" horizontalDpi="1200" verticalDpi="1200" r:id="rId1"/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view="pageBreakPreview" zoomScale="6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8" sqref="C8"/>
    </sheetView>
  </sheetViews>
  <sheetFormatPr baseColWidth="10" defaultRowHeight="18.75" x14ac:dyDescent="0.3"/>
  <cols>
    <col min="1" max="1" width="13.42578125" style="195" customWidth="1"/>
    <col min="2" max="2" width="49.7109375" style="195" customWidth="1"/>
    <col min="3" max="3" width="103.28515625" style="195" customWidth="1"/>
    <col min="4" max="4" width="17" style="195" customWidth="1"/>
    <col min="5" max="5" width="14.140625" style="195" customWidth="1"/>
    <col min="6" max="8" width="12.85546875" style="195" bestFit="1" customWidth="1"/>
    <col min="9" max="9" width="13" style="195" customWidth="1"/>
    <col min="10" max="10" width="16.85546875" style="195" bestFit="1" customWidth="1"/>
    <col min="11" max="11" width="11" style="195" customWidth="1"/>
    <col min="12" max="12" width="10.285156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2.85546875" style="195" customWidth="1"/>
    <col min="17" max="17" width="15.7109375" style="195" customWidth="1"/>
    <col min="18" max="18" width="11.7109375" style="195" customWidth="1"/>
    <col min="19" max="19" width="17.28515625" style="195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98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14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57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256"/>
      <c r="B7" s="257"/>
      <c r="C7" s="257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4"/>
      <c r="U7" s="265"/>
    </row>
    <row r="8" spans="1:21" s="364" customFormat="1" ht="18" x14ac:dyDescent="0.25">
      <c r="A8" s="256"/>
      <c r="B8" s="257"/>
      <c r="C8" s="257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4"/>
      <c r="U8" s="265"/>
    </row>
    <row r="9" spans="1:21" s="364" customFormat="1" ht="18" x14ac:dyDescent="0.25">
      <c r="A9" s="256"/>
      <c r="B9" s="257"/>
      <c r="C9" s="257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4"/>
      <c r="U9" s="265"/>
    </row>
    <row r="10" spans="1:21" s="364" customFormat="1" ht="18" x14ac:dyDescent="0.25">
      <c r="A10" s="256"/>
      <c r="B10" s="257"/>
      <c r="C10" s="257"/>
      <c r="D10" s="258"/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4"/>
      <c r="U10" s="265"/>
    </row>
    <row r="11" spans="1:21" s="364" customFormat="1" ht="18" x14ac:dyDescent="0.25">
      <c r="A11" s="256"/>
      <c r="B11" s="257"/>
      <c r="C11" s="257"/>
      <c r="D11" s="258"/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4"/>
      <c r="U11" s="265"/>
    </row>
    <row r="12" spans="1:21" s="364" customFormat="1" ht="18" x14ac:dyDescent="0.25">
      <c r="A12" s="256"/>
      <c r="B12" s="257"/>
      <c r="C12" s="257"/>
      <c r="D12" s="258"/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4"/>
      <c r="U12" s="265"/>
    </row>
    <row r="13" spans="1:21" s="364" customFormat="1" ht="18" x14ac:dyDescent="0.25">
      <c r="A13" s="256"/>
      <c r="B13" s="257"/>
      <c r="C13" s="257"/>
      <c r="D13" s="258"/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0</v>
      </c>
      <c r="T13" s="264"/>
      <c r="U13" s="265"/>
    </row>
    <row r="14" spans="1:21" s="364" customFormat="1" thickBot="1" x14ac:dyDescent="0.3">
      <c r="A14" s="266"/>
      <c r="B14" s="267"/>
      <c r="C14" s="267"/>
      <c r="D14" s="258"/>
      <c r="E14" s="258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8">
        <f t="shared" si="0"/>
        <v>0</v>
      </c>
      <c r="T14" s="269"/>
      <c r="U14" s="270"/>
    </row>
    <row r="15" spans="1:21" s="366" customFormat="1" thickBot="1" x14ac:dyDescent="0.3">
      <c r="A15" s="271" t="s">
        <v>64</v>
      </c>
      <c r="B15" s="272"/>
      <c r="C15" s="273"/>
      <c r="D15" s="274">
        <f t="shared" ref="D15:S15" si="1">SUM(D4:D14)</f>
        <v>0</v>
      </c>
      <c r="E15" s="274">
        <f t="shared" si="1"/>
        <v>0</v>
      </c>
      <c r="F15" s="274">
        <f t="shared" si="1"/>
        <v>0</v>
      </c>
      <c r="G15" s="274">
        <f t="shared" si="1"/>
        <v>0</v>
      </c>
      <c r="H15" s="274">
        <f t="shared" si="1"/>
        <v>0</v>
      </c>
      <c r="I15" s="274">
        <f t="shared" si="1"/>
        <v>0</v>
      </c>
      <c r="J15" s="274">
        <f t="shared" si="1"/>
        <v>0</v>
      </c>
      <c r="K15" s="274">
        <f t="shared" si="1"/>
        <v>0</v>
      </c>
      <c r="L15" s="274">
        <f t="shared" si="1"/>
        <v>0</v>
      </c>
      <c r="M15" s="274">
        <f t="shared" si="1"/>
        <v>0</v>
      </c>
      <c r="N15" s="274">
        <f t="shared" si="1"/>
        <v>0</v>
      </c>
      <c r="O15" s="274">
        <f t="shared" si="1"/>
        <v>0</v>
      </c>
      <c r="P15" s="274">
        <f t="shared" si="1"/>
        <v>0</v>
      </c>
      <c r="Q15" s="274">
        <f t="shared" si="1"/>
        <v>0</v>
      </c>
      <c r="R15" s="274">
        <f t="shared" si="1"/>
        <v>0</v>
      </c>
      <c r="S15" s="274">
        <f t="shared" si="1"/>
        <v>0</v>
      </c>
      <c r="T15" s="275"/>
      <c r="U15" s="276"/>
    </row>
    <row r="16" spans="1:21" s="218" customFormat="1" ht="14.25" customHeight="1" x14ac:dyDescent="0.3"/>
    <row r="17" spans="1:21" s="218" customFormat="1" ht="14.25" customHeight="1" thickBot="1" x14ac:dyDescent="0.35">
      <c r="Q17" s="282"/>
      <c r="R17" s="283"/>
    </row>
    <row r="18" spans="1:21" s="218" customFormat="1" ht="21.75" customHeight="1" thickBot="1" x14ac:dyDescent="0.35">
      <c r="P18" s="438" t="s">
        <v>106</v>
      </c>
      <c r="Q18" s="439"/>
      <c r="R18" s="284" t="e">
        <f>R15/S15</f>
        <v>#DIV/0!</v>
      </c>
    </row>
    <row r="19" spans="1:21" s="218" customFormat="1" ht="14.25" customHeight="1" thickBot="1" x14ac:dyDescent="0.35"/>
    <row r="20" spans="1:21" s="401" customFormat="1" ht="19.5" thickBot="1" x14ac:dyDescent="0.35">
      <c r="A20" s="387" t="s">
        <v>65</v>
      </c>
      <c r="B20" s="288"/>
      <c r="C20" s="288"/>
      <c r="D20" s="288"/>
      <c r="E20" s="288"/>
      <c r="F20" s="293"/>
      <c r="G20" s="293"/>
      <c r="H20" s="293"/>
      <c r="I20" s="295"/>
      <c r="J20" s="295"/>
      <c r="K20" s="295"/>
      <c r="L20" s="295"/>
      <c r="M20" s="295"/>
      <c r="N20" s="295"/>
      <c r="O20" s="295"/>
      <c r="P20" s="295"/>
      <c r="Q20" s="295"/>
      <c r="R20" s="298"/>
      <c r="S20" s="308">
        <f>+SUM(F20:R20)</f>
        <v>0</v>
      </c>
    </row>
    <row r="21" spans="1:21" s="401" customFormat="1" ht="19.5" thickBot="1" x14ac:dyDescent="0.35">
      <c r="A21" s="348" t="s">
        <v>103</v>
      </c>
      <c r="B21" s="303"/>
      <c r="C21" s="303"/>
      <c r="D21" s="303"/>
      <c r="E21" s="303"/>
      <c r="F21" s="293"/>
      <c r="G21" s="293"/>
      <c r="H21" s="295"/>
      <c r="I21" s="293"/>
      <c r="J21" s="293"/>
      <c r="K21" s="293"/>
      <c r="L21" s="293"/>
      <c r="M21" s="293"/>
      <c r="N21" s="293"/>
      <c r="O21" s="293"/>
      <c r="P21" s="293"/>
      <c r="Q21" s="298"/>
      <c r="R21" s="402"/>
      <c r="S21" s="308">
        <f>+SUM(F21:R21)</f>
        <v>0</v>
      </c>
    </row>
    <row r="22" spans="1:21" s="320" customFormat="1" ht="19.5" thickBot="1" x14ac:dyDescent="0.35">
      <c r="A22" s="375" t="s">
        <v>66</v>
      </c>
      <c r="B22" s="312"/>
      <c r="C22" s="312"/>
      <c r="D22" s="390"/>
      <c r="E22" s="313"/>
      <c r="F22" s="326"/>
      <c r="G22" s="315"/>
      <c r="H22" s="298">
        <v>0</v>
      </c>
      <c r="I22" s="332"/>
      <c r="J22" s="314"/>
      <c r="K22" s="355"/>
      <c r="L22" s="326"/>
      <c r="M22" s="326"/>
      <c r="N22" s="326"/>
      <c r="O22" s="326"/>
      <c r="P22" s="326"/>
      <c r="Q22" s="326"/>
      <c r="R22" s="315"/>
      <c r="S22" s="316">
        <f>+SUM(F22:R22)</f>
        <v>0</v>
      </c>
    </row>
    <row r="23" spans="1:21" s="320" customFormat="1" ht="19.5" thickBot="1" x14ac:dyDescent="0.35">
      <c r="A23" s="330" t="s">
        <v>67</v>
      </c>
      <c r="B23" s="323"/>
      <c r="C23" s="323"/>
      <c r="D23" s="390"/>
      <c r="E23" s="324"/>
      <c r="F23" s="325"/>
      <c r="G23" s="314"/>
      <c r="H23" s="326"/>
      <c r="I23" s="327"/>
      <c r="J23" s="327"/>
      <c r="K23" s="298">
        <v>0</v>
      </c>
      <c r="L23" s="328"/>
      <c r="M23" s="314"/>
      <c r="N23" s="314"/>
      <c r="O23" s="314"/>
      <c r="P23" s="314"/>
      <c r="Q23" s="314"/>
      <c r="R23" s="327"/>
      <c r="S23" s="298">
        <f>+SUM(F23:R23)</f>
        <v>0</v>
      </c>
    </row>
    <row r="24" spans="1:21" s="320" customFormat="1" ht="19.5" thickBot="1" x14ac:dyDescent="0.35">
      <c r="A24" s="358" t="s">
        <v>68</v>
      </c>
      <c r="B24" s="358"/>
      <c r="C24" s="358"/>
      <c r="D24" s="330"/>
      <c r="E24" s="331">
        <f>+'CAJA CHICA'!E152</f>
        <v>0</v>
      </c>
      <c r="F24" s="331">
        <f>+'CAJA CHICA'!F152</f>
        <v>0</v>
      </c>
      <c r="G24" s="331">
        <f>+'CAJA CHICA'!G152</f>
        <v>0</v>
      </c>
      <c r="H24" s="331">
        <f>+'CAJA CHICA'!H152</f>
        <v>0</v>
      </c>
      <c r="I24" s="331">
        <f>+'CAJA CHICA'!I152</f>
        <v>0</v>
      </c>
      <c r="J24" s="331">
        <f>+'CAJA CHICA'!J152</f>
        <v>0</v>
      </c>
      <c r="K24" s="331">
        <f>+'CAJA CHICA'!K152</f>
        <v>0</v>
      </c>
      <c r="L24" s="331">
        <f>+'CAJA CHICA'!L152</f>
        <v>0</v>
      </c>
      <c r="M24" s="331">
        <f>+'CAJA CHICA'!M152</f>
        <v>0</v>
      </c>
      <c r="N24" s="331">
        <f>+'CAJA CHICA'!N152</f>
        <v>0</v>
      </c>
      <c r="O24" s="331">
        <f>+'CAJA CHICA'!O152</f>
        <v>0</v>
      </c>
      <c r="P24" s="331">
        <f>+'CAJA CHICA'!P152</f>
        <v>0</v>
      </c>
      <c r="Q24" s="331">
        <f>+'CAJA CHICA'!Q152</f>
        <v>0</v>
      </c>
      <c r="R24" s="331">
        <f>+'CAJA CHICA'!R152</f>
        <v>0</v>
      </c>
      <c r="S24" s="331">
        <f>+'CAJA CHICA'!S152</f>
        <v>0</v>
      </c>
      <c r="T24" s="332"/>
    </row>
    <row r="25" spans="1:21" s="337" customFormat="1" thickBot="1" x14ac:dyDescent="0.3">
      <c r="A25" s="333" t="s">
        <v>69</v>
      </c>
      <c r="B25" s="271"/>
      <c r="C25" s="272"/>
      <c r="D25" s="272"/>
      <c r="E25" s="334" t="s">
        <v>70</v>
      </c>
      <c r="F25" s="335">
        <f>+F24+F23+F15+F20+F22</f>
        <v>0</v>
      </c>
      <c r="G25" s="335">
        <f t="shared" ref="G25:R25" si="2">+G24+G23+G15+G20+G22</f>
        <v>0</v>
      </c>
      <c r="H25" s="335">
        <f t="shared" si="2"/>
        <v>0</v>
      </c>
      <c r="I25" s="335">
        <f t="shared" si="2"/>
        <v>0</v>
      </c>
      <c r="J25" s="335">
        <f t="shared" si="2"/>
        <v>0</v>
      </c>
      <c r="K25" s="335">
        <f t="shared" si="2"/>
        <v>0</v>
      </c>
      <c r="L25" s="335">
        <f t="shared" si="2"/>
        <v>0</v>
      </c>
      <c r="M25" s="335">
        <f t="shared" si="2"/>
        <v>0</v>
      </c>
      <c r="N25" s="335">
        <f t="shared" si="2"/>
        <v>0</v>
      </c>
      <c r="O25" s="335">
        <f t="shared" si="2"/>
        <v>0</v>
      </c>
      <c r="P25" s="335">
        <f t="shared" si="2"/>
        <v>0</v>
      </c>
      <c r="Q25" s="335">
        <f>SUM(Q24,Q15,Q24)</f>
        <v>0</v>
      </c>
      <c r="R25" s="335">
        <f t="shared" si="2"/>
        <v>0</v>
      </c>
      <c r="S25" s="336">
        <f>+S24+S23+S15+S22+S20+D15+S21</f>
        <v>0</v>
      </c>
    </row>
    <row r="26" spans="1:21" s="320" customFormat="1" ht="19.5" thickBot="1" x14ac:dyDescent="0.35">
      <c r="A26" s="338"/>
      <c r="D26" s="339"/>
      <c r="F26" s="339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</row>
    <row r="27" spans="1:21" s="320" customFormat="1" ht="19.5" thickBot="1" x14ac:dyDescent="0.35">
      <c r="A27" s="440" t="s">
        <v>71</v>
      </c>
      <c r="B27" s="440"/>
      <c r="C27" s="441"/>
      <c r="D27" s="340">
        <f>SUM(D15,E15,S15,S20,S21,S22,S23,S24)</f>
        <v>0</v>
      </c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7"/>
    </row>
    <row r="28" spans="1:21" s="320" customFormat="1" ht="19.5" thickBot="1" x14ac:dyDescent="0.35">
      <c r="A28" s="338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32"/>
      <c r="R28" s="332"/>
      <c r="S28" s="337"/>
    </row>
    <row r="29" spans="1:21" s="320" customFormat="1" ht="19.5" thickBot="1" x14ac:dyDescent="0.35">
      <c r="A29" s="442" t="s">
        <v>107</v>
      </c>
      <c r="B29" s="443"/>
      <c r="C29" s="443"/>
      <c r="D29" s="443"/>
      <c r="E29" s="444"/>
      <c r="F29" s="342">
        <f>+PRESUPUESTO!B12</f>
        <v>0</v>
      </c>
      <c r="G29" s="341">
        <f>+PRESUPUESTO!C12</f>
        <v>0</v>
      </c>
      <c r="H29" s="342">
        <f>+PRESUPUESTO!D12</f>
        <v>0</v>
      </c>
      <c r="I29" s="341">
        <f>+PRESUPUESTO!E12</f>
        <v>0</v>
      </c>
      <c r="J29" s="342">
        <f>+PRESUPUESTO!F12</f>
        <v>0</v>
      </c>
      <c r="K29" s="341">
        <f>+PRESUPUESTO!G12</f>
        <v>0</v>
      </c>
      <c r="L29" s="342">
        <f>+PRESUPUESTO!H12</f>
        <v>0</v>
      </c>
      <c r="M29" s="341">
        <f>+PRESUPUESTO!I12</f>
        <v>0</v>
      </c>
      <c r="N29" s="342">
        <f>+PRESUPUESTO!J12</f>
        <v>0</v>
      </c>
      <c r="O29" s="341">
        <f>+PRESUPUESTO!K12</f>
        <v>0</v>
      </c>
      <c r="P29" s="341">
        <f>+PRESUPUESTO!L12</f>
        <v>0</v>
      </c>
      <c r="Q29" s="342">
        <f>+PRESUPUESTO!M12</f>
        <v>0</v>
      </c>
      <c r="R29" s="341">
        <f>+PRESUPUESTO!P12</f>
        <v>0</v>
      </c>
      <c r="S29" s="341">
        <f>+PRESUPUESTO!Q12</f>
        <v>0</v>
      </c>
      <c r="T29" s="339"/>
      <c r="U29" s="339"/>
    </row>
    <row r="30" spans="1:21" s="320" customFormat="1" ht="19.5" thickBot="1" x14ac:dyDescent="0.35">
      <c r="A30" s="445" t="s">
        <v>72</v>
      </c>
      <c r="B30" s="446"/>
      <c r="C30" s="446"/>
      <c r="D30" s="446"/>
      <c r="E30" s="446"/>
      <c r="F30" s="343">
        <f t="shared" ref="F30:S30" si="3">+F29-F25</f>
        <v>0</v>
      </c>
      <c r="G30" s="341">
        <f t="shared" si="3"/>
        <v>0</v>
      </c>
      <c r="H30" s="344">
        <f>+H29-H25</f>
        <v>0</v>
      </c>
      <c r="I30" s="341">
        <f>+I29-I25</f>
        <v>0</v>
      </c>
      <c r="J30" s="344">
        <f t="shared" si="3"/>
        <v>0</v>
      </c>
      <c r="K30" s="341">
        <f t="shared" si="3"/>
        <v>0</v>
      </c>
      <c r="L30" s="344">
        <f t="shared" si="3"/>
        <v>0</v>
      </c>
      <c r="M30" s="341">
        <f t="shared" si="3"/>
        <v>0</v>
      </c>
      <c r="N30" s="344">
        <f t="shared" si="3"/>
        <v>0</v>
      </c>
      <c r="O30" s="341">
        <f t="shared" si="3"/>
        <v>0</v>
      </c>
      <c r="P30" s="344">
        <f t="shared" si="3"/>
        <v>0</v>
      </c>
      <c r="Q30" s="341">
        <f t="shared" si="3"/>
        <v>0</v>
      </c>
      <c r="R30" s="344">
        <f t="shared" si="3"/>
        <v>0</v>
      </c>
      <c r="S30" s="341">
        <f t="shared" si="3"/>
        <v>0</v>
      </c>
      <c r="T30" s="339"/>
      <c r="U30" s="339"/>
    </row>
    <row r="31" spans="1:21" s="382" customFormat="1" x14ac:dyDescent="0.3">
      <c r="A31" s="379"/>
      <c r="B31" s="379"/>
      <c r="C31" s="379"/>
      <c r="D31" s="379"/>
      <c r="E31" s="379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1"/>
      <c r="T31" s="379"/>
      <c r="U31" s="379"/>
    </row>
    <row r="32" spans="1:21" s="382" customFormat="1" x14ac:dyDescent="0.3">
      <c r="A32" s="379"/>
      <c r="B32" s="379"/>
      <c r="C32" s="379"/>
      <c r="D32" s="379"/>
      <c r="E32" s="379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195"/>
      <c r="T32" s="379"/>
      <c r="U32" s="379"/>
    </row>
    <row r="33" spans="1:21" s="382" customFormat="1" x14ac:dyDescent="0.3">
      <c r="A33" s="383"/>
      <c r="B33" s="379"/>
      <c r="C33" s="379"/>
      <c r="D33" s="379"/>
      <c r="E33" s="379"/>
      <c r="F33" s="380"/>
      <c r="G33" s="380"/>
      <c r="H33" s="380"/>
      <c r="I33" s="380"/>
      <c r="J33" s="380"/>
      <c r="K33" s="380"/>
      <c r="L33" s="380"/>
      <c r="M33" s="380"/>
      <c r="N33" s="380"/>
      <c r="O33" s="380"/>
      <c r="P33" s="380"/>
      <c r="Q33" s="380"/>
      <c r="R33" s="380"/>
      <c r="S33" s="195"/>
      <c r="T33" s="379"/>
      <c r="U33" s="379"/>
    </row>
    <row r="34" spans="1:21" s="382" customFormat="1" x14ac:dyDescent="0.3">
      <c r="A34" s="384"/>
      <c r="B34" s="379"/>
      <c r="C34" s="379"/>
      <c r="D34" s="379"/>
      <c r="E34" s="379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195"/>
      <c r="T34" s="379"/>
      <c r="U34" s="379"/>
    </row>
    <row r="35" spans="1:21" s="382" customFormat="1" x14ac:dyDescent="0.3">
      <c r="A35" s="384"/>
      <c r="B35" s="379"/>
      <c r="C35" s="379"/>
      <c r="D35" s="379"/>
      <c r="E35" s="379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195"/>
      <c r="T35" s="379"/>
      <c r="U35" s="379"/>
    </row>
    <row r="36" spans="1:21" s="382" customFormat="1" x14ac:dyDescent="0.3">
      <c r="A36" s="384"/>
      <c r="B36" s="379"/>
      <c r="C36" s="379"/>
      <c r="D36" s="379"/>
      <c r="E36" s="379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195"/>
      <c r="T36" s="379"/>
      <c r="U36" s="379"/>
    </row>
    <row r="37" spans="1:21" s="382" customFormat="1" x14ac:dyDescent="0.3">
      <c r="A37" s="384"/>
      <c r="B37" s="379"/>
      <c r="C37" s="379"/>
      <c r="D37" s="379"/>
      <c r="E37" s="379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380"/>
      <c r="R37" s="380"/>
      <c r="S37" s="195"/>
      <c r="T37" s="379"/>
      <c r="U37" s="379"/>
    </row>
    <row r="38" spans="1:21" s="382" customFormat="1" x14ac:dyDescent="0.3">
      <c r="A38" s="384"/>
      <c r="B38" s="379"/>
      <c r="C38" s="379"/>
      <c r="D38" s="379"/>
      <c r="E38" s="379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195"/>
      <c r="T38" s="379"/>
      <c r="U38" s="379"/>
    </row>
    <row r="39" spans="1:21" s="382" customFormat="1" x14ac:dyDescent="0.3">
      <c r="A39" s="384"/>
      <c r="C39" s="379"/>
      <c r="D39" s="379"/>
      <c r="E39" s="379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195"/>
      <c r="T39" s="379"/>
      <c r="U39" s="379"/>
    </row>
    <row r="40" spans="1:21" s="382" customFormat="1" x14ac:dyDescent="0.3">
      <c r="A40" s="384"/>
      <c r="D40" s="379"/>
      <c r="E40" s="379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195"/>
      <c r="T40" s="379"/>
      <c r="U40" s="379"/>
    </row>
    <row r="41" spans="1:21" s="382" customFormat="1" x14ac:dyDescent="0.3">
      <c r="A41" s="384"/>
      <c r="B41" s="379"/>
      <c r="C41" s="379"/>
      <c r="D41" s="379"/>
      <c r="E41" s="379"/>
      <c r="F41" s="380"/>
      <c r="G41" s="380"/>
      <c r="H41" s="380"/>
      <c r="I41" s="380"/>
      <c r="J41" s="380"/>
      <c r="K41" s="380"/>
      <c r="L41" s="380"/>
      <c r="M41" s="380"/>
      <c r="N41" s="380"/>
      <c r="O41" s="380"/>
      <c r="P41" s="380"/>
      <c r="Q41" s="380"/>
      <c r="R41" s="380"/>
      <c r="S41" s="195"/>
      <c r="T41" s="379"/>
      <c r="U41" s="379"/>
    </row>
    <row r="42" spans="1:21" x14ac:dyDescent="0.3">
      <c r="D42" s="379"/>
      <c r="E42" s="379"/>
    </row>
    <row r="43" spans="1:21" x14ac:dyDescent="0.3">
      <c r="D43" s="379"/>
      <c r="E43" s="379"/>
    </row>
    <row r="44" spans="1:21" x14ac:dyDescent="0.3">
      <c r="D44" s="379"/>
      <c r="E44" s="379"/>
    </row>
    <row r="45" spans="1:21" x14ac:dyDescent="0.3">
      <c r="D45" s="379"/>
      <c r="E45" s="379"/>
    </row>
    <row r="46" spans="1:21" x14ac:dyDescent="0.3">
      <c r="D46" s="379"/>
      <c r="E46" s="379"/>
    </row>
    <row r="47" spans="1:21" x14ac:dyDescent="0.3">
      <c r="D47" s="379"/>
      <c r="E47" s="379"/>
    </row>
    <row r="48" spans="1:21" x14ac:dyDescent="0.3">
      <c r="D48" s="379"/>
      <c r="E48" s="379"/>
    </row>
    <row r="49" spans="4:5" x14ac:dyDescent="0.3">
      <c r="D49" s="379"/>
      <c r="E49" s="379"/>
    </row>
    <row r="50" spans="4:5" x14ac:dyDescent="0.3">
      <c r="D50" s="379"/>
      <c r="E50" s="379"/>
    </row>
    <row r="51" spans="4:5" x14ac:dyDescent="0.3">
      <c r="D51" s="379"/>
      <c r="E51" s="379"/>
    </row>
    <row r="52" spans="4:5" x14ac:dyDescent="0.3">
      <c r="D52" s="379"/>
      <c r="E52" s="379"/>
    </row>
    <row r="53" spans="4:5" x14ac:dyDescent="0.3">
      <c r="D53" s="379"/>
      <c r="E53" s="379"/>
    </row>
    <row r="54" spans="4:5" x14ac:dyDescent="0.3">
      <c r="D54" s="379"/>
      <c r="E54" s="379"/>
    </row>
    <row r="55" spans="4:5" x14ac:dyDescent="0.3">
      <c r="D55" s="379"/>
      <c r="E55" s="379"/>
    </row>
    <row r="56" spans="4:5" x14ac:dyDescent="0.3">
      <c r="D56" s="379"/>
      <c r="E56" s="379"/>
    </row>
    <row r="57" spans="4:5" x14ac:dyDescent="0.3">
      <c r="D57" s="379"/>
      <c r="E57" s="379"/>
    </row>
    <row r="58" spans="4:5" x14ac:dyDescent="0.3">
      <c r="D58" s="379"/>
      <c r="E58" s="379"/>
    </row>
    <row r="59" spans="4:5" x14ac:dyDescent="0.3">
      <c r="D59" s="379"/>
      <c r="E59" s="379"/>
    </row>
    <row r="60" spans="4:5" x14ac:dyDescent="0.3">
      <c r="D60" s="379"/>
      <c r="E60" s="379"/>
    </row>
    <row r="61" spans="4:5" x14ac:dyDescent="0.3">
      <c r="D61" s="379"/>
      <c r="E61" s="379"/>
    </row>
    <row r="62" spans="4:5" x14ac:dyDescent="0.3">
      <c r="D62" s="379"/>
      <c r="E62" s="379"/>
    </row>
    <row r="63" spans="4:5" x14ac:dyDescent="0.3">
      <c r="D63" s="379"/>
      <c r="E63" s="379"/>
    </row>
    <row r="64" spans="4:5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  <c r="E78" s="379"/>
    </row>
    <row r="79" spans="4:5" x14ac:dyDescent="0.3">
      <c r="D79" s="379"/>
      <c r="E79" s="379"/>
    </row>
    <row r="80" spans="4:5" x14ac:dyDescent="0.3">
      <c r="D80" s="379"/>
    </row>
    <row r="81" spans="4:4" x14ac:dyDescent="0.3">
      <c r="D81" s="379"/>
    </row>
    <row r="82" spans="4:4" x14ac:dyDescent="0.3">
      <c r="D82" s="379"/>
    </row>
    <row r="83" spans="4:4" x14ac:dyDescent="0.3">
      <c r="D83" s="379"/>
    </row>
    <row r="84" spans="4:4" x14ac:dyDescent="0.3">
      <c r="D84" s="379"/>
    </row>
    <row r="85" spans="4:4" x14ac:dyDescent="0.3">
      <c r="D85" s="379"/>
    </row>
    <row r="86" spans="4:4" x14ac:dyDescent="0.3">
      <c r="D86" s="379"/>
    </row>
    <row r="87" spans="4:4" x14ac:dyDescent="0.3">
      <c r="D87" s="379"/>
    </row>
  </sheetData>
  <sheetProtection sheet="1" objects="1" scenarios="1" formatColumns="0" insertRows="0" deleteRows="0" autoFilter="0"/>
  <autoFilter ref="A3:U3"/>
  <mergeCells count="8">
    <mergeCell ref="P18:Q18"/>
    <mergeCell ref="A27:C27"/>
    <mergeCell ref="A29:E29"/>
    <mergeCell ref="A30:E30"/>
    <mergeCell ref="A1:F1"/>
    <mergeCell ref="G1:U1"/>
    <mergeCell ref="D2:E2"/>
    <mergeCell ref="F2:R2"/>
  </mergeCells>
  <conditionalFormatting sqref="A30 F30:S30">
    <cfRule type="cellIs" dxfId="23" priority="6" stopIfTrue="1" operator="lessThan">
      <formula>0</formula>
    </cfRule>
  </conditionalFormatting>
  <conditionalFormatting sqref="R17">
    <cfRule type="cellIs" dxfId="22" priority="2" operator="greaterThan">
      <formula>0.03</formula>
    </cfRule>
    <cfRule type="cellIs" dxfId="21" priority="3" operator="greaterThan">
      <formula>0.2776</formula>
    </cfRule>
    <cfRule type="cellIs" dxfId="20" priority="4" operator="greaterThan">
      <formula>0.2776</formula>
    </cfRule>
    <cfRule type="cellIs" dxfId="19" priority="5" operator="greaterThan">
      <formula>0.05</formula>
    </cfRule>
  </conditionalFormatting>
  <conditionalFormatting sqref="R18">
    <cfRule type="cellIs" dxfId="18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8" orientation="landscape" horizontalDpi="1200" verticalDpi="1200" r:id="rId1"/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view="pageBreakPreview" zoomScale="60" zoomScaleNormal="115" workbookViewId="0">
      <pane ySplit="3" topLeftCell="A13" activePane="bottomLeft" state="frozen"/>
      <selection pane="bottomLeft" activeCell="C20" sqref="C20"/>
    </sheetView>
  </sheetViews>
  <sheetFormatPr baseColWidth="10" defaultRowHeight="18.75" x14ac:dyDescent="0.3"/>
  <cols>
    <col min="1" max="1" width="12" style="195" customWidth="1"/>
    <col min="2" max="2" width="43.85546875" style="195" customWidth="1"/>
    <col min="3" max="3" width="67.140625" style="195" customWidth="1"/>
    <col min="4" max="4" width="24" style="195" customWidth="1"/>
    <col min="5" max="5" width="15.85546875" style="195" customWidth="1"/>
    <col min="6" max="6" width="12.85546875" style="195" bestFit="1" customWidth="1"/>
    <col min="7" max="7" width="10.5703125" style="195" bestFit="1" customWidth="1"/>
    <col min="8" max="8" width="9.7109375" style="195" bestFit="1" customWidth="1"/>
    <col min="9" max="9" width="13" style="195" customWidth="1"/>
    <col min="10" max="10" width="18.28515625" style="195" customWidth="1"/>
    <col min="11" max="11" width="11" style="195" customWidth="1"/>
    <col min="12" max="12" width="10.28515625" style="195" bestFit="1" customWidth="1"/>
    <col min="13" max="13" width="10" style="195" customWidth="1"/>
    <col min="14" max="14" width="14.42578125" style="195" customWidth="1"/>
    <col min="15" max="15" width="13" style="195" customWidth="1"/>
    <col min="16" max="16" width="15.42578125" style="195" customWidth="1"/>
    <col min="17" max="17" width="13.85546875" style="195" customWidth="1"/>
    <col min="18" max="18" width="12.42578125" style="195" customWidth="1"/>
    <col min="19" max="19" width="19.42578125" style="195" bestFit="1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100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26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63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256"/>
      <c r="B7" s="257"/>
      <c r="C7" s="263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4"/>
      <c r="U7" s="265"/>
    </row>
    <row r="8" spans="1:21" s="364" customFormat="1" ht="18" x14ac:dyDescent="0.25">
      <c r="A8" s="256"/>
      <c r="B8" s="257"/>
      <c r="C8" s="263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4"/>
      <c r="U8" s="265"/>
    </row>
    <row r="9" spans="1:21" s="364" customFormat="1" ht="18" x14ac:dyDescent="0.25">
      <c r="A9" s="256"/>
      <c r="B9" s="257"/>
      <c r="C9" s="257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4"/>
      <c r="U9" s="265"/>
    </row>
    <row r="10" spans="1:21" s="364" customFormat="1" ht="18" x14ac:dyDescent="0.25">
      <c r="A10" s="256"/>
      <c r="B10" s="257"/>
      <c r="C10" s="257"/>
      <c r="D10" s="258"/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4"/>
      <c r="U10" s="265"/>
    </row>
    <row r="11" spans="1:21" s="364" customFormat="1" ht="18" x14ac:dyDescent="0.25">
      <c r="A11" s="256"/>
      <c r="B11" s="257"/>
      <c r="C11" s="257"/>
      <c r="D11" s="418"/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4"/>
      <c r="U11" s="265"/>
    </row>
    <row r="12" spans="1:21" s="364" customFormat="1" ht="18" x14ac:dyDescent="0.25">
      <c r="A12" s="256"/>
      <c r="B12" s="257"/>
      <c r="C12" s="257"/>
      <c r="D12" s="258"/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4"/>
      <c r="U12" s="265"/>
    </row>
    <row r="13" spans="1:21" s="364" customFormat="1" ht="18" x14ac:dyDescent="0.25">
      <c r="A13" s="256"/>
      <c r="B13" s="257"/>
      <c r="C13" s="257"/>
      <c r="D13" s="258"/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0</v>
      </c>
      <c r="T13" s="264"/>
      <c r="U13" s="265"/>
    </row>
    <row r="14" spans="1:21" s="364" customFormat="1" ht="18" x14ac:dyDescent="0.25">
      <c r="A14" s="256"/>
      <c r="B14" s="257"/>
      <c r="C14" s="257"/>
      <c r="D14" s="258"/>
      <c r="E14" s="258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0</v>
      </c>
      <c r="T14" s="264"/>
      <c r="U14" s="265"/>
    </row>
    <row r="15" spans="1:21" s="364" customFormat="1" ht="18" x14ac:dyDescent="0.25">
      <c r="A15" s="256"/>
      <c r="B15" s="257"/>
      <c r="C15" s="257"/>
      <c r="D15" s="258"/>
      <c r="E15" s="258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0</v>
      </c>
      <c r="T15" s="264"/>
      <c r="U15" s="265"/>
    </row>
    <row r="16" spans="1:21" s="364" customFormat="1" ht="18" x14ac:dyDescent="0.25">
      <c r="A16" s="256"/>
      <c r="B16" s="257"/>
      <c r="C16" s="257"/>
      <c r="D16" s="258"/>
      <c r="E16" s="258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0</v>
      </c>
      <c r="T16" s="264"/>
      <c r="U16" s="265"/>
    </row>
    <row r="17" spans="1:21" s="364" customFormat="1" ht="18" x14ac:dyDescent="0.25">
      <c r="A17" s="256"/>
      <c r="B17" s="257"/>
      <c r="C17" s="257"/>
      <c r="D17" s="258"/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0</v>
      </c>
      <c r="T17" s="264"/>
      <c r="U17" s="265"/>
    </row>
    <row r="18" spans="1:21" s="364" customFormat="1" ht="18" x14ac:dyDescent="0.25">
      <c r="A18" s="256"/>
      <c r="B18" s="257"/>
      <c r="C18" s="257"/>
      <c r="D18" s="258"/>
      <c r="E18" s="258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0</v>
      </c>
      <c r="T18" s="264"/>
      <c r="U18" s="265"/>
    </row>
    <row r="19" spans="1:21" s="364" customFormat="1" ht="18" x14ac:dyDescent="0.25">
      <c r="A19" s="256"/>
      <c r="B19" s="257"/>
      <c r="C19" s="257"/>
      <c r="D19" s="258"/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60">
        <f t="shared" si="0"/>
        <v>0</v>
      </c>
      <c r="T19" s="264"/>
      <c r="U19" s="265"/>
    </row>
    <row r="20" spans="1:21" s="364" customFormat="1" ht="18" x14ac:dyDescent="0.25">
      <c r="A20" s="256"/>
      <c r="B20" s="257"/>
      <c r="C20" s="257"/>
      <c r="D20" s="258"/>
      <c r="E20" s="258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0</v>
      </c>
      <c r="T20" s="264"/>
      <c r="U20" s="265"/>
    </row>
    <row r="21" spans="1:21" s="364" customFormat="1" ht="18" x14ac:dyDescent="0.25">
      <c r="A21" s="256"/>
      <c r="B21" s="257"/>
      <c r="C21" s="257"/>
      <c r="D21" s="258"/>
      <c r="E21" s="258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0</v>
      </c>
      <c r="T21" s="264"/>
      <c r="U21" s="265"/>
    </row>
    <row r="22" spans="1:21" s="364" customFormat="1" ht="18" x14ac:dyDescent="0.25">
      <c r="A22" s="256"/>
      <c r="B22" s="257"/>
      <c r="C22" s="257"/>
      <c r="D22" s="258"/>
      <c r="E22" s="258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0</v>
      </c>
      <c r="T22" s="264"/>
      <c r="U22" s="265"/>
    </row>
    <row r="23" spans="1:21" s="364" customFormat="1" ht="18" x14ac:dyDescent="0.25">
      <c r="A23" s="256"/>
      <c r="B23" s="257"/>
      <c r="C23" s="257"/>
      <c r="D23" s="258"/>
      <c r="E23" s="258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60">
        <f t="shared" si="0"/>
        <v>0</v>
      </c>
      <c r="T23" s="264"/>
      <c r="U23" s="265"/>
    </row>
    <row r="24" spans="1:21" s="364" customFormat="1" ht="18" x14ac:dyDescent="0.25">
      <c r="A24" s="256"/>
      <c r="B24" s="257"/>
      <c r="C24" s="257"/>
      <c r="D24" s="258"/>
      <c r="E24" s="258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60">
        <f t="shared" si="0"/>
        <v>0</v>
      </c>
      <c r="T24" s="264"/>
      <c r="U24" s="265"/>
    </row>
    <row r="25" spans="1:21" s="364" customFormat="1" ht="18" x14ac:dyDescent="0.25">
      <c r="A25" s="256"/>
      <c r="B25" s="257"/>
      <c r="C25" s="257"/>
      <c r="D25" s="258"/>
      <c r="E25" s="258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60">
        <f t="shared" si="0"/>
        <v>0</v>
      </c>
      <c r="T25" s="264"/>
      <c r="U25" s="265"/>
    </row>
    <row r="26" spans="1:21" s="364" customFormat="1" thickBot="1" x14ac:dyDescent="0.3">
      <c r="A26" s="266"/>
      <c r="B26" s="267"/>
      <c r="C26" s="267"/>
      <c r="D26" s="258"/>
      <c r="E26" s="258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68">
        <f t="shared" si="0"/>
        <v>0</v>
      </c>
      <c r="T26" s="269"/>
      <c r="U26" s="270"/>
    </row>
    <row r="27" spans="1:21" s="366" customFormat="1" thickBot="1" x14ac:dyDescent="0.3">
      <c r="A27" s="271" t="s">
        <v>64</v>
      </c>
      <c r="B27" s="272"/>
      <c r="C27" s="273"/>
      <c r="D27" s="274">
        <f t="shared" ref="D27:S27" si="1">SUM(D4:D26)</f>
        <v>0</v>
      </c>
      <c r="E27" s="274">
        <f t="shared" si="1"/>
        <v>0</v>
      </c>
      <c r="F27" s="274">
        <f t="shared" si="1"/>
        <v>0</v>
      </c>
      <c r="G27" s="274">
        <f t="shared" si="1"/>
        <v>0</v>
      </c>
      <c r="H27" s="274">
        <f t="shared" si="1"/>
        <v>0</v>
      </c>
      <c r="I27" s="274">
        <f t="shared" si="1"/>
        <v>0</v>
      </c>
      <c r="J27" s="274">
        <f t="shared" si="1"/>
        <v>0</v>
      </c>
      <c r="K27" s="274">
        <f t="shared" si="1"/>
        <v>0</v>
      </c>
      <c r="L27" s="274">
        <f t="shared" si="1"/>
        <v>0</v>
      </c>
      <c r="M27" s="274">
        <f t="shared" si="1"/>
        <v>0</v>
      </c>
      <c r="N27" s="274">
        <f t="shared" si="1"/>
        <v>0</v>
      </c>
      <c r="O27" s="274">
        <f t="shared" si="1"/>
        <v>0</v>
      </c>
      <c r="P27" s="274">
        <f t="shared" si="1"/>
        <v>0</v>
      </c>
      <c r="Q27" s="274">
        <f t="shared" si="1"/>
        <v>0</v>
      </c>
      <c r="R27" s="274">
        <f t="shared" si="1"/>
        <v>0</v>
      </c>
      <c r="S27" s="274">
        <f t="shared" si="1"/>
        <v>0</v>
      </c>
      <c r="T27" s="275"/>
      <c r="U27" s="276"/>
    </row>
    <row r="28" spans="1:21" s="218" customFormat="1" x14ac:dyDescent="0.3"/>
    <row r="29" spans="1:21" s="218" customFormat="1" ht="19.5" thickBot="1" x14ac:dyDescent="0.35">
      <c r="Q29" s="282"/>
      <c r="R29" s="283"/>
    </row>
    <row r="30" spans="1:21" s="218" customFormat="1" ht="15.75" customHeight="1" thickBot="1" x14ac:dyDescent="0.35">
      <c r="P30" s="438" t="s">
        <v>106</v>
      </c>
      <c r="Q30" s="439"/>
      <c r="R30" s="284" t="e">
        <f>R27/S27</f>
        <v>#DIV/0!</v>
      </c>
    </row>
    <row r="31" spans="1:21" s="218" customFormat="1" ht="19.5" thickBot="1" x14ac:dyDescent="0.35"/>
    <row r="32" spans="1:21" s="218" customFormat="1" ht="19.5" thickBot="1" x14ac:dyDescent="0.35">
      <c r="A32" s="387" t="s">
        <v>65</v>
      </c>
      <c r="B32" s="387"/>
      <c r="C32" s="387"/>
      <c r="D32" s="387"/>
      <c r="E32" s="387"/>
      <c r="F32" s="293"/>
      <c r="G32" s="293"/>
      <c r="H32" s="294"/>
      <c r="I32" s="293"/>
      <c r="J32" s="293"/>
      <c r="K32" s="293"/>
      <c r="L32" s="293"/>
      <c r="M32" s="293"/>
      <c r="N32" s="293"/>
      <c r="O32" s="293"/>
      <c r="P32" s="293"/>
      <c r="Q32" s="293"/>
      <c r="R32" s="308"/>
      <c r="S32" s="299">
        <f>+SUM(F32:R32)</f>
        <v>0</v>
      </c>
    </row>
    <row r="33" spans="1:21" s="218" customFormat="1" ht="19.5" thickBot="1" x14ac:dyDescent="0.35">
      <c r="A33" s="371" t="s">
        <v>103</v>
      </c>
      <c r="B33" s="403"/>
      <c r="C33" s="404"/>
      <c r="D33" s="303"/>
      <c r="E33" s="303"/>
      <c r="F33" s="293"/>
      <c r="G33" s="293"/>
      <c r="H33" s="405"/>
      <c r="I33" s="293"/>
      <c r="J33" s="293"/>
      <c r="K33" s="293"/>
      <c r="L33" s="293"/>
      <c r="M33" s="293"/>
      <c r="N33" s="293"/>
      <c r="O33" s="293"/>
      <c r="P33" s="293"/>
      <c r="Q33" s="308"/>
      <c r="R33" s="351"/>
      <c r="S33" s="308">
        <f>+SUM(F33:R33)</f>
        <v>0</v>
      </c>
    </row>
    <row r="34" spans="1:21" s="320" customFormat="1" ht="19.5" thickBot="1" x14ac:dyDescent="0.35">
      <c r="A34" s="375" t="s">
        <v>66</v>
      </c>
      <c r="B34" s="312"/>
      <c r="C34" s="356"/>
      <c r="D34" s="312"/>
      <c r="E34" s="313"/>
      <c r="F34" s="326"/>
      <c r="G34" s="315"/>
      <c r="H34" s="316">
        <v>0</v>
      </c>
      <c r="I34" s="332"/>
      <c r="J34" s="314"/>
      <c r="K34" s="355"/>
      <c r="L34" s="326"/>
      <c r="M34" s="326"/>
      <c r="N34" s="326"/>
      <c r="O34" s="326"/>
      <c r="P34" s="326"/>
      <c r="Q34" s="326"/>
      <c r="R34" s="315"/>
      <c r="S34" s="298">
        <f>+SUM(F34:R34)</f>
        <v>0</v>
      </c>
    </row>
    <row r="35" spans="1:21" s="320" customFormat="1" ht="19.5" thickBot="1" x14ac:dyDescent="0.35">
      <c r="A35" s="330" t="s">
        <v>67</v>
      </c>
      <c r="B35" s="323"/>
      <c r="C35" s="356"/>
      <c r="D35" s="323"/>
      <c r="E35" s="324"/>
      <c r="F35" s="325"/>
      <c r="G35" s="314"/>
      <c r="H35" s="326"/>
      <c r="I35" s="327"/>
      <c r="J35" s="327"/>
      <c r="K35" s="298">
        <v>0</v>
      </c>
      <c r="L35" s="328"/>
      <c r="M35" s="314"/>
      <c r="N35" s="314"/>
      <c r="O35" s="314"/>
      <c r="P35" s="314"/>
      <c r="Q35" s="314"/>
      <c r="R35" s="327"/>
      <c r="S35" s="298">
        <f>+SUM(F35:R35)</f>
        <v>0</v>
      </c>
    </row>
    <row r="36" spans="1:21" s="320" customFormat="1" ht="19.5" thickBot="1" x14ac:dyDescent="0.35">
      <c r="A36" s="358" t="s">
        <v>68</v>
      </c>
      <c r="B36" s="358"/>
      <c r="C36" s="358"/>
      <c r="D36" s="330"/>
      <c r="E36" s="331">
        <f>+'CAJA CHICA'!E164</f>
        <v>0</v>
      </c>
      <c r="F36" s="331">
        <f>+'CAJA CHICA'!F164</f>
        <v>0</v>
      </c>
      <c r="G36" s="331">
        <f>+'CAJA CHICA'!G164</f>
        <v>0</v>
      </c>
      <c r="H36" s="331">
        <f>+'CAJA CHICA'!H164</f>
        <v>0</v>
      </c>
      <c r="I36" s="331">
        <f>+'CAJA CHICA'!I164</f>
        <v>0</v>
      </c>
      <c r="J36" s="331">
        <f>+'CAJA CHICA'!J164</f>
        <v>0</v>
      </c>
      <c r="K36" s="331">
        <f>+'CAJA CHICA'!K164</f>
        <v>0</v>
      </c>
      <c r="L36" s="331">
        <f>+'CAJA CHICA'!L164</f>
        <v>0</v>
      </c>
      <c r="M36" s="331">
        <f>+'CAJA CHICA'!M164</f>
        <v>0</v>
      </c>
      <c r="N36" s="331">
        <f>+'CAJA CHICA'!N164</f>
        <v>0</v>
      </c>
      <c r="O36" s="331">
        <f>+'CAJA CHICA'!O164</f>
        <v>0</v>
      </c>
      <c r="P36" s="331">
        <f>+'CAJA CHICA'!P164</f>
        <v>0</v>
      </c>
      <c r="Q36" s="331">
        <f>+'CAJA CHICA'!Q164</f>
        <v>0</v>
      </c>
      <c r="R36" s="331">
        <f>+'CAJA CHICA'!R164</f>
        <v>0</v>
      </c>
      <c r="S36" s="331">
        <f>+'CAJA CHICA'!S164</f>
        <v>0</v>
      </c>
      <c r="T36" s="332"/>
    </row>
    <row r="37" spans="1:21" s="337" customFormat="1" thickBot="1" x14ac:dyDescent="0.3">
      <c r="A37" s="333" t="s">
        <v>69</v>
      </c>
      <c r="B37" s="271"/>
      <c r="C37" s="272"/>
      <c r="D37" s="272"/>
      <c r="E37" s="334" t="s">
        <v>70</v>
      </c>
      <c r="F37" s="335">
        <f>+F36+F35+F27+F32+F34</f>
        <v>0</v>
      </c>
      <c r="G37" s="335">
        <f t="shared" ref="G37:P37" si="2">+G36+G35+G27+G32+G34</f>
        <v>0</v>
      </c>
      <c r="H37" s="335">
        <f t="shared" si="2"/>
        <v>0</v>
      </c>
      <c r="I37" s="335">
        <f t="shared" si="2"/>
        <v>0</v>
      </c>
      <c r="J37" s="335">
        <f t="shared" si="2"/>
        <v>0</v>
      </c>
      <c r="K37" s="335">
        <f t="shared" si="2"/>
        <v>0</v>
      </c>
      <c r="L37" s="335">
        <f t="shared" si="2"/>
        <v>0</v>
      </c>
      <c r="M37" s="335">
        <f t="shared" si="2"/>
        <v>0</v>
      </c>
      <c r="N37" s="335">
        <f t="shared" si="2"/>
        <v>0</v>
      </c>
      <c r="O37" s="335">
        <f t="shared" si="2"/>
        <v>0</v>
      </c>
      <c r="P37" s="335">
        <f t="shared" si="2"/>
        <v>0</v>
      </c>
      <c r="Q37" s="335">
        <f>SUM(Q36,Q27)</f>
        <v>0</v>
      </c>
      <c r="R37" s="335">
        <f>+R36+R35+R27+R34</f>
        <v>0</v>
      </c>
      <c r="S37" s="336">
        <f>+S36+S35+S27+S34+S32+D27+S33</f>
        <v>0</v>
      </c>
    </row>
    <row r="38" spans="1:21" s="320" customFormat="1" ht="19.5" thickBot="1" x14ac:dyDescent="0.35">
      <c r="A38" s="338"/>
      <c r="D38" s="339"/>
      <c r="F38" s="339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</row>
    <row r="39" spans="1:21" s="320" customFormat="1" ht="19.5" thickBot="1" x14ac:dyDescent="0.35">
      <c r="A39" s="440" t="s">
        <v>71</v>
      </c>
      <c r="B39" s="440"/>
      <c r="C39" s="441"/>
      <c r="D39" s="340">
        <f>SUM(D27,E27,S27,S32,S33,S34,S35,S36)</f>
        <v>0</v>
      </c>
      <c r="F39" s="332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37"/>
    </row>
    <row r="40" spans="1:21" s="320" customFormat="1" ht="19.5" thickBot="1" x14ac:dyDescent="0.35">
      <c r="A40" s="338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7"/>
    </row>
    <row r="41" spans="1:21" s="320" customFormat="1" ht="19.5" thickBot="1" x14ac:dyDescent="0.35">
      <c r="A41" s="442" t="s">
        <v>107</v>
      </c>
      <c r="B41" s="443"/>
      <c r="C41" s="443"/>
      <c r="D41" s="443"/>
      <c r="E41" s="444"/>
      <c r="F41" s="341">
        <f>+PRESUPUESTO!B13</f>
        <v>0</v>
      </c>
      <c r="G41" s="342">
        <f>+PRESUPUESTO!C13</f>
        <v>0</v>
      </c>
      <c r="H41" s="341">
        <f>+PRESUPUESTO!D13</f>
        <v>0</v>
      </c>
      <c r="I41" s="342">
        <f>+PRESUPUESTO!E13</f>
        <v>0</v>
      </c>
      <c r="J41" s="341">
        <f>+PRESUPUESTO!F13</f>
        <v>0</v>
      </c>
      <c r="K41" s="342">
        <f>+PRESUPUESTO!G13</f>
        <v>0</v>
      </c>
      <c r="L41" s="341">
        <f>+PRESUPUESTO!H13</f>
        <v>0</v>
      </c>
      <c r="M41" s="342">
        <f>+PRESUPUESTO!I13</f>
        <v>0</v>
      </c>
      <c r="N41" s="341">
        <f>+PRESUPUESTO!J13</f>
        <v>0</v>
      </c>
      <c r="O41" s="342">
        <f>+PRESUPUESTO!K13</f>
        <v>0</v>
      </c>
      <c r="P41" s="341">
        <f>+PRESUPUESTO!L13</f>
        <v>0</v>
      </c>
      <c r="Q41" s="342">
        <f>+PRESUPUESTO!M13</f>
        <v>0</v>
      </c>
      <c r="R41" s="341">
        <f>+PRESUPUESTO!P13</f>
        <v>0</v>
      </c>
      <c r="S41" s="341">
        <f>+PRESUPUESTO!Q13</f>
        <v>0</v>
      </c>
      <c r="T41" s="339"/>
      <c r="U41" s="339"/>
    </row>
    <row r="42" spans="1:21" s="320" customFormat="1" ht="19.5" thickBot="1" x14ac:dyDescent="0.35">
      <c r="A42" s="445" t="s">
        <v>72</v>
      </c>
      <c r="B42" s="446"/>
      <c r="C42" s="446"/>
      <c r="D42" s="446"/>
      <c r="E42" s="446"/>
      <c r="F42" s="343">
        <f t="shared" ref="F42:S42" si="3">+F41-F37</f>
        <v>0</v>
      </c>
      <c r="G42" s="341">
        <f t="shared" si="3"/>
        <v>0</v>
      </c>
      <c r="H42" s="344">
        <f>+H41-H37</f>
        <v>0</v>
      </c>
      <c r="I42" s="341">
        <f>+I41-I37</f>
        <v>0</v>
      </c>
      <c r="J42" s="344">
        <f t="shared" si="3"/>
        <v>0</v>
      </c>
      <c r="K42" s="341">
        <f t="shared" si="3"/>
        <v>0</v>
      </c>
      <c r="L42" s="344">
        <f t="shared" si="3"/>
        <v>0</v>
      </c>
      <c r="M42" s="341">
        <f t="shared" si="3"/>
        <v>0</v>
      </c>
      <c r="N42" s="344">
        <f t="shared" si="3"/>
        <v>0</v>
      </c>
      <c r="O42" s="341">
        <f t="shared" si="3"/>
        <v>0</v>
      </c>
      <c r="P42" s="344">
        <f t="shared" si="3"/>
        <v>0</v>
      </c>
      <c r="Q42" s="341">
        <f t="shared" si="3"/>
        <v>0</v>
      </c>
      <c r="R42" s="341">
        <f t="shared" si="3"/>
        <v>0</v>
      </c>
      <c r="S42" s="341">
        <f t="shared" si="3"/>
        <v>0</v>
      </c>
      <c r="T42" s="339"/>
      <c r="U42" s="339"/>
    </row>
    <row r="43" spans="1:21" s="382" customFormat="1" x14ac:dyDescent="0.3">
      <c r="A43" s="379"/>
      <c r="B43" s="379"/>
      <c r="C43" s="379"/>
      <c r="D43" s="379"/>
      <c r="E43" s="379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1"/>
      <c r="T43" s="379"/>
      <c r="U43" s="379"/>
    </row>
    <row r="44" spans="1:21" s="382" customFormat="1" x14ac:dyDescent="0.3">
      <c r="A44" s="379"/>
      <c r="B44" s="379"/>
      <c r="C44" s="379"/>
      <c r="D44" s="379"/>
      <c r="E44" s="379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195"/>
      <c r="T44" s="379"/>
      <c r="U44" s="379"/>
    </row>
    <row r="45" spans="1:21" s="382" customFormat="1" x14ac:dyDescent="0.3">
      <c r="A45" s="383"/>
      <c r="B45" s="379"/>
      <c r="C45" s="379"/>
      <c r="D45" s="379"/>
      <c r="E45" s="379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0"/>
      <c r="S45" s="195"/>
      <c r="T45" s="379"/>
      <c r="U45" s="379"/>
    </row>
    <row r="46" spans="1:21" s="382" customFormat="1" x14ac:dyDescent="0.3">
      <c r="A46" s="384"/>
      <c r="B46" s="379"/>
      <c r="C46" s="379"/>
      <c r="D46" s="379"/>
      <c r="E46" s="379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195"/>
      <c r="T46" s="379"/>
      <c r="U46" s="379"/>
    </row>
    <row r="47" spans="1:21" s="382" customFormat="1" x14ac:dyDescent="0.3">
      <c r="A47" s="384"/>
      <c r="B47" s="379"/>
      <c r="C47" s="379"/>
      <c r="D47" s="379"/>
      <c r="E47" s="379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195"/>
      <c r="T47" s="379"/>
      <c r="U47" s="379"/>
    </row>
    <row r="48" spans="1:21" s="382" customFormat="1" x14ac:dyDescent="0.3">
      <c r="A48" s="384"/>
      <c r="B48" s="379"/>
      <c r="C48" s="379"/>
      <c r="D48" s="379"/>
      <c r="E48" s="379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195"/>
      <c r="T48" s="379"/>
      <c r="U48" s="379"/>
    </row>
    <row r="49" spans="1:21" s="382" customFormat="1" x14ac:dyDescent="0.3">
      <c r="A49" s="384"/>
      <c r="B49" s="379"/>
      <c r="C49" s="379"/>
      <c r="D49" s="379"/>
      <c r="E49" s="379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195"/>
      <c r="T49" s="379"/>
      <c r="U49" s="379"/>
    </row>
    <row r="50" spans="1:21" s="382" customFormat="1" x14ac:dyDescent="0.3">
      <c r="A50" s="384"/>
      <c r="B50" s="379"/>
      <c r="C50" s="379"/>
      <c r="D50" s="379"/>
      <c r="E50" s="379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195"/>
      <c r="T50" s="379"/>
      <c r="U50" s="379"/>
    </row>
    <row r="51" spans="1:21" s="382" customFormat="1" x14ac:dyDescent="0.3">
      <c r="A51" s="384"/>
      <c r="C51" s="379"/>
      <c r="D51" s="379"/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195"/>
      <c r="T51" s="379"/>
      <c r="U51" s="379"/>
    </row>
    <row r="52" spans="1:21" s="382" customFormat="1" x14ac:dyDescent="0.3">
      <c r="A52" s="384"/>
      <c r="D52" s="379"/>
      <c r="E52" s="379"/>
      <c r="F52" s="380"/>
      <c r="G52" s="380"/>
      <c r="H52" s="380"/>
      <c r="I52" s="380"/>
      <c r="J52" s="380"/>
      <c r="K52" s="380"/>
      <c r="L52" s="380"/>
      <c r="M52" s="380"/>
      <c r="N52" s="380"/>
      <c r="O52" s="380"/>
      <c r="P52" s="380"/>
      <c r="Q52" s="380"/>
      <c r="R52" s="380"/>
      <c r="S52" s="195"/>
      <c r="T52" s="379"/>
      <c r="U52" s="379"/>
    </row>
    <row r="53" spans="1:21" s="382" customFormat="1" x14ac:dyDescent="0.3">
      <c r="A53" s="384"/>
      <c r="B53" s="379"/>
      <c r="C53" s="379"/>
      <c r="D53" s="379"/>
      <c r="E53" s="379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195"/>
      <c r="T53" s="379"/>
      <c r="U53" s="379"/>
    </row>
    <row r="54" spans="1:21" x14ac:dyDescent="0.3">
      <c r="D54" s="379"/>
      <c r="E54" s="379"/>
    </row>
    <row r="55" spans="1:21" x14ac:dyDescent="0.3">
      <c r="D55" s="379"/>
      <c r="E55" s="379"/>
    </row>
    <row r="56" spans="1:21" x14ac:dyDescent="0.3">
      <c r="D56" s="379"/>
      <c r="E56" s="379"/>
    </row>
    <row r="57" spans="1:21" x14ac:dyDescent="0.3">
      <c r="D57" s="379"/>
      <c r="E57" s="379"/>
    </row>
    <row r="58" spans="1:21" x14ac:dyDescent="0.3">
      <c r="D58" s="379"/>
      <c r="E58" s="379"/>
    </row>
    <row r="59" spans="1:21" x14ac:dyDescent="0.3">
      <c r="D59" s="379"/>
      <c r="E59" s="379"/>
    </row>
    <row r="60" spans="1:21" x14ac:dyDescent="0.3">
      <c r="D60" s="379"/>
      <c r="E60" s="379"/>
    </row>
    <row r="61" spans="1:21" x14ac:dyDescent="0.3">
      <c r="D61" s="379"/>
      <c r="E61" s="379"/>
    </row>
    <row r="62" spans="1:21" x14ac:dyDescent="0.3">
      <c r="D62" s="379"/>
      <c r="E62" s="379"/>
    </row>
    <row r="63" spans="1:21" x14ac:dyDescent="0.3">
      <c r="D63" s="379"/>
      <c r="E63" s="379"/>
    </row>
    <row r="64" spans="1:21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  <c r="E78" s="379"/>
    </row>
    <row r="79" spans="4:5" x14ac:dyDescent="0.3">
      <c r="D79" s="379"/>
      <c r="E79" s="379"/>
    </row>
    <row r="80" spans="4:5" x14ac:dyDescent="0.3">
      <c r="D80" s="379"/>
      <c r="E80" s="379"/>
    </row>
    <row r="81" spans="4:5" x14ac:dyDescent="0.3">
      <c r="D81" s="379"/>
      <c r="E81" s="379"/>
    </row>
    <row r="82" spans="4:5" x14ac:dyDescent="0.3">
      <c r="D82" s="379"/>
      <c r="E82" s="379"/>
    </row>
    <row r="83" spans="4:5" x14ac:dyDescent="0.3">
      <c r="D83" s="379"/>
      <c r="E83" s="379"/>
    </row>
    <row r="84" spans="4:5" x14ac:dyDescent="0.3">
      <c r="D84" s="379"/>
      <c r="E84" s="379"/>
    </row>
    <row r="85" spans="4:5" x14ac:dyDescent="0.3">
      <c r="D85" s="379"/>
      <c r="E85" s="379"/>
    </row>
    <row r="86" spans="4:5" x14ac:dyDescent="0.3">
      <c r="D86" s="379"/>
      <c r="E86" s="379"/>
    </row>
    <row r="87" spans="4:5" x14ac:dyDescent="0.3">
      <c r="D87" s="379"/>
      <c r="E87" s="379"/>
    </row>
    <row r="88" spans="4:5" x14ac:dyDescent="0.3">
      <c r="D88" s="379"/>
      <c r="E88" s="379"/>
    </row>
    <row r="89" spans="4:5" x14ac:dyDescent="0.3">
      <c r="D89" s="379"/>
      <c r="E89" s="379"/>
    </row>
    <row r="90" spans="4:5" x14ac:dyDescent="0.3">
      <c r="D90" s="379"/>
      <c r="E90" s="379"/>
    </row>
    <row r="91" spans="4:5" x14ac:dyDescent="0.3">
      <c r="D91" s="379"/>
      <c r="E91" s="379"/>
    </row>
    <row r="92" spans="4:5" x14ac:dyDescent="0.3">
      <c r="D92" s="379"/>
    </row>
    <row r="93" spans="4:5" x14ac:dyDescent="0.3">
      <c r="D93" s="379"/>
    </row>
    <row r="94" spans="4:5" x14ac:dyDescent="0.3">
      <c r="D94" s="379"/>
    </row>
    <row r="95" spans="4:5" x14ac:dyDescent="0.3">
      <c r="D95" s="379"/>
    </row>
    <row r="96" spans="4:5" x14ac:dyDescent="0.3">
      <c r="D96" s="379"/>
    </row>
    <row r="97" spans="4:4" x14ac:dyDescent="0.3">
      <c r="D97" s="379"/>
    </row>
    <row r="98" spans="4:4" x14ac:dyDescent="0.3">
      <c r="D98" s="379"/>
    </row>
    <row r="99" spans="4:4" x14ac:dyDescent="0.3">
      <c r="D99" s="379"/>
    </row>
  </sheetData>
  <sheetProtection sheet="1" objects="1" scenarios="1" formatCells="0" formatColumns="0" insertRows="0" deleteRows="0" autoFilter="0"/>
  <mergeCells count="8">
    <mergeCell ref="P30:Q30"/>
    <mergeCell ref="A39:C39"/>
    <mergeCell ref="A41:E41"/>
    <mergeCell ref="A42:E42"/>
    <mergeCell ref="A1:F1"/>
    <mergeCell ref="G1:U1"/>
    <mergeCell ref="D2:E2"/>
    <mergeCell ref="F2:R2"/>
  </mergeCells>
  <conditionalFormatting sqref="A42 F42:S42">
    <cfRule type="cellIs" dxfId="17" priority="6" stopIfTrue="1" operator="lessThan">
      <formula>0</formula>
    </cfRule>
  </conditionalFormatting>
  <conditionalFormatting sqref="R29">
    <cfRule type="cellIs" dxfId="16" priority="2" operator="greaterThan">
      <formula>0.03</formula>
    </cfRule>
    <cfRule type="cellIs" dxfId="15" priority="3" operator="greaterThan">
      <formula>0.2776</formula>
    </cfRule>
    <cfRule type="cellIs" dxfId="14" priority="4" operator="greaterThan">
      <formula>0.2776</formula>
    </cfRule>
    <cfRule type="cellIs" dxfId="13" priority="5" operator="greaterThan">
      <formula>0.05</formula>
    </cfRule>
  </conditionalFormatting>
  <conditionalFormatting sqref="R30">
    <cfRule type="cellIs" dxfId="12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5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view="pageBreakPreview" zoomScale="6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39" sqref="B39"/>
    </sheetView>
  </sheetViews>
  <sheetFormatPr baseColWidth="10" defaultRowHeight="18.75" x14ac:dyDescent="0.3"/>
  <cols>
    <col min="1" max="1" width="12.5703125" style="195" customWidth="1"/>
    <col min="2" max="2" width="44" style="195" customWidth="1"/>
    <col min="3" max="3" width="76.42578125" style="195" customWidth="1"/>
    <col min="4" max="4" width="20.42578125" style="195" customWidth="1"/>
    <col min="5" max="5" width="17.28515625" style="195" customWidth="1"/>
    <col min="6" max="6" width="11.28515625" style="195" bestFit="1" customWidth="1"/>
    <col min="7" max="8" width="12.85546875" style="195" bestFit="1" customWidth="1"/>
    <col min="9" max="9" width="13" style="195" customWidth="1"/>
    <col min="10" max="10" width="19.140625" style="195" customWidth="1"/>
    <col min="11" max="11" width="11" style="195" customWidth="1"/>
    <col min="12" max="12" width="10.42578125" style="195" bestFit="1" customWidth="1"/>
    <col min="13" max="13" width="10" style="195" customWidth="1"/>
    <col min="14" max="14" width="11.28515625" style="195" customWidth="1"/>
    <col min="15" max="15" width="13.28515625" style="195" customWidth="1"/>
    <col min="16" max="16" width="12.85546875" style="195" customWidth="1"/>
    <col min="17" max="17" width="14.28515625" style="195" customWidth="1"/>
    <col min="18" max="18" width="13.42578125" style="195" customWidth="1"/>
    <col min="19" max="19" width="19.42578125" style="195" bestFit="1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101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12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63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1"/>
      <c r="U6" s="262"/>
    </row>
    <row r="7" spans="1:21" s="364" customFormat="1" ht="18" x14ac:dyDescent="0.25">
      <c r="A7" s="256"/>
      <c r="B7" s="257"/>
      <c r="C7" s="263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1"/>
      <c r="U7" s="262"/>
    </row>
    <row r="8" spans="1:21" s="364" customFormat="1" ht="18" x14ac:dyDescent="0.25">
      <c r="A8" s="256"/>
      <c r="B8" s="257"/>
      <c r="C8" s="263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1"/>
      <c r="U8" s="262"/>
    </row>
    <row r="9" spans="1:21" s="364" customFormat="1" ht="18" x14ac:dyDescent="0.25">
      <c r="A9" s="256"/>
      <c r="B9" s="257"/>
      <c r="C9" s="263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1"/>
      <c r="U9" s="262"/>
    </row>
    <row r="10" spans="1:21" s="364" customFormat="1" ht="18" x14ac:dyDescent="0.25">
      <c r="A10" s="256"/>
      <c r="B10" s="257"/>
      <c r="C10" s="263"/>
      <c r="D10" s="258"/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1"/>
      <c r="U10" s="262"/>
    </row>
    <row r="11" spans="1:21" s="364" customFormat="1" ht="18" x14ac:dyDescent="0.25">
      <c r="A11" s="256"/>
      <c r="B11" s="257"/>
      <c r="C11" s="257"/>
      <c r="D11" s="258"/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4"/>
      <c r="U11" s="265"/>
    </row>
    <row r="12" spans="1:21" s="364" customFormat="1" thickBot="1" x14ac:dyDescent="0.3">
      <c r="A12" s="266"/>
      <c r="B12" s="267"/>
      <c r="C12" s="267"/>
      <c r="D12" s="258"/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9"/>
      <c r="U12" s="270"/>
    </row>
    <row r="13" spans="1:21" s="366" customFormat="1" thickBot="1" x14ac:dyDescent="0.3">
      <c r="A13" s="271" t="s">
        <v>64</v>
      </c>
      <c r="B13" s="272"/>
      <c r="C13" s="273"/>
      <c r="D13" s="274">
        <f t="shared" ref="D13:S13" si="1">SUM(D4:D12)</f>
        <v>0</v>
      </c>
      <c r="E13" s="274">
        <f t="shared" si="1"/>
        <v>0</v>
      </c>
      <c r="F13" s="274">
        <f t="shared" si="1"/>
        <v>0</v>
      </c>
      <c r="G13" s="274">
        <f t="shared" si="1"/>
        <v>0</v>
      </c>
      <c r="H13" s="274">
        <f t="shared" si="1"/>
        <v>0</v>
      </c>
      <c r="I13" s="274">
        <f t="shared" si="1"/>
        <v>0</v>
      </c>
      <c r="J13" s="274">
        <f t="shared" si="1"/>
        <v>0</v>
      </c>
      <c r="K13" s="274">
        <f t="shared" si="1"/>
        <v>0</v>
      </c>
      <c r="L13" s="274">
        <f t="shared" si="1"/>
        <v>0</v>
      </c>
      <c r="M13" s="274">
        <f t="shared" si="1"/>
        <v>0</v>
      </c>
      <c r="N13" s="274">
        <f t="shared" si="1"/>
        <v>0</v>
      </c>
      <c r="O13" s="274">
        <f t="shared" si="1"/>
        <v>0</v>
      </c>
      <c r="P13" s="274">
        <f t="shared" si="1"/>
        <v>0</v>
      </c>
      <c r="Q13" s="274">
        <f t="shared" si="1"/>
        <v>0</v>
      </c>
      <c r="R13" s="274">
        <f t="shared" si="1"/>
        <v>0</v>
      </c>
      <c r="S13" s="274">
        <f t="shared" si="1"/>
        <v>0</v>
      </c>
      <c r="T13" s="275"/>
      <c r="U13" s="276"/>
    </row>
    <row r="14" spans="1:21" s="218" customFormat="1" x14ac:dyDescent="0.3"/>
    <row r="15" spans="1:21" s="218" customFormat="1" ht="19.5" thickBot="1" x14ac:dyDescent="0.35">
      <c r="Q15" s="282"/>
      <c r="R15" s="283"/>
    </row>
    <row r="16" spans="1:21" s="218" customFormat="1" ht="29.25" customHeight="1" thickBot="1" x14ac:dyDescent="0.35">
      <c r="P16" s="438" t="s">
        <v>106</v>
      </c>
      <c r="Q16" s="439"/>
      <c r="R16" s="284" t="e">
        <f>R13/S13</f>
        <v>#DIV/0!</v>
      </c>
    </row>
    <row r="17" spans="1:21" s="218" customFormat="1" ht="19.5" thickBot="1" x14ac:dyDescent="0.35"/>
    <row r="18" spans="1:21" s="218" customFormat="1" ht="19.5" thickBot="1" x14ac:dyDescent="0.35">
      <c r="A18" s="387" t="s">
        <v>65</v>
      </c>
      <c r="B18" s="288"/>
      <c r="C18" s="288"/>
      <c r="D18" s="288"/>
      <c r="E18" s="288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4"/>
      <c r="R18" s="308"/>
      <c r="S18" s="299">
        <f>+SUM(F18:R18)</f>
        <v>0</v>
      </c>
    </row>
    <row r="19" spans="1:21" s="218" customFormat="1" ht="19.5" thickBot="1" x14ac:dyDescent="0.35">
      <c r="A19" s="348" t="s">
        <v>103</v>
      </c>
      <c r="B19" s="303"/>
      <c r="C19" s="303"/>
      <c r="D19" s="303"/>
      <c r="E19" s="303"/>
      <c r="F19" s="293"/>
      <c r="G19" s="293"/>
      <c r="H19" s="295"/>
      <c r="I19" s="293"/>
      <c r="J19" s="293"/>
      <c r="K19" s="293"/>
      <c r="L19" s="293"/>
      <c r="M19" s="293"/>
      <c r="N19" s="293"/>
      <c r="O19" s="293"/>
      <c r="P19" s="294"/>
      <c r="Q19" s="308"/>
      <c r="R19" s="307"/>
      <c r="S19" s="308">
        <f>+SUM(F19:R19)</f>
        <v>0</v>
      </c>
    </row>
    <row r="20" spans="1:21" s="320" customFormat="1" ht="19.5" thickBot="1" x14ac:dyDescent="0.35">
      <c r="A20" s="394" t="s">
        <v>66</v>
      </c>
      <c r="B20" s="313"/>
      <c r="C20" s="313"/>
      <c r="D20" s="313"/>
      <c r="E20" s="313"/>
      <c r="F20" s="314"/>
      <c r="G20" s="327"/>
      <c r="H20" s="298">
        <v>0</v>
      </c>
      <c r="I20" s="332"/>
      <c r="J20" s="354"/>
      <c r="K20" s="355"/>
      <c r="L20" s="326"/>
      <c r="M20" s="326"/>
      <c r="N20" s="326"/>
      <c r="O20" s="326"/>
      <c r="P20" s="326"/>
      <c r="Q20" s="326"/>
      <c r="R20" s="319"/>
      <c r="S20" s="316">
        <f>+SUM(F20:R20)</f>
        <v>0</v>
      </c>
    </row>
    <row r="21" spans="1:21" s="320" customFormat="1" ht="19.5" thickBot="1" x14ac:dyDescent="0.35">
      <c r="A21" s="378" t="s">
        <v>67</v>
      </c>
      <c r="B21" s="396"/>
      <c r="C21" s="396"/>
      <c r="D21" s="390"/>
      <c r="E21" s="324"/>
      <c r="F21" s="355"/>
      <c r="G21" s="326"/>
      <c r="H21" s="326"/>
      <c r="I21" s="327"/>
      <c r="J21" s="327"/>
      <c r="K21" s="298">
        <v>0</v>
      </c>
      <c r="L21" s="328"/>
      <c r="M21" s="314"/>
      <c r="N21" s="314"/>
      <c r="O21" s="314"/>
      <c r="P21" s="314"/>
      <c r="Q21" s="314"/>
      <c r="R21" s="327"/>
      <c r="S21" s="298">
        <f>+SUM(F21:R21)</f>
        <v>0</v>
      </c>
    </row>
    <row r="22" spans="1:21" s="320" customFormat="1" ht="19.5" thickBot="1" x14ac:dyDescent="0.35">
      <c r="A22" s="358" t="s">
        <v>68</v>
      </c>
      <c r="B22" s="358"/>
      <c r="C22" s="358"/>
      <c r="D22" s="330"/>
      <c r="E22" s="331">
        <f>+'CAJA CHICA'!E183</f>
        <v>0</v>
      </c>
      <c r="F22" s="331">
        <f>+'CAJA CHICA'!F183</f>
        <v>0</v>
      </c>
      <c r="G22" s="331">
        <f>+'CAJA CHICA'!G183</f>
        <v>0</v>
      </c>
      <c r="H22" s="331">
        <f>+'CAJA CHICA'!H183</f>
        <v>0</v>
      </c>
      <c r="I22" s="331">
        <f>+'CAJA CHICA'!I183</f>
        <v>0</v>
      </c>
      <c r="J22" s="331">
        <f>+'CAJA CHICA'!J183</f>
        <v>0</v>
      </c>
      <c r="K22" s="331">
        <f>+'CAJA CHICA'!K183</f>
        <v>0</v>
      </c>
      <c r="L22" s="331">
        <f>+'CAJA CHICA'!L183</f>
        <v>0</v>
      </c>
      <c r="M22" s="331">
        <f>+'CAJA CHICA'!M183</f>
        <v>0</v>
      </c>
      <c r="N22" s="331">
        <f>+'CAJA CHICA'!N183</f>
        <v>0</v>
      </c>
      <c r="O22" s="331">
        <f>+'CAJA CHICA'!O183</f>
        <v>0</v>
      </c>
      <c r="P22" s="331">
        <f>+'CAJA CHICA'!P183</f>
        <v>0</v>
      </c>
      <c r="Q22" s="331">
        <f>+'CAJA CHICA'!Q183</f>
        <v>0</v>
      </c>
      <c r="R22" s="331">
        <f>+'CAJA CHICA'!R183</f>
        <v>0</v>
      </c>
      <c r="S22" s="331">
        <f>+'CAJA CHICA'!S183</f>
        <v>0</v>
      </c>
      <c r="T22" s="332"/>
    </row>
    <row r="23" spans="1:21" s="337" customFormat="1" thickBot="1" x14ac:dyDescent="0.3">
      <c r="A23" s="333" t="s">
        <v>69</v>
      </c>
      <c r="B23" s="271"/>
      <c r="C23" s="272"/>
      <c r="D23" s="272"/>
      <c r="E23" s="334" t="s">
        <v>70</v>
      </c>
      <c r="F23" s="335">
        <f>+F22+F21+F13+F18+F20</f>
        <v>0</v>
      </c>
      <c r="G23" s="335">
        <f t="shared" ref="G23:P23" si="2">+G22+G21+G13+G18+G20</f>
        <v>0</v>
      </c>
      <c r="H23" s="335">
        <f t="shared" si="2"/>
        <v>0</v>
      </c>
      <c r="I23" s="335">
        <f t="shared" si="2"/>
        <v>0</v>
      </c>
      <c r="J23" s="335">
        <f t="shared" si="2"/>
        <v>0</v>
      </c>
      <c r="K23" s="335">
        <f t="shared" si="2"/>
        <v>0</v>
      </c>
      <c r="L23" s="335">
        <f t="shared" si="2"/>
        <v>0</v>
      </c>
      <c r="M23" s="335">
        <f t="shared" si="2"/>
        <v>0</v>
      </c>
      <c r="N23" s="335">
        <f t="shared" si="2"/>
        <v>0</v>
      </c>
      <c r="O23" s="335">
        <f t="shared" si="2"/>
        <v>0</v>
      </c>
      <c r="P23" s="335">
        <f t="shared" si="2"/>
        <v>0</v>
      </c>
      <c r="Q23" s="335">
        <f>SUM(Q22,Q13)</f>
        <v>0</v>
      </c>
      <c r="R23" s="335">
        <f>+R22+R21+R13+R20</f>
        <v>0</v>
      </c>
      <c r="S23" s="336">
        <f>+S22+S21+S13+S20+S18+D13+S19</f>
        <v>0</v>
      </c>
    </row>
    <row r="24" spans="1:21" s="320" customFormat="1" ht="19.5" thickBot="1" x14ac:dyDescent="0.35">
      <c r="A24" s="338"/>
      <c r="D24" s="339"/>
      <c r="F24" s="339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  <c r="R24" s="332"/>
    </row>
    <row r="25" spans="1:21" s="320" customFormat="1" ht="19.5" thickBot="1" x14ac:dyDescent="0.35">
      <c r="A25" s="440" t="s">
        <v>71</v>
      </c>
      <c r="B25" s="440"/>
      <c r="C25" s="441"/>
      <c r="D25" s="340">
        <f>SUM(D13,E13,S13,S18,S19,S20,S21,S22)</f>
        <v>0</v>
      </c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7"/>
    </row>
    <row r="26" spans="1:21" s="320" customFormat="1" ht="19.5" thickBot="1" x14ac:dyDescent="0.35">
      <c r="A26" s="338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7"/>
    </row>
    <row r="27" spans="1:21" s="320" customFormat="1" ht="19.5" thickBot="1" x14ac:dyDescent="0.35">
      <c r="A27" s="442" t="s">
        <v>107</v>
      </c>
      <c r="B27" s="443"/>
      <c r="C27" s="443"/>
      <c r="D27" s="443"/>
      <c r="E27" s="444"/>
      <c r="F27" s="341">
        <f>+PRESUPUESTO!B14</f>
        <v>0</v>
      </c>
      <c r="G27" s="342">
        <f>+PRESUPUESTO!C14</f>
        <v>0</v>
      </c>
      <c r="H27" s="341">
        <f>+PRESUPUESTO!D14</f>
        <v>0</v>
      </c>
      <c r="I27" s="342">
        <f>+PRESUPUESTO!E14</f>
        <v>0</v>
      </c>
      <c r="J27" s="341">
        <f>+PRESUPUESTO!F14</f>
        <v>0</v>
      </c>
      <c r="K27" s="342">
        <f>+PRESUPUESTO!G14</f>
        <v>0</v>
      </c>
      <c r="L27" s="341">
        <f>+PRESUPUESTO!H14</f>
        <v>0</v>
      </c>
      <c r="M27" s="342">
        <f>+PRESUPUESTO!I14</f>
        <v>0</v>
      </c>
      <c r="N27" s="341">
        <f>+PRESUPUESTO!J14</f>
        <v>0</v>
      </c>
      <c r="O27" s="342">
        <f>+PRESUPUESTO!K14</f>
        <v>0</v>
      </c>
      <c r="P27" s="341">
        <f>+PRESUPUESTO!L14</f>
        <v>0</v>
      </c>
      <c r="Q27" s="342">
        <f>+PRESUPUESTO!M14</f>
        <v>0</v>
      </c>
      <c r="R27" s="341">
        <f>+PRESUPUESTO!P14</f>
        <v>0</v>
      </c>
      <c r="S27" s="341">
        <f>+PRESUPUESTO!Q14</f>
        <v>0</v>
      </c>
      <c r="T27" s="339"/>
      <c r="U27" s="339"/>
    </row>
    <row r="28" spans="1:21" s="320" customFormat="1" ht="19.5" thickBot="1" x14ac:dyDescent="0.35">
      <c r="A28" s="445" t="s">
        <v>72</v>
      </c>
      <c r="B28" s="446"/>
      <c r="C28" s="446"/>
      <c r="D28" s="446"/>
      <c r="E28" s="446"/>
      <c r="F28" s="343">
        <f t="shared" ref="F28:S28" si="3">+F27-F23</f>
        <v>0</v>
      </c>
      <c r="G28" s="341">
        <f t="shared" si="3"/>
        <v>0</v>
      </c>
      <c r="H28" s="344">
        <f>+H27-H23</f>
        <v>0</v>
      </c>
      <c r="I28" s="341">
        <f>+I27-I23</f>
        <v>0</v>
      </c>
      <c r="J28" s="344">
        <f t="shared" si="3"/>
        <v>0</v>
      </c>
      <c r="K28" s="341">
        <f t="shared" si="3"/>
        <v>0</v>
      </c>
      <c r="L28" s="344">
        <f t="shared" si="3"/>
        <v>0</v>
      </c>
      <c r="M28" s="341">
        <f t="shared" si="3"/>
        <v>0</v>
      </c>
      <c r="N28" s="344">
        <f t="shared" si="3"/>
        <v>0</v>
      </c>
      <c r="O28" s="341">
        <f t="shared" si="3"/>
        <v>0</v>
      </c>
      <c r="P28" s="344">
        <f t="shared" si="3"/>
        <v>0</v>
      </c>
      <c r="Q28" s="341">
        <f t="shared" si="3"/>
        <v>0</v>
      </c>
      <c r="R28" s="341">
        <f t="shared" si="3"/>
        <v>0</v>
      </c>
      <c r="S28" s="406">
        <f t="shared" si="3"/>
        <v>0</v>
      </c>
      <c r="T28" s="339"/>
      <c r="U28" s="339"/>
    </row>
    <row r="29" spans="1:21" s="382" customFormat="1" x14ac:dyDescent="0.3">
      <c r="A29" s="379"/>
      <c r="B29" s="379"/>
      <c r="C29" s="379"/>
      <c r="D29" s="379"/>
      <c r="E29" s="379"/>
      <c r="F29" s="380"/>
      <c r="G29" s="380"/>
      <c r="H29" s="380"/>
      <c r="I29" s="380"/>
      <c r="J29" s="380"/>
      <c r="K29" s="380"/>
      <c r="L29" s="380"/>
      <c r="M29" s="380"/>
      <c r="N29" s="380"/>
      <c r="O29" s="380"/>
      <c r="P29" s="380"/>
      <c r="Q29" s="380"/>
      <c r="R29" s="380"/>
      <c r="S29" s="381"/>
      <c r="T29" s="379"/>
      <c r="U29" s="379"/>
    </row>
    <row r="30" spans="1:21" s="382" customFormat="1" x14ac:dyDescent="0.3">
      <c r="A30" s="379"/>
      <c r="B30" s="379"/>
      <c r="C30" s="379"/>
      <c r="D30" s="379"/>
      <c r="E30" s="379"/>
      <c r="F30" s="380"/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195"/>
      <c r="T30" s="379"/>
      <c r="U30" s="379"/>
    </row>
    <row r="31" spans="1:21" s="382" customFormat="1" x14ac:dyDescent="0.3">
      <c r="A31" s="383"/>
      <c r="B31" s="379"/>
      <c r="C31" s="379"/>
      <c r="D31" s="379"/>
      <c r="E31" s="379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195"/>
      <c r="T31" s="379"/>
      <c r="U31" s="379"/>
    </row>
    <row r="32" spans="1:21" s="382" customFormat="1" x14ac:dyDescent="0.3">
      <c r="A32" s="384"/>
      <c r="B32" s="379"/>
      <c r="C32" s="379"/>
      <c r="D32" s="379"/>
      <c r="E32" s="379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195"/>
      <c r="T32" s="379"/>
      <c r="U32" s="379"/>
    </row>
    <row r="33" spans="1:21" s="382" customFormat="1" x14ac:dyDescent="0.3">
      <c r="A33" s="384"/>
      <c r="B33" s="379"/>
      <c r="C33" s="379"/>
      <c r="D33" s="379"/>
      <c r="E33" s="379"/>
      <c r="F33" s="380"/>
      <c r="G33" s="380"/>
      <c r="H33" s="380"/>
      <c r="I33" s="380"/>
      <c r="J33" s="380"/>
      <c r="K33" s="380"/>
      <c r="L33" s="380"/>
      <c r="M33" s="380"/>
      <c r="N33" s="380"/>
      <c r="O33" s="380"/>
      <c r="P33" s="380"/>
      <c r="Q33" s="380"/>
      <c r="R33" s="380"/>
      <c r="S33" s="195"/>
      <c r="T33" s="379"/>
      <c r="U33" s="379"/>
    </row>
    <row r="34" spans="1:21" s="382" customFormat="1" x14ac:dyDescent="0.3">
      <c r="A34" s="384"/>
      <c r="B34" s="379"/>
      <c r="C34" s="379"/>
      <c r="D34" s="379"/>
      <c r="E34" s="379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195"/>
      <c r="T34" s="379"/>
      <c r="U34" s="379"/>
    </row>
    <row r="35" spans="1:21" s="382" customFormat="1" x14ac:dyDescent="0.3">
      <c r="A35" s="384"/>
      <c r="B35" s="379"/>
      <c r="C35" s="379"/>
      <c r="D35" s="379"/>
      <c r="E35" s="379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195"/>
      <c r="T35" s="379"/>
      <c r="U35" s="379"/>
    </row>
    <row r="36" spans="1:21" s="382" customFormat="1" x14ac:dyDescent="0.3">
      <c r="A36" s="384"/>
      <c r="B36" s="379"/>
      <c r="C36" s="379"/>
      <c r="D36" s="379"/>
      <c r="E36" s="379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195"/>
      <c r="T36" s="379"/>
      <c r="U36" s="379"/>
    </row>
    <row r="37" spans="1:21" s="382" customFormat="1" x14ac:dyDescent="0.3">
      <c r="A37" s="384"/>
      <c r="C37" s="379"/>
      <c r="D37" s="379"/>
      <c r="E37" s="379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380"/>
      <c r="R37" s="380"/>
      <c r="S37" s="195"/>
      <c r="T37" s="379"/>
      <c r="U37" s="379"/>
    </row>
    <row r="38" spans="1:21" s="382" customFormat="1" x14ac:dyDescent="0.3">
      <c r="A38" s="384"/>
      <c r="D38" s="379"/>
      <c r="E38" s="379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195"/>
      <c r="T38" s="379"/>
      <c r="U38" s="379"/>
    </row>
    <row r="39" spans="1:21" s="382" customFormat="1" x14ac:dyDescent="0.3">
      <c r="A39" s="384"/>
      <c r="B39" s="379"/>
      <c r="C39" s="379"/>
      <c r="D39" s="379"/>
      <c r="E39" s="379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195"/>
      <c r="T39" s="379"/>
      <c r="U39" s="379"/>
    </row>
    <row r="40" spans="1:21" x14ac:dyDescent="0.3">
      <c r="D40" s="379"/>
      <c r="E40" s="379"/>
    </row>
    <row r="41" spans="1:21" x14ac:dyDescent="0.3">
      <c r="D41" s="379"/>
      <c r="E41" s="379"/>
    </row>
    <row r="42" spans="1:21" x14ac:dyDescent="0.3">
      <c r="D42" s="379"/>
      <c r="E42" s="379"/>
    </row>
    <row r="43" spans="1:21" x14ac:dyDescent="0.3">
      <c r="D43" s="379"/>
      <c r="E43" s="379"/>
    </row>
    <row r="44" spans="1:21" x14ac:dyDescent="0.3">
      <c r="D44" s="379"/>
      <c r="E44" s="379"/>
    </row>
    <row r="45" spans="1:21" x14ac:dyDescent="0.3">
      <c r="D45" s="379"/>
      <c r="E45" s="379"/>
    </row>
    <row r="46" spans="1:21" x14ac:dyDescent="0.3">
      <c r="D46" s="379"/>
      <c r="E46" s="379"/>
    </row>
    <row r="47" spans="1:21" x14ac:dyDescent="0.3">
      <c r="D47" s="379"/>
      <c r="E47" s="379"/>
    </row>
    <row r="48" spans="1:21" x14ac:dyDescent="0.3">
      <c r="D48" s="379"/>
      <c r="E48" s="379"/>
    </row>
    <row r="49" spans="4:5" x14ac:dyDescent="0.3">
      <c r="D49" s="379"/>
      <c r="E49" s="379"/>
    </row>
    <row r="50" spans="4:5" x14ac:dyDescent="0.3">
      <c r="D50" s="379"/>
      <c r="E50" s="379"/>
    </row>
    <row r="51" spans="4:5" x14ac:dyDescent="0.3">
      <c r="D51" s="379"/>
      <c r="E51" s="379"/>
    </row>
    <row r="52" spans="4:5" x14ac:dyDescent="0.3">
      <c r="D52" s="379"/>
      <c r="E52" s="379"/>
    </row>
    <row r="53" spans="4:5" x14ac:dyDescent="0.3">
      <c r="D53" s="379"/>
      <c r="E53" s="379"/>
    </row>
    <row r="54" spans="4:5" x14ac:dyDescent="0.3">
      <c r="D54" s="379"/>
      <c r="E54" s="379"/>
    </row>
    <row r="55" spans="4:5" x14ac:dyDescent="0.3">
      <c r="D55" s="379"/>
      <c r="E55" s="379"/>
    </row>
    <row r="56" spans="4:5" x14ac:dyDescent="0.3">
      <c r="D56" s="379"/>
      <c r="E56" s="379"/>
    </row>
    <row r="57" spans="4:5" x14ac:dyDescent="0.3">
      <c r="D57" s="379"/>
      <c r="E57" s="379"/>
    </row>
    <row r="58" spans="4:5" x14ac:dyDescent="0.3">
      <c r="D58" s="379"/>
      <c r="E58" s="379"/>
    </row>
    <row r="59" spans="4:5" x14ac:dyDescent="0.3">
      <c r="D59" s="379"/>
      <c r="E59" s="379"/>
    </row>
    <row r="60" spans="4:5" x14ac:dyDescent="0.3">
      <c r="D60" s="379"/>
      <c r="E60" s="379"/>
    </row>
    <row r="61" spans="4:5" x14ac:dyDescent="0.3">
      <c r="D61" s="379"/>
      <c r="E61" s="379"/>
    </row>
    <row r="62" spans="4:5" x14ac:dyDescent="0.3">
      <c r="D62" s="379"/>
      <c r="E62" s="379"/>
    </row>
    <row r="63" spans="4:5" x14ac:dyDescent="0.3">
      <c r="D63" s="379"/>
      <c r="E63" s="379"/>
    </row>
    <row r="64" spans="4:5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</row>
    <row r="79" spans="4:5" x14ac:dyDescent="0.3">
      <c r="D79" s="379"/>
    </row>
    <row r="80" spans="4:5" x14ac:dyDescent="0.3">
      <c r="D80" s="379"/>
    </row>
    <row r="81" spans="4:4" x14ac:dyDescent="0.3">
      <c r="D81" s="379"/>
    </row>
    <row r="82" spans="4:4" x14ac:dyDescent="0.3">
      <c r="D82" s="379"/>
    </row>
    <row r="83" spans="4:4" x14ac:dyDescent="0.3">
      <c r="D83" s="379"/>
    </row>
    <row r="84" spans="4:4" x14ac:dyDescent="0.3">
      <c r="D84" s="379"/>
    </row>
    <row r="85" spans="4:4" x14ac:dyDescent="0.3">
      <c r="D85" s="379"/>
    </row>
  </sheetData>
  <sheetProtection sheet="1" objects="1" scenarios="1" formatColumns="0" insertRows="0" deleteRows="0" autoFilter="0"/>
  <autoFilter ref="A3:U3"/>
  <mergeCells count="8">
    <mergeCell ref="P16:Q16"/>
    <mergeCell ref="A25:C25"/>
    <mergeCell ref="A27:E27"/>
    <mergeCell ref="A28:E28"/>
    <mergeCell ref="A1:F1"/>
    <mergeCell ref="G1:U1"/>
    <mergeCell ref="D2:E2"/>
    <mergeCell ref="F2:R2"/>
  </mergeCells>
  <conditionalFormatting sqref="A28 F28:S28">
    <cfRule type="cellIs" dxfId="11" priority="6" stopIfTrue="1" operator="lessThan">
      <formula>0</formula>
    </cfRule>
  </conditionalFormatting>
  <conditionalFormatting sqref="R15">
    <cfRule type="cellIs" dxfId="10" priority="2" operator="greaterThan">
      <formula>0.03</formula>
    </cfRule>
    <cfRule type="cellIs" dxfId="9" priority="3" operator="greaterThan">
      <formula>0.2776</formula>
    </cfRule>
    <cfRule type="cellIs" dxfId="8" priority="4" operator="greaterThan">
      <formula>0.2776</formula>
    </cfRule>
    <cfRule type="cellIs" dxfId="7" priority="5" operator="greaterThan">
      <formula>0.05</formula>
    </cfRule>
  </conditionalFormatting>
  <conditionalFormatting sqref="R16">
    <cfRule type="cellIs" dxfId="6" priority="1" operator="greaterThan">
      <formula>0.05</formula>
    </cfRule>
  </conditionalFormatting>
  <printOptions verticalCentered="1"/>
  <pageMargins left="0" right="0" top="0" bottom="0" header="0" footer="0"/>
  <pageSetup paperSize="9" scale="59" orientation="landscape" horizontalDpi="1200" verticalDpi="1200" r:id="rId1"/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view="pageBreakPreview" zoomScale="60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11" sqref="A11"/>
    </sheetView>
  </sheetViews>
  <sheetFormatPr baseColWidth="10" defaultRowHeight="18.75" x14ac:dyDescent="0.3"/>
  <cols>
    <col min="1" max="1" width="8.42578125" style="195" customWidth="1"/>
    <col min="2" max="2" width="17.85546875" style="195" customWidth="1"/>
    <col min="3" max="3" width="38.5703125" style="195" customWidth="1"/>
    <col min="4" max="4" width="12.5703125" style="195" customWidth="1"/>
    <col min="5" max="5" width="10.5703125" style="195" customWidth="1"/>
    <col min="6" max="6" width="11.28515625" style="195" bestFit="1" customWidth="1"/>
    <col min="7" max="8" width="10.7109375" style="195" bestFit="1" customWidth="1"/>
    <col min="9" max="9" width="13" style="195" customWidth="1"/>
    <col min="10" max="10" width="11.5703125" style="195" bestFit="1" customWidth="1"/>
    <col min="11" max="11" width="11" style="195" customWidth="1"/>
    <col min="12" max="12" width="10.425781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2.85546875" style="195" customWidth="1"/>
    <col min="17" max="17" width="14" style="195" customWidth="1"/>
    <col min="18" max="18" width="16.140625" style="195" customWidth="1"/>
    <col min="19" max="19" width="14.42578125" style="195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102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263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24" si="0">+SUM(F4:R4)</f>
        <v>0</v>
      </c>
      <c r="T4" s="261"/>
      <c r="U4" s="262"/>
    </row>
    <row r="5" spans="1:21" s="364" customFormat="1" ht="18" x14ac:dyDescent="0.25">
      <c r="A5" s="256"/>
      <c r="B5" s="263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257"/>
      <c r="C6" s="257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256"/>
      <c r="B7" s="257"/>
      <c r="C7" s="257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4"/>
      <c r="U7" s="265"/>
    </row>
    <row r="8" spans="1:21" s="364" customFormat="1" ht="18" x14ac:dyDescent="0.25">
      <c r="A8" s="256"/>
      <c r="B8" s="257"/>
      <c r="C8" s="257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4"/>
      <c r="U8" s="265"/>
    </row>
    <row r="9" spans="1:21" s="364" customFormat="1" ht="18" x14ac:dyDescent="0.25">
      <c r="A9" s="256"/>
      <c r="B9" s="257"/>
      <c r="C9" s="257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4"/>
      <c r="U9" s="265"/>
    </row>
    <row r="10" spans="1:21" s="364" customFormat="1" ht="18" x14ac:dyDescent="0.25">
      <c r="A10" s="256"/>
      <c r="B10" s="257"/>
      <c r="C10" s="257"/>
      <c r="D10" s="258"/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4"/>
      <c r="U10" s="265"/>
    </row>
    <row r="11" spans="1:21" s="364" customFormat="1" ht="18" x14ac:dyDescent="0.25">
      <c r="A11" s="256"/>
      <c r="B11" s="257"/>
      <c r="C11" s="257"/>
      <c r="D11" s="258"/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4"/>
      <c r="U11" s="265"/>
    </row>
    <row r="12" spans="1:21" s="364" customFormat="1" ht="18" x14ac:dyDescent="0.25">
      <c r="A12" s="256"/>
      <c r="B12" s="257"/>
      <c r="C12" s="257"/>
      <c r="D12" s="258"/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4"/>
      <c r="U12" s="265"/>
    </row>
    <row r="13" spans="1:21" s="364" customFormat="1" ht="18" x14ac:dyDescent="0.25">
      <c r="A13" s="256"/>
      <c r="B13" s="257"/>
      <c r="C13" s="257"/>
      <c r="D13" s="258"/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0</v>
      </c>
      <c r="T13" s="264"/>
      <c r="U13" s="265"/>
    </row>
    <row r="14" spans="1:21" s="364" customFormat="1" ht="18" x14ac:dyDescent="0.25">
      <c r="A14" s="256"/>
      <c r="B14" s="257"/>
      <c r="C14" s="257"/>
      <c r="D14" s="258"/>
      <c r="E14" s="258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0</v>
      </c>
      <c r="T14" s="264"/>
      <c r="U14" s="265"/>
    </row>
    <row r="15" spans="1:21" s="364" customFormat="1" ht="18" x14ac:dyDescent="0.25">
      <c r="A15" s="256"/>
      <c r="B15" s="257"/>
      <c r="C15" s="257"/>
      <c r="D15" s="258"/>
      <c r="E15" s="258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0</v>
      </c>
      <c r="T15" s="264"/>
      <c r="U15" s="265"/>
    </row>
    <row r="16" spans="1:21" s="364" customFormat="1" ht="18" x14ac:dyDescent="0.25">
      <c r="A16" s="256"/>
      <c r="B16" s="257"/>
      <c r="C16" s="257"/>
      <c r="D16" s="258"/>
      <c r="E16" s="258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0</v>
      </c>
      <c r="T16" s="264"/>
      <c r="U16" s="265"/>
    </row>
    <row r="17" spans="1:21" s="364" customFormat="1" ht="18" x14ac:dyDescent="0.25">
      <c r="A17" s="256"/>
      <c r="B17" s="257"/>
      <c r="C17" s="257"/>
      <c r="D17" s="258"/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0</v>
      </c>
      <c r="T17" s="264"/>
      <c r="U17" s="265"/>
    </row>
    <row r="18" spans="1:21" s="364" customFormat="1" ht="18" x14ac:dyDescent="0.25">
      <c r="A18" s="256"/>
      <c r="B18" s="257"/>
      <c r="C18" s="257"/>
      <c r="D18" s="258"/>
      <c r="E18" s="258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0</v>
      </c>
      <c r="T18" s="264"/>
      <c r="U18" s="265"/>
    </row>
    <row r="19" spans="1:21" s="364" customFormat="1" ht="18" x14ac:dyDescent="0.25">
      <c r="A19" s="256"/>
      <c r="B19" s="257"/>
      <c r="C19" s="257"/>
      <c r="D19" s="258"/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60">
        <f t="shared" si="0"/>
        <v>0</v>
      </c>
      <c r="T19" s="264"/>
      <c r="U19" s="265"/>
    </row>
    <row r="20" spans="1:21" s="364" customFormat="1" ht="18" x14ac:dyDescent="0.25">
      <c r="A20" s="256"/>
      <c r="B20" s="257"/>
      <c r="C20" s="257"/>
      <c r="D20" s="258"/>
      <c r="E20" s="258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0</v>
      </c>
      <c r="T20" s="264"/>
      <c r="U20" s="265"/>
    </row>
    <row r="21" spans="1:21" s="364" customFormat="1" ht="18" x14ac:dyDescent="0.25">
      <c r="A21" s="256"/>
      <c r="B21" s="257"/>
      <c r="C21" s="257"/>
      <c r="D21" s="258"/>
      <c r="E21" s="258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0</v>
      </c>
      <c r="T21" s="264"/>
      <c r="U21" s="265"/>
    </row>
    <row r="22" spans="1:21" s="364" customFormat="1" ht="18" x14ac:dyDescent="0.25">
      <c r="A22" s="256"/>
      <c r="B22" s="257"/>
      <c r="C22" s="257"/>
      <c r="D22" s="258"/>
      <c r="E22" s="258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0</v>
      </c>
      <c r="T22" s="264"/>
      <c r="U22" s="265"/>
    </row>
    <row r="23" spans="1:21" s="364" customFormat="1" ht="18" x14ac:dyDescent="0.25">
      <c r="A23" s="256"/>
      <c r="B23" s="257"/>
      <c r="C23" s="257"/>
      <c r="D23" s="258"/>
      <c r="E23" s="258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60">
        <f t="shared" si="0"/>
        <v>0</v>
      </c>
      <c r="T23" s="264"/>
      <c r="U23" s="265"/>
    </row>
    <row r="24" spans="1:21" s="364" customFormat="1" thickBot="1" x14ac:dyDescent="0.3">
      <c r="A24" s="266"/>
      <c r="B24" s="267"/>
      <c r="C24" s="267"/>
      <c r="D24" s="258"/>
      <c r="E24" s="258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68">
        <f t="shared" si="0"/>
        <v>0</v>
      </c>
      <c r="T24" s="269"/>
      <c r="U24" s="270"/>
    </row>
    <row r="25" spans="1:21" s="366" customFormat="1" thickBot="1" x14ac:dyDescent="0.3">
      <c r="A25" s="271" t="s">
        <v>64</v>
      </c>
      <c r="B25" s="272"/>
      <c r="C25" s="273"/>
      <c r="D25" s="274">
        <f>SUM(D4:D24)</f>
        <v>0</v>
      </c>
      <c r="E25" s="274">
        <f>SUM(E4:E24)</f>
        <v>0</v>
      </c>
      <c r="F25" s="274">
        <f t="shared" ref="F25:S25" si="1">SUM(F4:F24)</f>
        <v>0</v>
      </c>
      <c r="G25" s="274">
        <f t="shared" si="1"/>
        <v>0</v>
      </c>
      <c r="H25" s="274">
        <f t="shared" si="1"/>
        <v>0</v>
      </c>
      <c r="I25" s="274">
        <f t="shared" si="1"/>
        <v>0</v>
      </c>
      <c r="J25" s="274">
        <f t="shared" si="1"/>
        <v>0</v>
      </c>
      <c r="K25" s="274">
        <f t="shared" si="1"/>
        <v>0</v>
      </c>
      <c r="L25" s="274">
        <f t="shared" si="1"/>
        <v>0</v>
      </c>
      <c r="M25" s="274">
        <f t="shared" si="1"/>
        <v>0</v>
      </c>
      <c r="N25" s="274">
        <f t="shared" si="1"/>
        <v>0</v>
      </c>
      <c r="O25" s="274">
        <f t="shared" si="1"/>
        <v>0</v>
      </c>
      <c r="P25" s="274">
        <f t="shared" si="1"/>
        <v>0</v>
      </c>
      <c r="Q25" s="274">
        <f t="shared" si="1"/>
        <v>0</v>
      </c>
      <c r="R25" s="274">
        <f t="shared" si="1"/>
        <v>0</v>
      </c>
      <c r="S25" s="274">
        <f t="shared" si="1"/>
        <v>0</v>
      </c>
      <c r="T25" s="275"/>
      <c r="U25" s="276"/>
    </row>
    <row r="26" spans="1:21" s="218" customFormat="1" x14ac:dyDescent="0.3"/>
    <row r="27" spans="1:21" s="218" customFormat="1" ht="19.5" thickBot="1" x14ac:dyDescent="0.35">
      <c r="Q27" s="282"/>
      <c r="R27" s="283"/>
    </row>
    <row r="28" spans="1:21" s="218" customFormat="1" ht="15.75" customHeight="1" thickBot="1" x14ac:dyDescent="0.35">
      <c r="P28" s="438" t="s">
        <v>106</v>
      </c>
      <c r="Q28" s="439"/>
      <c r="R28" s="284" t="e">
        <f>R25/S25</f>
        <v>#DIV/0!</v>
      </c>
    </row>
    <row r="29" spans="1:21" s="218" customFormat="1" ht="19.5" thickBot="1" x14ac:dyDescent="0.35"/>
    <row r="30" spans="1:21" s="218" customFormat="1" ht="19.5" thickBot="1" x14ac:dyDescent="0.35">
      <c r="A30" s="387" t="s">
        <v>65</v>
      </c>
      <c r="B30" s="288"/>
      <c r="C30" s="288"/>
      <c r="D30" s="288"/>
      <c r="E30" s="288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308"/>
      <c r="S30" s="299">
        <f>+SUM(F30:R30)</f>
        <v>0</v>
      </c>
    </row>
    <row r="31" spans="1:21" s="218" customFormat="1" ht="19.5" thickBot="1" x14ac:dyDescent="0.35">
      <c r="A31" s="348" t="s">
        <v>103</v>
      </c>
      <c r="B31" s="303"/>
      <c r="C31" s="303"/>
      <c r="D31" s="303"/>
      <c r="E31" s="303"/>
      <c r="F31" s="293"/>
      <c r="G31" s="293"/>
      <c r="H31" s="295"/>
      <c r="I31" s="293"/>
      <c r="J31" s="293"/>
      <c r="K31" s="293"/>
      <c r="L31" s="293"/>
      <c r="M31" s="293"/>
      <c r="N31" s="293"/>
      <c r="O31" s="293"/>
      <c r="P31" s="293"/>
      <c r="Q31" s="308"/>
      <c r="R31" s="307"/>
      <c r="S31" s="308">
        <f>+SUM(F31:R31)</f>
        <v>0</v>
      </c>
    </row>
    <row r="32" spans="1:21" s="320" customFormat="1" ht="19.5" thickBot="1" x14ac:dyDescent="0.35">
      <c r="A32" s="375" t="s">
        <v>66</v>
      </c>
      <c r="B32" s="312"/>
      <c r="C32" s="312"/>
      <c r="D32" s="390"/>
      <c r="E32" s="313"/>
      <c r="F32" s="326"/>
      <c r="G32" s="327"/>
      <c r="H32" s="298"/>
      <c r="I32" s="328"/>
      <c r="J32" s="314"/>
      <c r="K32" s="325"/>
      <c r="L32" s="314"/>
      <c r="M32" s="314"/>
      <c r="N32" s="314"/>
      <c r="O32" s="314"/>
      <c r="P32" s="314"/>
      <c r="Q32" s="314"/>
      <c r="R32" s="319"/>
      <c r="S32" s="298">
        <f>+SUM(F32:R32)</f>
        <v>0</v>
      </c>
    </row>
    <row r="33" spans="1:21" s="320" customFormat="1" ht="19.5" thickBot="1" x14ac:dyDescent="0.35">
      <c r="A33" s="330" t="s">
        <v>67</v>
      </c>
      <c r="B33" s="323"/>
      <c r="C33" s="323"/>
      <c r="D33" s="390"/>
      <c r="E33" s="324"/>
      <c r="F33" s="325"/>
      <c r="G33" s="326"/>
      <c r="H33" s="326"/>
      <c r="I33" s="315"/>
      <c r="J33" s="315"/>
      <c r="K33" s="298"/>
      <c r="L33" s="354"/>
      <c r="M33" s="326"/>
      <c r="N33" s="326"/>
      <c r="O33" s="326"/>
      <c r="P33" s="326"/>
      <c r="Q33" s="326"/>
      <c r="R33" s="327"/>
      <c r="S33" s="298">
        <f>+SUM(F33:R33)</f>
        <v>0</v>
      </c>
    </row>
    <row r="34" spans="1:21" s="320" customFormat="1" ht="19.5" thickBot="1" x14ac:dyDescent="0.35">
      <c r="A34" s="358" t="s">
        <v>68</v>
      </c>
      <c r="B34" s="358"/>
      <c r="C34" s="358"/>
      <c r="D34" s="330"/>
      <c r="E34" s="331">
        <f>+'CAJA CHICA'!E203</f>
        <v>0</v>
      </c>
      <c r="F34" s="331">
        <f>+'CAJA CHICA'!F203</f>
        <v>0</v>
      </c>
      <c r="G34" s="331">
        <f>+'CAJA CHICA'!G203</f>
        <v>0</v>
      </c>
      <c r="H34" s="331">
        <f>+'CAJA CHICA'!H203</f>
        <v>0</v>
      </c>
      <c r="I34" s="331">
        <f>+'CAJA CHICA'!I203</f>
        <v>0</v>
      </c>
      <c r="J34" s="331">
        <f>+'CAJA CHICA'!J203</f>
        <v>0</v>
      </c>
      <c r="K34" s="331">
        <f>+'CAJA CHICA'!K203</f>
        <v>0</v>
      </c>
      <c r="L34" s="331">
        <f>+'CAJA CHICA'!L203</f>
        <v>0</v>
      </c>
      <c r="M34" s="331">
        <f>+'CAJA CHICA'!M203</f>
        <v>0</v>
      </c>
      <c r="N34" s="331">
        <f>+'CAJA CHICA'!N203</f>
        <v>0</v>
      </c>
      <c r="O34" s="331">
        <f>+'CAJA CHICA'!O203</f>
        <v>0</v>
      </c>
      <c r="P34" s="331">
        <f>+'CAJA CHICA'!P203</f>
        <v>0</v>
      </c>
      <c r="Q34" s="331">
        <f>+'CAJA CHICA'!Q203</f>
        <v>0</v>
      </c>
      <c r="R34" s="331">
        <f>+'CAJA CHICA'!R203</f>
        <v>0</v>
      </c>
      <c r="S34" s="331">
        <f>+'CAJA CHICA'!S203</f>
        <v>0</v>
      </c>
      <c r="T34" s="332"/>
    </row>
    <row r="35" spans="1:21" s="337" customFormat="1" thickBot="1" x14ac:dyDescent="0.3">
      <c r="A35" s="333" t="s">
        <v>69</v>
      </c>
      <c r="B35" s="271"/>
      <c r="C35" s="272"/>
      <c r="D35" s="272"/>
      <c r="E35" s="334" t="s">
        <v>70</v>
      </c>
      <c r="F35" s="335">
        <f>+F34+F33+F25+F30+F32</f>
        <v>0</v>
      </c>
      <c r="G35" s="335">
        <f t="shared" ref="G35:P35" si="2">+G34+G33+G25+G30+G32</f>
        <v>0</v>
      </c>
      <c r="H35" s="335">
        <f t="shared" si="2"/>
        <v>0</v>
      </c>
      <c r="I35" s="335">
        <f t="shared" si="2"/>
        <v>0</v>
      </c>
      <c r="J35" s="335">
        <f t="shared" si="2"/>
        <v>0</v>
      </c>
      <c r="K35" s="335">
        <f t="shared" si="2"/>
        <v>0</v>
      </c>
      <c r="L35" s="335">
        <f t="shared" si="2"/>
        <v>0</v>
      </c>
      <c r="M35" s="335">
        <f t="shared" si="2"/>
        <v>0</v>
      </c>
      <c r="N35" s="335">
        <f t="shared" si="2"/>
        <v>0</v>
      </c>
      <c r="O35" s="335">
        <f t="shared" si="2"/>
        <v>0</v>
      </c>
      <c r="P35" s="335">
        <f t="shared" si="2"/>
        <v>0</v>
      </c>
      <c r="Q35" s="335">
        <f>SUM(Q34,Q25,Q34)</f>
        <v>0</v>
      </c>
      <c r="R35" s="335">
        <f>SUM(R25+R34)</f>
        <v>0</v>
      </c>
      <c r="S35" s="336">
        <f>+S34+S33+S25+S32+S30+D25+S31</f>
        <v>0</v>
      </c>
    </row>
    <row r="36" spans="1:21" s="320" customFormat="1" ht="19.5" thickBot="1" x14ac:dyDescent="0.35">
      <c r="A36" s="338"/>
      <c r="D36" s="339"/>
      <c r="F36" s="339"/>
      <c r="G36" s="332"/>
      <c r="H36" s="332"/>
      <c r="I36" s="332"/>
      <c r="J36" s="332"/>
      <c r="K36" s="332"/>
      <c r="L36" s="332"/>
      <c r="M36" s="332"/>
      <c r="N36" s="332"/>
      <c r="O36" s="332"/>
      <c r="P36" s="332"/>
      <c r="Q36" s="332"/>
      <c r="R36" s="332"/>
    </row>
    <row r="37" spans="1:21" s="320" customFormat="1" ht="19.5" thickBot="1" x14ac:dyDescent="0.35">
      <c r="A37" s="440" t="s">
        <v>71</v>
      </c>
      <c r="B37" s="440"/>
      <c r="C37" s="441"/>
      <c r="D37" s="340">
        <f>SUM(D25,E25,S25,S30,S31,S32,S33,S34)</f>
        <v>0</v>
      </c>
      <c r="F37" s="332"/>
      <c r="G37" s="332"/>
      <c r="H37" s="332"/>
      <c r="I37" s="332"/>
      <c r="J37" s="332"/>
      <c r="K37" s="332"/>
      <c r="L37" s="332"/>
      <c r="M37" s="332"/>
      <c r="N37" s="332"/>
      <c r="O37" s="332"/>
      <c r="P37" s="332"/>
      <c r="Q37" s="332"/>
      <c r="R37" s="332"/>
      <c r="S37" s="337"/>
    </row>
    <row r="38" spans="1:21" s="320" customFormat="1" ht="19.5" thickBot="1" x14ac:dyDescent="0.35">
      <c r="A38" s="338"/>
      <c r="F38" s="332"/>
      <c r="G38" s="332"/>
      <c r="H38" s="332"/>
      <c r="I38" s="332"/>
      <c r="J38" s="332"/>
      <c r="K38" s="332"/>
      <c r="L38" s="332"/>
      <c r="M38" s="332"/>
      <c r="N38" s="332"/>
      <c r="O38" s="332"/>
      <c r="P38" s="332"/>
      <c r="Q38" s="332"/>
      <c r="R38" s="332"/>
      <c r="S38" s="337"/>
    </row>
    <row r="39" spans="1:21" s="320" customFormat="1" ht="19.5" thickBot="1" x14ac:dyDescent="0.35">
      <c r="A39" s="442" t="s">
        <v>107</v>
      </c>
      <c r="B39" s="443"/>
      <c r="C39" s="443"/>
      <c r="D39" s="443"/>
      <c r="E39" s="444"/>
      <c r="F39" s="341">
        <f>+PRESUPUESTO!B15</f>
        <v>0</v>
      </c>
      <c r="G39" s="342">
        <f>+PRESUPUESTO!C15</f>
        <v>0</v>
      </c>
      <c r="H39" s="341">
        <f>+PRESUPUESTO!D15</f>
        <v>0</v>
      </c>
      <c r="I39" s="342">
        <f>+PRESUPUESTO!E15</f>
        <v>0</v>
      </c>
      <c r="J39" s="341">
        <f>+PRESUPUESTO!F15</f>
        <v>0</v>
      </c>
      <c r="K39" s="342">
        <f>+PRESUPUESTO!G15</f>
        <v>0</v>
      </c>
      <c r="L39" s="341">
        <f>+PRESUPUESTO!H15</f>
        <v>0</v>
      </c>
      <c r="M39" s="342">
        <f>+PRESUPUESTO!I15</f>
        <v>0</v>
      </c>
      <c r="N39" s="341">
        <f>+PRESUPUESTO!J15</f>
        <v>0</v>
      </c>
      <c r="O39" s="342">
        <f>+PRESUPUESTO!K15</f>
        <v>0</v>
      </c>
      <c r="P39" s="341">
        <f>+PRESUPUESTO!L15</f>
        <v>0</v>
      </c>
      <c r="Q39" s="342">
        <f>+PRESUPUESTO!M15</f>
        <v>0</v>
      </c>
      <c r="R39" s="341">
        <f>+PRESUPUESTO!P15</f>
        <v>0</v>
      </c>
      <c r="S39" s="341">
        <f>+PRESUPUESTO!Q15</f>
        <v>0</v>
      </c>
      <c r="T39" s="339"/>
      <c r="U39" s="339"/>
    </row>
    <row r="40" spans="1:21" s="320" customFormat="1" ht="19.5" thickBot="1" x14ac:dyDescent="0.35">
      <c r="A40" s="445" t="s">
        <v>72</v>
      </c>
      <c r="B40" s="446"/>
      <c r="C40" s="446"/>
      <c r="D40" s="446"/>
      <c r="E40" s="446"/>
      <c r="F40" s="343">
        <f t="shared" ref="F40:S40" si="3">+F39-F35</f>
        <v>0</v>
      </c>
      <c r="G40" s="341">
        <f t="shared" si="3"/>
        <v>0</v>
      </c>
      <c r="H40" s="344">
        <f>+H39-H35</f>
        <v>0</v>
      </c>
      <c r="I40" s="341">
        <f>+I39-I35</f>
        <v>0</v>
      </c>
      <c r="J40" s="344">
        <f t="shared" si="3"/>
        <v>0</v>
      </c>
      <c r="K40" s="341">
        <f t="shared" si="3"/>
        <v>0</v>
      </c>
      <c r="L40" s="344">
        <f t="shared" si="3"/>
        <v>0</v>
      </c>
      <c r="M40" s="341">
        <f t="shared" si="3"/>
        <v>0</v>
      </c>
      <c r="N40" s="344">
        <f t="shared" si="3"/>
        <v>0</v>
      </c>
      <c r="O40" s="341">
        <f t="shared" si="3"/>
        <v>0</v>
      </c>
      <c r="P40" s="344">
        <f t="shared" si="3"/>
        <v>0</v>
      </c>
      <c r="Q40" s="341">
        <f t="shared" si="3"/>
        <v>0</v>
      </c>
      <c r="R40" s="341">
        <f t="shared" si="3"/>
        <v>0</v>
      </c>
      <c r="S40" s="406">
        <f t="shared" si="3"/>
        <v>0</v>
      </c>
      <c r="T40" s="339"/>
      <c r="U40" s="339"/>
    </row>
    <row r="41" spans="1:21" s="382" customFormat="1" x14ac:dyDescent="0.3">
      <c r="A41" s="379"/>
      <c r="B41" s="379"/>
      <c r="C41" s="379"/>
      <c r="D41" s="379"/>
      <c r="E41" s="379"/>
      <c r="F41" s="380"/>
      <c r="G41" s="380"/>
      <c r="H41" s="380"/>
      <c r="I41" s="380"/>
      <c r="J41" s="380"/>
      <c r="K41" s="380"/>
      <c r="L41" s="380"/>
      <c r="M41" s="380"/>
      <c r="N41" s="380"/>
      <c r="O41" s="380"/>
      <c r="P41" s="380"/>
      <c r="Q41" s="380"/>
      <c r="R41" s="380"/>
      <c r="S41" s="381"/>
      <c r="T41" s="379"/>
      <c r="U41" s="379"/>
    </row>
    <row r="42" spans="1:21" s="382" customFormat="1" x14ac:dyDescent="0.3">
      <c r="A42" s="379"/>
      <c r="B42" s="379"/>
      <c r="C42" s="379"/>
      <c r="D42" s="379"/>
      <c r="E42" s="379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195"/>
      <c r="T42" s="379"/>
      <c r="U42" s="379"/>
    </row>
    <row r="43" spans="1:21" s="382" customFormat="1" x14ac:dyDescent="0.3">
      <c r="A43" s="383"/>
      <c r="B43" s="379"/>
      <c r="C43" s="379"/>
      <c r="D43" s="379"/>
      <c r="E43" s="379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195"/>
      <c r="T43" s="379"/>
      <c r="U43" s="379"/>
    </row>
    <row r="44" spans="1:21" s="382" customFormat="1" x14ac:dyDescent="0.3">
      <c r="A44" s="384"/>
      <c r="B44" s="379"/>
      <c r="C44" s="379"/>
      <c r="D44" s="379"/>
      <c r="E44" s="379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195"/>
      <c r="T44" s="379"/>
      <c r="U44" s="379"/>
    </row>
    <row r="45" spans="1:21" s="382" customFormat="1" x14ac:dyDescent="0.3">
      <c r="A45" s="384"/>
      <c r="B45" s="379"/>
      <c r="C45" s="379"/>
      <c r="D45" s="379"/>
      <c r="E45" s="379"/>
      <c r="F45" s="380"/>
      <c r="G45" s="380"/>
      <c r="H45" s="380"/>
      <c r="I45" s="380"/>
      <c r="J45" s="380"/>
      <c r="K45" s="380"/>
      <c r="L45" s="380"/>
      <c r="M45" s="380"/>
      <c r="N45" s="380"/>
      <c r="O45" s="380"/>
      <c r="P45" s="380"/>
      <c r="Q45" s="380"/>
      <c r="R45" s="380"/>
      <c r="S45" s="195"/>
      <c r="T45" s="379"/>
      <c r="U45" s="379"/>
    </row>
    <row r="46" spans="1:21" s="382" customFormat="1" x14ac:dyDescent="0.3">
      <c r="A46" s="384"/>
      <c r="B46" s="379"/>
      <c r="C46" s="379"/>
      <c r="D46" s="379"/>
      <c r="E46" s="379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195"/>
      <c r="T46" s="379"/>
      <c r="U46" s="379"/>
    </row>
    <row r="47" spans="1:21" s="382" customFormat="1" x14ac:dyDescent="0.3">
      <c r="A47" s="384"/>
      <c r="B47" s="379"/>
      <c r="C47" s="379"/>
      <c r="D47" s="379"/>
      <c r="E47" s="379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195"/>
      <c r="T47" s="379"/>
      <c r="U47" s="379"/>
    </row>
    <row r="48" spans="1:21" s="382" customFormat="1" x14ac:dyDescent="0.3">
      <c r="A48" s="384"/>
      <c r="B48" s="379"/>
      <c r="C48" s="379"/>
      <c r="D48" s="379"/>
      <c r="E48" s="379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195"/>
      <c r="T48" s="379"/>
      <c r="U48" s="379"/>
    </row>
    <row r="49" spans="1:21" s="382" customFormat="1" x14ac:dyDescent="0.3">
      <c r="A49" s="384"/>
      <c r="C49" s="379"/>
      <c r="D49" s="379"/>
      <c r="E49" s="379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195"/>
      <c r="T49" s="379"/>
      <c r="U49" s="379"/>
    </row>
    <row r="50" spans="1:21" s="382" customFormat="1" x14ac:dyDescent="0.3">
      <c r="A50" s="384"/>
      <c r="D50" s="379"/>
      <c r="E50" s="379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195"/>
      <c r="T50" s="379"/>
      <c r="U50" s="379"/>
    </row>
    <row r="51" spans="1:21" s="382" customFormat="1" x14ac:dyDescent="0.3">
      <c r="A51" s="384"/>
      <c r="B51" s="379"/>
      <c r="C51" s="379"/>
      <c r="D51" s="379"/>
      <c r="E51" s="379"/>
      <c r="F51" s="380"/>
      <c r="G51" s="380"/>
      <c r="H51" s="380"/>
      <c r="I51" s="380"/>
      <c r="J51" s="380"/>
      <c r="K51" s="380"/>
      <c r="L51" s="380"/>
      <c r="M51" s="380"/>
      <c r="N51" s="380"/>
      <c r="O51" s="380"/>
      <c r="P51" s="380"/>
      <c r="Q51" s="380"/>
      <c r="R51" s="380"/>
      <c r="S51" s="195"/>
      <c r="T51" s="379"/>
      <c r="U51" s="379"/>
    </row>
    <row r="52" spans="1:21" x14ac:dyDescent="0.3">
      <c r="D52" s="379"/>
      <c r="E52" s="379"/>
    </row>
    <row r="53" spans="1:21" x14ac:dyDescent="0.3">
      <c r="D53" s="379"/>
      <c r="E53" s="379"/>
    </row>
    <row r="54" spans="1:21" x14ac:dyDescent="0.3">
      <c r="D54" s="379"/>
      <c r="E54" s="379"/>
    </row>
    <row r="55" spans="1:21" x14ac:dyDescent="0.3">
      <c r="D55" s="379"/>
      <c r="E55" s="379"/>
    </row>
    <row r="56" spans="1:21" x14ac:dyDescent="0.3">
      <c r="D56" s="379"/>
      <c r="E56" s="379"/>
    </row>
    <row r="57" spans="1:21" x14ac:dyDescent="0.3">
      <c r="D57" s="379"/>
      <c r="E57" s="379"/>
    </row>
    <row r="58" spans="1:21" x14ac:dyDescent="0.3">
      <c r="D58" s="379"/>
      <c r="E58" s="379"/>
    </row>
    <row r="59" spans="1:21" x14ac:dyDescent="0.3">
      <c r="D59" s="379"/>
      <c r="E59" s="379"/>
    </row>
    <row r="60" spans="1:21" x14ac:dyDescent="0.3">
      <c r="D60" s="379"/>
      <c r="E60" s="379"/>
    </row>
    <row r="61" spans="1:21" x14ac:dyDescent="0.3">
      <c r="D61" s="379"/>
      <c r="E61" s="379"/>
    </row>
    <row r="62" spans="1:21" x14ac:dyDescent="0.3">
      <c r="D62" s="379"/>
      <c r="E62" s="379"/>
    </row>
    <row r="63" spans="1:21" x14ac:dyDescent="0.3">
      <c r="D63" s="379"/>
      <c r="E63" s="379"/>
    </row>
    <row r="64" spans="1:21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  <c r="E78" s="379"/>
    </row>
    <row r="79" spans="4:5" x14ac:dyDescent="0.3">
      <c r="D79" s="379"/>
      <c r="E79" s="379"/>
    </row>
    <row r="80" spans="4:5" x14ac:dyDescent="0.3">
      <c r="D80" s="379"/>
      <c r="E80" s="379"/>
    </row>
    <row r="81" spans="4:5" x14ac:dyDescent="0.3">
      <c r="D81" s="379"/>
      <c r="E81" s="379"/>
    </row>
    <row r="82" spans="4:5" x14ac:dyDescent="0.3">
      <c r="D82" s="379"/>
      <c r="E82" s="379"/>
    </row>
    <row r="83" spans="4:5" x14ac:dyDescent="0.3">
      <c r="D83" s="379"/>
      <c r="E83" s="379"/>
    </row>
    <row r="84" spans="4:5" x14ac:dyDescent="0.3">
      <c r="D84" s="379"/>
      <c r="E84" s="379"/>
    </row>
    <row r="85" spans="4:5" x14ac:dyDescent="0.3">
      <c r="D85" s="379"/>
      <c r="E85" s="379"/>
    </row>
    <row r="86" spans="4:5" x14ac:dyDescent="0.3">
      <c r="D86" s="379"/>
      <c r="E86" s="379"/>
    </row>
    <row r="87" spans="4:5" x14ac:dyDescent="0.3">
      <c r="D87" s="379"/>
      <c r="E87" s="379"/>
    </row>
    <row r="88" spans="4:5" x14ac:dyDescent="0.3">
      <c r="D88" s="379"/>
      <c r="E88" s="379"/>
    </row>
    <row r="89" spans="4:5" x14ac:dyDescent="0.3">
      <c r="D89" s="379"/>
      <c r="E89" s="379"/>
    </row>
    <row r="90" spans="4:5" x14ac:dyDescent="0.3">
      <c r="D90" s="379"/>
    </row>
    <row r="91" spans="4:5" x14ac:dyDescent="0.3">
      <c r="D91" s="379"/>
    </row>
    <row r="92" spans="4:5" x14ac:dyDescent="0.3">
      <c r="D92" s="379"/>
    </row>
    <row r="93" spans="4:5" x14ac:dyDescent="0.3">
      <c r="D93" s="379"/>
    </row>
    <row r="94" spans="4:5" x14ac:dyDescent="0.3">
      <c r="D94" s="379"/>
    </row>
    <row r="95" spans="4:5" x14ac:dyDescent="0.3">
      <c r="D95" s="379"/>
    </row>
    <row r="96" spans="4:5" x14ac:dyDescent="0.3">
      <c r="D96" s="379"/>
    </row>
    <row r="97" spans="4:4" x14ac:dyDescent="0.3">
      <c r="D97" s="379"/>
    </row>
  </sheetData>
  <sheetProtection sheet="1" objects="1" scenarios="1" formatColumns="0" insertRows="0" deleteRows="0" autoFilter="0"/>
  <autoFilter ref="A3:U3"/>
  <mergeCells count="8">
    <mergeCell ref="P28:Q28"/>
    <mergeCell ref="A37:C37"/>
    <mergeCell ref="A39:E39"/>
    <mergeCell ref="A40:E40"/>
    <mergeCell ref="A1:F1"/>
    <mergeCell ref="G1:U1"/>
    <mergeCell ref="D2:E2"/>
    <mergeCell ref="F2:R2"/>
  </mergeCells>
  <conditionalFormatting sqref="A40 F40:S40">
    <cfRule type="cellIs" dxfId="5" priority="6" stopIfTrue="1" operator="lessThan">
      <formula>0</formula>
    </cfRule>
  </conditionalFormatting>
  <conditionalFormatting sqref="R27">
    <cfRule type="cellIs" dxfId="4" priority="2" operator="greaterThan">
      <formula>0.03</formula>
    </cfRule>
    <cfRule type="cellIs" dxfId="3" priority="3" operator="greaterThan">
      <formula>0.2776</formula>
    </cfRule>
    <cfRule type="cellIs" dxfId="2" priority="4" operator="greaterThan">
      <formula>0.2776</formula>
    </cfRule>
    <cfRule type="cellIs" dxfId="1" priority="5" operator="greaterThan">
      <formula>0.05</formula>
    </cfRule>
  </conditionalFormatting>
  <conditionalFormatting sqref="R28">
    <cfRule type="cellIs" dxfId="0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view="pageBreakPreview" topLeftCell="D1" zoomScale="60" zoomScaleNormal="90" workbookViewId="0">
      <selection activeCell="F1" sqref="F1:S1"/>
    </sheetView>
  </sheetViews>
  <sheetFormatPr baseColWidth="10" defaultRowHeight="15" x14ac:dyDescent="0.25"/>
  <cols>
    <col min="1" max="1" width="7.42578125" style="6" customWidth="1"/>
    <col min="2" max="2" width="15.85546875" style="6" bestFit="1" customWidth="1"/>
    <col min="3" max="3" width="16.28515625" style="6" bestFit="1" customWidth="1"/>
    <col min="4" max="4" width="17.140625" style="6" customWidth="1"/>
    <col min="5" max="5" width="15.85546875" style="6" customWidth="1"/>
    <col min="6" max="6" width="17" style="6" bestFit="1" customWidth="1"/>
    <col min="7" max="7" width="13.42578125" style="6" customWidth="1"/>
    <col min="8" max="8" width="18.5703125" style="6" bestFit="1" customWidth="1"/>
    <col min="9" max="9" width="17" style="6" bestFit="1" customWidth="1"/>
    <col min="10" max="10" width="12.85546875" style="6" customWidth="1"/>
    <col min="11" max="11" width="17" style="6" bestFit="1" customWidth="1"/>
    <col min="12" max="12" width="14.28515625" style="6" customWidth="1"/>
    <col min="13" max="13" width="14.85546875" style="6" customWidth="1"/>
    <col min="14" max="14" width="14.42578125" style="6" customWidth="1"/>
    <col min="15" max="15" width="17.140625" style="6" customWidth="1"/>
    <col min="16" max="17" width="12.5703125" style="6" customWidth="1"/>
    <col min="18" max="18" width="18.85546875" style="6" customWidth="1"/>
    <col min="19" max="19" width="19.28515625" style="6" customWidth="1"/>
    <col min="20" max="37" width="11.42578125" style="6"/>
    <col min="257" max="257" width="6.140625" customWidth="1"/>
    <col min="258" max="258" width="12.28515625" bestFit="1" customWidth="1"/>
    <col min="259" max="259" width="6.140625" customWidth="1"/>
    <col min="260" max="260" width="12" customWidth="1"/>
    <col min="261" max="261" width="10.7109375" bestFit="1" customWidth="1"/>
    <col min="262" max="264" width="9.7109375" customWidth="1"/>
    <col min="265" max="265" width="10.7109375" customWidth="1"/>
    <col min="266" max="272" width="9.7109375" customWidth="1"/>
    <col min="273" max="273" width="10.42578125" customWidth="1"/>
    <col min="274" max="274" width="9.7109375" customWidth="1"/>
    <col min="275" max="275" width="11.28515625" customWidth="1"/>
    <col min="513" max="513" width="6.140625" customWidth="1"/>
    <col min="514" max="514" width="12.28515625" bestFit="1" customWidth="1"/>
    <col min="515" max="515" width="6.140625" customWidth="1"/>
    <col min="516" max="516" width="12" customWidth="1"/>
    <col min="517" max="517" width="10.7109375" bestFit="1" customWidth="1"/>
    <col min="518" max="520" width="9.7109375" customWidth="1"/>
    <col min="521" max="521" width="10.7109375" customWidth="1"/>
    <col min="522" max="528" width="9.7109375" customWidth="1"/>
    <col min="529" max="529" width="10.42578125" customWidth="1"/>
    <col min="530" max="530" width="9.7109375" customWidth="1"/>
    <col min="531" max="531" width="11.28515625" customWidth="1"/>
    <col min="769" max="769" width="6.140625" customWidth="1"/>
    <col min="770" max="770" width="12.28515625" bestFit="1" customWidth="1"/>
    <col min="771" max="771" width="6.140625" customWidth="1"/>
    <col min="772" max="772" width="12" customWidth="1"/>
    <col min="773" max="773" width="10.7109375" bestFit="1" customWidth="1"/>
    <col min="774" max="776" width="9.7109375" customWidth="1"/>
    <col min="777" max="777" width="10.7109375" customWidth="1"/>
    <col min="778" max="784" width="9.7109375" customWidth="1"/>
    <col min="785" max="785" width="10.42578125" customWidth="1"/>
    <col min="786" max="786" width="9.7109375" customWidth="1"/>
    <col min="787" max="787" width="11.28515625" customWidth="1"/>
    <col min="1025" max="1025" width="6.140625" customWidth="1"/>
    <col min="1026" max="1026" width="12.28515625" bestFit="1" customWidth="1"/>
    <col min="1027" max="1027" width="6.140625" customWidth="1"/>
    <col min="1028" max="1028" width="12" customWidth="1"/>
    <col min="1029" max="1029" width="10.7109375" bestFit="1" customWidth="1"/>
    <col min="1030" max="1032" width="9.7109375" customWidth="1"/>
    <col min="1033" max="1033" width="10.7109375" customWidth="1"/>
    <col min="1034" max="1040" width="9.7109375" customWidth="1"/>
    <col min="1041" max="1041" width="10.42578125" customWidth="1"/>
    <col min="1042" max="1042" width="9.7109375" customWidth="1"/>
    <col min="1043" max="1043" width="11.28515625" customWidth="1"/>
    <col min="1281" max="1281" width="6.140625" customWidth="1"/>
    <col min="1282" max="1282" width="12.28515625" bestFit="1" customWidth="1"/>
    <col min="1283" max="1283" width="6.140625" customWidth="1"/>
    <col min="1284" max="1284" width="12" customWidth="1"/>
    <col min="1285" max="1285" width="10.7109375" bestFit="1" customWidth="1"/>
    <col min="1286" max="1288" width="9.7109375" customWidth="1"/>
    <col min="1289" max="1289" width="10.7109375" customWidth="1"/>
    <col min="1290" max="1296" width="9.7109375" customWidth="1"/>
    <col min="1297" max="1297" width="10.42578125" customWidth="1"/>
    <col min="1298" max="1298" width="9.7109375" customWidth="1"/>
    <col min="1299" max="1299" width="11.28515625" customWidth="1"/>
    <col min="1537" max="1537" width="6.140625" customWidth="1"/>
    <col min="1538" max="1538" width="12.28515625" bestFit="1" customWidth="1"/>
    <col min="1539" max="1539" width="6.140625" customWidth="1"/>
    <col min="1540" max="1540" width="12" customWidth="1"/>
    <col min="1541" max="1541" width="10.7109375" bestFit="1" customWidth="1"/>
    <col min="1542" max="1544" width="9.7109375" customWidth="1"/>
    <col min="1545" max="1545" width="10.7109375" customWidth="1"/>
    <col min="1546" max="1552" width="9.7109375" customWidth="1"/>
    <col min="1553" max="1553" width="10.42578125" customWidth="1"/>
    <col min="1554" max="1554" width="9.7109375" customWidth="1"/>
    <col min="1555" max="1555" width="11.28515625" customWidth="1"/>
    <col min="1793" max="1793" width="6.140625" customWidth="1"/>
    <col min="1794" max="1794" width="12.28515625" bestFit="1" customWidth="1"/>
    <col min="1795" max="1795" width="6.140625" customWidth="1"/>
    <col min="1796" max="1796" width="12" customWidth="1"/>
    <col min="1797" max="1797" width="10.7109375" bestFit="1" customWidth="1"/>
    <col min="1798" max="1800" width="9.7109375" customWidth="1"/>
    <col min="1801" max="1801" width="10.7109375" customWidth="1"/>
    <col min="1802" max="1808" width="9.7109375" customWidth="1"/>
    <col min="1809" max="1809" width="10.42578125" customWidth="1"/>
    <col min="1810" max="1810" width="9.7109375" customWidth="1"/>
    <col min="1811" max="1811" width="11.28515625" customWidth="1"/>
    <col min="2049" max="2049" width="6.140625" customWidth="1"/>
    <col min="2050" max="2050" width="12.28515625" bestFit="1" customWidth="1"/>
    <col min="2051" max="2051" width="6.140625" customWidth="1"/>
    <col min="2052" max="2052" width="12" customWidth="1"/>
    <col min="2053" max="2053" width="10.7109375" bestFit="1" customWidth="1"/>
    <col min="2054" max="2056" width="9.7109375" customWidth="1"/>
    <col min="2057" max="2057" width="10.7109375" customWidth="1"/>
    <col min="2058" max="2064" width="9.7109375" customWidth="1"/>
    <col min="2065" max="2065" width="10.42578125" customWidth="1"/>
    <col min="2066" max="2066" width="9.7109375" customWidth="1"/>
    <col min="2067" max="2067" width="11.28515625" customWidth="1"/>
    <col min="2305" max="2305" width="6.140625" customWidth="1"/>
    <col min="2306" max="2306" width="12.28515625" bestFit="1" customWidth="1"/>
    <col min="2307" max="2307" width="6.140625" customWidth="1"/>
    <col min="2308" max="2308" width="12" customWidth="1"/>
    <col min="2309" max="2309" width="10.7109375" bestFit="1" customWidth="1"/>
    <col min="2310" max="2312" width="9.7109375" customWidth="1"/>
    <col min="2313" max="2313" width="10.7109375" customWidth="1"/>
    <col min="2314" max="2320" width="9.7109375" customWidth="1"/>
    <col min="2321" max="2321" width="10.42578125" customWidth="1"/>
    <col min="2322" max="2322" width="9.7109375" customWidth="1"/>
    <col min="2323" max="2323" width="11.28515625" customWidth="1"/>
    <col min="2561" max="2561" width="6.140625" customWidth="1"/>
    <col min="2562" max="2562" width="12.28515625" bestFit="1" customWidth="1"/>
    <col min="2563" max="2563" width="6.140625" customWidth="1"/>
    <col min="2564" max="2564" width="12" customWidth="1"/>
    <col min="2565" max="2565" width="10.7109375" bestFit="1" customWidth="1"/>
    <col min="2566" max="2568" width="9.7109375" customWidth="1"/>
    <col min="2569" max="2569" width="10.7109375" customWidth="1"/>
    <col min="2570" max="2576" width="9.7109375" customWidth="1"/>
    <col min="2577" max="2577" width="10.42578125" customWidth="1"/>
    <col min="2578" max="2578" width="9.7109375" customWidth="1"/>
    <col min="2579" max="2579" width="11.28515625" customWidth="1"/>
    <col min="2817" max="2817" width="6.140625" customWidth="1"/>
    <col min="2818" max="2818" width="12.28515625" bestFit="1" customWidth="1"/>
    <col min="2819" max="2819" width="6.140625" customWidth="1"/>
    <col min="2820" max="2820" width="12" customWidth="1"/>
    <col min="2821" max="2821" width="10.7109375" bestFit="1" customWidth="1"/>
    <col min="2822" max="2824" width="9.7109375" customWidth="1"/>
    <col min="2825" max="2825" width="10.7109375" customWidth="1"/>
    <col min="2826" max="2832" width="9.7109375" customWidth="1"/>
    <col min="2833" max="2833" width="10.42578125" customWidth="1"/>
    <col min="2834" max="2834" width="9.7109375" customWidth="1"/>
    <col min="2835" max="2835" width="11.28515625" customWidth="1"/>
    <col min="3073" max="3073" width="6.140625" customWidth="1"/>
    <col min="3074" max="3074" width="12.28515625" bestFit="1" customWidth="1"/>
    <col min="3075" max="3075" width="6.140625" customWidth="1"/>
    <col min="3076" max="3076" width="12" customWidth="1"/>
    <col min="3077" max="3077" width="10.7109375" bestFit="1" customWidth="1"/>
    <col min="3078" max="3080" width="9.7109375" customWidth="1"/>
    <col min="3081" max="3081" width="10.7109375" customWidth="1"/>
    <col min="3082" max="3088" width="9.7109375" customWidth="1"/>
    <col min="3089" max="3089" width="10.42578125" customWidth="1"/>
    <col min="3090" max="3090" width="9.7109375" customWidth="1"/>
    <col min="3091" max="3091" width="11.28515625" customWidth="1"/>
    <col min="3329" max="3329" width="6.140625" customWidth="1"/>
    <col min="3330" max="3330" width="12.28515625" bestFit="1" customWidth="1"/>
    <col min="3331" max="3331" width="6.140625" customWidth="1"/>
    <col min="3332" max="3332" width="12" customWidth="1"/>
    <col min="3333" max="3333" width="10.7109375" bestFit="1" customWidth="1"/>
    <col min="3334" max="3336" width="9.7109375" customWidth="1"/>
    <col min="3337" max="3337" width="10.7109375" customWidth="1"/>
    <col min="3338" max="3344" width="9.7109375" customWidth="1"/>
    <col min="3345" max="3345" width="10.42578125" customWidth="1"/>
    <col min="3346" max="3346" width="9.7109375" customWidth="1"/>
    <col min="3347" max="3347" width="11.28515625" customWidth="1"/>
    <col min="3585" max="3585" width="6.140625" customWidth="1"/>
    <col min="3586" max="3586" width="12.28515625" bestFit="1" customWidth="1"/>
    <col min="3587" max="3587" width="6.140625" customWidth="1"/>
    <col min="3588" max="3588" width="12" customWidth="1"/>
    <col min="3589" max="3589" width="10.7109375" bestFit="1" customWidth="1"/>
    <col min="3590" max="3592" width="9.7109375" customWidth="1"/>
    <col min="3593" max="3593" width="10.7109375" customWidth="1"/>
    <col min="3594" max="3600" width="9.7109375" customWidth="1"/>
    <col min="3601" max="3601" width="10.42578125" customWidth="1"/>
    <col min="3602" max="3602" width="9.7109375" customWidth="1"/>
    <col min="3603" max="3603" width="11.28515625" customWidth="1"/>
    <col min="3841" max="3841" width="6.140625" customWidth="1"/>
    <col min="3842" max="3842" width="12.28515625" bestFit="1" customWidth="1"/>
    <col min="3843" max="3843" width="6.140625" customWidth="1"/>
    <col min="3844" max="3844" width="12" customWidth="1"/>
    <col min="3845" max="3845" width="10.7109375" bestFit="1" customWidth="1"/>
    <col min="3846" max="3848" width="9.7109375" customWidth="1"/>
    <col min="3849" max="3849" width="10.7109375" customWidth="1"/>
    <col min="3850" max="3856" width="9.7109375" customWidth="1"/>
    <col min="3857" max="3857" width="10.42578125" customWidth="1"/>
    <col min="3858" max="3858" width="9.7109375" customWidth="1"/>
    <col min="3859" max="3859" width="11.28515625" customWidth="1"/>
    <col min="4097" max="4097" width="6.140625" customWidth="1"/>
    <col min="4098" max="4098" width="12.28515625" bestFit="1" customWidth="1"/>
    <col min="4099" max="4099" width="6.140625" customWidth="1"/>
    <col min="4100" max="4100" width="12" customWidth="1"/>
    <col min="4101" max="4101" width="10.7109375" bestFit="1" customWidth="1"/>
    <col min="4102" max="4104" width="9.7109375" customWidth="1"/>
    <col min="4105" max="4105" width="10.7109375" customWidth="1"/>
    <col min="4106" max="4112" width="9.7109375" customWidth="1"/>
    <col min="4113" max="4113" width="10.42578125" customWidth="1"/>
    <col min="4114" max="4114" width="9.7109375" customWidth="1"/>
    <col min="4115" max="4115" width="11.28515625" customWidth="1"/>
    <col min="4353" max="4353" width="6.140625" customWidth="1"/>
    <col min="4354" max="4354" width="12.28515625" bestFit="1" customWidth="1"/>
    <col min="4355" max="4355" width="6.140625" customWidth="1"/>
    <col min="4356" max="4356" width="12" customWidth="1"/>
    <col min="4357" max="4357" width="10.7109375" bestFit="1" customWidth="1"/>
    <col min="4358" max="4360" width="9.7109375" customWidth="1"/>
    <col min="4361" max="4361" width="10.7109375" customWidth="1"/>
    <col min="4362" max="4368" width="9.7109375" customWidth="1"/>
    <col min="4369" max="4369" width="10.42578125" customWidth="1"/>
    <col min="4370" max="4370" width="9.7109375" customWidth="1"/>
    <col min="4371" max="4371" width="11.28515625" customWidth="1"/>
    <col min="4609" max="4609" width="6.140625" customWidth="1"/>
    <col min="4610" max="4610" width="12.28515625" bestFit="1" customWidth="1"/>
    <col min="4611" max="4611" width="6.140625" customWidth="1"/>
    <col min="4612" max="4612" width="12" customWidth="1"/>
    <col min="4613" max="4613" width="10.7109375" bestFit="1" customWidth="1"/>
    <col min="4614" max="4616" width="9.7109375" customWidth="1"/>
    <col min="4617" max="4617" width="10.7109375" customWidth="1"/>
    <col min="4618" max="4624" width="9.7109375" customWidth="1"/>
    <col min="4625" max="4625" width="10.42578125" customWidth="1"/>
    <col min="4626" max="4626" width="9.7109375" customWidth="1"/>
    <col min="4627" max="4627" width="11.28515625" customWidth="1"/>
    <col min="4865" max="4865" width="6.140625" customWidth="1"/>
    <col min="4866" max="4866" width="12.28515625" bestFit="1" customWidth="1"/>
    <col min="4867" max="4867" width="6.140625" customWidth="1"/>
    <col min="4868" max="4868" width="12" customWidth="1"/>
    <col min="4869" max="4869" width="10.7109375" bestFit="1" customWidth="1"/>
    <col min="4870" max="4872" width="9.7109375" customWidth="1"/>
    <col min="4873" max="4873" width="10.7109375" customWidth="1"/>
    <col min="4874" max="4880" width="9.7109375" customWidth="1"/>
    <col min="4881" max="4881" width="10.42578125" customWidth="1"/>
    <col min="4882" max="4882" width="9.7109375" customWidth="1"/>
    <col min="4883" max="4883" width="11.28515625" customWidth="1"/>
    <col min="5121" max="5121" width="6.140625" customWidth="1"/>
    <col min="5122" max="5122" width="12.28515625" bestFit="1" customWidth="1"/>
    <col min="5123" max="5123" width="6.140625" customWidth="1"/>
    <col min="5124" max="5124" width="12" customWidth="1"/>
    <col min="5125" max="5125" width="10.7109375" bestFit="1" customWidth="1"/>
    <col min="5126" max="5128" width="9.7109375" customWidth="1"/>
    <col min="5129" max="5129" width="10.7109375" customWidth="1"/>
    <col min="5130" max="5136" width="9.7109375" customWidth="1"/>
    <col min="5137" max="5137" width="10.42578125" customWidth="1"/>
    <col min="5138" max="5138" width="9.7109375" customWidth="1"/>
    <col min="5139" max="5139" width="11.28515625" customWidth="1"/>
    <col min="5377" max="5377" width="6.140625" customWidth="1"/>
    <col min="5378" max="5378" width="12.28515625" bestFit="1" customWidth="1"/>
    <col min="5379" max="5379" width="6.140625" customWidth="1"/>
    <col min="5380" max="5380" width="12" customWidth="1"/>
    <col min="5381" max="5381" width="10.7109375" bestFit="1" customWidth="1"/>
    <col min="5382" max="5384" width="9.7109375" customWidth="1"/>
    <col min="5385" max="5385" width="10.7109375" customWidth="1"/>
    <col min="5386" max="5392" width="9.7109375" customWidth="1"/>
    <col min="5393" max="5393" width="10.42578125" customWidth="1"/>
    <col min="5394" max="5394" width="9.7109375" customWidth="1"/>
    <col min="5395" max="5395" width="11.28515625" customWidth="1"/>
    <col min="5633" max="5633" width="6.140625" customWidth="1"/>
    <col min="5634" max="5634" width="12.28515625" bestFit="1" customWidth="1"/>
    <col min="5635" max="5635" width="6.140625" customWidth="1"/>
    <col min="5636" max="5636" width="12" customWidth="1"/>
    <col min="5637" max="5637" width="10.7109375" bestFit="1" customWidth="1"/>
    <col min="5638" max="5640" width="9.7109375" customWidth="1"/>
    <col min="5641" max="5641" width="10.7109375" customWidth="1"/>
    <col min="5642" max="5648" width="9.7109375" customWidth="1"/>
    <col min="5649" max="5649" width="10.42578125" customWidth="1"/>
    <col min="5650" max="5650" width="9.7109375" customWidth="1"/>
    <col min="5651" max="5651" width="11.28515625" customWidth="1"/>
    <col min="5889" max="5889" width="6.140625" customWidth="1"/>
    <col min="5890" max="5890" width="12.28515625" bestFit="1" customWidth="1"/>
    <col min="5891" max="5891" width="6.140625" customWidth="1"/>
    <col min="5892" max="5892" width="12" customWidth="1"/>
    <col min="5893" max="5893" width="10.7109375" bestFit="1" customWidth="1"/>
    <col min="5894" max="5896" width="9.7109375" customWidth="1"/>
    <col min="5897" max="5897" width="10.7109375" customWidth="1"/>
    <col min="5898" max="5904" width="9.7109375" customWidth="1"/>
    <col min="5905" max="5905" width="10.42578125" customWidth="1"/>
    <col min="5906" max="5906" width="9.7109375" customWidth="1"/>
    <col min="5907" max="5907" width="11.28515625" customWidth="1"/>
    <col min="6145" max="6145" width="6.140625" customWidth="1"/>
    <col min="6146" max="6146" width="12.28515625" bestFit="1" customWidth="1"/>
    <col min="6147" max="6147" width="6.140625" customWidth="1"/>
    <col min="6148" max="6148" width="12" customWidth="1"/>
    <col min="6149" max="6149" width="10.7109375" bestFit="1" customWidth="1"/>
    <col min="6150" max="6152" width="9.7109375" customWidth="1"/>
    <col min="6153" max="6153" width="10.7109375" customWidth="1"/>
    <col min="6154" max="6160" width="9.7109375" customWidth="1"/>
    <col min="6161" max="6161" width="10.42578125" customWidth="1"/>
    <col min="6162" max="6162" width="9.7109375" customWidth="1"/>
    <col min="6163" max="6163" width="11.28515625" customWidth="1"/>
    <col min="6401" max="6401" width="6.140625" customWidth="1"/>
    <col min="6402" max="6402" width="12.28515625" bestFit="1" customWidth="1"/>
    <col min="6403" max="6403" width="6.140625" customWidth="1"/>
    <col min="6404" max="6404" width="12" customWidth="1"/>
    <col min="6405" max="6405" width="10.7109375" bestFit="1" customWidth="1"/>
    <col min="6406" max="6408" width="9.7109375" customWidth="1"/>
    <col min="6409" max="6409" width="10.7109375" customWidth="1"/>
    <col min="6410" max="6416" width="9.7109375" customWidth="1"/>
    <col min="6417" max="6417" width="10.42578125" customWidth="1"/>
    <col min="6418" max="6418" width="9.7109375" customWidth="1"/>
    <col min="6419" max="6419" width="11.28515625" customWidth="1"/>
    <col min="6657" max="6657" width="6.140625" customWidth="1"/>
    <col min="6658" max="6658" width="12.28515625" bestFit="1" customWidth="1"/>
    <col min="6659" max="6659" width="6.140625" customWidth="1"/>
    <col min="6660" max="6660" width="12" customWidth="1"/>
    <col min="6661" max="6661" width="10.7109375" bestFit="1" customWidth="1"/>
    <col min="6662" max="6664" width="9.7109375" customWidth="1"/>
    <col min="6665" max="6665" width="10.7109375" customWidth="1"/>
    <col min="6666" max="6672" width="9.7109375" customWidth="1"/>
    <col min="6673" max="6673" width="10.42578125" customWidth="1"/>
    <col min="6674" max="6674" width="9.7109375" customWidth="1"/>
    <col min="6675" max="6675" width="11.28515625" customWidth="1"/>
    <col min="6913" max="6913" width="6.140625" customWidth="1"/>
    <col min="6914" max="6914" width="12.28515625" bestFit="1" customWidth="1"/>
    <col min="6915" max="6915" width="6.140625" customWidth="1"/>
    <col min="6916" max="6916" width="12" customWidth="1"/>
    <col min="6917" max="6917" width="10.7109375" bestFit="1" customWidth="1"/>
    <col min="6918" max="6920" width="9.7109375" customWidth="1"/>
    <col min="6921" max="6921" width="10.7109375" customWidth="1"/>
    <col min="6922" max="6928" width="9.7109375" customWidth="1"/>
    <col min="6929" max="6929" width="10.42578125" customWidth="1"/>
    <col min="6930" max="6930" width="9.7109375" customWidth="1"/>
    <col min="6931" max="6931" width="11.28515625" customWidth="1"/>
    <col min="7169" max="7169" width="6.140625" customWidth="1"/>
    <col min="7170" max="7170" width="12.28515625" bestFit="1" customWidth="1"/>
    <col min="7171" max="7171" width="6.140625" customWidth="1"/>
    <col min="7172" max="7172" width="12" customWidth="1"/>
    <col min="7173" max="7173" width="10.7109375" bestFit="1" customWidth="1"/>
    <col min="7174" max="7176" width="9.7109375" customWidth="1"/>
    <col min="7177" max="7177" width="10.7109375" customWidth="1"/>
    <col min="7178" max="7184" width="9.7109375" customWidth="1"/>
    <col min="7185" max="7185" width="10.42578125" customWidth="1"/>
    <col min="7186" max="7186" width="9.7109375" customWidth="1"/>
    <col min="7187" max="7187" width="11.28515625" customWidth="1"/>
    <col min="7425" max="7425" width="6.140625" customWidth="1"/>
    <col min="7426" max="7426" width="12.28515625" bestFit="1" customWidth="1"/>
    <col min="7427" max="7427" width="6.140625" customWidth="1"/>
    <col min="7428" max="7428" width="12" customWidth="1"/>
    <col min="7429" max="7429" width="10.7109375" bestFit="1" customWidth="1"/>
    <col min="7430" max="7432" width="9.7109375" customWidth="1"/>
    <col min="7433" max="7433" width="10.7109375" customWidth="1"/>
    <col min="7434" max="7440" width="9.7109375" customWidth="1"/>
    <col min="7441" max="7441" width="10.42578125" customWidth="1"/>
    <col min="7442" max="7442" width="9.7109375" customWidth="1"/>
    <col min="7443" max="7443" width="11.28515625" customWidth="1"/>
    <col min="7681" max="7681" width="6.140625" customWidth="1"/>
    <col min="7682" max="7682" width="12.28515625" bestFit="1" customWidth="1"/>
    <col min="7683" max="7683" width="6.140625" customWidth="1"/>
    <col min="7684" max="7684" width="12" customWidth="1"/>
    <col min="7685" max="7685" width="10.7109375" bestFit="1" customWidth="1"/>
    <col min="7686" max="7688" width="9.7109375" customWidth="1"/>
    <col min="7689" max="7689" width="10.7109375" customWidth="1"/>
    <col min="7690" max="7696" width="9.7109375" customWidth="1"/>
    <col min="7697" max="7697" width="10.42578125" customWidth="1"/>
    <col min="7698" max="7698" width="9.7109375" customWidth="1"/>
    <col min="7699" max="7699" width="11.28515625" customWidth="1"/>
    <col min="7937" max="7937" width="6.140625" customWidth="1"/>
    <col min="7938" max="7938" width="12.28515625" bestFit="1" customWidth="1"/>
    <col min="7939" max="7939" width="6.140625" customWidth="1"/>
    <col min="7940" max="7940" width="12" customWidth="1"/>
    <col min="7941" max="7941" width="10.7109375" bestFit="1" customWidth="1"/>
    <col min="7942" max="7944" width="9.7109375" customWidth="1"/>
    <col min="7945" max="7945" width="10.7109375" customWidth="1"/>
    <col min="7946" max="7952" width="9.7109375" customWidth="1"/>
    <col min="7953" max="7953" width="10.42578125" customWidth="1"/>
    <col min="7954" max="7954" width="9.7109375" customWidth="1"/>
    <col min="7955" max="7955" width="11.28515625" customWidth="1"/>
    <col min="8193" max="8193" width="6.140625" customWidth="1"/>
    <col min="8194" max="8194" width="12.28515625" bestFit="1" customWidth="1"/>
    <col min="8195" max="8195" width="6.140625" customWidth="1"/>
    <col min="8196" max="8196" width="12" customWidth="1"/>
    <col min="8197" max="8197" width="10.7109375" bestFit="1" customWidth="1"/>
    <col min="8198" max="8200" width="9.7109375" customWidth="1"/>
    <col min="8201" max="8201" width="10.7109375" customWidth="1"/>
    <col min="8202" max="8208" width="9.7109375" customWidth="1"/>
    <col min="8209" max="8209" width="10.42578125" customWidth="1"/>
    <col min="8210" max="8210" width="9.7109375" customWidth="1"/>
    <col min="8211" max="8211" width="11.28515625" customWidth="1"/>
    <col min="8449" max="8449" width="6.140625" customWidth="1"/>
    <col min="8450" max="8450" width="12.28515625" bestFit="1" customWidth="1"/>
    <col min="8451" max="8451" width="6.140625" customWidth="1"/>
    <col min="8452" max="8452" width="12" customWidth="1"/>
    <col min="8453" max="8453" width="10.7109375" bestFit="1" customWidth="1"/>
    <col min="8454" max="8456" width="9.7109375" customWidth="1"/>
    <col min="8457" max="8457" width="10.7109375" customWidth="1"/>
    <col min="8458" max="8464" width="9.7109375" customWidth="1"/>
    <col min="8465" max="8465" width="10.42578125" customWidth="1"/>
    <col min="8466" max="8466" width="9.7109375" customWidth="1"/>
    <col min="8467" max="8467" width="11.28515625" customWidth="1"/>
    <col min="8705" max="8705" width="6.140625" customWidth="1"/>
    <col min="8706" max="8706" width="12.28515625" bestFit="1" customWidth="1"/>
    <col min="8707" max="8707" width="6.140625" customWidth="1"/>
    <col min="8708" max="8708" width="12" customWidth="1"/>
    <col min="8709" max="8709" width="10.7109375" bestFit="1" customWidth="1"/>
    <col min="8710" max="8712" width="9.7109375" customWidth="1"/>
    <col min="8713" max="8713" width="10.7109375" customWidth="1"/>
    <col min="8714" max="8720" width="9.7109375" customWidth="1"/>
    <col min="8721" max="8721" width="10.42578125" customWidth="1"/>
    <col min="8722" max="8722" width="9.7109375" customWidth="1"/>
    <col min="8723" max="8723" width="11.28515625" customWidth="1"/>
    <col min="8961" max="8961" width="6.140625" customWidth="1"/>
    <col min="8962" max="8962" width="12.28515625" bestFit="1" customWidth="1"/>
    <col min="8963" max="8963" width="6.140625" customWidth="1"/>
    <col min="8964" max="8964" width="12" customWidth="1"/>
    <col min="8965" max="8965" width="10.7109375" bestFit="1" customWidth="1"/>
    <col min="8966" max="8968" width="9.7109375" customWidth="1"/>
    <col min="8969" max="8969" width="10.7109375" customWidth="1"/>
    <col min="8970" max="8976" width="9.7109375" customWidth="1"/>
    <col min="8977" max="8977" width="10.42578125" customWidth="1"/>
    <col min="8978" max="8978" width="9.7109375" customWidth="1"/>
    <col min="8979" max="8979" width="11.28515625" customWidth="1"/>
    <col min="9217" max="9217" width="6.140625" customWidth="1"/>
    <col min="9218" max="9218" width="12.28515625" bestFit="1" customWidth="1"/>
    <col min="9219" max="9219" width="6.140625" customWidth="1"/>
    <col min="9220" max="9220" width="12" customWidth="1"/>
    <col min="9221" max="9221" width="10.7109375" bestFit="1" customWidth="1"/>
    <col min="9222" max="9224" width="9.7109375" customWidth="1"/>
    <col min="9225" max="9225" width="10.7109375" customWidth="1"/>
    <col min="9226" max="9232" width="9.7109375" customWidth="1"/>
    <col min="9233" max="9233" width="10.42578125" customWidth="1"/>
    <col min="9234" max="9234" width="9.7109375" customWidth="1"/>
    <col min="9235" max="9235" width="11.28515625" customWidth="1"/>
    <col min="9473" max="9473" width="6.140625" customWidth="1"/>
    <col min="9474" max="9474" width="12.28515625" bestFit="1" customWidth="1"/>
    <col min="9475" max="9475" width="6.140625" customWidth="1"/>
    <col min="9476" max="9476" width="12" customWidth="1"/>
    <col min="9477" max="9477" width="10.7109375" bestFit="1" customWidth="1"/>
    <col min="9478" max="9480" width="9.7109375" customWidth="1"/>
    <col min="9481" max="9481" width="10.7109375" customWidth="1"/>
    <col min="9482" max="9488" width="9.7109375" customWidth="1"/>
    <col min="9489" max="9489" width="10.42578125" customWidth="1"/>
    <col min="9490" max="9490" width="9.7109375" customWidth="1"/>
    <col min="9491" max="9491" width="11.28515625" customWidth="1"/>
    <col min="9729" max="9729" width="6.140625" customWidth="1"/>
    <col min="9730" max="9730" width="12.28515625" bestFit="1" customWidth="1"/>
    <col min="9731" max="9731" width="6.140625" customWidth="1"/>
    <col min="9732" max="9732" width="12" customWidth="1"/>
    <col min="9733" max="9733" width="10.7109375" bestFit="1" customWidth="1"/>
    <col min="9734" max="9736" width="9.7109375" customWidth="1"/>
    <col min="9737" max="9737" width="10.7109375" customWidth="1"/>
    <col min="9738" max="9744" width="9.7109375" customWidth="1"/>
    <col min="9745" max="9745" width="10.42578125" customWidth="1"/>
    <col min="9746" max="9746" width="9.7109375" customWidth="1"/>
    <col min="9747" max="9747" width="11.28515625" customWidth="1"/>
    <col min="9985" max="9985" width="6.140625" customWidth="1"/>
    <col min="9986" max="9986" width="12.28515625" bestFit="1" customWidth="1"/>
    <col min="9987" max="9987" width="6.140625" customWidth="1"/>
    <col min="9988" max="9988" width="12" customWidth="1"/>
    <col min="9989" max="9989" width="10.7109375" bestFit="1" customWidth="1"/>
    <col min="9990" max="9992" width="9.7109375" customWidth="1"/>
    <col min="9993" max="9993" width="10.7109375" customWidth="1"/>
    <col min="9994" max="10000" width="9.7109375" customWidth="1"/>
    <col min="10001" max="10001" width="10.42578125" customWidth="1"/>
    <col min="10002" max="10002" width="9.7109375" customWidth="1"/>
    <col min="10003" max="10003" width="11.28515625" customWidth="1"/>
    <col min="10241" max="10241" width="6.140625" customWidth="1"/>
    <col min="10242" max="10242" width="12.28515625" bestFit="1" customWidth="1"/>
    <col min="10243" max="10243" width="6.140625" customWidth="1"/>
    <col min="10244" max="10244" width="12" customWidth="1"/>
    <col min="10245" max="10245" width="10.7109375" bestFit="1" customWidth="1"/>
    <col min="10246" max="10248" width="9.7109375" customWidth="1"/>
    <col min="10249" max="10249" width="10.7109375" customWidth="1"/>
    <col min="10250" max="10256" width="9.7109375" customWidth="1"/>
    <col min="10257" max="10257" width="10.42578125" customWidth="1"/>
    <col min="10258" max="10258" width="9.7109375" customWidth="1"/>
    <col min="10259" max="10259" width="11.28515625" customWidth="1"/>
    <col min="10497" max="10497" width="6.140625" customWidth="1"/>
    <col min="10498" max="10498" width="12.28515625" bestFit="1" customWidth="1"/>
    <col min="10499" max="10499" width="6.140625" customWidth="1"/>
    <col min="10500" max="10500" width="12" customWidth="1"/>
    <col min="10501" max="10501" width="10.7109375" bestFit="1" customWidth="1"/>
    <col min="10502" max="10504" width="9.7109375" customWidth="1"/>
    <col min="10505" max="10505" width="10.7109375" customWidth="1"/>
    <col min="10506" max="10512" width="9.7109375" customWidth="1"/>
    <col min="10513" max="10513" width="10.42578125" customWidth="1"/>
    <col min="10514" max="10514" width="9.7109375" customWidth="1"/>
    <col min="10515" max="10515" width="11.28515625" customWidth="1"/>
    <col min="10753" max="10753" width="6.140625" customWidth="1"/>
    <col min="10754" max="10754" width="12.28515625" bestFit="1" customWidth="1"/>
    <col min="10755" max="10755" width="6.140625" customWidth="1"/>
    <col min="10756" max="10756" width="12" customWidth="1"/>
    <col min="10757" max="10757" width="10.7109375" bestFit="1" customWidth="1"/>
    <col min="10758" max="10760" width="9.7109375" customWidth="1"/>
    <col min="10761" max="10761" width="10.7109375" customWidth="1"/>
    <col min="10762" max="10768" width="9.7109375" customWidth="1"/>
    <col min="10769" max="10769" width="10.42578125" customWidth="1"/>
    <col min="10770" max="10770" width="9.7109375" customWidth="1"/>
    <col min="10771" max="10771" width="11.28515625" customWidth="1"/>
    <col min="11009" max="11009" width="6.140625" customWidth="1"/>
    <col min="11010" max="11010" width="12.28515625" bestFit="1" customWidth="1"/>
    <col min="11011" max="11011" width="6.140625" customWidth="1"/>
    <col min="11012" max="11012" width="12" customWidth="1"/>
    <col min="11013" max="11013" width="10.7109375" bestFit="1" customWidth="1"/>
    <col min="11014" max="11016" width="9.7109375" customWidth="1"/>
    <col min="11017" max="11017" width="10.7109375" customWidth="1"/>
    <col min="11018" max="11024" width="9.7109375" customWidth="1"/>
    <col min="11025" max="11025" width="10.42578125" customWidth="1"/>
    <col min="11026" max="11026" width="9.7109375" customWidth="1"/>
    <col min="11027" max="11027" width="11.28515625" customWidth="1"/>
    <col min="11265" max="11265" width="6.140625" customWidth="1"/>
    <col min="11266" max="11266" width="12.28515625" bestFit="1" customWidth="1"/>
    <col min="11267" max="11267" width="6.140625" customWidth="1"/>
    <col min="11268" max="11268" width="12" customWidth="1"/>
    <col min="11269" max="11269" width="10.7109375" bestFit="1" customWidth="1"/>
    <col min="11270" max="11272" width="9.7109375" customWidth="1"/>
    <col min="11273" max="11273" width="10.7109375" customWidth="1"/>
    <col min="11274" max="11280" width="9.7109375" customWidth="1"/>
    <col min="11281" max="11281" width="10.42578125" customWidth="1"/>
    <col min="11282" max="11282" width="9.7109375" customWidth="1"/>
    <col min="11283" max="11283" width="11.28515625" customWidth="1"/>
    <col min="11521" max="11521" width="6.140625" customWidth="1"/>
    <col min="11522" max="11522" width="12.28515625" bestFit="1" customWidth="1"/>
    <col min="11523" max="11523" width="6.140625" customWidth="1"/>
    <col min="11524" max="11524" width="12" customWidth="1"/>
    <col min="11525" max="11525" width="10.7109375" bestFit="1" customWidth="1"/>
    <col min="11526" max="11528" width="9.7109375" customWidth="1"/>
    <col min="11529" max="11529" width="10.7109375" customWidth="1"/>
    <col min="11530" max="11536" width="9.7109375" customWidth="1"/>
    <col min="11537" max="11537" width="10.42578125" customWidth="1"/>
    <col min="11538" max="11538" width="9.7109375" customWidth="1"/>
    <col min="11539" max="11539" width="11.28515625" customWidth="1"/>
    <col min="11777" max="11777" width="6.140625" customWidth="1"/>
    <col min="11778" max="11778" width="12.28515625" bestFit="1" customWidth="1"/>
    <col min="11779" max="11779" width="6.140625" customWidth="1"/>
    <col min="11780" max="11780" width="12" customWidth="1"/>
    <col min="11781" max="11781" width="10.7109375" bestFit="1" customWidth="1"/>
    <col min="11782" max="11784" width="9.7109375" customWidth="1"/>
    <col min="11785" max="11785" width="10.7109375" customWidth="1"/>
    <col min="11786" max="11792" width="9.7109375" customWidth="1"/>
    <col min="11793" max="11793" width="10.42578125" customWidth="1"/>
    <col min="11794" max="11794" width="9.7109375" customWidth="1"/>
    <col min="11795" max="11795" width="11.28515625" customWidth="1"/>
    <col min="12033" max="12033" width="6.140625" customWidth="1"/>
    <col min="12034" max="12034" width="12.28515625" bestFit="1" customWidth="1"/>
    <col min="12035" max="12035" width="6.140625" customWidth="1"/>
    <col min="12036" max="12036" width="12" customWidth="1"/>
    <col min="12037" max="12037" width="10.7109375" bestFit="1" customWidth="1"/>
    <col min="12038" max="12040" width="9.7109375" customWidth="1"/>
    <col min="12041" max="12041" width="10.7109375" customWidth="1"/>
    <col min="12042" max="12048" width="9.7109375" customWidth="1"/>
    <col min="12049" max="12049" width="10.42578125" customWidth="1"/>
    <col min="12050" max="12050" width="9.7109375" customWidth="1"/>
    <col min="12051" max="12051" width="11.28515625" customWidth="1"/>
    <col min="12289" max="12289" width="6.140625" customWidth="1"/>
    <col min="12290" max="12290" width="12.28515625" bestFit="1" customWidth="1"/>
    <col min="12291" max="12291" width="6.140625" customWidth="1"/>
    <col min="12292" max="12292" width="12" customWidth="1"/>
    <col min="12293" max="12293" width="10.7109375" bestFit="1" customWidth="1"/>
    <col min="12294" max="12296" width="9.7109375" customWidth="1"/>
    <col min="12297" max="12297" width="10.7109375" customWidth="1"/>
    <col min="12298" max="12304" width="9.7109375" customWidth="1"/>
    <col min="12305" max="12305" width="10.42578125" customWidth="1"/>
    <col min="12306" max="12306" width="9.7109375" customWidth="1"/>
    <col min="12307" max="12307" width="11.28515625" customWidth="1"/>
    <col min="12545" max="12545" width="6.140625" customWidth="1"/>
    <col min="12546" max="12546" width="12.28515625" bestFit="1" customWidth="1"/>
    <col min="12547" max="12547" width="6.140625" customWidth="1"/>
    <col min="12548" max="12548" width="12" customWidth="1"/>
    <col min="12549" max="12549" width="10.7109375" bestFit="1" customWidth="1"/>
    <col min="12550" max="12552" width="9.7109375" customWidth="1"/>
    <col min="12553" max="12553" width="10.7109375" customWidth="1"/>
    <col min="12554" max="12560" width="9.7109375" customWidth="1"/>
    <col min="12561" max="12561" width="10.42578125" customWidth="1"/>
    <col min="12562" max="12562" width="9.7109375" customWidth="1"/>
    <col min="12563" max="12563" width="11.28515625" customWidth="1"/>
    <col min="12801" max="12801" width="6.140625" customWidth="1"/>
    <col min="12802" max="12802" width="12.28515625" bestFit="1" customWidth="1"/>
    <col min="12803" max="12803" width="6.140625" customWidth="1"/>
    <col min="12804" max="12804" width="12" customWidth="1"/>
    <col min="12805" max="12805" width="10.7109375" bestFit="1" customWidth="1"/>
    <col min="12806" max="12808" width="9.7109375" customWidth="1"/>
    <col min="12809" max="12809" width="10.7109375" customWidth="1"/>
    <col min="12810" max="12816" width="9.7109375" customWidth="1"/>
    <col min="12817" max="12817" width="10.42578125" customWidth="1"/>
    <col min="12818" max="12818" width="9.7109375" customWidth="1"/>
    <col min="12819" max="12819" width="11.28515625" customWidth="1"/>
    <col min="13057" max="13057" width="6.140625" customWidth="1"/>
    <col min="13058" max="13058" width="12.28515625" bestFit="1" customWidth="1"/>
    <col min="13059" max="13059" width="6.140625" customWidth="1"/>
    <col min="13060" max="13060" width="12" customWidth="1"/>
    <col min="13061" max="13061" width="10.7109375" bestFit="1" customWidth="1"/>
    <col min="13062" max="13064" width="9.7109375" customWidth="1"/>
    <col min="13065" max="13065" width="10.7109375" customWidth="1"/>
    <col min="13066" max="13072" width="9.7109375" customWidth="1"/>
    <col min="13073" max="13073" width="10.42578125" customWidth="1"/>
    <col min="13074" max="13074" width="9.7109375" customWidth="1"/>
    <col min="13075" max="13075" width="11.28515625" customWidth="1"/>
    <col min="13313" max="13313" width="6.140625" customWidth="1"/>
    <col min="13314" max="13314" width="12.28515625" bestFit="1" customWidth="1"/>
    <col min="13315" max="13315" width="6.140625" customWidth="1"/>
    <col min="13316" max="13316" width="12" customWidth="1"/>
    <col min="13317" max="13317" width="10.7109375" bestFit="1" customWidth="1"/>
    <col min="13318" max="13320" width="9.7109375" customWidth="1"/>
    <col min="13321" max="13321" width="10.7109375" customWidth="1"/>
    <col min="13322" max="13328" width="9.7109375" customWidth="1"/>
    <col min="13329" max="13329" width="10.42578125" customWidth="1"/>
    <col min="13330" max="13330" width="9.7109375" customWidth="1"/>
    <col min="13331" max="13331" width="11.28515625" customWidth="1"/>
    <col min="13569" max="13569" width="6.140625" customWidth="1"/>
    <col min="13570" max="13570" width="12.28515625" bestFit="1" customWidth="1"/>
    <col min="13571" max="13571" width="6.140625" customWidth="1"/>
    <col min="13572" max="13572" width="12" customWidth="1"/>
    <col min="13573" max="13573" width="10.7109375" bestFit="1" customWidth="1"/>
    <col min="13574" max="13576" width="9.7109375" customWidth="1"/>
    <col min="13577" max="13577" width="10.7109375" customWidth="1"/>
    <col min="13578" max="13584" width="9.7109375" customWidth="1"/>
    <col min="13585" max="13585" width="10.42578125" customWidth="1"/>
    <col min="13586" max="13586" width="9.7109375" customWidth="1"/>
    <col min="13587" max="13587" width="11.28515625" customWidth="1"/>
    <col min="13825" max="13825" width="6.140625" customWidth="1"/>
    <col min="13826" max="13826" width="12.28515625" bestFit="1" customWidth="1"/>
    <col min="13827" max="13827" width="6.140625" customWidth="1"/>
    <col min="13828" max="13828" width="12" customWidth="1"/>
    <col min="13829" max="13829" width="10.7109375" bestFit="1" customWidth="1"/>
    <col min="13830" max="13832" width="9.7109375" customWidth="1"/>
    <col min="13833" max="13833" width="10.7109375" customWidth="1"/>
    <col min="13834" max="13840" width="9.7109375" customWidth="1"/>
    <col min="13841" max="13841" width="10.42578125" customWidth="1"/>
    <col min="13842" max="13842" width="9.7109375" customWidth="1"/>
    <col min="13843" max="13843" width="11.28515625" customWidth="1"/>
    <col min="14081" max="14081" width="6.140625" customWidth="1"/>
    <col min="14082" max="14082" width="12.28515625" bestFit="1" customWidth="1"/>
    <col min="14083" max="14083" width="6.140625" customWidth="1"/>
    <col min="14084" max="14084" width="12" customWidth="1"/>
    <col min="14085" max="14085" width="10.7109375" bestFit="1" customWidth="1"/>
    <col min="14086" max="14088" width="9.7109375" customWidth="1"/>
    <col min="14089" max="14089" width="10.7109375" customWidth="1"/>
    <col min="14090" max="14096" width="9.7109375" customWidth="1"/>
    <col min="14097" max="14097" width="10.42578125" customWidth="1"/>
    <col min="14098" max="14098" width="9.7109375" customWidth="1"/>
    <col min="14099" max="14099" width="11.28515625" customWidth="1"/>
    <col min="14337" max="14337" width="6.140625" customWidth="1"/>
    <col min="14338" max="14338" width="12.28515625" bestFit="1" customWidth="1"/>
    <col min="14339" max="14339" width="6.140625" customWidth="1"/>
    <col min="14340" max="14340" width="12" customWidth="1"/>
    <col min="14341" max="14341" width="10.7109375" bestFit="1" customWidth="1"/>
    <col min="14342" max="14344" width="9.7109375" customWidth="1"/>
    <col min="14345" max="14345" width="10.7109375" customWidth="1"/>
    <col min="14346" max="14352" width="9.7109375" customWidth="1"/>
    <col min="14353" max="14353" width="10.42578125" customWidth="1"/>
    <col min="14354" max="14354" width="9.7109375" customWidth="1"/>
    <col min="14355" max="14355" width="11.28515625" customWidth="1"/>
    <col min="14593" max="14593" width="6.140625" customWidth="1"/>
    <col min="14594" max="14594" width="12.28515625" bestFit="1" customWidth="1"/>
    <col min="14595" max="14595" width="6.140625" customWidth="1"/>
    <col min="14596" max="14596" width="12" customWidth="1"/>
    <col min="14597" max="14597" width="10.7109375" bestFit="1" customWidth="1"/>
    <col min="14598" max="14600" width="9.7109375" customWidth="1"/>
    <col min="14601" max="14601" width="10.7109375" customWidth="1"/>
    <col min="14602" max="14608" width="9.7109375" customWidth="1"/>
    <col min="14609" max="14609" width="10.42578125" customWidth="1"/>
    <col min="14610" max="14610" width="9.7109375" customWidth="1"/>
    <col min="14611" max="14611" width="11.28515625" customWidth="1"/>
    <col min="14849" max="14849" width="6.140625" customWidth="1"/>
    <col min="14850" max="14850" width="12.28515625" bestFit="1" customWidth="1"/>
    <col min="14851" max="14851" width="6.140625" customWidth="1"/>
    <col min="14852" max="14852" width="12" customWidth="1"/>
    <col min="14853" max="14853" width="10.7109375" bestFit="1" customWidth="1"/>
    <col min="14854" max="14856" width="9.7109375" customWidth="1"/>
    <col min="14857" max="14857" width="10.7109375" customWidth="1"/>
    <col min="14858" max="14864" width="9.7109375" customWidth="1"/>
    <col min="14865" max="14865" width="10.42578125" customWidth="1"/>
    <col min="14866" max="14866" width="9.7109375" customWidth="1"/>
    <col min="14867" max="14867" width="11.28515625" customWidth="1"/>
    <col min="15105" max="15105" width="6.140625" customWidth="1"/>
    <col min="15106" max="15106" width="12.28515625" bestFit="1" customWidth="1"/>
    <col min="15107" max="15107" width="6.140625" customWidth="1"/>
    <col min="15108" max="15108" width="12" customWidth="1"/>
    <col min="15109" max="15109" width="10.7109375" bestFit="1" customWidth="1"/>
    <col min="15110" max="15112" width="9.7109375" customWidth="1"/>
    <col min="15113" max="15113" width="10.7109375" customWidth="1"/>
    <col min="15114" max="15120" width="9.7109375" customWidth="1"/>
    <col min="15121" max="15121" width="10.42578125" customWidth="1"/>
    <col min="15122" max="15122" width="9.7109375" customWidth="1"/>
    <col min="15123" max="15123" width="11.28515625" customWidth="1"/>
    <col min="15361" max="15361" width="6.140625" customWidth="1"/>
    <col min="15362" max="15362" width="12.28515625" bestFit="1" customWidth="1"/>
    <col min="15363" max="15363" width="6.140625" customWidth="1"/>
    <col min="15364" max="15364" width="12" customWidth="1"/>
    <col min="15365" max="15365" width="10.7109375" bestFit="1" customWidth="1"/>
    <col min="15366" max="15368" width="9.7109375" customWidth="1"/>
    <col min="15369" max="15369" width="10.7109375" customWidth="1"/>
    <col min="15370" max="15376" width="9.7109375" customWidth="1"/>
    <col min="15377" max="15377" width="10.42578125" customWidth="1"/>
    <col min="15378" max="15378" width="9.7109375" customWidth="1"/>
    <col min="15379" max="15379" width="11.28515625" customWidth="1"/>
    <col min="15617" max="15617" width="6.140625" customWidth="1"/>
    <col min="15618" max="15618" width="12.28515625" bestFit="1" customWidth="1"/>
    <col min="15619" max="15619" width="6.140625" customWidth="1"/>
    <col min="15620" max="15620" width="12" customWidth="1"/>
    <col min="15621" max="15621" width="10.7109375" bestFit="1" customWidth="1"/>
    <col min="15622" max="15624" width="9.7109375" customWidth="1"/>
    <col min="15625" max="15625" width="10.7109375" customWidth="1"/>
    <col min="15626" max="15632" width="9.7109375" customWidth="1"/>
    <col min="15633" max="15633" width="10.42578125" customWidth="1"/>
    <col min="15634" max="15634" width="9.7109375" customWidth="1"/>
    <col min="15635" max="15635" width="11.28515625" customWidth="1"/>
    <col min="15873" max="15873" width="6.140625" customWidth="1"/>
    <col min="15874" max="15874" width="12.28515625" bestFit="1" customWidth="1"/>
    <col min="15875" max="15875" width="6.140625" customWidth="1"/>
    <col min="15876" max="15876" width="12" customWidth="1"/>
    <col min="15877" max="15877" width="10.7109375" bestFit="1" customWidth="1"/>
    <col min="15878" max="15880" width="9.7109375" customWidth="1"/>
    <col min="15881" max="15881" width="10.7109375" customWidth="1"/>
    <col min="15882" max="15888" width="9.7109375" customWidth="1"/>
    <col min="15889" max="15889" width="10.42578125" customWidth="1"/>
    <col min="15890" max="15890" width="9.7109375" customWidth="1"/>
    <col min="15891" max="15891" width="11.28515625" customWidth="1"/>
    <col min="16129" max="16129" width="6.140625" customWidth="1"/>
    <col min="16130" max="16130" width="12.28515625" bestFit="1" customWidth="1"/>
    <col min="16131" max="16131" width="6.140625" customWidth="1"/>
    <col min="16132" max="16132" width="12" customWidth="1"/>
    <col min="16133" max="16133" width="10.7109375" bestFit="1" customWidth="1"/>
    <col min="16134" max="16136" width="9.7109375" customWidth="1"/>
    <col min="16137" max="16137" width="10.7109375" customWidth="1"/>
    <col min="16138" max="16144" width="9.7109375" customWidth="1"/>
    <col min="16145" max="16145" width="10.42578125" customWidth="1"/>
    <col min="16146" max="16146" width="9.7109375" customWidth="1"/>
    <col min="16147" max="16147" width="11.28515625" customWidth="1"/>
  </cols>
  <sheetData>
    <row r="1" spans="1:37" s="5" customFormat="1" ht="18" x14ac:dyDescent="0.25">
      <c r="A1" s="433" t="s">
        <v>30</v>
      </c>
      <c r="B1" s="433"/>
      <c r="C1" s="433"/>
      <c r="D1" s="433"/>
      <c r="E1" s="433"/>
      <c r="F1" s="434" t="str">
        <f>+PRESUPUESTO!D1</f>
        <v>Maestro en Casa 2018</v>
      </c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ht="19.5" thickBot="1" x14ac:dyDescent="0.35">
      <c r="A2" s="222" t="s">
        <v>31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</row>
    <row r="3" spans="1:37" s="57" customFormat="1" ht="51" customHeight="1" thickBot="1" x14ac:dyDescent="0.3">
      <c r="A3" s="224" t="s">
        <v>32</v>
      </c>
      <c r="B3" s="225" t="s">
        <v>33</v>
      </c>
      <c r="C3" s="226" t="s">
        <v>34</v>
      </c>
      <c r="D3" s="227" t="s">
        <v>2</v>
      </c>
      <c r="E3" s="228" t="s">
        <v>3</v>
      </c>
      <c r="F3" s="227" t="s">
        <v>4</v>
      </c>
      <c r="G3" s="228" t="s">
        <v>5</v>
      </c>
      <c r="H3" s="227" t="s">
        <v>60</v>
      </c>
      <c r="I3" s="228" t="s">
        <v>7</v>
      </c>
      <c r="J3" s="227" t="s">
        <v>8</v>
      </c>
      <c r="K3" s="228" t="s">
        <v>35</v>
      </c>
      <c r="L3" s="227" t="s">
        <v>10</v>
      </c>
      <c r="M3" s="228" t="s">
        <v>11</v>
      </c>
      <c r="N3" s="227" t="s">
        <v>12</v>
      </c>
      <c r="O3" s="227" t="s">
        <v>13</v>
      </c>
      <c r="P3" s="227" t="s">
        <v>43</v>
      </c>
      <c r="Q3" s="227" t="s">
        <v>105</v>
      </c>
      <c r="R3" s="227" t="s">
        <v>14</v>
      </c>
      <c r="S3" s="229" t="s">
        <v>28</v>
      </c>
      <c r="T3" s="55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</row>
    <row r="4" spans="1:37" s="10" customFormat="1" ht="18" x14ac:dyDescent="0.25">
      <c r="A4" s="230" t="s">
        <v>77</v>
      </c>
      <c r="B4" s="231">
        <f>+Ene!D44</f>
        <v>16926</v>
      </c>
      <c r="C4" s="231">
        <f>+Ene!E44</f>
        <v>0</v>
      </c>
      <c r="D4" s="232">
        <f>+Ene!F54</f>
        <v>18610</v>
      </c>
      <c r="E4" s="232">
        <f>+Ene!G54</f>
        <v>1179</v>
      </c>
      <c r="F4" s="232">
        <f>+Ene!H54</f>
        <v>307.85000000000002</v>
      </c>
      <c r="G4" s="232">
        <f>+Ene!I54</f>
        <v>0</v>
      </c>
      <c r="H4" s="232">
        <f>+Ene!J54</f>
        <v>4700</v>
      </c>
      <c r="I4" s="232">
        <f>+Ene!K54</f>
        <v>435</v>
      </c>
      <c r="J4" s="232">
        <f>+Ene!L54</f>
        <v>0</v>
      </c>
      <c r="K4" s="232">
        <f>+Ene!M54</f>
        <v>0</v>
      </c>
      <c r="L4" s="232">
        <f>+Ene!N54</f>
        <v>0</v>
      </c>
      <c r="M4" s="232">
        <f>+Ene!O54</f>
        <v>0</v>
      </c>
      <c r="N4" s="232">
        <f>+Ene!P54</f>
        <v>0</v>
      </c>
      <c r="O4" s="232">
        <f>+Ene!Q54</f>
        <v>0</v>
      </c>
      <c r="P4" s="232">
        <f>+Ene!R49</f>
        <v>0</v>
      </c>
      <c r="Q4" s="232">
        <f>+Ene!Q50</f>
        <v>0</v>
      </c>
      <c r="R4" s="232">
        <f>+Ene!R54</f>
        <v>0</v>
      </c>
      <c r="S4" s="233">
        <f t="shared" ref="S4:S15" si="0">SUM(D4:R4)</f>
        <v>25231.85</v>
      </c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10" customFormat="1" ht="18" x14ac:dyDescent="0.25">
      <c r="A5" s="234" t="s">
        <v>78</v>
      </c>
      <c r="B5" s="231">
        <f>+Feb!D38</f>
        <v>648</v>
      </c>
      <c r="C5" s="231">
        <f>+Feb!E38</f>
        <v>0</v>
      </c>
      <c r="D5" s="232">
        <f>+Feb!F48</f>
        <v>431245</v>
      </c>
      <c r="E5" s="232">
        <f>+Feb!G48</f>
        <v>980</v>
      </c>
      <c r="F5" s="232">
        <f>+Feb!H48</f>
        <v>22</v>
      </c>
      <c r="G5" s="232">
        <f>+Feb!I48</f>
        <v>0</v>
      </c>
      <c r="H5" s="232">
        <f>+Feb!J48</f>
        <v>0</v>
      </c>
      <c r="I5" s="232">
        <f>+Feb!K48</f>
        <v>2536</v>
      </c>
      <c r="J5" s="232">
        <f>+Feb!L48</f>
        <v>0</v>
      </c>
      <c r="K5" s="232">
        <f>+Feb!M48</f>
        <v>0</v>
      </c>
      <c r="L5" s="232">
        <f>+Feb!N48</f>
        <v>0</v>
      </c>
      <c r="M5" s="232">
        <f>+Feb!O48</f>
        <v>0</v>
      </c>
      <c r="N5" s="232">
        <f>+Feb!P48</f>
        <v>0</v>
      </c>
      <c r="O5" s="232">
        <f>+Feb!Q48</f>
        <v>0</v>
      </c>
      <c r="P5" s="232">
        <f>+Feb!R43</f>
        <v>0</v>
      </c>
      <c r="Q5" s="232">
        <f>+Feb!Q44</f>
        <v>0</v>
      </c>
      <c r="R5" s="232">
        <f>+Feb!R48</f>
        <v>20</v>
      </c>
      <c r="S5" s="233">
        <f t="shared" si="0"/>
        <v>434803</v>
      </c>
      <c r="T5" s="8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s="10" customFormat="1" ht="18" x14ac:dyDescent="0.25">
      <c r="A6" s="234" t="s">
        <v>79</v>
      </c>
      <c r="B6" s="231">
        <f>+Mar!D77</f>
        <v>0</v>
      </c>
      <c r="C6" s="231">
        <f>+Mar!E77</f>
        <v>0</v>
      </c>
      <c r="D6" s="232">
        <f>+Mar!F87</f>
        <v>230439</v>
      </c>
      <c r="E6" s="232">
        <f>+Mar!G87</f>
        <v>509</v>
      </c>
      <c r="F6" s="232">
        <f>+Mar!H87</f>
        <v>0</v>
      </c>
      <c r="G6" s="232">
        <f>+Mar!I87</f>
        <v>0</v>
      </c>
      <c r="H6" s="232">
        <f>+Mar!J87</f>
        <v>63580</v>
      </c>
      <c r="I6" s="232">
        <f>+Mar!K87</f>
        <v>2011</v>
      </c>
      <c r="J6" s="232">
        <f>+Mar!L87</f>
        <v>0</v>
      </c>
      <c r="K6" s="232">
        <f>+Mar!M87</f>
        <v>0</v>
      </c>
      <c r="L6" s="232">
        <f>+Mar!N87</f>
        <v>0</v>
      </c>
      <c r="M6" s="232">
        <f>+Mar!O87</f>
        <v>0</v>
      </c>
      <c r="N6" s="232">
        <f>+Mar!P87</f>
        <v>0</v>
      </c>
      <c r="O6" s="232">
        <f>+Mar!Q87</f>
        <v>0</v>
      </c>
      <c r="P6" s="232">
        <f>+Mar!R82</f>
        <v>6</v>
      </c>
      <c r="Q6" s="232">
        <f>+Mar!Q83</f>
        <v>6</v>
      </c>
      <c r="R6" s="232">
        <f>+Mar!R87</f>
        <v>650</v>
      </c>
      <c r="S6" s="233">
        <f t="shared" si="0"/>
        <v>297201</v>
      </c>
      <c r="T6" s="8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s="10" customFormat="1" ht="18" x14ac:dyDescent="0.25">
      <c r="A7" s="234" t="s">
        <v>80</v>
      </c>
      <c r="B7" s="231">
        <f>+Abr!D62</f>
        <v>0</v>
      </c>
      <c r="C7" s="231">
        <f>+Abr!E62</f>
        <v>0</v>
      </c>
      <c r="D7" s="232">
        <f>+Abr!F72</f>
        <v>0</v>
      </c>
      <c r="E7" s="232">
        <f>+Abr!G72</f>
        <v>39</v>
      </c>
      <c r="F7" s="232">
        <f>+Abr!H72</f>
        <v>0</v>
      </c>
      <c r="G7" s="232">
        <f>+Abr!I72</f>
        <v>0</v>
      </c>
      <c r="H7" s="232">
        <f>+Abr!J72</f>
        <v>67100</v>
      </c>
      <c r="I7" s="232">
        <f>+Abr!K72</f>
        <v>561</v>
      </c>
      <c r="J7" s="232">
        <f>+Abr!L72</f>
        <v>0</v>
      </c>
      <c r="K7" s="232">
        <f>+Abr!M72</f>
        <v>0</v>
      </c>
      <c r="L7" s="232">
        <f>+Abr!N72</f>
        <v>0</v>
      </c>
      <c r="M7" s="232">
        <f>+Abr!O72</f>
        <v>0</v>
      </c>
      <c r="N7" s="232">
        <f>+Abr!P72</f>
        <v>0</v>
      </c>
      <c r="O7" s="232">
        <f>+Abr!Q72</f>
        <v>0</v>
      </c>
      <c r="P7" s="232">
        <f>+Abr!R67</f>
        <v>0</v>
      </c>
      <c r="Q7" s="232">
        <f>+Abr!Q68</f>
        <v>0</v>
      </c>
      <c r="R7" s="232">
        <f>+Abr!R72</f>
        <v>0</v>
      </c>
      <c r="S7" s="233">
        <f t="shared" si="0"/>
        <v>67700</v>
      </c>
      <c r="T7" s="8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s="10" customFormat="1" ht="18" x14ac:dyDescent="0.25">
      <c r="A8" s="234" t="s">
        <v>81</v>
      </c>
      <c r="B8" s="231">
        <f>+May!D65</f>
        <v>0</v>
      </c>
      <c r="C8" s="231">
        <f>+May!E65</f>
        <v>0</v>
      </c>
      <c r="D8" s="232">
        <f>+May!F75</f>
        <v>0</v>
      </c>
      <c r="E8" s="232">
        <f>+May!G75</f>
        <v>0</v>
      </c>
      <c r="F8" s="232">
        <f>+May!H75</f>
        <v>0</v>
      </c>
      <c r="G8" s="232">
        <f>+May!I75</f>
        <v>0</v>
      </c>
      <c r="H8" s="232">
        <f>+May!J75</f>
        <v>77180</v>
      </c>
      <c r="I8" s="232">
        <f>+May!K75</f>
        <v>0</v>
      </c>
      <c r="J8" s="232">
        <f>+May!L75</f>
        <v>0</v>
      </c>
      <c r="K8" s="232">
        <f>+May!M75</f>
        <v>0</v>
      </c>
      <c r="L8" s="232">
        <f>+May!N75</f>
        <v>0</v>
      </c>
      <c r="M8" s="232">
        <f>+May!O75</f>
        <v>0</v>
      </c>
      <c r="N8" s="232">
        <f>+May!P75</f>
        <v>0</v>
      </c>
      <c r="O8" s="232">
        <f>+May!Q75</f>
        <v>0</v>
      </c>
      <c r="P8" s="232">
        <f>+May!R70</f>
        <v>0</v>
      </c>
      <c r="Q8" s="232">
        <f>+May!Q71</f>
        <v>0</v>
      </c>
      <c r="R8" s="232">
        <f>+May!R75</f>
        <v>0</v>
      </c>
      <c r="S8" s="233">
        <f t="shared" si="0"/>
        <v>77180</v>
      </c>
      <c r="T8" s="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10" customFormat="1" ht="18" x14ac:dyDescent="0.25">
      <c r="A9" s="234" t="s">
        <v>82</v>
      </c>
      <c r="B9" s="231">
        <f>+Jun!D14</f>
        <v>0</v>
      </c>
      <c r="C9" s="231">
        <f>+Jun!E14</f>
        <v>0</v>
      </c>
      <c r="D9" s="232">
        <f>+Jun!F24</f>
        <v>0</v>
      </c>
      <c r="E9" s="232">
        <f>+Jun!G24</f>
        <v>0</v>
      </c>
      <c r="F9" s="232">
        <f>+Jun!H24</f>
        <v>0</v>
      </c>
      <c r="G9" s="232">
        <f>+Jun!I24</f>
        <v>0</v>
      </c>
      <c r="H9" s="232">
        <f>+Jun!J24</f>
        <v>0</v>
      </c>
      <c r="I9" s="232">
        <f>+Jun!K24</f>
        <v>0</v>
      </c>
      <c r="J9" s="232">
        <f>+Jun!L24</f>
        <v>0</v>
      </c>
      <c r="K9" s="232">
        <f>+Jun!M24</f>
        <v>0</v>
      </c>
      <c r="L9" s="232">
        <f>+Jun!N24</f>
        <v>0</v>
      </c>
      <c r="M9" s="232">
        <f>+Jun!O24</f>
        <v>0</v>
      </c>
      <c r="N9" s="232">
        <f>+Jun!P24</f>
        <v>0</v>
      </c>
      <c r="O9" s="232">
        <f>+Jun!Q24</f>
        <v>0</v>
      </c>
      <c r="P9" s="232">
        <f>+Jun!R19</f>
        <v>0</v>
      </c>
      <c r="Q9" s="232">
        <f>+Jun!Q20</f>
        <v>0</v>
      </c>
      <c r="R9" s="232">
        <f>+Jun!R24</f>
        <v>0</v>
      </c>
      <c r="S9" s="233">
        <f t="shared" si="0"/>
        <v>0</v>
      </c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s="10" customFormat="1" ht="18" x14ac:dyDescent="0.25">
      <c r="A10" s="234" t="s">
        <v>83</v>
      </c>
      <c r="B10" s="231">
        <f>+Jul!D20</f>
        <v>0</v>
      </c>
      <c r="C10" s="231">
        <f>+Jul!E20</f>
        <v>0</v>
      </c>
      <c r="D10" s="232">
        <f>+Jul!F30</f>
        <v>0</v>
      </c>
      <c r="E10" s="232">
        <f>+Jul!G30</f>
        <v>0</v>
      </c>
      <c r="F10" s="232">
        <f>+Jul!H30</f>
        <v>0</v>
      </c>
      <c r="G10" s="232">
        <f>+Jul!I30</f>
        <v>0</v>
      </c>
      <c r="H10" s="232">
        <f>+Jul!J30</f>
        <v>0</v>
      </c>
      <c r="I10" s="232">
        <f>+Jul!K30</f>
        <v>0</v>
      </c>
      <c r="J10" s="232">
        <f>+Jul!L30</f>
        <v>0</v>
      </c>
      <c r="K10" s="232">
        <f>+Jul!M30</f>
        <v>0</v>
      </c>
      <c r="L10" s="232">
        <f>+Jul!N30</f>
        <v>0</v>
      </c>
      <c r="M10" s="232">
        <f>+Jul!O30</f>
        <v>0</v>
      </c>
      <c r="N10" s="232">
        <f>+Jul!P30</f>
        <v>0</v>
      </c>
      <c r="O10" s="232">
        <f>+Jul!Q30</f>
        <v>0</v>
      </c>
      <c r="P10" s="232">
        <f>+Jul!R25</f>
        <v>0</v>
      </c>
      <c r="Q10" s="232">
        <f>+Jul!Q26</f>
        <v>0</v>
      </c>
      <c r="R10" s="232">
        <f>+Jul!R30</f>
        <v>0</v>
      </c>
      <c r="S10" s="233">
        <f t="shared" si="0"/>
        <v>0</v>
      </c>
      <c r="T10" s="8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s="10" customFormat="1" ht="18" x14ac:dyDescent="0.25">
      <c r="A11" s="234" t="s">
        <v>84</v>
      </c>
      <c r="B11" s="231">
        <f>+Ago!D10</f>
        <v>0</v>
      </c>
      <c r="C11" s="231">
        <f>+Ago!E10</f>
        <v>0</v>
      </c>
      <c r="D11" s="232">
        <f>+Ago!F20</f>
        <v>0</v>
      </c>
      <c r="E11" s="232">
        <f>+Ago!G20</f>
        <v>0</v>
      </c>
      <c r="F11" s="232">
        <f>+Ago!H20</f>
        <v>0</v>
      </c>
      <c r="G11" s="232">
        <f>+Ago!I20</f>
        <v>0</v>
      </c>
      <c r="H11" s="232">
        <f>+Ago!J20</f>
        <v>0</v>
      </c>
      <c r="I11" s="232">
        <f>+Ago!K20</f>
        <v>0</v>
      </c>
      <c r="J11" s="232">
        <f>+Ago!L20</f>
        <v>0</v>
      </c>
      <c r="K11" s="232">
        <f>+Ago!M20</f>
        <v>0</v>
      </c>
      <c r="L11" s="232">
        <f>+Ago!N20</f>
        <v>0</v>
      </c>
      <c r="M11" s="232">
        <f>+Ago!O20</f>
        <v>0</v>
      </c>
      <c r="N11" s="232">
        <f>+Ago!P20</f>
        <v>0</v>
      </c>
      <c r="O11" s="232">
        <f>+Ago!Q20</f>
        <v>0</v>
      </c>
      <c r="P11" s="232">
        <f>+Ago!R15</f>
        <v>0</v>
      </c>
      <c r="Q11" s="232">
        <f>+Ago!Q16</f>
        <v>0</v>
      </c>
      <c r="R11" s="232">
        <f>+Ago!R20</f>
        <v>0</v>
      </c>
      <c r="S11" s="233">
        <f t="shared" si="0"/>
        <v>0</v>
      </c>
      <c r="T11" s="8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s="10" customFormat="1" ht="18" x14ac:dyDescent="0.25">
      <c r="A12" s="234" t="s">
        <v>85</v>
      </c>
      <c r="B12" s="231">
        <f>+Sep!D15</f>
        <v>0</v>
      </c>
      <c r="C12" s="231">
        <f>+Sep!E15</f>
        <v>0</v>
      </c>
      <c r="D12" s="232">
        <f>+Sep!F25</f>
        <v>0</v>
      </c>
      <c r="E12" s="232">
        <f>+Sep!G25</f>
        <v>0</v>
      </c>
      <c r="F12" s="232">
        <f>+Sep!H25</f>
        <v>0</v>
      </c>
      <c r="G12" s="232">
        <f>+Sep!I25</f>
        <v>0</v>
      </c>
      <c r="H12" s="232">
        <f>+Sep!J25</f>
        <v>0</v>
      </c>
      <c r="I12" s="232">
        <f>+Sep!K25</f>
        <v>0</v>
      </c>
      <c r="J12" s="232">
        <f>+Sep!L25</f>
        <v>0</v>
      </c>
      <c r="K12" s="232">
        <f>+Sep!M25</f>
        <v>0</v>
      </c>
      <c r="L12" s="232">
        <f>+Sep!N25</f>
        <v>0</v>
      </c>
      <c r="M12" s="232">
        <f>+Sep!O25</f>
        <v>0</v>
      </c>
      <c r="N12" s="232">
        <f>+Sep!P25</f>
        <v>0</v>
      </c>
      <c r="O12" s="232">
        <f>+Sep!Q25</f>
        <v>0</v>
      </c>
      <c r="P12" s="232">
        <f>+Sep!R20</f>
        <v>0</v>
      </c>
      <c r="Q12" s="232">
        <f>+Sep!Q21</f>
        <v>0</v>
      </c>
      <c r="R12" s="232">
        <f>+Sep!R25</f>
        <v>0</v>
      </c>
      <c r="S12" s="233">
        <f t="shared" si="0"/>
        <v>0</v>
      </c>
      <c r="T12" s="8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s="10" customFormat="1" ht="18" x14ac:dyDescent="0.25">
      <c r="A13" s="234" t="s">
        <v>86</v>
      </c>
      <c r="B13" s="231">
        <f>+Oct!D27</f>
        <v>0</v>
      </c>
      <c r="C13" s="231">
        <f>+Oct!E27</f>
        <v>0</v>
      </c>
      <c r="D13" s="232">
        <f>+Oct!F37</f>
        <v>0</v>
      </c>
      <c r="E13" s="232">
        <f>+Oct!G37</f>
        <v>0</v>
      </c>
      <c r="F13" s="232">
        <f>+Oct!H37</f>
        <v>0</v>
      </c>
      <c r="G13" s="232">
        <f>+Oct!I37</f>
        <v>0</v>
      </c>
      <c r="H13" s="232">
        <f>+Oct!J37</f>
        <v>0</v>
      </c>
      <c r="I13" s="232">
        <f>+Oct!K37</f>
        <v>0</v>
      </c>
      <c r="J13" s="232">
        <f>+Oct!L37</f>
        <v>0</v>
      </c>
      <c r="K13" s="232">
        <f>+Oct!M37</f>
        <v>0</v>
      </c>
      <c r="L13" s="232">
        <f>+Oct!N37</f>
        <v>0</v>
      </c>
      <c r="M13" s="232">
        <f>+Oct!O37</f>
        <v>0</v>
      </c>
      <c r="N13" s="232">
        <f>+Oct!P37</f>
        <v>0</v>
      </c>
      <c r="O13" s="232">
        <f>+Oct!Q37</f>
        <v>0</v>
      </c>
      <c r="P13" s="232">
        <f>+Oct!R32</f>
        <v>0</v>
      </c>
      <c r="Q13" s="232">
        <f>+Oct!Q33</f>
        <v>0</v>
      </c>
      <c r="R13" s="232">
        <f>+Oct!R37</f>
        <v>0</v>
      </c>
      <c r="S13" s="233">
        <f t="shared" si="0"/>
        <v>0</v>
      </c>
      <c r="T13" s="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s="10" customFormat="1" ht="18" x14ac:dyDescent="0.25">
      <c r="A14" s="234" t="s">
        <v>87</v>
      </c>
      <c r="B14" s="231">
        <f>+Nov!D13</f>
        <v>0</v>
      </c>
      <c r="C14" s="231">
        <f>+Nov!E13</f>
        <v>0</v>
      </c>
      <c r="D14" s="232">
        <f>+Nov!F23</f>
        <v>0</v>
      </c>
      <c r="E14" s="232">
        <f>+Nov!G23</f>
        <v>0</v>
      </c>
      <c r="F14" s="232">
        <f>+Nov!H23</f>
        <v>0</v>
      </c>
      <c r="G14" s="232">
        <f>+Nov!I23</f>
        <v>0</v>
      </c>
      <c r="H14" s="232">
        <f>+Nov!J23</f>
        <v>0</v>
      </c>
      <c r="I14" s="232">
        <f>+Nov!K23</f>
        <v>0</v>
      </c>
      <c r="J14" s="232">
        <f>+Nov!L23</f>
        <v>0</v>
      </c>
      <c r="K14" s="232">
        <f>+Nov!M23</f>
        <v>0</v>
      </c>
      <c r="L14" s="232">
        <f>+Nov!N23</f>
        <v>0</v>
      </c>
      <c r="M14" s="232">
        <f>+Nov!O23</f>
        <v>0</v>
      </c>
      <c r="N14" s="232">
        <f>+Nov!P23</f>
        <v>0</v>
      </c>
      <c r="O14" s="232">
        <f>+Nov!Q23</f>
        <v>0</v>
      </c>
      <c r="P14" s="232">
        <f>+Nov!R18</f>
        <v>0</v>
      </c>
      <c r="Q14" s="232">
        <f>+Nov!Q19</f>
        <v>0</v>
      </c>
      <c r="R14" s="232">
        <f>+Nov!R23</f>
        <v>0</v>
      </c>
      <c r="S14" s="233">
        <f t="shared" si="0"/>
        <v>0</v>
      </c>
      <c r="T14" s="8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s="10" customFormat="1" ht="18.75" thickBot="1" x14ac:dyDescent="0.3">
      <c r="A15" s="235" t="s">
        <v>88</v>
      </c>
      <c r="B15" s="236">
        <f>+Dic!D25</f>
        <v>0</v>
      </c>
      <c r="C15" s="236">
        <f>+Dic!E25</f>
        <v>0</v>
      </c>
      <c r="D15" s="237">
        <f>+Dic!F35</f>
        <v>0</v>
      </c>
      <c r="E15" s="237">
        <f>+Dic!G35</f>
        <v>0</v>
      </c>
      <c r="F15" s="237">
        <f>+Dic!H35</f>
        <v>0</v>
      </c>
      <c r="G15" s="237">
        <f>+Dic!I35</f>
        <v>0</v>
      </c>
      <c r="H15" s="237">
        <f>+Dic!J35</f>
        <v>0</v>
      </c>
      <c r="I15" s="237">
        <f>+Dic!K35</f>
        <v>0</v>
      </c>
      <c r="J15" s="237">
        <f>+Dic!L35</f>
        <v>0</v>
      </c>
      <c r="K15" s="237">
        <f>+Dic!M35</f>
        <v>0</v>
      </c>
      <c r="L15" s="237">
        <f>+Dic!N35</f>
        <v>0</v>
      </c>
      <c r="M15" s="237">
        <f>+Dic!O35</f>
        <v>0</v>
      </c>
      <c r="N15" s="237">
        <f>+Dic!P35</f>
        <v>0</v>
      </c>
      <c r="O15" s="237">
        <f>+Dic!Q35</f>
        <v>0</v>
      </c>
      <c r="P15" s="232">
        <f>+Dic!R30</f>
        <v>0</v>
      </c>
      <c r="Q15" s="232">
        <f>+Dic!Q31</f>
        <v>0</v>
      </c>
      <c r="R15" s="237">
        <f>+Dic!R35</f>
        <v>0</v>
      </c>
      <c r="S15" s="233">
        <f t="shared" si="0"/>
        <v>0</v>
      </c>
      <c r="T15" s="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s="12" customFormat="1" ht="18.75" thickBot="1" x14ac:dyDescent="0.3">
      <c r="A16" s="238" t="s">
        <v>28</v>
      </c>
      <c r="B16" s="239">
        <f>SUM(B4:B15)</f>
        <v>17574</v>
      </c>
      <c r="C16" s="239">
        <f>SUM(C4:C15)</f>
        <v>0</v>
      </c>
      <c r="D16" s="240">
        <f>SUM(D4:D15)</f>
        <v>680294</v>
      </c>
      <c r="E16" s="240">
        <f>SUM(E4:E15)</f>
        <v>2707</v>
      </c>
      <c r="F16" s="240">
        <f t="shared" ref="F16:S16" si="1">SUM(F4:F15)</f>
        <v>329.85</v>
      </c>
      <c r="G16" s="240">
        <f t="shared" si="1"/>
        <v>0</v>
      </c>
      <c r="H16" s="240">
        <f t="shared" si="1"/>
        <v>212560</v>
      </c>
      <c r="I16" s="240">
        <f t="shared" si="1"/>
        <v>5543</v>
      </c>
      <c r="J16" s="240">
        <f t="shared" si="1"/>
        <v>0</v>
      </c>
      <c r="K16" s="240">
        <f t="shared" si="1"/>
        <v>0</v>
      </c>
      <c r="L16" s="240">
        <f t="shared" si="1"/>
        <v>0</v>
      </c>
      <c r="M16" s="240">
        <f t="shared" si="1"/>
        <v>0</v>
      </c>
      <c r="N16" s="240">
        <f t="shared" si="1"/>
        <v>0</v>
      </c>
      <c r="O16" s="240">
        <f t="shared" si="1"/>
        <v>0</v>
      </c>
      <c r="P16" s="240">
        <f t="shared" si="1"/>
        <v>6</v>
      </c>
      <c r="Q16" s="240">
        <f t="shared" si="1"/>
        <v>6</v>
      </c>
      <c r="R16" s="240">
        <f t="shared" si="1"/>
        <v>670</v>
      </c>
      <c r="S16" s="240">
        <f t="shared" si="1"/>
        <v>902115.85</v>
      </c>
      <c r="T16" s="17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20" ht="19.5" thickBot="1" x14ac:dyDescent="0.35">
      <c r="A17" s="435" t="s">
        <v>90</v>
      </c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241">
        <f>S16/25</f>
        <v>36084.633999999998</v>
      </c>
      <c r="T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</sheetData>
  <sheetProtection sheet="1" objects="1" scenarios="1" formatColumns="0" insertRows="0" deleteRows="0"/>
  <mergeCells count="3">
    <mergeCell ref="A1:E1"/>
    <mergeCell ref="F1:S1"/>
    <mergeCell ref="A17:R17"/>
  </mergeCells>
  <printOptions horizontalCentered="1" verticalCentered="1"/>
  <pageMargins left="0" right="0" top="0" bottom="0" header="0" footer="0"/>
  <pageSetup scale="54" orientation="landscape" verticalDpi="1200" r:id="rId1"/>
  <colBreaks count="1" manualBreakCount="1">
    <brk id="19" max="1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40"/>
  <sheetViews>
    <sheetView workbookViewId="0">
      <pane xSplit="3" ySplit="4" topLeftCell="N70" activePane="bottomRight" state="frozen"/>
      <selection pane="topRight" activeCell="D1" sqref="D1"/>
      <selection pane="bottomLeft" activeCell="A5" sqref="A5"/>
      <selection pane="bottomRight" activeCell="S76" sqref="S76"/>
    </sheetView>
  </sheetViews>
  <sheetFormatPr baseColWidth="10" defaultRowHeight="12.75" x14ac:dyDescent="0.2"/>
  <cols>
    <col min="1" max="1" width="9.28515625" style="43" customWidth="1"/>
    <col min="2" max="2" width="21.42578125" style="16" customWidth="1"/>
    <col min="3" max="3" width="55.7109375" style="16" customWidth="1"/>
    <col min="4" max="4" width="13.85546875" style="16" customWidth="1"/>
    <col min="5" max="5" width="11.42578125" style="18"/>
    <col min="6" max="6" width="11.7109375" style="16" customWidth="1"/>
    <col min="7" max="7" width="10.7109375" style="16" customWidth="1"/>
    <col min="8" max="8" width="8.85546875" style="16" customWidth="1"/>
    <col min="9" max="9" width="12.42578125" style="16" customWidth="1"/>
    <col min="10" max="10" width="10" style="16" customWidth="1"/>
    <col min="11" max="11" width="11.28515625" style="16" customWidth="1"/>
    <col min="12" max="13" width="8.85546875" style="16" customWidth="1"/>
    <col min="14" max="14" width="10.85546875" style="16" customWidth="1"/>
    <col min="15" max="15" width="8.85546875" style="16" customWidth="1"/>
    <col min="16" max="16" width="12.42578125" style="16" customWidth="1"/>
    <col min="17" max="17" width="13" style="16" customWidth="1"/>
    <col min="18" max="18" width="11.140625" style="16" customWidth="1"/>
    <col min="19" max="19" width="11.28515625" style="17" customWidth="1"/>
    <col min="20" max="20" width="12" style="18" customWidth="1"/>
    <col min="21" max="21" width="9.42578125" style="16" customWidth="1"/>
    <col min="22" max="22" width="5.7109375" style="19" bestFit="1" customWidth="1"/>
    <col min="23" max="256" width="11.42578125" style="16"/>
    <col min="257" max="257" width="9.28515625" style="16" customWidth="1"/>
    <col min="258" max="258" width="14.5703125" style="16" customWidth="1"/>
    <col min="259" max="259" width="45.140625" style="16" customWidth="1"/>
    <col min="260" max="260" width="11.42578125" style="16"/>
    <col min="261" max="261" width="11.7109375" style="16" customWidth="1"/>
    <col min="262" max="262" width="10.7109375" style="16" customWidth="1"/>
    <col min="263" max="263" width="8.85546875" style="16" customWidth="1"/>
    <col min="264" max="264" width="12.42578125" style="16" customWidth="1"/>
    <col min="265" max="265" width="10" style="16" customWidth="1"/>
    <col min="266" max="266" width="11.28515625" style="16" customWidth="1"/>
    <col min="267" max="268" width="8.85546875" style="16" customWidth="1"/>
    <col min="269" max="269" width="10.85546875" style="16" customWidth="1"/>
    <col min="270" max="270" width="8.85546875" style="16" customWidth="1"/>
    <col min="271" max="271" width="12.42578125" style="16" customWidth="1"/>
    <col min="272" max="272" width="13" style="16" customWidth="1"/>
    <col min="273" max="273" width="7.85546875" style="16" customWidth="1"/>
    <col min="274" max="274" width="8.85546875" style="16" customWidth="1"/>
    <col min="275" max="275" width="8.7109375" style="16" customWidth="1"/>
    <col min="276" max="276" width="10.5703125" style="16" customWidth="1"/>
    <col min="277" max="277" width="10.85546875" style="16" bestFit="1" customWidth="1"/>
    <col min="278" max="278" width="5.7109375" style="16" bestFit="1" customWidth="1"/>
    <col min="279" max="512" width="11.42578125" style="16"/>
    <col min="513" max="513" width="9.28515625" style="16" customWidth="1"/>
    <col min="514" max="514" width="14.5703125" style="16" customWidth="1"/>
    <col min="515" max="515" width="45.140625" style="16" customWidth="1"/>
    <col min="516" max="516" width="11.42578125" style="16"/>
    <col min="517" max="517" width="11.7109375" style="16" customWidth="1"/>
    <col min="518" max="518" width="10.7109375" style="16" customWidth="1"/>
    <col min="519" max="519" width="8.85546875" style="16" customWidth="1"/>
    <col min="520" max="520" width="12.42578125" style="16" customWidth="1"/>
    <col min="521" max="521" width="10" style="16" customWidth="1"/>
    <col min="522" max="522" width="11.28515625" style="16" customWidth="1"/>
    <col min="523" max="524" width="8.85546875" style="16" customWidth="1"/>
    <col min="525" max="525" width="10.85546875" style="16" customWidth="1"/>
    <col min="526" max="526" width="8.85546875" style="16" customWidth="1"/>
    <col min="527" max="527" width="12.42578125" style="16" customWidth="1"/>
    <col min="528" max="528" width="13" style="16" customWidth="1"/>
    <col min="529" max="529" width="7.85546875" style="16" customWidth="1"/>
    <col min="530" max="530" width="8.85546875" style="16" customWidth="1"/>
    <col min="531" max="531" width="8.7109375" style="16" customWidth="1"/>
    <col min="532" max="532" width="10.5703125" style="16" customWidth="1"/>
    <col min="533" max="533" width="10.85546875" style="16" bestFit="1" customWidth="1"/>
    <col min="534" max="534" width="5.7109375" style="16" bestFit="1" customWidth="1"/>
    <col min="535" max="768" width="11.42578125" style="16"/>
    <col min="769" max="769" width="9.28515625" style="16" customWidth="1"/>
    <col min="770" max="770" width="14.5703125" style="16" customWidth="1"/>
    <col min="771" max="771" width="45.140625" style="16" customWidth="1"/>
    <col min="772" max="772" width="11.42578125" style="16"/>
    <col min="773" max="773" width="11.7109375" style="16" customWidth="1"/>
    <col min="774" max="774" width="10.7109375" style="16" customWidth="1"/>
    <col min="775" max="775" width="8.85546875" style="16" customWidth="1"/>
    <col min="776" max="776" width="12.42578125" style="16" customWidth="1"/>
    <col min="777" max="777" width="10" style="16" customWidth="1"/>
    <col min="778" max="778" width="11.28515625" style="16" customWidth="1"/>
    <col min="779" max="780" width="8.85546875" style="16" customWidth="1"/>
    <col min="781" max="781" width="10.85546875" style="16" customWidth="1"/>
    <col min="782" max="782" width="8.85546875" style="16" customWidth="1"/>
    <col min="783" max="783" width="12.42578125" style="16" customWidth="1"/>
    <col min="784" max="784" width="13" style="16" customWidth="1"/>
    <col min="785" max="785" width="7.85546875" style="16" customWidth="1"/>
    <col min="786" max="786" width="8.85546875" style="16" customWidth="1"/>
    <col min="787" max="787" width="8.7109375" style="16" customWidth="1"/>
    <col min="788" max="788" width="10.5703125" style="16" customWidth="1"/>
    <col min="789" max="789" width="10.85546875" style="16" bestFit="1" customWidth="1"/>
    <col min="790" max="790" width="5.7109375" style="16" bestFit="1" customWidth="1"/>
    <col min="791" max="1024" width="11.42578125" style="16"/>
    <col min="1025" max="1025" width="9.28515625" style="16" customWidth="1"/>
    <col min="1026" max="1026" width="14.5703125" style="16" customWidth="1"/>
    <col min="1027" max="1027" width="45.140625" style="16" customWidth="1"/>
    <col min="1028" max="1028" width="11.42578125" style="16"/>
    <col min="1029" max="1029" width="11.7109375" style="16" customWidth="1"/>
    <col min="1030" max="1030" width="10.7109375" style="16" customWidth="1"/>
    <col min="1031" max="1031" width="8.85546875" style="16" customWidth="1"/>
    <col min="1032" max="1032" width="12.42578125" style="16" customWidth="1"/>
    <col min="1033" max="1033" width="10" style="16" customWidth="1"/>
    <col min="1034" max="1034" width="11.28515625" style="16" customWidth="1"/>
    <col min="1035" max="1036" width="8.85546875" style="16" customWidth="1"/>
    <col min="1037" max="1037" width="10.85546875" style="16" customWidth="1"/>
    <col min="1038" max="1038" width="8.85546875" style="16" customWidth="1"/>
    <col min="1039" max="1039" width="12.42578125" style="16" customWidth="1"/>
    <col min="1040" max="1040" width="13" style="16" customWidth="1"/>
    <col min="1041" max="1041" width="7.85546875" style="16" customWidth="1"/>
    <col min="1042" max="1042" width="8.85546875" style="16" customWidth="1"/>
    <col min="1043" max="1043" width="8.7109375" style="16" customWidth="1"/>
    <col min="1044" max="1044" width="10.5703125" style="16" customWidth="1"/>
    <col min="1045" max="1045" width="10.85546875" style="16" bestFit="1" customWidth="1"/>
    <col min="1046" max="1046" width="5.7109375" style="16" bestFit="1" customWidth="1"/>
    <col min="1047" max="1280" width="11.42578125" style="16"/>
    <col min="1281" max="1281" width="9.28515625" style="16" customWidth="1"/>
    <col min="1282" max="1282" width="14.5703125" style="16" customWidth="1"/>
    <col min="1283" max="1283" width="45.140625" style="16" customWidth="1"/>
    <col min="1284" max="1284" width="11.42578125" style="16"/>
    <col min="1285" max="1285" width="11.7109375" style="16" customWidth="1"/>
    <col min="1286" max="1286" width="10.7109375" style="16" customWidth="1"/>
    <col min="1287" max="1287" width="8.85546875" style="16" customWidth="1"/>
    <col min="1288" max="1288" width="12.42578125" style="16" customWidth="1"/>
    <col min="1289" max="1289" width="10" style="16" customWidth="1"/>
    <col min="1290" max="1290" width="11.28515625" style="16" customWidth="1"/>
    <col min="1291" max="1292" width="8.85546875" style="16" customWidth="1"/>
    <col min="1293" max="1293" width="10.85546875" style="16" customWidth="1"/>
    <col min="1294" max="1294" width="8.85546875" style="16" customWidth="1"/>
    <col min="1295" max="1295" width="12.42578125" style="16" customWidth="1"/>
    <col min="1296" max="1296" width="13" style="16" customWidth="1"/>
    <col min="1297" max="1297" width="7.85546875" style="16" customWidth="1"/>
    <col min="1298" max="1298" width="8.85546875" style="16" customWidth="1"/>
    <col min="1299" max="1299" width="8.7109375" style="16" customWidth="1"/>
    <col min="1300" max="1300" width="10.5703125" style="16" customWidth="1"/>
    <col min="1301" max="1301" width="10.85546875" style="16" bestFit="1" customWidth="1"/>
    <col min="1302" max="1302" width="5.7109375" style="16" bestFit="1" customWidth="1"/>
    <col min="1303" max="1536" width="11.42578125" style="16"/>
    <col min="1537" max="1537" width="9.28515625" style="16" customWidth="1"/>
    <col min="1538" max="1538" width="14.5703125" style="16" customWidth="1"/>
    <col min="1539" max="1539" width="45.140625" style="16" customWidth="1"/>
    <col min="1540" max="1540" width="11.42578125" style="16"/>
    <col min="1541" max="1541" width="11.7109375" style="16" customWidth="1"/>
    <col min="1542" max="1542" width="10.7109375" style="16" customWidth="1"/>
    <col min="1543" max="1543" width="8.85546875" style="16" customWidth="1"/>
    <col min="1544" max="1544" width="12.42578125" style="16" customWidth="1"/>
    <col min="1545" max="1545" width="10" style="16" customWidth="1"/>
    <col min="1546" max="1546" width="11.28515625" style="16" customWidth="1"/>
    <col min="1547" max="1548" width="8.85546875" style="16" customWidth="1"/>
    <col min="1549" max="1549" width="10.85546875" style="16" customWidth="1"/>
    <col min="1550" max="1550" width="8.85546875" style="16" customWidth="1"/>
    <col min="1551" max="1551" width="12.42578125" style="16" customWidth="1"/>
    <col min="1552" max="1552" width="13" style="16" customWidth="1"/>
    <col min="1553" max="1553" width="7.85546875" style="16" customWidth="1"/>
    <col min="1554" max="1554" width="8.85546875" style="16" customWidth="1"/>
    <col min="1555" max="1555" width="8.7109375" style="16" customWidth="1"/>
    <col min="1556" max="1556" width="10.5703125" style="16" customWidth="1"/>
    <col min="1557" max="1557" width="10.85546875" style="16" bestFit="1" customWidth="1"/>
    <col min="1558" max="1558" width="5.7109375" style="16" bestFit="1" customWidth="1"/>
    <col min="1559" max="1792" width="11.42578125" style="16"/>
    <col min="1793" max="1793" width="9.28515625" style="16" customWidth="1"/>
    <col min="1794" max="1794" width="14.5703125" style="16" customWidth="1"/>
    <col min="1795" max="1795" width="45.140625" style="16" customWidth="1"/>
    <col min="1796" max="1796" width="11.42578125" style="16"/>
    <col min="1797" max="1797" width="11.7109375" style="16" customWidth="1"/>
    <col min="1798" max="1798" width="10.7109375" style="16" customWidth="1"/>
    <col min="1799" max="1799" width="8.85546875" style="16" customWidth="1"/>
    <col min="1800" max="1800" width="12.42578125" style="16" customWidth="1"/>
    <col min="1801" max="1801" width="10" style="16" customWidth="1"/>
    <col min="1802" max="1802" width="11.28515625" style="16" customWidth="1"/>
    <col min="1803" max="1804" width="8.85546875" style="16" customWidth="1"/>
    <col min="1805" max="1805" width="10.85546875" style="16" customWidth="1"/>
    <col min="1806" max="1806" width="8.85546875" style="16" customWidth="1"/>
    <col min="1807" max="1807" width="12.42578125" style="16" customWidth="1"/>
    <col min="1808" max="1808" width="13" style="16" customWidth="1"/>
    <col min="1809" max="1809" width="7.85546875" style="16" customWidth="1"/>
    <col min="1810" max="1810" width="8.85546875" style="16" customWidth="1"/>
    <col min="1811" max="1811" width="8.7109375" style="16" customWidth="1"/>
    <col min="1812" max="1812" width="10.5703125" style="16" customWidth="1"/>
    <col min="1813" max="1813" width="10.85546875" style="16" bestFit="1" customWidth="1"/>
    <col min="1814" max="1814" width="5.7109375" style="16" bestFit="1" customWidth="1"/>
    <col min="1815" max="2048" width="11.42578125" style="16"/>
    <col min="2049" max="2049" width="9.28515625" style="16" customWidth="1"/>
    <col min="2050" max="2050" width="14.5703125" style="16" customWidth="1"/>
    <col min="2051" max="2051" width="45.140625" style="16" customWidth="1"/>
    <col min="2052" max="2052" width="11.42578125" style="16"/>
    <col min="2053" max="2053" width="11.7109375" style="16" customWidth="1"/>
    <col min="2054" max="2054" width="10.7109375" style="16" customWidth="1"/>
    <col min="2055" max="2055" width="8.85546875" style="16" customWidth="1"/>
    <col min="2056" max="2056" width="12.42578125" style="16" customWidth="1"/>
    <col min="2057" max="2057" width="10" style="16" customWidth="1"/>
    <col min="2058" max="2058" width="11.28515625" style="16" customWidth="1"/>
    <col min="2059" max="2060" width="8.85546875" style="16" customWidth="1"/>
    <col min="2061" max="2061" width="10.85546875" style="16" customWidth="1"/>
    <col min="2062" max="2062" width="8.85546875" style="16" customWidth="1"/>
    <col min="2063" max="2063" width="12.42578125" style="16" customWidth="1"/>
    <col min="2064" max="2064" width="13" style="16" customWidth="1"/>
    <col min="2065" max="2065" width="7.85546875" style="16" customWidth="1"/>
    <col min="2066" max="2066" width="8.85546875" style="16" customWidth="1"/>
    <col min="2067" max="2067" width="8.7109375" style="16" customWidth="1"/>
    <col min="2068" max="2068" width="10.5703125" style="16" customWidth="1"/>
    <col min="2069" max="2069" width="10.85546875" style="16" bestFit="1" customWidth="1"/>
    <col min="2070" max="2070" width="5.7109375" style="16" bestFit="1" customWidth="1"/>
    <col min="2071" max="2304" width="11.42578125" style="16"/>
    <col min="2305" max="2305" width="9.28515625" style="16" customWidth="1"/>
    <col min="2306" max="2306" width="14.5703125" style="16" customWidth="1"/>
    <col min="2307" max="2307" width="45.140625" style="16" customWidth="1"/>
    <col min="2308" max="2308" width="11.42578125" style="16"/>
    <col min="2309" max="2309" width="11.7109375" style="16" customWidth="1"/>
    <col min="2310" max="2310" width="10.7109375" style="16" customWidth="1"/>
    <col min="2311" max="2311" width="8.85546875" style="16" customWidth="1"/>
    <col min="2312" max="2312" width="12.42578125" style="16" customWidth="1"/>
    <col min="2313" max="2313" width="10" style="16" customWidth="1"/>
    <col min="2314" max="2314" width="11.28515625" style="16" customWidth="1"/>
    <col min="2315" max="2316" width="8.85546875" style="16" customWidth="1"/>
    <col min="2317" max="2317" width="10.85546875" style="16" customWidth="1"/>
    <col min="2318" max="2318" width="8.85546875" style="16" customWidth="1"/>
    <col min="2319" max="2319" width="12.42578125" style="16" customWidth="1"/>
    <col min="2320" max="2320" width="13" style="16" customWidth="1"/>
    <col min="2321" max="2321" width="7.85546875" style="16" customWidth="1"/>
    <col min="2322" max="2322" width="8.85546875" style="16" customWidth="1"/>
    <col min="2323" max="2323" width="8.7109375" style="16" customWidth="1"/>
    <col min="2324" max="2324" width="10.5703125" style="16" customWidth="1"/>
    <col min="2325" max="2325" width="10.85546875" style="16" bestFit="1" customWidth="1"/>
    <col min="2326" max="2326" width="5.7109375" style="16" bestFit="1" customWidth="1"/>
    <col min="2327" max="2560" width="11.42578125" style="16"/>
    <col min="2561" max="2561" width="9.28515625" style="16" customWidth="1"/>
    <col min="2562" max="2562" width="14.5703125" style="16" customWidth="1"/>
    <col min="2563" max="2563" width="45.140625" style="16" customWidth="1"/>
    <col min="2564" max="2564" width="11.42578125" style="16"/>
    <col min="2565" max="2565" width="11.7109375" style="16" customWidth="1"/>
    <col min="2566" max="2566" width="10.7109375" style="16" customWidth="1"/>
    <col min="2567" max="2567" width="8.85546875" style="16" customWidth="1"/>
    <col min="2568" max="2568" width="12.42578125" style="16" customWidth="1"/>
    <col min="2569" max="2569" width="10" style="16" customWidth="1"/>
    <col min="2570" max="2570" width="11.28515625" style="16" customWidth="1"/>
    <col min="2571" max="2572" width="8.85546875" style="16" customWidth="1"/>
    <col min="2573" max="2573" width="10.85546875" style="16" customWidth="1"/>
    <col min="2574" max="2574" width="8.85546875" style="16" customWidth="1"/>
    <col min="2575" max="2575" width="12.42578125" style="16" customWidth="1"/>
    <col min="2576" max="2576" width="13" style="16" customWidth="1"/>
    <col min="2577" max="2577" width="7.85546875" style="16" customWidth="1"/>
    <col min="2578" max="2578" width="8.85546875" style="16" customWidth="1"/>
    <col min="2579" max="2579" width="8.7109375" style="16" customWidth="1"/>
    <col min="2580" max="2580" width="10.5703125" style="16" customWidth="1"/>
    <col min="2581" max="2581" width="10.85546875" style="16" bestFit="1" customWidth="1"/>
    <col min="2582" max="2582" width="5.7109375" style="16" bestFit="1" customWidth="1"/>
    <col min="2583" max="2816" width="11.42578125" style="16"/>
    <col min="2817" max="2817" width="9.28515625" style="16" customWidth="1"/>
    <col min="2818" max="2818" width="14.5703125" style="16" customWidth="1"/>
    <col min="2819" max="2819" width="45.140625" style="16" customWidth="1"/>
    <col min="2820" max="2820" width="11.42578125" style="16"/>
    <col min="2821" max="2821" width="11.7109375" style="16" customWidth="1"/>
    <col min="2822" max="2822" width="10.7109375" style="16" customWidth="1"/>
    <col min="2823" max="2823" width="8.85546875" style="16" customWidth="1"/>
    <col min="2824" max="2824" width="12.42578125" style="16" customWidth="1"/>
    <col min="2825" max="2825" width="10" style="16" customWidth="1"/>
    <col min="2826" max="2826" width="11.28515625" style="16" customWidth="1"/>
    <col min="2827" max="2828" width="8.85546875" style="16" customWidth="1"/>
    <col min="2829" max="2829" width="10.85546875" style="16" customWidth="1"/>
    <col min="2830" max="2830" width="8.85546875" style="16" customWidth="1"/>
    <col min="2831" max="2831" width="12.42578125" style="16" customWidth="1"/>
    <col min="2832" max="2832" width="13" style="16" customWidth="1"/>
    <col min="2833" max="2833" width="7.85546875" style="16" customWidth="1"/>
    <col min="2834" max="2834" width="8.85546875" style="16" customWidth="1"/>
    <col min="2835" max="2835" width="8.7109375" style="16" customWidth="1"/>
    <col min="2836" max="2836" width="10.5703125" style="16" customWidth="1"/>
    <col min="2837" max="2837" width="10.85546875" style="16" bestFit="1" customWidth="1"/>
    <col min="2838" max="2838" width="5.7109375" style="16" bestFit="1" customWidth="1"/>
    <col min="2839" max="3072" width="11.42578125" style="16"/>
    <col min="3073" max="3073" width="9.28515625" style="16" customWidth="1"/>
    <col min="3074" max="3074" width="14.5703125" style="16" customWidth="1"/>
    <col min="3075" max="3075" width="45.140625" style="16" customWidth="1"/>
    <col min="3076" max="3076" width="11.42578125" style="16"/>
    <col min="3077" max="3077" width="11.7109375" style="16" customWidth="1"/>
    <col min="3078" max="3078" width="10.7109375" style="16" customWidth="1"/>
    <col min="3079" max="3079" width="8.85546875" style="16" customWidth="1"/>
    <col min="3080" max="3080" width="12.42578125" style="16" customWidth="1"/>
    <col min="3081" max="3081" width="10" style="16" customWidth="1"/>
    <col min="3082" max="3082" width="11.28515625" style="16" customWidth="1"/>
    <col min="3083" max="3084" width="8.85546875" style="16" customWidth="1"/>
    <col min="3085" max="3085" width="10.85546875" style="16" customWidth="1"/>
    <col min="3086" max="3086" width="8.85546875" style="16" customWidth="1"/>
    <col min="3087" max="3087" width="12.42578125" style="16" customWidth="1"/>
    <col min="3088" max="3088" width="13" style="16" customWidth="1"/>
    <col min="3089" max="3089" width="7.85546875" style="16" customWidth="1"/>
    <col min="3090" max="3090" width="8.85546875" style="16" customWidth="1"/>
    <col min="3091" max="3091" width="8.7109375" style="16" customWidth="1"/>
    <col min="3092" max="3092" width="10.5703125" style="16" customWidth="1"/>
    <col min="3093" max="3093" width="10.85546875" style="16" bestFit="1" customWidth="1"/>
    <col min="3094" max="3094" width="5.7109375" style="16" bestFit="1" customWidth="1"/>
    <col min="3095" max="3328" width="11.42578125" style="16"/>
    <col min="3329" max="3329" width="9.28515625" style="16" customWidth="1"/>
    <col min="3330" max="3330" width="14.5703125" style="16" customWidth="1"/>
    <col min="3331" max="3331" width="45.140625" style="16" customWidth="1"/>
    <col min="3332" max="3332" width="11.42578125" style="16"/>
    <col min="3333" max="3333" width="11.7109375" style="16" customWidth="1"/>
    <col min="3334" max="3334" width="10.7109375" style="16" customWidth="1"/>
    <col min="3335" max="3335" width="8.85546875" style="16" customWidth="1"/>
    <col min="3336" max="3336" width="12.42578125" style="16" customWidth="1"/>
    <col min="3337" max="3337" width="10" style="16" customWidth="1"/>
    <col min="3338" max="3338" width="11.28515625" style="16" customWidth="1"/>
    <col min="3339" max="3340" width="8.85546875" style="16" customWidth="1"/>
    <col min="3341" max="3341" width="10.85546875" style="16" customWidth="1"/>
    <col min="3342" max="3342" width="8.85546875" style="16" customWidth="1"/>
    <col min="3343" max="3343" width="12.42578125" style="16" customWidth="1"/>
    <col min="3344" max="3344" width="13" style="16" customWidth="1"/>
    <col min="3345" max="3345" width="7.85546875" style="16" customWidth="1"/>
    <col min="3346" max="3346" width="8.85546875" style="16" customWidth="1"/>
    <col min="3347" max="3347" width="8.7109375" style="16" customWidth="1"/>
    <col min="3348" max="3348" width="10.5703125" style="16" customWidth="1"/>
    <col min="3349" max="3349" width="10.85546875" style="16" bestFit="1" customWidth="1"/>
    <col min="3350" max="3350" width="5.7109375" style="16" bestFit="1" customWidth="1"/>
    <col min="3351" max="3584" width="11.42578125" style="16"/>
    <col min="3585" max="3585" width="9.28515625" style="16" customWidth="1"/>
    <col min="3586" max="3586" width="14.5703125" style="16" customWidth="1"/>
    <col min="3587" max="3587" width="45.140625" style="16" customWidth="1"/>
    <col min="3588" max="3588" width="11.42578125" style="16"/>
    <col min="3589" max="3589" width="11.7109375" style="16" customWidth="1"/>
    <col min="3590" max="3590" width="10.7109375" style="16" customWidth="1"/>
    <col min="3591" max="3591" width="8.85546875" style="16" customWidth="1"/>
    <col min="3592" max="3592" width="12.42578125" style="16" customWidth="1"/>
    <col min="3593" max="3593" width="10" style="16" customWidth="1"/>
    <col min="3594" max="3594" width="11.28515625" style="16" customWidth="1"/>
    <col min="3595" max="3596" width="8.85546875" style="16" customWidth="1"/>
    <col min="3597" max="3597" width="10.85546875" style="16" customWidth="1"/>
    <col min="3598" max="3598" width="8.85546875" style="16" customWidth="1"/>
    <col min="3599" max="3599" width="12.42578125" style="16" customWidth="1"/>
    <col min="3600" max="3600" width="13" style="16" customWidth="1"/>
    <col min="3601" max="3601" width="7.85546875" style="16" customWidth="1"/>
    <col min="3602" max="3602" width="8.85546875" style="16" customWidth="1"/>
    <col min="3603" max="3603" width="8.7109375" style="16" customWidth="1"/>
    <col min="3604" max="3604" width="10.5703125" style="16" customWidth="1"/>
    <col min="3605" max="3605" width="10.85546875" style="16" bestFit="1" customWidth="1"/>
    <col min="3606" max="3606" width="5.7109375" style="16" bestFit="1" customWidth="1"/>
    <col min="3607" max="3840" width="11.42578125" style="16"/>
    <col min="3841" max="3841" width="9.28515625" style="16" customWidth="1"/>
    <col min="3842" max="3842" width="14.5703125" style="16" customWidth="1"/>
    <col min="3843" max="3843" width="45.140625" style="16" customWidth="1"/>
    <col min="3844" max="3844" width="11.42578125" style="16"/>
    <col min="3845" max="3845" width="11.7109375" style="16" customWidth="1"/>
    <col min="3846" max="3846" width="10.7109375" style="16" customWidth="1"/>
    <col min="3847" max="3847" width="8.85546875" style="16" customWidth="1"/>
    <col min="3848" max="3848" width="12.42578125" style="16" customWidth="1"/>
    <col min="3849" max="3849" width="10" style="16" customWidth="1"/>
    <col min="3850" max="3850" width="11.28515625" style="16" customWidth="1"/>
    <col min="3851" max="3852" width="8.85546875" style="16" customWidth="1"/>
    <col min="3853" max="3853" width="10.85546875" style="16" customWidth="1"/>
    <col min="3854" max="3854" width="8.85546875" style="16" customWidth="1"/>
    <col min="3855" max="3855" width="12.42578125" style="16" customWidth="1"/>
    <col min="3856" max="3856" width="13" style="16" customWidth="1"/>
    <col min="3857" max="3857" width="7.85546875" style="16" customWidth="1"/>
    <col min="3858" max="3858" width="8.85546875" style="16" customWidth="1"/>
    <col min="3859" max="3859" width="8.7109375" style="16" customWidth="1"/>
    <col min="3860" max="3860" width="10.5703125" style="16" customWidth="1"/>
    <col min="3861" max="3861" width="10.85546875" style="16" bestFit="1" customWidth="1"/>
    <col min="3862" max="3862" width="5.7109375" style="16" bestFit="1" customWidth="1"/>
    <col min="3863" max="4096" width="11.42578125" style="16"/>
    <col min="4097" max="4097" width="9.28515625" style="16" customWidth="1"/>
    <col min="4098" max="4098" width="14.5703125" style="16" customWidth="1"/>
    <col min="4099" max="4099" width="45.140625" style="16" customWidth="1"/>
    <col min="4100" max="4100" width="11.42578125" style="16"/>
    <col min="4101" max="4101" width="11.7109375" style="16" customWidth="1"/>
    <col min="4102" max="4102" width="10.7109375" style="16" customWidth="1"/>
    <col min="4103" max="4103" width="8.85546875" style="16" customWidth="1"/>
    <col min="4104" max="4104" width="12.42578125" style="16" customWidth="1"/>
    <col min="4105" max="4105" width="10" style="16" customWidth="1"/>
    <col min="4106" max="4106" width="11.28515625" style="16" customWidth="1"/>
    <col min="4107" max="4108" width="8.85546875" style="16" customWidth="1"/>
    <col min="4109" max="4109" width="10.85546875" style="16" customWidth="1"/>
    <col min="4110" max="4110" width="8.85546875" style="16" customWidth="1"/>
    <col min="4111" max="4111" width="12.42578125" style="16" customWidth="1"/>
    <col min="4112" max="4112" width="13" style="16" customWidth="1"/>
    <col min="4113" max="4113" width="7.85546875" style="16" customWidth="1"/>
    <col min="4114" max="4114" width="8.85546875" style="16" customWidth="1"/>
    <col min="4115" max="4115" width="8.7109375" style="16" customWidth="1"/>
    <col min="4116" max="4116" width="10.5703125" style="16" customWidth="1"/>
    <col min="4117" max="4117" width="10.85546875" style="16" bestFit="1" customWidth="1"/>
    <col min="4118" max="4118" width="5.7109375" style="16" bestFit="1" customWidth="1"/>
    <col min="4119" max="4352" width="11.42578125" style="16"/>
    <col min="4353" max="4353" width="9.28515625" style="16" customWidth="1"/>
    <col min="4354" max="4354" width="14.5703125" style="16" customWidth="1"/>
    <col min="4355" max="4355" width="45.140625" style="16" customWidth="1"/>
    <col min="4356" max="4356" width="11.42578125" style="16"/>
    <col min="4357" max="4357" width="11.7109375" style="16" customWidth="1"/>
    <col min="4358" max="4358" width="10.7109375" style="16" customWidth="1"/>
    <col min="4359" max="4359" width="8.85546875" style="16" customWidth="1"/>
    <col min="4360" max="4360" width="12.42578125" style="16" customWidth="1"/>
    <col min="4361" max="4361" width="10" style="16" customWidth="1"/>
    <col min="4362" max="4362" width="11.28515625" style="16" customWidth="1"/>
    <col min="4363" max="4364" width="8.85546875" style="16" customWidth="1"/>
    <col min="4365" max="4365" width="10.85546875" style="16" customWidth="1"/>
    <col min="4366" max="4366" width="8.85546875" style="16" customWidth="1"/>
    <col min="4367" max="4367" width="12.42578125" style="16" customWidth="1"/>
    <col min="4368" max="4368" width="13" style="16" customWidth="1"/>
    <col min="4369" max="4369" width="7.85546875" style="16" customWidth="1"/>
    <col min="4370" max="4370" width="8.85546875" style="16" customWidth="1"/>
    <col min="4371" max="4371" width="8.7109375" style="16" customWidth="1"/>
    <col min="4372" max="4372" width="10.5703125" style="16" customWidth="1"/>
    <col min="4373" max="4373" width="10.85546875" style="16" bestFit="1" customWidth="1"/>
    <col min="4374" max="4374" width="5.7109375" style="16" bestFit="1" customWidth="1"/>
    <col min="4375" max="4608" width="11.42578125" style="16"/>
    <col min="4609" max="4609" width="9.28515625" style="16" customWidth="1"/>
    <col min="4610" max="4610" width="14.5703125" style="16" customWidth="1"/>
    <col min="4611" max="4611" width="45.140625" style="16" customWidth="1"/>
    <col min="4612" max="4612" width="11.42578125" style="16"/>
    <col min="4613" max="4613" width="11.7109375" style="16" customWidth="1"/>
    <col min="4614" max="4614" width="10.7109375" style="16" customWidth="1"/>
    <col min="4615" max="4615" width="8.85546875" style="16" customWidth="1"/>
    <col min="4616" max="4616" width="12.42578125" style="16" customWidth="1"/>
    <col min="4617" max="4617" width="10" style="16" customWidth="1"/>
    <col min="4618" max="4618" width="11.28515625" style="16" customWidth="1"/>
    <col min="4619" max="4620" width="8.85546875" style="16" customWidth="1"/>
    <col min="4621" max="4621" width="10.85546875" style="16" customWidth="1"/>
    <col min="4622" max="4622" width="8.85546875" style="16" customWidth="1"/>
    <col min="4623" max="4623" width="12.42578125" style="16" customWidth="1"/>
    <col min="4624" max="4624" width="13" style="16" customWidth="1"/>
    <col min="4625" max="4625" width="7.85546875" style="16" customWidth="1"/>
    <col min="4626" max="4626" width="8.85546875" style="16" customWidth="1"/>
    <col min="4627" max="4627" width="8.7109375" style="16" customWidth="1"/>
    <col min="4628" max="4628" width="10.5703125" style="16" customWidth="1"/>
    <col min="4629" max="4629" width="10.85546875" style="16" bestFit="1" customWidth="1"/>
    <col min="4630" max="4630" width="5.7109375" style="16" bestFit="1" customWidth="1"/>
    <col min="4631" max="4864" width="11.42578125" style="16"/>
    <col min="4865" max="4865" width="9.28515625" style="16" customWidth="1"/>
    <col min="4866" max="4866" width="14.5703125" style="16" customWidth="1"/>
    <col min="4867" max="4867" width="45.140625" style="16" customWidth="1"/>
    <col min="4868" max="4868" width="11.42578125" style="16"/>
    <col min="4869" max="4869" width="11.7109375" style="16" customWidth="1"/>
    <col min="4870" max="4870" width="10.7109375" style="16" customWidth="1"/>
    <col min="4871" max="4871" width="8.85546875" style="16" customWidth="1"/>
    <col min="4872" max="4872" width="12.42578125" style="16" customWidth="1"/>
    <col min="4873" max="4873" width="10" style="16" customWidth="1"/>
    <col min="4874" max="4874" width="11.28515625" style="16" customWidth="1"/>
    <col min="4875" max="4876" width="8.85546875" style="16" customWidth="1"/>
    <col min="4877" max="4877" width="10.85546875" style="16" customWidth="1"/>
    <col min="4878" max="4878" width="8.85546875" style="16" customWidth="1"/>
    <col min="4879" max="4879" width="12.42578125" style="16" customWidth="1"/>
    <col min="4880" max="4880" width="13" style="16" customWidth="1"/>
    <col min="4881" max="4881" width="7.85546875" style="16" customWidth="1"/>
    <col min="4882" max="4882" width="8.85546875" style="16" customWidth="1"/>
    <col min="4883" max="4883" width="8.7109375" style="16" customWidth="1"/>
    <col min="4884" max="4884" width="10.5703125" style="16" customWidth="1"/>
    <col min="4885" max="4885" width="10.85546875" style="16" bestFit="1" customWidth="1"/>
    <col min="4886" max="4886" width="5.7109375" style="16" bestFit="1" customWidth="1"/>
    <col min="4887" max="5120" width="11.42578125" style="16"/>
    <col min="5121" max="5121" width="9.28515625" style="16" customWidth="1"/>
    <col min="5122" max="5122" width="14.5703125" style="16" customWidth="1"/>
    <col min="5123" max="5123" width="45.140625" style="16" customWidth="1"/>
    <col min="5124" max="5124" width="11.42578125" style="16"/>
    <col min="5125" max="5125" width="11.7109375" style="16" customWidth="1"/>
    <col min="5126" max="5126" width="10.7109375" style="16" customWidth="1"/>
    <col min="5127" max="5127" width="8.85546875" style="16" customWidth="1"/>
    <col min="5128" max="5128" width="12.42578125" style="16" customWidth="1"/>
    <col min="5129" max="5129" width="10" style="16" customWidth="1"/>
    <col min="5130" max="5130" width="11.28515625" style="16" customWidth="1"/>
    <col min="5131" max="5132" width="8.85546875" style="16" customWidth="1"/>
    <col min="5133" max="5133" width="10.85546875" style="16" customWidth="1"/>
    <col min="5134" max="5134" width="8.85546875" style="16" customWidth="1"/>
    <col min="5135" max="5135" width="12.42578125" style="16" customWidth="1"/>
    <col min="5136" max="5136" width="13" style="16" customWidth="1"/>
    <col min="5137" max="5137" width="7.85546875" style="16" customWidth="1"/>
    <col min="5138" max="5138" width="8.85546875" style="16" customWidth="1"/>
    <col min="5139" max="5139" width="8.7109375" style="16" customWidth="1"/>
    <col min="5140" max="5140" width="10.5703125" style="16" customWidth="1"/>
    <col min="5141" max="5141" width="10.85546875" style="16" bestFit="1" customWidth="1"/>
    <col min="5142" max="5142" width="5.7109375" style="16" bestFit="1" customWidth="1"/>
    <col min="5143" max="5376" width="11.42578125" style="16"/>
    <col min="5377" max="5377" width="9.28515625" style="16" customWidth="1"/>
    <col min="5378" max="5378" width="14.5703125" style="16" customWidth="1"/>
    <col min="5379" max="5379" width="45.140625" style="16" customWidth="1"/>
    <col min="5380" max="5380" width="11.42578125" style="16"/>
    <col min="5381" max="5381" width="11.7109375" style="16" customWidth="1"/>
    <col min="5382" max="5382" width="10.7109375" style="16" customWidth="1"/>
    <col min="5383" max="5383" width="8.85546875" style="16" customWidth="1"/>
    <col min="5384" max="5384" width="12.42578125" style="16" customWidth="1"/>
    <col min="5385" max="5385" width="10" style="16" customWidth="1"/>
    <col min="5386" max="5386" width="11.28515625" style="16" customWidth="1"/>
    <col min="5387" max="5388" width="8.85546875" style="16" customWidth="1"/>
    <col min="5389" max="5389" width="10.85546875" style="16" customWidth="1"/>
    <col min="5390" max="5390" width="8.85546875" style="16" customWidth="1"/>
    <col min="5391" max="5391" width="12.42578125" style="16" customWidth="1"/>
    <col min="5392" max="5392" width="13" style="16" customWidth="1"/>
    <col min="5393" max="5393" width="7.85546875" style="16" customWidth="1"/>
    <col min="5394" max="5394" width="8.85546875" style="16" customWidth="1"/>
    <col min="5395" max="5395" width="8.7109375" style="16" customWidth="1"/>
    <col min="5396" max="5396" width="10.5703125" style="16" customWidth="1"/>
    <col min="5397" max="5397" width="10.85546875" style="16" bestFit="1" customWidth="1"/>
    <col min="5398" max="5398" width="5.7109375" style="16" bestFit="1" customWidth="1"/>
    <col min="5399" max="5632" width="11.42578125" style="16"/>
    <col min="5633" max="5633" width="9.28515625" style="16" customWidth="1"/>
    <col min="5634" max="5634" width="14.5703125" style="16" customWidth="1"/>
    <col min="5635" max="5635" width="45.140625" style="16" customWidth="1"/>
    <col min="5636" max="5636" width="11.42578125" style="16"/>
    <col min="5637" max="5637" width="11.7109375" style="16" customWidth="1"/>
    <col min="5638" max="5638" width="10.7109375" style="16" customWidth="1"/>
    <col min="5639" max="5639" width="8.85546875" style="16" customWidth="1"/>
    <col min="5640" max="5640" width="12.42578125" style="16" customWidth="1"/>
    <col min="5641" max="5641" width="10" style="16" customWidth="1"/>
    <col min="5642" max="5642" width="11.28515625" style="16" customWidth="1"/>
    <col min="5643" max="5644" width="8.85546875" style="16" customWidth="1"/>
    <col min="5645" max="5645" width="10.85546875" style="16" customWidth="1"/>
    <col min="5646" max="5646" width="8.85546875" style="16" customWidth="1"/>
    <col min="5647" max="5647" width="12.42578125" style="16" customWidth="1"/>
    <col min="5648" max="5648" width="13" style="16" customWidth="1"/>
    <col min="5649" max="5649" width="7.85546875" style="16" customWidth="1"/>
    <col min="5650" max="5650" width="8.85546875" style="16" customWidth="1"/>
    <col min="5651" max="5651" width="8.7109375" style="16" customWidth="1"/>
    <col min="5652" max="5652" width="10.5703125" style="16" customWidth="1"/>
    <col min="5653" max="5653" width="10.85546875" style="16" bestFit="1" customWidth="1"/>
    <col min="5654" max="5654" width="5.7109375" style="16" bestFit="1" customWidth="1"/>
    <col min="5655" max="5888" width="11.42578125" style="16"/>
    <col min="5889" max="5889" width="9.28515625" style="16" customWidth="1"/>
    <col min="5890" max="5890" width="14.5703125" style="16" customWidth="1"/>
    <col min="5891" max="5891" width="45.140625" style="16" customWidth="1"/>
    <col min="5892" max="5892" width="11.42578125" style="16"/>
    <col min="5893" max="5893" width="11.7109375" style="16" customWidth="1"/>
    <col min="5894" max="5894" width="10.7109375" style="16" customWidth="1"/>
    <col min="5895" max="5895" width="8.85546875" style="16" customWidth="1"/>
    <col min="5896" max="5896" width="12.42578125" style="16" customWidth="1"/>
    <col min="5897" max="5897" width="10" style="16" customWidth="1"/>
    <col min="5898" max="5898" width="11.28515625" style="16" customWidth="1"/>
    <col min="5899" max="5900" width="8.85546875" style="16" customWidth="1"/>
    <col min="5901" max="5901" width="10.85546875" style="16" customWidth="1"/>
    <col min="5902" max="5902" width="8.85546875" style="16" customWidth="1"/>
    <col min="5903" max="5903" width="12.42578125" style="16" customWidth="1"/>
    <col min="5904" max="5904" width="13" style="16" customWidth="1"/>
    <col min="5905" max="5905" width="7.85546875" style="16" customWidth="1"/>
    <col min="5906" max="5906" width="8.85546875" style="16" customWidth="1"/>
    <col min="5907" max="5907" width="8.7109375" style="16" customWidth="1"/>
    <col min="5908" max="5908" width="10.5703125" style="16" customWidth="1"/>
    <col min="5909" max="5909" width="10.85546875" style="16" bestFit="1" customWidth="1"/>
    <col min="5910" max="5910" width="5.7109375" style="16" bestFit="1" customWidth="1"/>
    <col min="5911" max="6144" width="11.42578125" style="16"/>
    <col min="6145" max="6145" width="9.28515625" style="16" customWidth="1"/>
    <col min="6146" max="6146" width="14.5703125" style="16" customWidth="1"/>
    <col min="6147" max="6147" width="45.140625" style="16" customWidth="1"/>
    <col min="6148" max="6148" width="11.42578125" style="16"/>
    <col min="6149" max="6149" width="11.7109375" style="16" customWidth="1"/>
    <col min="6150" max="6150" width="10.7109375" style="16" customWidth="1"/>
    <col min="6151" max="6151" width="8.85546875" style="16" customWidth="1"/>
    <col min="6152" max="6152" width="12.42578125" style="16" customWidth="1"/>
    <col min="6153" max="6153" width="10" style="16" customWidth="1"/>
    <col min="6154" max="6154" width="11.28515625" style="16" customWidth="1"/>
    <col min="6155" max="6156" width="8.85546875" style="16" customWidth="1"/>
    <col min="6157" max="6157" width="10.85546875" style="16" customWidth="1"/>
    <col min="6158" max="6158" width="8.85546875" style="16" customWidth="1"/>
    <col min="6159" max="6159" width="12.42578125" style="16" customWidth="1"/>
    <col min="6160" max="6160" width="13" style="16" customWidth="1"/>
    <col min="6161" max="6161" width="7.85546875" style="16" customWidth="1"/>
    <col min="6162" max="6162" width="8.85546875" style="16" customWidth="1"/>
    <col min="6163" max="6163" width="8.7109375" style="16" customWidth="1"/>
    <col min="6164" max="6164" width="10.5703125" style="16" customWidth="1"/>
    <col min="6165" max="6165" width="10.85546875" style="16" bestFit="1" customWidth="1"/>
    <col min="6166" max="6166" width="5.7109375" style="16" bestFit="1" customWidth="1"/>
    <col min="6167" max="6400" width="11.42578125" style="16"/>
    <col min="6401" max="6401" width="9.28515625" style="16" customWidth="1"/>
    <col min="6402" max="6402" width="14.5703125" style="16" customWidth="1"/>
    <col min="6403" max="6403" width="45.140625" style="16" customWidth="1"/>
    <col min="6404" max="6404" width="11.42578125" style="16"/>
    <col min="6405" max="6405" width="11.7109375" style="16" customWidth="1"/>
    <col min="6406" max="6406" width="10.7109375" style="16" customWidth="1"/>
    <col min="6407" max="6407" width="8.85546875" style="16" customWidth="1"/>
    <col min="6408" max="6408" width="12.42578125" style="16" customWidth="1"/>
    <col min="6409" max="6409" width="10" style="16" customWidth="1"/>
    <col min="6410" max="6410" width="11.28515625" style="16" customWidth="1"/>
    <col min="6411" max="6412" width="8.85546875" style="16" customWidth="1"/>
    <col min="6413" max="6413" width="10.85546875" style="16" customWidth="1"/>
    <col min="6414" max="6414" width="8.85546875" style="16" customWidth="1"/>
    <col min="6415" max="6415" width="12.42578125" style="16" customWidth="1"/>
    <col min="6416" max="6416" width="13" style="16" customWidth="1"/>
    <col min="6417" max="6417" width="7.85546875" style="16" customWidth="1"/>
    <col min="6418" max="6418" width="8.85546875" style="16" customWidth="1"/>
    <col min="6419" max="6419" width="8.7109375" style="16" customWidth="1"/>
    <col min="6420" max="6420" width="10.5703125" style="16" customWidth="1"/>
    <col min="6421" max="6421" width="10.85546875" style="16" bestFit="1" customWidth="1"/>
    <col min="6422" max="6422" width="5.7109375" style="16" bestFit="1" customWidth="1"/>
    <col min="6423" max="6656" width="11.42578125" style="16"/>
    <col min="6657" max="6657" width="9.28515625" style="16" customWidth="1"/>
    <col min="6658" max="6658" width="14.5703125" style="16" customWidth="1"/>
    <col min="6659" max="6659" width="45.140625" style="16" customWidth="1"/>
    <col min="6660" max="6660" width="11.42578125" style="16"/>
    <col min="6661" max="6661" width="11.7109375" style="16" customWidth="1"/>
    <col min="6662" max="6662" width="10.7109375" style="16" customWidth="1"/>
    <col min="6663" max="6663" width="8.85546875" style="16" customWidth="1"/>
    <col min="6664" max="6664" width="12.42578125" style="16" customWidth="1"/>
    <col min="6665" max="6665" width="10" style="16" customWidth="1"/>
    <col min="6666" max="6666" width="11.28515625" style="16" customWidth="1"/>
    <col min="6667" max="6668" width="8.85546875" style="16" customWidth="1"/>
    <col min="6669" max="6669" width="10.85546875" style="16" customWidth="1"/>
    <col min="6670" max="6670" width="8.85546875" style="16" customWidth="1"/>
    <col min="6671" max="6671" width="12.42578125" style="16" customWidth="1"/>
    <col min="6672" max="6672" width="13" style="16" customWidth="1"/>
    <col min="6673" max="6673" width="7.85546875" style="16" customWidth="1"/>
    <col min="6674" max="6674" width="8.85546875" style="16" customWidth="1"/>
    <col min="6675" max="6675" width="8.7109375" style="16" customWidth="1"/>
    <col min="6676" max="6676" width="10.5703125" style="16" customWidth="1"/>
    <col min="6677" max="6677" width="10.85546875" style="16" bestFit="1" customWidth="1"/>
    <col min="6678" max="6678" width="5.7109375" style="16" bestFit="1" customWidth="1"/>
    <col min="6679" max="6912" width="11.42578125" style="16"/>
    <col min="6913" max="6913" width="9.28515625" style="16" customWidth="1"/>
    <col min="6914" max="6914" width="14.5703125" style="16" customWidth="1"/>
    <col min="6915" max="6915" width="45.140625" style="16" customWidth="1"/>
    <col min="6916" max="6916" width="11.42578125" style="16"/>
    <col min="6917" max="6917" width="11.7109375" style="16" customWidth="1"/>
    <col min="6918" max="6918" width="10.7109375" style="16" customWidth="1"/>
    <col min="6919" max="6919" width="8.85546875" style="16" customWidth="1"/>
    <col min="6920" max="6920" width="12.42578125" style="16" customWidth="1"/>
    <col min="6921" max="6921" width="10" style="16" customWidth="1"/>
    <col min="6922" max="6922" width="11.28515625" style="16" customWidth="1"/>
    <col min="6923" max="6924" width="8.85546875" style="16" customWidth="1"/>
    <col min="6925" max="6925" width="10.85546875" style="16" customWidth="1"/>
    <col min="6926" max="6926" width="8.85546875" style="16" customWidth="1"/>
    <col min="6927" max="6927" width="12.42578125" style="16" customWidth="1"/>
    <col min="6928" max="6928" width="13" style="16" customWidth="1"/>
    <col min="6929" max="6929" width="7.85546875" style="16" customWidth="1"/>
    <col min="6930" max="6930" width="8.85546875" style="16" customWidth="1"/>
    <col min="6931" max="6931" width="8.7109375" style="16" customWidth="1"/>
    <col min="6932" max="6932" width="10.5703125" style="16" customWidth="1"/>
    <col min="6933" max="6933" width="10.85546875" style="16" bestFit="1" customWidth="1"/>
    <col min="6934" max="6934" width="5.7109375" style="16" bestFit="1" customWidth="1"/>
    <col min="6935" max="7168" width="11.42578125" style="16"/>
    <col min="7169" max="7169" width="9.28515625" style="16" customWidth="1"/>
    <col min="7170" max="7170" width="14.5703125" style="16" customWidth="1"/>
    <col min="7171" max="7171" width="45.140625" style="16" customWidth="1"/>
    <col min="7172" max="7172" width="11.42578125" style="16"/>
    <col min="7173" max="7173" width="11.7109375" style="16" customWidth="1"/>
    <col min="7174" max="7174" width="10.7109375" style="16" customWidth="1"/>
    <col min="7175" max="7175" width="8.85546875" style="16" customWidth="1"/>
    <col min="7176" max="7176" width="12.42578125" style="16" customWidth="1"/>
    <col min="7177" max="7177" width="10" style="16" customWidth="1"/>
    <col min="7178" max="7178" width="11.28515625" style="16" customWidth="1"/>
    <col min="7179" max="7180" width="8.85546875" style="16" customWidth="1"/>
    <col min="7181" max="7181" width="10.85546875" style="16" customWidth="1"/>
    <col min="7182" max="7182" width="8.85546875" style="16" customWidth="1"/>
    <col min="7183" max="7183" width="12.42578125" style="16" customWidth="1"/>
    <col min="7184" max="7184" width="13" style="16" customWidth="1"/>
    <col min="7185" max="7185" width="7.85546875" style="16" customWidth="1"/>
    <col min="7186" max="7186" width="8.85546875" style="16" customWidth="1"/>
    <col min="7187" max="7187" width="8.7109375" style="16" customWidth="1"/>
    <col min="7188" max="7188" width="10.5703125" style="16" customWidth="1"/>
    <col min="7189" max="7189" width="10.85546875" style="16" bestFit="1" customWidth="1"/>
    <col min="7190" max="7190" width="5.7109375" style="16" bestFit="1" customWidth="1"/>
    <col min="7191" max="7424" width="11.42578125" style="16"/>
    <col min="7425" max="7425" width="9.28515625" style="16" customWidth="1"/>
    <col min="7426" max="7426" width="14.5703125" style="16" customWidth="1"/>
    <col min="7427" max="7427" width="45.140625" style="16" customWidth="1"/>
    <col min="7428" max="7428" width="11.42578125" style="16"/>
    <col min="7429" max="7429" width="11.7109375" style="16" customWidth="1"/>
    <col min="7430" max="7430" width="10.7109375" style="16" customWidth="1"/>
    <col min="7431" max="7431" width="8.85546875" style="16" customWidth="1"/>
    <col min="7432" max="7432" width="12.42578125" style="16" customWidth="1"/>
    <col min="7433" max="7433" width="10" style="16" customWidth="1"/>
    <col min="7434" max="7434" width="11.28515625" style="16" customWidth="1"/>
    <col min="7435" max="7436" width="8.85546875" style="16" customWidth="1"/>
    <col min="7437" max="7437" width="10.85546875" style="16" customWidth="1"/>
    <col min="7438" max="7438" width="8.85546875" style="16" customWidth="1"/>
    <col min="7439" max="7439" width="12.42578125" style="16" customWidth="1"/>
    <col min="7440" max="7440" width="13" style="16" customWidth="1"/>
    <col min="7441" max="7441" width="7.85546875" style="16" customWidth="1"/>
    <col min="7442" max="7442" width="8.85546875" style="16" customWidth="1"/>
    <col min="7443" max="7443" width="8.7109375" style="16" customWidth="1"/>
    <col min="7444" max="7444" width="10.5703125" style="16" customWidth="1"/>
    <col min="7445" max="7445" width="10.85546875" style="16" bestFit="1" customWidth="1"/>
    <col min="7446" max="7446" width="5.7109375" style="16" bestFit="1" customWidth="1"/>
    <col min="7447" max="7680" width="11.42578125" style="16"/>
    <col min="7681" max="7681" width="9.28515625" style="16" customWidth="1"/>
    <col min="7682" max="7682" width="14.5703125" style="16" customWidth="1"/>
    <col min="7683" max="7683" width="45.140625" style="16" customWidth="1"/>
    <col min="7684" max="7684" width="11.42578125" style="16"/>
    <col min="7685" max="7685" width="11.7109375" style="16" customWidth="1"/>
    <col min="7686" max="7686" width="10.7109375" style="16" customWidth="1"/>
    <col min="7687" max="7687" width="8.85546875" style="16" customWidth="1"/>
    <col min="7688" max="7688" width="12.42578125" style="16" customWidth="1"/>
    <col min="7689" max="7689" width="10" style="16" customWidth="1"/>
    <col min="7690" max="7690" width="11.28515625" style="16" customWidth="1"/>
    <col min="7691" max="7692" width="8.85546875" style="16" customWidth="1"/>
    <col min="7693" max="7693" width="10.85546875" style="16" customWidth="1"/>
    <col min="7694" max="7694" width="8.85546875" style="16" customWidth="1"/>
    <col min="7695" max="7695" width="12.42578125" style="16" customWidth="1"/>
    <col min="7696" max="7696" width="13" style="16" customWidth="1"/>
    <col min="7697" max="7697" width="7.85546875" style="16" customWidth="1"/>
    <col min="7698" max="7698" width="8.85546875" style="16" customWidth="1"/>
    <col min="7699" max="7699" width="8.7109375" style="16" customWidth="1"/>
    <col min="7700" max="7700" width="10.5703125" style="16" customWidth="1"/>
    <col min="7701" max="7701" width="10.85546875" style="16" bestFit="1" customWidth="1"/>
    <col min="7702" max="7702" width="5.7109375" style="16" bestFit="1" customWidth="1"/>
    <col min="7703" max="7936" width="11.42578125" style="16"/>
    <col min="7937" max="7937" width="9.28515625" style="16" customWidth="1"/>
    <col min="7938" max="7938" width="14.5703125" style="16" customWidth="1"/>
    <col min="7939" max="7939" width="45.140625" style="16" customWidth="1"/>
    <col min="7940" max="7940" width="11.42578125" style="16"/>
    <col min="7941" max="7941" width="11.7109375" style="16" customWidth="1"/>
    <col min="7942" max="7942" width="10.7109375" style="16" customWidth="1"/>
    <col min="7943" max="7943" width="8.85546875" style="16" customWidth="1"/>
    <col min="7944" max="7944" width="12.42578125" style="16" customWidth="1"/>
    <col min="7945" max="7945" width="10" style="16" customWidth="1"/>
    <col min="7946" max="7946" width="11.28515625" style="16" customWidth="1"/>
    <col min="7947" max="7948" width="8.85546875" style="16" customWidth="1"/>
    <col min="7949" max="7949" width="10.85546875" style="16" customWidth="1"/>
    <col min="7950" max="7950" width="8.85546875" style="16" customWidth="1"/>
    <col min="7951" max="7951" width="12.42578125" style="16" customWidth="1"/>
    <col min="7952" max="7952" width="13" style="16" customWidth="1"/>
    <col min="7953" max="7953" width="7.85546875" style="16" customWidth="1"/>
    <col min="7954" max="7954" width="8.85546875" style="16" customWidth="1"/>
    <col min="7955" max="7955" width="8.7109375" style="16" customWidth="1"/>
    <col min="7956" max="7956" width="10.5703125" style="16" customWidth="1"/>
    <col min="7957" max="7957" width="10.85546875" style="16" bestFit="1" customWidth="1"/>
    <col min="7958" max="7958" width="5.7109375" style="16" bestFit="1" customWidth="1"/>
    <col min="7959" max="8192" width="11.42578125" style="16"/>
    <col min="8193" max="8193" width="9.28515625" style="16" customWidth="1"/>
    <col min="8194" max="8194" width="14.5703125" style="16" customWidth="1"/>
    <col min="8195" max="8195" width="45.140625" style="16" customWidth="1"/>
    <col min="8196" max="8196" width="11.42578125" style="16"/>
    <col min="8197" max="8197" width="11.7109375" style="16" customWidth="1"/>
    <col min="8198" max="8198" width="10.7109375" style="16" customWidth="1"/>
    <col min="8199" max="8199" width="8.85546875" style="16" customWidth="1"/>
    <col min="8200" max="8200" width="12.42578125" style="16" customWidth="1"/>
    <col min="8201" max="8201" width="10" style="16" customWidth="1"/>
    <col min="8202" max="8202" width="11.28515625" style="16" customWidth="1"/>
    <col min="8203" max="8204" width="8.85546875" style="16" customWidth="1"/>
    <col min="8205" max="8205" width="10.85546875" style="16" customWidth="1"/>
    <col min="8206" max="8206" width="8.85546875" style="16" customWidth="1"/>
    <col min="8207" max="8207" width="12.42578125" style="16" customWidth="1"/>
    <col min="8208" max="8208" width="13" style="16" customWidth="1"/>
    <col min="8209" max="8209" width="7.85546875" style="16" customWidth="1"/>
    <col min="8210" max="8210" width="8.85546875" style="16" customWidth="1"/>
    <col min="8211" max="8211" width="8.7109375" style="16" customWidth="1"/>
    <col min="8212" max="8212" width="10.5703125" style="16" customWidth="1"/>
    <col min="8213" max="8213" width="10.85546875" style="16" bestFit="1" customWidth="1"/>
    <col min="8214" max="8214" width="5.7109375" style="16" bestFit="1" customWidth="1"/>
    <col min="8215" max="8448" width="11.42578125" style="16"/>
    <col min="8449" max="8449" width="9.28515625" style="16" customWidth="1"/>
    <col min="8450" max="8450" width="14.5703125" style="16" customWidth="1"/>
    <col min="8451" max="8451" width="45.140625" style="16" customWidth="1"/>
    <col min="8452" max="8452" width="11.42578125" style="16"/>
    <col min="8453" max="8453" width="11.7109375" style="16" customWidth="1"/>
    <col min="8454" max="8454" width="10.7109375" style="16" customWidth="1"/>
    <col min="8455" max="8455" width="8.85546875" style="16" customWidth="1"/>
    <col min="8456" max="8456" width="12.42578125" style="16" customWidth="1"/>
    <col min="8457" max="8457" width="10" style="16" customWidth="1"/>
    <col min="8458" max="8458" width="11.28515625" style="16" customWidth="1"/>
    <col min="8459" max="8460" width="8.85546875" style="16" customWidth="1"/>
    <col min="8461" max="8461" width="10.85546875" style="16" customWidth="1"/>
    <col min="8462" max="8462" width="8.85546875" style="16" customWidth="1"/>
    <col min="8463" max="8463" width="12.42578125" style="16" customWidth="1"/>
    <col min="8464" max="8464" width="13" style="16" customWidth="1"/>
    <col min="8465" max="8465" width="7.85546875" style="16" customWidth="1"/>
    <col min="8466" max="8466" width="8.85546875" style="16" customWidth="1"/>
    <col min="8467" max="8467" width="8.7109375" style="16" customWidth="1"/>
    <col min="8468" max="8468" width="10.5703125" style="16" customWidth="1"/>
    <col min="8469" max="8469" width="10.85546875" style="16" bestFit="1" customWidth="1"/>
    <col min="8470" max="8470" width="5.7109375" style="16" bestFit="1" customWidth="1"/>
    <col min="8471" max="8704" width="11.42578125" style="16"/>
    <col min="8705" max="8705" width="9.28515625" style="16" customWidth="1"/>
    <col min="8706" max="8706" width="14.5703125" style="16" customWidth="1"/>
    <col min="8707" max="8707" width="45.140625" style="16" customWidth="1"/>
    <col min="8708" max="8708" width="11.42578125" style="16"/>
    <col min="8709" max="8709" width="11.7109375" style="16" customWidth="1"/>
    <col min="8710" max="8710" width="10.7109375" style="16" customWidth="1"/>
    <col min="8711" max="8711" width="8.85546875" style="16" customWidth="1"/>
    <col min="8712" max="8712" width="12.42578125" style="16" customWidth="1"/>
    <col min="8713" max="8713" width="10" style="16" customWidth="1"/>
    <col min="8714" max="8714" width="11.28515625" style="16" customWidth="1"/>
    <col min="8715" max="8716" width="8.85546875" style="16" customWidth="1"/>
    <col min="8717" max="8717" width="10.85546875" style="16" customWidth="1"/>
    <col min="8718" max="8718" width="8.85546875" style="16" customWidth="1"/>
    <col min="8719" max="8719" width="12.42578125" style="16" customWidth="1"/>
    <col min="8720" max="8720" width="13" style="16" customWidth="1"/>
    <col min="8721" max="8721" width="7.85546875" style="16" customWidth="1"/>
    <col min="8722" max="8722" width="8.85546875" style="16" customWidth="1"/>
    <col min="8723" max="8723" width="8.7109375" style="16" customWidth="1"/>
    <col min="8724" max="8724" width="10.5703125" style="16" customWidth="1"/>
    <col min="8725" max="8725" width="10.85546875" style="16" bestFit="1" customWidth="1"/>
    <col min="8726" max="8726" width="5.7109375" style="16" bestFit="1" customWidth="1"/>
    <col min="8727" max="8960" width="11.42578125" style="16"/>
    <col min="8961" max="8961" width="9.28515625" style="16" customWidth="1"/>
    <col min="8962" max="8962" width="14.5703125" style="16" customWidth="1"/>
    <col min="8963" max="8963" width="45.140625" style="16" customWidth="1"/>
    <col min="8964" max="8964" width="11.42578125" style="16"/>
    <col min="8965" max="8965" width="11.7109375" style="16" customWidth="1"/>
    <col min="8966" max="8966" width="10.7109375" style="16" customWidth="1"/>
    <col min="8967" max="8967" width="8.85546875" style="16" customWidth="1"/>
    <col min="8968" max="8968" width="12.42578125" style="16" customWidth="1"/>
    <col min="8969" max="8969" width="10" style="16" customWidth="1"/>
    <col min="8970" max="8970" width="11.28515625" style="16" customWidth="1"/>
    <col min="8971" max="8972" width="8.85546875" style="16" customWidth="1"/>
    <col min="8973" max="8973" width="10.85546875" style="16" customWidth="1"/>
    <col min="8974" max="8974" width="8.85546875" style="16" customWidth="1"/>
    <col min="8975" max="8975" width="12.42578125" style="16" customWidth="1"/>
    <col min="8976" max="8976" width="13" style="16" customWidth="1"/>
    <col min="8977" max="8977" width="7.85546875" style="16" customWidth="1"/>
    <col min="8978" max="8978" width="8.85546875" style="16" customWidth="1"/>
    <col min="8979" max="8979" width="8.7109375" style="16" customWidth="1"/>
    <col min="8980" max="8980" width="10.5703125" style="16" customWidth="1"/>
    <col min="8981" max="8981" width="10.85546875" style="16" bestFit="1" customWidth="1"/>
    <col min="8982" max="8982" width="5.7109375" style="16" bestFit="1" customWidth="1"/>
    <col min="8983" max="9216" width="11.42578125" style="16"/>
    <col min="9217" max="9217" width="9.28515625" style="16" customWidth="1"/>
    <col min="9218" max="9218" width="14.5703125" style="16" customWidth="1"/>
    <col min="9219" max="9219" width="45.140625" style="16" customWidth="1"/>
    <col min="9220" max="9220" width="11.42578125" style="16"/>
    <col min="9221" max="9221" width="11.7109375" style="16" customWidth="1"/>
    <col min="9222" max="9222" width="10.7109375" style="16" customWidth="1"/>
    <col min="9223" max="9223" width="8.85546875" style="16" customWidth="1"/>
    <col min="9224" max="9224" width="12.42578125" style="16" customWidth="1"/>
    <col min="9225" max="9225" width="10" style="16" customWidth="1"/>
    <col min="9226" max="9226" width="11.28515625" style="16" customWidth="1"/>
    <col min="9227" max="9228" width="8.85546875" style="16" customWidth="1"/>
    <col min="9229" max="9229" width="10.85546875" style="16" customWidth="1"/>
    <col min="9230" max="9230" width="8.85546875" style="16" customWidth="1"/>
    <col min="9231" max="9231" width="12.42578125" style="16" customWidth="1"/>
    <col min="9232" max="9232" width="13" style="16" customWidth="1"/>
    <col min="9233" max="9233" width="7.85546875" style="16" customWidth="1"/>
    <col min="9234" max="9234" width="8.85546875" style="16" customWidth="1"/>
    <col min="9235" max="9235" width="8.7109375" style="16" customWidth="1"/>
    <col min="9236" max="9236" width="10.5703125" style="16" customWidth="1"/>
    <col min="9237" max="9237" width="10.85546875" style="16" bestFit="1" customWidth="1"/>
    <col min="9238" max="9238" width="5.7109375" style="16" bestFit="1" customWidth="1"/>
    <col min="9239" max="9472" width="11.42578125" style="16"/>
    <col min="9473" max="9473" width="9.28515625" style="16" customWidth="1"/>
    <col min="9474" max="9474" width="14.5703125" style="16" customWidth="1"/>
    <col min="9475" max="9475" width="45.140625" style="16" customWidth="1"/>
    <col min="9476" max="9476" width="11.42578125" style="16"/>
    <col min="9477" max="9477" width="11.7109375" style="16" customWidth="1"/>
    <col min="9478" max="9478" width="10.7109375" style="16" customWidth="1"/>
    <col min="9479" max="9479" width="8.85546875" style="16" customWidth="1"/>
    <col min="9480" max="9480" width="12.42578125" style="16" customWidth="1"/>
    <col min="9481" max="9481" width="10" style="16" customWidth="1"/>
    <col min="9482" max="9482" width="11.28515625" style="16" customWidth="1"/>
    <col min="9483" max="9484" width="8.85546875" style="16" customWidth="1"/>
    <col min="9485" max="9485" width="10.85546875" style="16" customWidth="1"/>
    <col min="9486" max="9486" width="8.85546875" style="16" customWidth="1"/>
    <col min="9487" max="9487" width="12.42578125" style="16" customWidth="1"/>
    <col min="9488" max="9488" width="13" style="16" customWidth="1"/>
    <col min="9489" max="9489" width="7.85546875" style="16" customWidth="1"/>
    <col min="9490" max="9490" width="8.85546875" style="16" customWidth="1"/>
    <col min="9491" max="9491" width="8.7109375" style="16" customWidth="1"/>
    <col min="9492" max="9492" width="10.5703125" style="16" customWidth="1"/>
    <col min="9493" max="9493" width="10.85546875" style="16" bestFit="1" customWidth="1"/>
    <col min="9494" max="9494" width="5.7109375" style="16" bestFit="1" customWidth="1"/>
    <col min="9495" max="9728" width="11.42578125" style="16"/>
    <col min="9729" max="9729" width="9.28515625" style="16" customWidth="1"/>
    <col min="9730" max="9730" width="14.5703125" style="16" customWidth="1"/>
    <col min="9731" max="9731" width="45.140625" style="16" customWidth="1"/>
    <col min="9732" max="9732" width="11.42578125" style="16"/>
    <col min="9733" max="9733" width="11.7109375" style="16" customWidth="1"/>
    <col min="9734" max="9734" width="10.7109375" style="16" customWidth="1"/>
    <col min="9735" max="9735" width="8.85546875" style="16" customWidth="1"/>
    <col min="9736" max="9736" width="12.42578125" style="16" customWidth="1"/>
    <col min="9737" max="9737" width="10" style="16" customWidth="1"/>
    <col min="9738" max="9738" width="11.28515625" style="16" customWidth="1"/>
    <col min="9739" max="9740" width="8.85546875" style="16" customWidth="1"/>
    <col min="9741" max="9741" width="10.85546875" style="16" customWidth="1"/>
    <col min="9742" max="9742" width="8.85546875" style="16" customWidth="1"/>
    <col min="9743" max="9743" width="12.42578125" style="16" customWidth="1"/>
    <col min="9744" max="9744" width="13" style="16" customWidth="1"/>
    <col min="9745" max="9745" width="7.85546875" style="16" customWidth="1"/>
    <col min="9746" max="9746" width="8.85546875" style="16" customWidth="1"/>
    <col min="9747" max="9747" width="8.7109375" style="16" customWidth="1"/>
    <col min="9748" max="9748" width="10.5703125" style="16" customWidth="1"/>
    <col min="9749" max="9749" width="10.85546875" style="16" bestFit="1" customWidth="1"/>
    <col min="9750" max="9750" width="5.7109375" style="16" bestFit="1" customWidth="1"/>
    <col min="9751" max="9984" width="11.42578125" style="16"/>
    <col min="9985" max="9985" width="9.28515625" style="16" customWidth="1"/>
    <col min="9986" max="9986" width="14.5703125" style="16" customWidth="1"/>
    <col min="9987" max="9987" width="45.140625" style="16" customWidth="1"/>
    <col min="9988" max="9988" width="11.42578125" style="16"/>
    <col min="9989" max="9989" width="11.7109375" style="16" customWidth="1"/>
    <col min="9990" max="9990" width="10.7109375" style="16" customWidth="1"/>
    <col min="9991" max="9991" width="8.85546875" style="16" customWidth="1"/>
    <col min="9992" max="9992" width="12.42578125" style="16" customWidth="1"/>
    <col min="9993" max="9993" width="10" style="16" customWidth="1"/>
    <col min="9994" max="9994" width="11.28515625" style="16" customWidth="1"/>
    <col min="9995" max="9996" width="8.85546875" style="16" customWidth="1"/>
    <col min="9997" max="9997" width="10.85546875" style="16" customWidth="1"/>
    <col min="9998" max="9998" width="8.85546875" style="16" customWidth="1"/>
    <col min="9999" max="9999" width="12.42578125" style="16" customWidth="1"/>
    <col min="10000" max="10000" width="13" style="16" customWidth="1"/>
    <col min="10001" max="10001" width="7.85546875" style="16" customWidth="1"/>
    <col min="10002" max="10002" width="8.85546875" style="16" customWidth="1"/>
    <col min="10003" max="10003" width="8.7109375" style="16" customWidth="1"/>
    <col min="10004" max="10004" width="10.5703125" style="16" customWidth="1"/>
    <col min="10005" max="10005" width="10.85546875" style="16" bestFit="1" customWidth="1"/>
    <col min="10006" max="10006" width="5.7109375" style="16" bestFit="1" customWidth="1"/>
    <col min="10007" max="10240" width="11.42578125" style="16"/>
    <col min="10241" max="10241" width="9.28515625" style="16" customWidth="1"/>
    <col min="10242" max="10242" width="14.5703125" style="16" customWidth="1"/>
    <col min="10243" max="10243" width="45.140625" style="16" customWidth="1"/>
    <col min="10244" max="10244" width="11.42578125" style="16"/>
    <col min="10245" max="10245" width="11.7109375" style="16" customWidth="1"/>
    <col min="10246" max="10246" width="10.7109375" style="16" customWidth="1"/>
    <col min="10247" max="10247" width="8.85546875" style="16" customWidth="1"/>
    <col min="10248" max="10248" width="12.42578125" style="16" customWidth="1"/>
    <col min="10249" max="10249" width="10" style="16" customWidth="1"/>
    <col min="10250" max="10250" width="11.28515625" style="16" customWidth="1"/>
    <col min="10251" max="10252" width="8.85546875" style="16" customWidth="1"/>
    <col min="10253" max="10253" width="10.85546875" style="16" customWidth="1"/>
    <col min="10254" max="10254" width="8.85546875" style="16" customWidth="1"/>
    <col min="10255" max="10255" width="12.42578125" style="16" customWidth="1"/>
    <col min="10256" max="10256" width="13" style="16" customWidth="1"/>
    <col min="10257" max="10257" width="7.85546875" style="16" customWidth="1"/>
    <col min="10258" max="10258" width="8.85546875" style="16" customWidth="1"/>
    <col min="10259" max="10259" width="8.7109375" style="16" customWidth="1"/>
    <col min="10260" max="10260" width="10.5703125" style="16" customWidth="1"/>
    <col min="10261" max="10261" width="10.85546875" style="16" bestFit="1" customWidth="1"/>
    <col min="10262" max="10262" width="5.7109375" style="16" bestFit="1" customWidth="1"/>
    <col min="10263" max="10496" width="11.42578125" style="16"/>
    <col min="10497" max="10497" width="9.28515625" style="16" customWidth="1"/>
    <col min="10498" max="10498" width="14.5703125" style="16" customWidth="1"/>
    <col min="10499" max="10499" width="45.140625" style="16" customWidth="1"/>
    <col min="10500" max="10500" width="11.42578125" style="16"/>
    <col min="10501" max="10501" width="11.7109375" style="16" customWidth="1"/>
    <col min="10502" max="10502" width="10.7109375" style="16" customWidth="1"/>
    <col min="10503" max="10503" width="8.85546875" style="16" customWidth="1"/>
    <col min="10504" max="10504" width="12.42578125" style="16" customWidth="1"/>
    <col min="10505" max="10505" width="10" style="16" customWidth="1"/>
    <col min="10506" max="10506" width="11.28515625" style="16" customWidth="1"/>
    <col min="10507" max="10508" width="8.85546875" style="16" customWidth="1"/>
    <col min="10509" max="10509" width="10.85546875" style="16" customWidth="1"/>
    <col min="10510" max="10510" width="8.85546875" style="16" customWidth="1"/>
    <col min="10511" max="10511" width="12.42578125" style="16" customWidth="1"/>
    <col min="10512" max="10512" width="13" style="16" customWidth="1"/>
    <col min="10513" max="10513" width="7.85546875" style="16" customWidth="1"/>
    <col min="10514" max="10514" width="8.85546875" style="16" customWidth="1"/>
    <col min="10515" max="10515" width="8.7109375" style="16" customWidth="1"/>
    <col min="10516" max="10516" width="10.5703125" style="16" customWidth="1"/>
    <col min="10517" max="10517" width="10.85546875" style="16" bestFit="1" customWidth="1"/>
    <col min="10518" max="10518" width="5.7109375" style="16" bestFit="1" customWidth="1"/>
    <col min="10519" max="10752" width="11.42578125" style="16"/>
    <col min="10753" max="10753" width="9.28515625" style="16" customWidth="1"/>
    <col min="10754" max="10754" width="14.5703125" style="16" customWidth="1"/>
    <col min="10755" max="10755" width="45.140625" style="16" customWidth="1"/>
    <col min="10756" max="10756" width="11.42578125" style="16"/>
    <col min="10757" max="10757" width="11.7109375" style="16" customWidth="1"/>
    <col min="10758" max="10758" width="10.7109375" style="16" customWidth="1"/>
    <col min="10759" max="10759" width="8.85546875" style="16" customWidth="1"/>
    <col min="10760" max="10760" width="12.42578125" style="16" customWidth="1"/>
    <col min="10761" max="10761" width="10" style="16" customWidth="1"/>
    <col min="10762" max="10762" width="11.28515625" style="16" customWidth="1"/>
    <col min="10763" max="10764" width="8.85546875" style="16" customWidth="1"/>
    <col min="10765" max="10765" width="10.85546875" style="16" customWidth="1"/>
    <col min="10766" max="10766" width="8.85546875" style="16" customWidth="1"/>
    <col min="10767" max="10767" width="12.42578125" style="16" customWidth="1"/>
    <col min="10768" max="10768" width="13" style="16" customWidth="1"/>
    <col min="10769" max="10769" width="7.85546875" style="16" customWidth="1"/>
    <col min="10770" max="10770" width="8.85546875" style="16" customWidth="1"/>
    <col min="10771" max="10771" width="8.7109375" style="16" customWidth="1"/>
    <col min="10772" max="10772" width="10.5703125" style="16" customWidth="1"/>
    <col min="10773" max="10773" width="10.85546875" style="16" bestFit="1" customWidth="1"/>
    <col min="10774" max="10774" width="5.7109375" style="16" bestFit="1" customWidth="1"/>
    <col min="10775" max="11008" width="11.42578125" style="16"/>
    <col min="11009" max="11009" width="9.28515625" style="16" customWidth="1"/>
    <col min="11010" max="11010" width="14.5703125" style="16" customWidth="1"/>
    <col min="11011" max="11011" width="45.140625" style="16" customWidth="1"/>
    <col min="11012" max="11012" width="11.42578125" style="16"/>
    <col min="11013" max="11013" width="11.7109375" style="16" customWidth="1"/>
    <col min="11014" max="11014" width="10.7109375" style="16" customWidth="1"/>
    <col min="11015" max="11015" width="8.85546875" style="16" customWidth="1"/>
    <col min="11016" max="11016" width="12.42578125" style="16" customWidth="1"/>
    <col min="11017" max="11017" width="10" style="16" customWidth="1"/>
    <col min="11018" max="11018" width="11.28515625" style="16" customWidth="1"/>
    <col min="11019" max="11020" width="8.85546875" style="16" customWidth="1"/>
    <col min="11021" max="11021" width="10.85546875" style="16" customWidth="1"/>
    <col min="11022" max="11022" width="8.85546875" style="16" customWidth="1"/>
    <col min="11023" max="11023" width="12.42578125" style="16" customWidth="1"/>
    <col min="11024" max="11024" width="13" style="16" customWidth="1"/>
    <col min="11025" max="11025" width="7.85546875" style="16" customWidth="1"/>
    <col min="11026" max="11026" width="8.85546875" style="16" customWidth="1"/>
    <col min="11027" max="11027" width="8.7109375" style="16" customWidth="1"/>
    <col min="11028" max="11028" width="10.5703125" style="16" customWidth="1"/>
    <col min="11029" max="11029" width="10.85546875" style="16" bestFit="1" customWidth="1"/>
    <col min="11030" max="11030" width="5.7109375" style="16" bestFit="1" customWidth="1"/>
    <col min="11031" max="11264" width="11.42578125" style="16"/>
    <col min="11265" max="11265" width="9.28515625" style="16" customWidth="1"/>
    <col min="11266" max="11266" width="14.5703125" style="16" customWidth="1"/>
    <col min="11267" max="11267" width="45.140625" style="16" customWidth="1"/>
    <col min="11268" max="11268" width="11.42578125" style="16"/>
    <col min="11269" max="11269" width="11.7109375" style="16" customWidth="1"/>
    <col min="11270" max="11270" width="10.7109375" style="16" customWidth="1"/>
    <col min="11271" max="11271" width="8.85546875" style="16" customWidth="1"/>
    <col min="11272" max="11272" width="12.42578125" style="16" customWidth="1"/>
    <col min="11273" max="11273" width="10" style="16" customWidth="1"/>
    <col min="11274" max="11274" width="11.28515625" style="16" customWidth="1"/>
    <col min="11275" max="11276" width="8.85546875" style="16" customWidth="1"/>
    <col min="11277" max="11277" width="10.85546875" style="16" customWidth="1"/>
    <col min="11278" max="11278" width="8.85546875" style="16" customWidth="1"/>
    <col min="11279" max="11279" width="12.42578125" style="16" customWidth="1"/>
    <col min="11280" max="11280" width="13" style="16" customWidth="1"/>
    <col min="11281" max="11281" width="7.85546875" style="16" customWidth="1"/>
    <col min="11282" max="11282" width="8.85546875" style="16" customWidth="1"/>
    <col min="11283" max="11283" width="8.7109375" style="16" customWidth="1"/>
    <col min="11284" max="11284" width="10.5703125" style="16" customWidth="1"/>
    <col min="11285" max="11285" width="10.85546875" style="16" bestFit="1" customWidth="1"/>
    <col min="11286" max="11286" width="5.7109375" style="16" bestFit="1" customWidth="1"/>
    <col min="11287" max="11520" width="11.42578125" style="16"/>
    <col min="11521" max="11521" width="9.28515625" style="16" customWidth="1"/>
    <col min="11522" max="11522" width="14.5703125" style="16" customWidth="1"/>
    <col min="11523" max="11523" width="45.140625" style="16" customWidth="1"/>
    <col min="11524" max="11524" width="11.42578125" style="16"/>
    <col min="11525" max="11525" width="11.7109375" style="16" customWidth="1"/>
    <col min="11526" max="11526" width="10.7109375" style="16" customWidth="1"/>
    <col min="11527" max="11527" width="8.85546875" style="16" customWidth="1"/>
    <col min="11528" max="11528" width="12.42578125" style="16" customWidth="1"/>
    <col min="11529" max="11529" width="10" style="16" customWidth="1"/>
    <col min="11530" max="11530" width="11.28515625" style="16" customWidth="1"/>
    <col min="11531" max="11532" width="8.85546875" style="16" customWidth="1"/>
    <col min="11533" max="11533" width="10.85546875" style="16" customWidth="1"/>
    <col min="11534" max="11534" width="8.85546875" style="16" customWidth="1"/>
    <col min="11535" max="11535" width="12.42578125" style="16" customWidth="1"/>
    <col min="11536" max="11536" width="13" style="16" customWidth="1"/>
    <col min="11537" max="11537" width="7.85546875" style="16" customWidth="1"/>
    <col min="11538" max="11538" width="8.85546875" style="16" customWidth="1"/>
    <col min="11539" max="11539" width="8.7109375" style="16" customWidth="1"/>
    <col min="11540" max="11540" width="10.5703125" style="16" customWidth="1"/>
    <col min="11541" max="11541" width="10.85546875" style="16" bestFit="1" customWidth="1"/>
    <col min="11542" max="11542" width="5.7109375" style="16" bestFit="1" customWidth="1"/>
    <col min="11543" max="11776" width="11.42578125" style="16"/>
    <col min="11777" max="11777" width="9.28515625" style="16" customWidth="1"/>
    <col min="11778" max="11778" width="14.5703125" style="16" customWidth="1"/>
    <col min="11779" max="11779" width="45.140625" style="16" customWidth="1"/>
    <col min="11780" max="11780" width="11.42578125" style="16"/>
    <col min="11781" max="11781" width="11.7109375" style="16" customWidth="1"/>
    <col min="11782" max="11782" width="10.7109375" style="16" customWidth="1"/>
    <col min="11783" max="11783" width="8.85546875" style="16" customWidth="1"/>
    <col min="11784" max="11784" width="12.42578125" style="16" customWidth="1"/>
    <col min="11785" max="11785" width="10" style="16" customWidth="1"/>
    <col min="11786" max="11786" width="11.28515625" style="16" customWidth="1"/>
    <col min="11787" max="11788" width="8.85546875" style="16" customWidth="1"/>
    <col min="11789" max="11789" width="10.85546875" style="16" customWidth="1"/>
    <col min="11790" max="11790" width="8.85546875" style="16" customWidth="1"/>
    <col min="11791" max="11791" width="12.42578125" style="16" customWidth="1"/>
    <col min="11792" max="11792" width="13" style="16" customWidth="1"/>
    <col min="11793" max="11793" width="7.85546875" style="16" customWidth="1"/>
    <col min="11794" max="11794" width="8.85546875" style="16" customWidth="1"/>
    <col min="11795" max="11795" width="8.7109375" style="16" customWidth="1"/>
    <col min="11796" max="11796" width="10.5703125" style="16" customWidth="1"/>
    <col min="11797" max="11797" width="10.85546875" style="16" bestFit="1" customWidth="1"/>
    <col min="11798" max="11798" width="5.7109375" style="16" bestFit="1" customWidth="1"/>
    <col min="11799" max="12032" width="11.42578125" style="16"/>
    <col min="12033" max="12033" width="9.28515625" style="16" customWidth="1"/>
    <col min="12034" max="12034" width="14.5703125" style="16" customWidth="1"/>
    <col min="12035" max="12035" width="45.140625" style="16" customWidth="1"/>
    <col min="12036" max="12036" width="11.42578125" style="16"/>
    <col min="12037" max="12037" width="11.7109375" style="16" customWidth="1"/>
    <col min="12038" max="12038" width="10.7109375" style="16" customWidth="1"/>
    <col min="12039" max="12039" width="8.85546875" style="16" customWidth="1"/>
    <col min="12040" max="12040" width="12.42578125" style="16" customWidth="1"/>
    <col min="12041" max="12041" width="10" style="16" customWidth="1"/>
    <col min="12042" max="12042" width="11.28515625" style="16" customWidth="1"/>
    <col min="12043" max="12044" width="8.85546875" style="16" customWidth="1"/>
    <col min="12045" max="12045" width="10.85546875" style="16" customWidth="1"/>
    <col min="12046" max="12046" width="8.85546875" style="16" customWidth="1"/>
    <col min="12047" max="12047" width="12.42578125" style="16" customWidth="1"/>
    <col min="12048" max="12048" width="13" style="16" customWidth="1"/>
    <col min="12049" max="12049" width="7.85546875" style="16" customWidth="1"/>
    <col min="12050" max="12050" width="8.85546875" style="16" customWidth="1"/>
    <col min="12051" max="12051" width="8.7109375" style="16" customWidth="1"/>
    <col min="12052" max="12052" width="10.5703125" style="16" customWidth="1"/>
    <col min="12053" max="12053" width="10.85546875" style="16" bestFit="1" customWidth="1"/>
    <col min="12054" max="12054" width="5.7109375" style="16" bestFit="1" customWidth="1"/>
    <col min="12055" max="12288" width="11.42578125" style="16"/>
    <col min="12289" max="12289" width="9.28515625" style="16" customWidth="1"/>
    <col min="12290" max="12290" width="14.5703125" style="16" customWidth="1"/>
    <col min="12291" max="12291" width="45.140625" style="16" customWidth="1"/>
    <col min="12292" max="12292" width="11.42578125" style="16"/>
    <col min="12293" max="12293" width="11.7109375" style="16" customWidth="1"/>
    <col min="12294" max="12294" width="10.7109375" style="16" customWidth="1"/>
    <col min="12295" max="12295" width="8.85546875" style="16" customWidth="1"/>
    <col min="12296" max="12296" width="12.42578125" style="16" customWidth="1"/>
    <col min="12297" max="12297" width="10" style="16" customWidth="1"/>
    <col min="12298" max="12298" width="11.28515625" style="16" customWidth="1"/>
    <col min="12299" max="12300" width="8.85546875" style="16" customWidth="1"/>
    <col min="12301" max="12301" width="10.85546875" style="16" customWidth="1"/>
    <col min="12302" max="12302" width="8.85546875" style="16" customWidth="1"/>
    <col min="12303" max="12303" width="12.42578125" style="16" customWidth="1"/>
    <col min="12304" max="12304" width="13" style="16" customWidth="1"/>
    <col min="12305" max="12305" width="7.85546875" style="16" customWidth="1"/>
    <col min="12306" max="12306" width="8.85546875" style="16" customWidth="1"/>
    <col min="12307" max="12307" width="8.7109375" style="16" customWidth="1"/>
    <col min="12308" max="12308" width="10.5703125" style="16" customWidth="1"/>
    <col min="12309" max="12309" width="10.85546875" style="16" bestFit="1" customWidth="1"/>
    <col min="12310" max="12310" width="5.7109375" style="16" bestFit="1" customWidth="1"/>
    <col min="12311" max="12544" width="11.42578125" style="16"/>
    <col min="12545" max="12545" width="9.28515625" style="16" customWidth="1"/>
    <col min="12546" max="12546" width="14.5703125" style="16" customWidth="1"/>
    <col min="12547" max="12547" width="45.140625" style="16" customWidth="1"/>
    <col min="12548" max="12548" width="11.42578125" style="16"/>
    <col min="12549" max="12549" width="11.7109375" style="16" customWidth="1"/>
    <col min="12550" max="12550" width="10.7109375" style="16" customWidth="1"/>
    <col min="12551" max="12551" width="8.85546875" style="16" customWidth="1"/>
    <col min="12552" max="12552" width="12.42578125" style="16" customWidth="1"/>
    <col min="12553" max="12553" width="10" style="16" customWidth="1"/>
    <col min="12554" max="12554" width="11.28515625" style="16" customWidth="1"/>
    <col min="12555" max="12556" width="8.85546875" style="16" customWidth="1"/>
    <col min="12557" max="12557" width="10.85546875" style="16" customWidth="1"/>
    <col min="12558" max="12558" width="8.85546875" style="16" customWidth="1"/>
    <col min="12559" max="12559" width="12.42578125" style="16" customWidth="1"/>
    <col min="12560" max="12560" width="13" style="16" customWidth="1"/>
    <col min="12561" max="12561" width="7.85546875" style="16" customWidth="1"/>
    <col min="12562" max="12562" width="8.85546875" style="16" customWidth="1"/>
    <col min="12563" max="12563" width="8.7109375" style="16" customWidth="1"/>
    <col min="12564" max="12564" width="10.5703125" style="16" customWidth="1"/>
    <col min="12565" max="12565" width="10.85546875" style="16" bestFit="1" customWidth="1"/>
    <col min="12566" max="12566" width="5.7109375" style="16" bestFit="1" customWidth="1"/>
    <col min="12567" max="12800" width="11.42578125" style="16"/>
    <col min="12801" max="12801" width="9.28515625" style="16" customWidth="1"/>
    <col min="12802" max="12802" width="14.5703125" style="16" customWidth="1"/>
    <col min="12803" max="12803" width="45.140625" style="16" customWidth="1"/>
    <col min="12804" max="12804" width="11.42578125" style="16"/>
    <col min="12805" max="12805" width="11.7109375" style="16" customWidth="1"/>
    <col min="12806" max="12806" width="10.7109375" style="16" customWidth="1"/>
    <col min="12807" max="12807" width="8.85546875" style="16" customWidth="1"/>
    <col min="12808" max="12808" width="12.42578125" style="16" customWidth="1"/>
    <col min="12809" max="12809" width="10" style="16" customWidth="1"/>
    <col min="12810" max="12810" width="11.28515625" style="16" customWidth="1"/>
    <col min="12811" max="12812" width="8.85546875" style="16" customWidth="1"/>
    <col min="12813" max="12813" width="10.85546875" style="16" customWidth="1"/>
    <col min="12814" max="12814" width="8.85546875" style="16" customWidth="1"/>
    <col min="12815" max="12815" width="12.42578125" style="16" customWidth="1"/>
    <col min="12816" max="12816" width="13" style="16" customWidth="1"/>
    <col min="12817" max="12817" width="7.85546875" style="16" customWidth="1"/>
    <col min="12818" max="12818" width="8.85546875" style="16" customWidth="1"/>
    <col min="12819" max="12819" width="8.7109375" style="16" customWidth="1"/>
    <col min="12820" max="12820" width="10.5703125" style="16" customWidth="1"/>
    <col min="12821" max="12821" width="10.85546875" style="16" bestFit="1" customWidth="1"/>
    <col min="12822" max="12822" width="5.7109375" style="16" bestFit="1" customWidth="1"/>
    <col min="12823" max="13056" width="11.42578125" style="16"/>
    <col min="13057" max="13057" width="9.28515625" style="16" customWidth="1"/>
    <col min="13058" max="13058" width="14.5703125" style="16" customWidth="1"/>
    <col min="13059" max="13059" width="45.140625" style="16" customWidth="1"/>
    <col min="13060" max="13060" width="11.42578125" style="16"/>
    <col min="13061" max="13061" width="11.7109375" style="16" customWidth="1"/>
    <col min="13062" max="13062" width="10.7109375" style="16" customWidth="1"/>
    <col min="13063" max="13063" width="8.85546875" style="16" customWidth="1"/>
    <col min="13064" max="13064" width="12.42578125" style="16" customWidth="1"/>
    <col min="13065" max="13065" width="10" style="16" customWidth="1"/>
    <col min="13066" max="13066" width="11.28515625" style="16" customWidth="1"/>
    <col min="13067" max="13068" width="8.85546875" style="16" customWidth="1"/>
    <col min="13069" max="13069" width="10.85546875" style="16" customWidth="1"/>
    <col min="13070" max="13070" width="8.85546875" style="16" customWidth="1"/>
    <col min="13071" max="13071" width="12.42578125" style="16" customWidth="1"/>
    <col min="13072" max="13072" width="13" style="16" customWidth="1"/>
    <col min="13073" max="13073" width="7.85546875" style="16" customWidth="1"/>
    <col min="13074" max="13074" width="8.85546875" style="16" customWidth="1"/>
    <col min="13075" max="13075" width="8.7109375" style="16" customWidth="1"/>
    <col min="13076" max="13076" width="10.5703125" style="16" customWidth="1"/>
    <col min="13077" max="13077" width="10.85546875" style="16" bestFit="1" customWidth="1"/>
    <col min="13078" max="13078" width="5.7109375" style="16" bestFit="1" customWidth="1"/>
    <col min="13079" max="13312" width="11.42578125" style="16"/>
    <col min="13313" max="13313" width="9.28515625" style="16" customWidth="1"/>
    <col min="13314" max="13314" width="14.5703125" style="16" customWidth="1"/>
    <col min="13315" max="13315" width="45.140625" style="16" customWidth="1"/>
    <col min="13316" max="13316" width="11.42578125" style="16"/>
    <col min="13317" max="13317" width="11.7109375" style="16" customWidth="1"/>
    <col min="13318" max="13318" width="10.7109375" style="16" customWidth="1"/>
    <col min="13319" max="13319" width="8.85546875" style="16" customWidth="1"/>
    <col min="13320" max="13320" width="12.42578125" style="16" customWidth="1"/>
    <col min="13321" max="13321" width="10" style="16" customWidth="1"/>
    <col min="13322" max="13322" width="11.28515625" style="16" customWidth="1"/>
    <col min="13323" max="13324" width="8.85546875" style="16" customWidth="1"/>
    <col min="13325" max="13325" width="10.85546875" style="16" customWidth="1"/>
    <col min="13326" max="13326" width="8.85546875" style="16" customWidth="1"/>
    <col min="13327" max="13327" width="12.42578125" style="16" customWidth="1"/>
    <col min="13328" max="13328" width="13" style="16" customWidth="1"/>
    <col min="13329" max="13329" width="7.85546875" style="16" customWidth="1"/>
    <col min="13330" max="13330" width="8.85546875" style="16" customWidth="1"/>
    <col min="13331" max="13331" width="8.7109375" style="16" customWidth="1"/>
    <col min="13332" max="13332" width="10.5703125" style="16" customWidth="1"/>
    <col min="13333" max="13333" width="10.85546875" style="16" bestFit="1" customWidth="1"/>
    <col min="13334" max="13334" width="5.7109375" style="16" bestFit="1" customWidth="1"/>
    <col min="13335" max="13568" width="11.42578125" style="16"/>
    <col min="13569" max="13569" width="9.28515625" style="16" customWidth="1"/>
    <col min="13570" max="13570" width="14.5703125" style="16" customWidth="1"/>
    <col min="13571" max="13571" width="45.140625" style="16" customWidth="1"/>
    <col min="13572" max="13572" width="11.42578125" style="16"/>
    <col min="13573" max="13573" width="11.7109375" style="16" customWidth="1"/>
    <col min="13574" max="13574" width="10.7109375" style="16" customWidth="1"/>
    <col min="13575" max="13575" width="8.85546875" style="16" customWidth="1"/>
    <col min="13576" max="13576" width="12.42578125" style="16" customWidth="1"/>
    <col min="13577" max="13577" width="10" style="16" customWidth="1"/>
    <col min="13578" max="13578" width="11.28515625" style="16" customWidth="1"/>
    <col min="13579" max="13580" width="8.85546875" style="16" customWidth="1"/>
    <col min="13581" max="13581" width="10.85546875" style="16" customWidth="1"/>
    <col min="13582" max="13582" width="8.85546875" style="16" customWidth="1"/>
    <col min="13583" max="13583" width="12.42578125" style="16" customWidth="1"/>
    <col min="13584" max="13584" width="13" style="16" customWidth="1"/>
    <col min="13585" max="13585" width="7.85546875" style="16" customWidth="1"/>
    <col min="13586" max="13586" width="8.85546875" style="16" customWidth="1"/>
    <col min="13587" max="13587" width="8.7109375" style="16" customWidth="1"/>
    <col min="13588" max="13588" width="10.5703125" style="16" customWidth="1"/>
    <col min="13589" max="13589" width="10.85546875" style="16" bestFit="1" customWidth="1"/>
    <col min="13590" max="13590" width="5.7109375" style="16" bestFit="1" customWidth="1"/>
    <col min="13591" max="13824" width="11.42578125" style="16"/>
    <col min="13825" max="13825" width="9.28515625" style="16" customWidth="1"/>
    <col min="13826" max="13826" width="14.5703125" style="16" customWidth="1"/>
    <col min="13827" max="13827" width="45.140625" style="16" customWidth="1"/>
    <col min="13828" max="13828" width="11.42578125" style="16"/>
    <col min="13829" max="13829" width="11.7109375" style="16" customWidth="1"/>
    <col min="13830" max="13830" width="10.7109375" style="16" customWidth="1"/>
    <col min="13831" max="13831" width="8.85546875" style="16" customWidth="1"/>
    <col min="13832" max="13832" width="12.42578125" style="16" customWidth="1"/>
    <col min="13833" max="13833" width="10" style="16" customWidth="1"/>
    <col min="13834" max="13834" width="11.28515625" style="16" customWidth="1"/>
    <col min="13835" max="13836" width="8.85546875" style="16" customWidth="1"/>
    <col min="13837" max="13837" width="10.85546875" style="16" customWidth="1"/>
    <col min="13838" max="13838" width="8.85546875" style="16" customWidth="1"/>
    <col min="13839" max="13839" width="12.42578125" style="16" customWidth="1"/>
    <col min="13840" max="13840" width="13" style="16" customWidth="1"/>
    <col min="13841" max="13841" width="7.85546875" style="16" customWidth="1"/>
    <col min="13842" max="13842" width="8.85546875" style="16" customWidth="1"/>
    <col min="13843" max="13843" width="8.7109375" style="16" customWidth="1"/>
    <col min="13844" max="13844" width="10.5703125" style="16" customWidth="1"/>
    <col min="13845" max="13845" width="10.85546875" style="16" bestFit="1" customWidth="1"/>
    <col min="13846" max="13846" width="5.7109375" style="16" bestFit="1" customWidth="1"/>
    <col min="13847" max="14080" width="11.42578125" style="16"/>
    <col min="14081" max="14081" width="9.28515625" style="16" customWidth="1"/>
    <col min="14082" max="14082" width="14.5703125" style="16" customWidth="1"/>
    <col min="14083" max="14083" width="45.140625" style="16" customWidth="1"/>
    <col min="14084" max="14084" width="11.42578125" style="16"/>
    <col min="14085" max="14085" width="11.7109375" style="16" customWidth="1"/>
    <col min="14086" max="14086" width="10.7109375" style="16" customWidth="1"/>
    <col min="14087" max="14087" width="8.85546875" style="16" customWidth="1"/>
    <col min="14088" max="14088" width="12.42578125" style="16" customWidth="1"/>
    <col min="14089" max="14089" width="10" style="16" customWidth="1"/>
    <col min="14090" max="14090" width="11.28515625" style="16" customWidth="1"/>
    <col min="14091" max="14092" width="8.85546875" style="16" customWidth="1"/>
    <col min="14093" max="14093" width="10.85546875" style="16" customWidth="1"/>
    <col min="14094" max="14094" width="8.85546875" style="16" customWidth="1"/>
    <col min="14095" max="14095" width="12.42578125" style="16" customWidth="1"/>
    <col min="14096" max="14096" width="13" style="16" customWidth="1"/>
    <col min="14097" max="14097" width="7.85546875" style="16" customWidth="1"/>
    <col min="14098" max="14098" width="8.85546875" style="16" customWidth="1"/>
    <col min="14099" max="14099" width="8.7109375" style="16" customWidth="1"/>
    <col min="14100" max="14100" width="10.5703125" style="16" customWidth="1"/>
    <col min="14101" max="14101" width="10.85546875" style="16" bestFit="1" customWidth="1"/>
    <col min="14102" max="14102" width="5.7109375" style="16" bestFit="1" customWidth="1"/>
    <col min="14103" max="14336" width="11.42578125" style="16"/>
    <col min="14337" max="14337" width="9.28515625" style="16" customWidth="1"/>
    <col min="14338" max="14338" width="14.5703125" style="16" customWidth="1"/>
    <col min="14339" max="14339" width="45.140625" style="16" customWidth="1"/>
    <col min="14340" max="14340" width="11.42578125" style="16"/>
    <col min="14341" max="14341" width="11.7109375" style="16" customWidth="1"/>
    <col min="14342" max="14342" width="10.7109375" style="16" customWidth="1"/>
    <col min="14343" max="14343" width="8.85546875" style="16" customWidth="1"/>
    <col min="14344" max="14344" width="12.42578125" style="16" customWidth="1"/>
    <col min="14345" max="14345" width="10" style="16" customWidth="1"/>
    <col min="14346" max="14346" width="11.28515625" style="16" customWidth="1"/>
    <col min="14347" max="14348" width="8.85546875" style="16" customWidth="1"/>
    <col min="14349" max="14349" width="10.85546875" style="16" customWidth="1"/>
    <col min="14350" max="14350" width="8.85546875" style="16" customWidth="1"/>
    <col min="14351" max="14351" width="12.42578125" style="16" customWidth="1"/>
    <col min="14352" max="14352" width="13" style="16" customWidth="1"/>
    <col min="14353" max="14353" width="7.85546875" style="16" customWidth="1"/>
    <col min="14354" max="14354" width="8.85546875" style="16" customWidth="1"/>
    <col min="14355" max="14355" width="8.7109375" style="16" customWidth="1"/>
    <col min="14356" max="14356" width="10.5703125" style="16" customWidth="1"/>
    <col min="14357" max="14357" width="10.85546875" style="16" bestFit="1" customWidth="1"/>
    <col min="14358" max="14358" width="5.7109375" style="16" bestFit="1" customWidth="1"/>
    <col min="14359" max="14592" width="11.42578125" style="16"/>
    <col min="14593" max="14593" width="9.28515625" style="16" customWidth="1"/>
    <col min="14594" max="14594" width="14.5703125" style="16" customWidth="1"/>
    <col min="14595" max="14595" width="45.140625" style="16" customWidth="1"/>
    <col min="14596" max="14596" width="11.42578125" style="16"/>
    <col min="14597" max="14597" width="11.7109375" style="16" customWidth="1"/>
    <col min="14598" max="14598" width="10.7109375" style="16" customWidth="1"/>
    <col min="14599" max="14599" width="8.85546875" style="16" customWidth="1"/>
    <col min="14600" max="14600" width="12.42578125" style="16" customWidth="1"/>
    <col min="14601" max="14601" width="10" style="16" customWidth="1"/>
    <col min="14602" max="14602" width="11.28515625" style="16" customWidth="1"/>
    <col min="14603" max="14604" width="8.85546875" style="16" customWidth="1"/>
    <col min="14605" max="14605" width="10.85546875" style="16" customWidth="1"/>
    <col min="14606" max="14606" width="8.85546875" style="16" customWidth="1"/>
    <col min="14607" max="14607" width="12.42578125" style="16" customWidth="1"/>
    <col min="14608" max="14608" width="13" style="16" customWidth="1"/>
    <col min="14609" max="14609" width="7.85546875" style="16" customWidth="1"/>
    <col min="14610" max="14610" width="8.85546875" style="16" customWidth="1"/>
    <col min="14611" max="14611" width="8.7109375" style="16" customWidth="1"/>
    <col min="14612" max="14612" width="10.5703125" style="16" customWidth="1"/>
    <col min="14613" max="14613" width="10.85546875" style="16" bestFit="1" customWidth="1"/>
    <col min="14614" max="14614" width="5.7109375" style="16" bestFit="1" customWidth="1"/>
    <col min="14615" max="14848" width="11.42578125" style="16"/>
    <col min="14849" max="14849" width="9.28515625" style="16" customWidth="1"/>
    <col min="14850" max="14850" width="14.5703125" style="16" customWidth="1"/>
    <col min="14851" max="14851" width="45.140625" style="16" customWidth="1"/>
    <col min="14852" max="14852" width="11.42578125" style="16"/>
    <col min="14853" max="14853" width="11.7109375" style="16" customWidth="1"/>
    <col min="14854" max="14854" width="10.7109375" style="16" customWidth="1"/>
    <col min="14855" max="14855" width="8.85546875" style="16" customWidth="1"/>
    <col min="14856" max="14856" width="12.42578125" style="16" customWidth="1"/>
    <col min="14857" max="14857" width="10" style="16" customWidth="1"/>
    <col min="14858" max="14858" width="11.28515625" style="16" customWidth="1"/>
    <col min="14859" max="14860" width="8.85546875" style="16" customWidth="1"/>
    <col min="14861" max="14861" width="10.85546875" style="16" customWidth="1"/>
    <col min="14862" max="14862" width="8.85546875" style="16" customWidth="1"/>
    <col min="14863" max="14863" width="12.42578125" style="16" customWidth="1"/>
    <col min="14864" max="14864" width="13" style="16" customWidth="1"/>
    <col min="14865" max="14865" width="7.85546875" style="16" customWidth="1"/>
    <col min="14866" max="14866" width="8.85546875" style="16" customWidth="1"/>
    <col min="14867" max="14867" width="8.7109375" style="16" customWidth="1"/>
    <col min="14868" max="14868" width="10.5703125" style="16" customWidth="1"/>
    <col min="14869" max="14869" width="10.85546875" style="16" bestFit="1" customWidth="1"/>
    <col min="14870" max="14870" width="5.7109375" style="16" bestFit="1" customWidth="1"/>
    <col min="14871" max="15104" width="11.42578125" style="16"/>
    <col min="15105" max="15105" width="9.28515625" style="16" customWidth="1"/>
    <col min="15106" max="15106" width="14.5703125" style="16" customWidth="1"/>
    <col min="15107" max="15107" width="45.140625" style="16" customWidth="1"/>
    <col min="15108" max="15108" width="11.42578125" style="16"/>
    <col min="15109" max="15109" width="11.7109375" style="16" customWidth="1"/>
    <col min="15110" max="15110" width="10.7109375" style="16" customWidth="1"/>
    <col min="15111" max="15111" width="8.85546875" style="16" customWidth="1"/>
    <col min="15112" max="15112" width="12.42578125" style="16" customWidth="1"/>
    <col min="15113" max="15113" width="10" style="16" customWidth="1"/>
    <col min="15114" max="15114" width="11.28515625" style="16" customWidth="1"/>
    <col min="15115" max="15116" width="8.85546875" style="16" customWidth="1"/>
    <col min="15117" max="15117" width="10.85546875" style="16" customWidth="1"/>
    <col min="15118" max="15118" width="8.85546875" style="16" customWidth="1"/>
    <col min="15119" max="15119" width="12.42578125" style="16" customWidth="1"/>
    <col min="15120" max="15120" width="13" style="16" customWidth="1"/>
    <col min="15121" max="15121" width="7.85546875" style="16" customWidth="1"/>
    <col min="15122" max="15122" width="8.85546875" style="16" customWidth="1"/>
    <col min="15123" max="15123" width="8.7109375" style="16" customWidth="1"/>
    <col min="15124" max="15124" width="10.5703125" style="16" customWidth="1"/>
    <col min="15125" max="15125" width="10.85546875" style="16" bestFit="1" customWidth="1"/>
    <col min="15126" max="15126" width="5.7109375" style="16" bestFit="1" customWidth="1"/>
    <col min="15127" max="15360" width="11.42578125" style="16"/>
    <col min="15361" max="15361" width="9.28515625" style="16" customWidth="1"/>
    <col min="15362" max="15362" width="14.5703125" style="16" customWidth="1"/>
    <col min="15363" max="15363" width="45.140625" style="16" customWidth="1"/>
    <col min="15364" max="15364" width="11.42578125" style="16"/>
    <col min="15365" max="15365" width="11.7109375" style="16" customWidth="1"/>
    <col min="15366" max="15366" width="10.7109375" style="16" customWidth="1"/>
    <col min="15367" max="15367" width="8.85546875" style="16" customWidth="1"/>
    <col min="15368" max="15368" width="12.42578125" style="16" customWidth="1"/>
    <col min="15369" max="15369" width="10" style="16" customWidth="1"/>
    <col min="15370" max="15370" width="11.28515625" style="16" customWidth="1"/>
    <col min="15371" max="15372" width="8.85546875" style="16" customWidth="1"/>
    <col min="15373" max="15373" width="10.85546875" style="16" customWidth="1"/>
    <col min="15374" max="15374" width="8.85546875" style="16" customWidth="1"/>
    <col min="15375" max="15375" width="12.42578125" style="16" customWidth="1"/>
    <col min="15376" max="15376" width="13" style="16" customWidth="1"/>
    <col min="15377" max="15377" width="7.85546875" style="16" customWidth="1"/>
    <col min="15378" max="15378" width="8.85546875" style="16" customWidth="1"/>
    <col min="15379" max="15379" width="8.7109375" style="16" customWidth="1"/>
    <col min="15380" max="15380" width="10.5703125" style="16" customWidth="1"/>
    <col min="15381" max="15381" width="10.85546875" style="16" bestFit="1" customWidth="1"/>
    <col min="15382" max="15382" width="5.7109375" style="16" bestFit="1" customWidth="1"/>
    <col min="15383" max="15616" width="11.42578125" style="16"/>
    <col min="15617" max="15617" width="9.28515625" style="16" customWidth="1"/>
    <col min="15618" max="15618" width="14.5703125" style="16" customWidth="1"/>
    <col min="15619" max="15619" width="45.140625" style="16" customWidth="1"/>
    <col min="15620" max="15620" width="11.42578125" style="16"/>
    <col min="15621" max="15621" width="11.7109375" style="16" customWidth="1"/>
    <col min="15622" max="15622" width="10.7109375" style="16" customWidth="1"/>
    <col min="15623" max="15623" width="8.85546875" style="16" customWidth="1"/>
    <col min="15624" max="15624" width="12.42578125" style="16" customWidth="1"/>
    <col min="15625" max="15625" width="10" style="16" customWidth="1"/>
    <col min="15626" max="15626" width="11.28515625" style="16" customWidth="1"/>
    <col min="15627" max="15628" width="8.85546875" style="16" customWidth="1"/>
    <col min="15629" max="15629" width="10.85546875" style="16" customWidth="1"/>
    <col min="15630" max="15630" width="8.85546875" style="16" customWidth="1"/>
    <col min="15631" max="15631" width="12.42578125" style="16" customWidth="1"/>
    <col min="15632" max="15632" width="13" style="16" customWidth="1"/>
    <col min="15633" max="15633" width="7.85546875" style="16" customWidth="1"/>
    <col min="15634" max="15634" width="8.85546875" style="16" customWidth="1"/>
    <col min="15635" max="15635" width="8.7109375" style="16" customWidth="1"/>
    <col min="15636" max="15636" width="10.5703125" style="16" customWidth="1"/>
    <col min="15637" max="15637" width="10.85546875" style="16" bestFit="1" customWidth="1"/>
    <col min="15638" max="15638" width="5.7109375" style="16" bestFit="1" customWidth="1"/>
    <col min="15639" max="15872" width="11.42578125" style="16"/>
    <col min="15873" max="15873" width="9.28515625" style="16" customWidth="1"/>
    <col min="15874" max="15874" width="14.5703125" style="16" customWidth="1"/>
    <col min="15875" max="15875" width="45.140625" style="16" customWidth="1"/>
    <col min="15876" max="15876" width="11.42578125" style="16"/>
    <col min="15877" max="15877" width="11.7109375" style="16" customWidth="1"/>
    <col min="15878" max="15878" width="10.7109375" style="16" customWidth="1"/>
    <col min="15879" max="15879" width="8.85546875" style="16" customWidth="1"/>
    <col min="15880" max="15880" width="12.42578125" style="16" customWidth="1"/>
    <col min="15881" max="15881" width="10" style="16" customWidth="1"/>
    <col min="15882" max="15882" width="11.28515625" style="16" customWidth="1"/>
    <col min="15883" max="15884" width="8.85546875" style="16" customWidth="1"/>
    <col min="15885" max="15885" width="10.85546875" style="16" customWidth="1"/>
    <col min="15886" max="15886" width="8.85546875" style="16" customWidth="1"/>
    <col min="15887" max="15887" width="12.42578125" style="16" customWidth="1"/>
    <col min="15888" max="15888" width="13" style="16" customWidth="1"/>
    <col min="15889" max="15889" width="7.85546875" style="16" customWidth="1"/>
    <col min="15890" max="15890" width="8.85546875" style="16" customWidth="1"/>
    <col min="15891" max="15891" width="8.7109375" style="16" customWidth="1"/>
    <col min="15892" max="15892" width="10.5703125" style="16" customWidth="1"/>
    <col min="15893" max="15893" width="10.85546875" style="16" bestFit="1" customWidth="1"/>
    <col min="15894" max="15894" width="5.7109375" style="16" bestFit="1" customWidth="1"/>
    <col min="15895" max="16128" width="11.42578125" style="16"/>
    <col min="16129" max="16129" width="9.28515625" style="16" customWidth="1"/>
    <col min="16130" max="16130" width="14.5703125" style="16" customWidth="1"/>
    <col min="16131" max="16131" width="45.140625" style="16" customWidth="1"/>
    <col min="16132" max="16132" width="11.42578125" style="16"/>
    <col min="16133" max="16133" width="11.7109375" style="16" customWidth="1"/>
    <col min="16134" max="16134" width="10.7109375" style="16" customWidth="1"/>
    <col min="16135" max="16135" width="8.85546875" style="16" customWidth="1"/>
    <col min="16136" max="16136" width="12.42578125" style="16" customWidth="1"/>
    <col min="16137" max="16137" width="10" style="16" customWidth="1"/>
    <col min="16138" max="16138" width="11.28515625" style="16" customWidth="1"/>
    <col min="16139" max="16140" width="8.85546875" style="16" customWidth="1"/>
    <col min="16141" max="16141" width="10.85546875" style="16" customWidth="1"/>
    <col min="16142" max="16142" width="8.85546875" style="16" customWidth="1"/>
    <col min="16143" max="16143" width="12.42578125" style="16" customWidth="1"/>
    <col min="16144" max="16144" width="13" style="16" customWidth="1"/>
    <col min="16145" max="16145" width="7.85546875" style="16" customWidth="1"/>
    <col min="16146" max="16146" width="8.85546875" style="16" customWidth="1"/>
    <col min="16147" max="16147" width="8.7109375" style="16" customWidth="1"/>
    <col min="16148" max="16148" width="10.5703125" style="16" customWidth="1"/>
    <col min="16149" max="16149" width="10.85546875" style="16" bestFit="1" customWidth="1"/>
    <col min="16150" max="16150" width="5.7109375" style="16" bestFit="1" customWidth="1"/>
    <col min="16151" max="16384" width="11.42578125" style="16"/>
  </cols>
  <sheetData>
    <row r="1" spans="1:22" x14ac:dyDescent="0.2">
      <c r="A1" s="13"/>
      <c r="B1" s="14"/>
      <c r="C1" s="14"/>
      <c r="D1" s="14"/>
      <c r="E1" s="15"/>
      <c r="F1" s="14"/>
      <c r="G1" s="14"/>
      <c r="H1" s="14"/>
      <c r="I1" s="14"/>
    </row>
    <row r="2" spans="1:22" s="21" customFormat="1" ht="15.75" x14ac:dyDescent="0.25">
      <c r="A2" s="437" t="s">
        <v>36</v>
      </c>
      <c r="B2" s="437"/>
      <c r="C2" s="437"/>
      <c r="D2" s="407"/>
      <c r="E2" s="165" t="str">
        <f>+PRESUPUESTO!D1</f>
        <v>Maestro en Casa 2018</v>
      </c>
      <c r="F2" s="20"/>
      <c r="G2" s="20"/>
      <c r="H2" s="20"/>
      <c r="I2" s="20"/>
      <c r="K2" s="22"/>
      <c r="L2" s="22"/>
      <c r="M2" s="23"/>
      <c r="N2" s="23"/>
      <c r="O2" s="23"/>
      <c r="P2" s="23"/>
      <c r="Q2" s="23"/>
      <c r="R2" s="24"/>
      <c r="S2" s="24"/>
      <c r="T2" s="24"/>
      <c r="U2" s="24"/>
      <c r="V2" s="25"/>
    </row>
    <row r="3" spans="1:22" ht="13.5" thickBot="1" x14ac:dyDescent="0.25">
      <c r="A3" s="26"/>
      <c r="B3" s="27"/>
      <c r="C3" s="408"/>
      <c r="D3" s="408"/>
      <c r="E3" s="28"/>
      <c r="F3" s="27"/>
      <c r="G3" s="27"/>
      <c r="H3" s="27"/>
      <c r="I3" s="27"/>
      <c r="J3" s="29"/>
      <c r="K3" s="29"/>
      <c r="L3" s="29"/>
      <c r="M3" s="29"/>
      <c r="N3" s="29"/>
      <c r="O3" s="29"/>
      <c r="P3" s="29"/>
      <c r="Q3" s="29"/>
      <c r="R3" s="29"/>
      <c r="S3" s="30"/>
      <c r="T3" s="58" t="s">
        <v>37</v>
      </c>
      <c r="U3" s="31"/>
    </row>
    <row r="4" spans="1:22" s="67" customFormat="1" ht="49.5" customHeight="1" thickBot="1" x14ac:dyDescent="0.25">
      <c r="A4" s="61" t="s">
        <v>38</v>
      </c>
      <c r="B4" s="62" t="s">
        <v>39</v>
      </c>
      <c r="C4" s="63" t="s">
        <v>40</v>
      </c>
      <c r="D4" s="179" t="s">
        <v>104</v>
      </c>
      <c r="E4" s="166" t="s">
        <v>41</v>
      </c>
      <c r="F4" s="60" t="s">
        <v>2</v>
      </c>
      <c r="G4" s="59" t="s">
        <v>3</v>
      </c>
      <c r="H4" s="60" t="s">
        <v>4</v>
      </c>
      <c r="I4" s="59" t="s">
        <v>5</v>
      </c>
      <c r="J4" s="60" t="s">
        <v>42</v>
      </c>
      <c r="K4" s="59" t="s">
        <v>7</v>
      </c>
      <c r="L4" s="60" t="s">
        <v>8</v>
      </c>
      <c r="M4" s="60" t="s">
        <v>9</v>
      </c>
      <c r="N4" s="59" t="s">
        <v>10</v>
      </c>
      <c r="O4" s="60" t="s">
        <v>11</v>
      </c>
      <c r="P4" s="59" t="s">
        <v>12</v>
      </c>
      <c r="Q4" s="60" t="s">
        <v>13</v>
      </c>
      <c r="R4" s="60" t="s">
        <v>14</v>
      </c>
      <c r="S4" s="64" t="s">
        <v>15</v>
      </c>
      <c r="T4" s="176"/>
      <c r="U4" s="65" t="s">
        <v>44</v>
      </c>
      <c r="V4" s="66"/>
    </row>
    <row r="5" spans="1:22" x14ac:dyDescent="0.2">
      <c r="A5" s="69">
        <v>43117</v>
      </c>
      <c r="B5" s="70" t="s">
        <v>126</v>
      </c>
      <c r="C5" s="95" t="s">
        <v>127</v>
      </c>
      <c r="D5" s="169"/>
      <c r="E5" s="167">
        <v>500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>
        <f t="shared" ref="S5:S20" si="0">+SUM(F5:R5)</f>
        <v>0</v>
      </c>
      <c r="T5" s="167">
        <f t="shared" ref="T5:T20" si="1">T4+E5-D5- SUM(F5:R5)</f>
        <v>500</v>
      </c>
      <c r="U5" s="72"/>
    </row>
    <row r="6" spans="1:22" x14ac:dyDescent="0.2">
      <c r="A6" s="73">
        <v>43118</v>
      </c>
      <c r="B6" s="74" t="s">
        <v>126</v>
      </c>
      <c r="C6" s="75" t="s">
        <v>128</v>
      </c>
      <c r="D6" s="169"/>
      <c r="E6" s="168"/>
      <c r="F6" s="68"/>
      <c r="G6" s="68"/>
      <c r="H6" s="68"/>
      <c r="I6" s="68"/>
      <c r="J6" s="68"/>
      <c r="K6" s="68">
        <v>15</v>
      </c>
      <c r="L6" s="68"/>
      <c r="M6" s="68"/>
      <c r="N6" s="68"/>
      <c r="O6" s="68"/>
      <c r="P6" s="68"/>
      <c r="Q6" s="68"/>
      <c r="R6" s="76"/>
      <c r="S6" s="76">
        <f t="shared" si="0"/>
        <v>15</v>
      </c>
      <c r="T6" s="167">
        <f t="shared" si="1"/>
        <v>485</v>
      </c>
      <c r="U6" s="77" t="s">
        <v>146</v>
      </c>
    </row>
    <row r="7" spans="1:22" x14ac:dyDescent="0.2">
      <c r="A7" s="73">
        <v>43118</v>
      </c>
      <c r="B7" s="74" t="s">
        <v>114</v>
      </c>
      <c r="C7" s="75" t="s">
        <v>129</v>
      </c>
      <c r="D7" s="169"/>
      <c r="E7" s="168"/>
      <c r="F7" s="68"/>
      <c r="G7" s="68"/>
      <c r="H7" s="68"/>
      <c r="I7" s="68"/>
      <c r="J7" s="68"/>
      <c r="K7" s="68">
        <v>26</v>
      </c>
      <c r="L7" s="68"/>
      <c r="M7" s="68"/>
      <c r="N7" s="68"/>
      <c r="O7" s="68"/>
      <c r="P7" s="68"/>
      <c r="Q7" s="68"/>
      <c r="R7" s="76"/>
      <c r="S7" s="76">
        <f t="shared" si="0"/>
        <v>26</v>
      </c>
      <c r="T7" s="167">
        <f t="shared" si="1"/>
        <v>459</v>
      </c>
      <c r="U7" s="77" t="s">
        <v>147</v>
      </c>
    </row>
    <row r="8" spans="1:22" x14ac:dyDescent="0.2">
      <c r="A8" s="73">
        <v>42757</v>
      </c>
      <c r="B8" s="74" t="s">
        <v>130</v>
      </c>
      <c r="C8" s="75" t="s">
        <v>131</v>
      </c>
      <c r="D8" s="169"/>
      <c r="E8" s="168"/>
      <c r="F8" s="68"/>
      <c r="G8" s="68"/>
      <c r="H8" s="68"/>
      <c r="I8" s="68"/>
      <c r="J8" s="68"/>
      <c r="K8" s="68">
        <v>52</v>
      </c>
      <c r="L8" s="68"/>
      <c r="M8" s="68"/>
      <c r="N8" s="68"/>
      <c r="O8" s="68"/>
      <c r="P8" s="68"/>
      <c r="Q8" s="68"/>
      <c r="R8" s="76"/>
      <c r="S8" s="76">
        <f t="shared" si="0"/>
        <v>52</v>
      </c>
      <c r="T8" s="167">
        <f t="shared" si="1"/>
        <v>407</v>
      </c>
      <c r="U8" s="77" t="s">
        <v>148</v>
      </c>
    </row>
    <row r="9" spans="1:22" x14ac:dyDescent="0.2">
      <c r="A9" s="73">
        <v>42759</v>
      </c>
      <c r="B9" s="74" t="s">
        <v>132</v>
      </c>
      <c r="C9" s="75" t="s">
        <v>133</v>
      </c>
      <c r="D9" s="169"/>
      <c r="E9" s="168"/>
      <c r="F9" s="68">
        <v>30</v>
      </c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76"/>
      <c r="S9" s="76">
        <f t="shared" si="0"/>
        <v>30</v>
      </c>
      <c r="T9" s="167">
        <f t="shared" si="1"/>
        <v>377</v>
      </c>
      <c r="U9" s="77">
        <v>8278</v>
      </c>
    </row>
    <row r="10" spans="1:22" x14ac:dyDescent="0.2">
      <c r="A10" s="73">
        <v>43124</v>
      </c>
      <c r="B10" s="74" t="s">
        <v>132</v>
      </c>
      <c r="C10" s="75" t="s">
        <v>134</v>
      </c>
      <c r="D10" s="169"/>
      <c r="E10" s="168"/>
      <c r="F10" s="68">
        <v>30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76"/>
      <c r="S10" s="76">
        <f t="shared" si="0"/>
        <v>30</v>
      </c>
      <c r="T10" s="167">
        <f t="shared" si="1"/>
        <v>347</v>
      </c>
      <c r="U10" s="77">
        <v>8279</v>
      </c>
    </row>
    <row r="11" spans="1:22" x14ac:dyDescent="0.2">
      <c r="A11" s="73">
        <v>43124</v>
      </c>
      <c r="B11" s="74" t="s">
        <v>132</v>
      </c>
      <c r="C11" s="75" t="s">
        <v>135</v>
      </c>
      <c r="D11" s="169"/>
      <c r="E11" s="168"/>
      <c r="F11" s="68">
        <v>30</v>
      </c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76"/>
      <c r="S11" s="76">
        <f t="shared" si="0"/>
        <v>30</v>
      </c>
      <c r="T11" s="167">
        <f t="shared" si="1"/>
        <v>317</v>
      </c>
      <c r="U11" s="77">
        <v>8277</v>
      </c>
    </row>
    <row r="12" spans="1:22" x14ac:dyDescent="0.2">
      <c r="A12" s="73">
        <v>43125</v>
      </c>
      <c r="B12" s="74" t="s">
        <v>126</v>
      </c>
      <c r="C12" s="75" t="s">
        <v>136</v>
      </c>
      <c r="D12" s="169"/>
      <c r="E12" s="168"/>
      <c r="F12" s="68"/>
      <c r="G12" s="68"/>
      <c r="H12" s="68"/>
      <c r="I12" s="68"/>
      <c r="J12" s="68"/>
      <c r="K12" s="68">
        <v>16</v>
      </c>
      <c r="L12" s="68"/>
      <c r="M12" s="68"/>
      <c r="N12" s="68"/>
      <c r="O12" s="68"/>
      <c r="P12" s="68"/>
      <c r="Q12" s="68"/>
      <c r="R12" s="76"/>
      <c r="S12" s="76">
        <f t="shared" si="0"/>
        <v>16</v>
      </c>
      <c r="T12" s="167">
        <f t="shared" si="1"/>
        <v>301</v>
      </c>
      <c r="U12" s="77" t="s">
        <v>149</v>
      </c>
    </row>
    <row r="13" spans="1:22" x14ac:dyDescent="0.2">
      <c r="A13" s="73">
        <v>42761</v>
      </c>
      <c r="B13" s="74" t="s">
        <v>130</v>
      </c>
      <c r="C13" s="75" t="s">
        <v>137</v>
      </c>
      <c r="D13" s="169"/>
      <c r="E13" s="168"/>
      <c r="F13" s="68"/>
      <c r="G13" s="68"/>
      <c r="H13" s="68"/>
      <c r="I13" s="68"/>
      <c r="J13" s="68"/>
      <c r="K13" s="68">
        <v>60</v>
      </c>
      <c r="L13" s="68"/>
      <c r="M13" s="68"/>
      <c r="N13" s="68"/>
      <c r="O13" s="68"/>
      <c r="P13" s="68"/>
      <c r="Q13" s="68"/>
      <c r="R13" s="76"/>
      <c r="S13" s="76">
        <f t="shared" si="0"/>
        <v>60</v>
      </c>
      <c r="T13" s="167">
        <f t="shared" si="1"/>
        <v>241</v>
      </c>
      <c r="U13" s="77" t="s">
        <v>150</v>
      </c>
    </row>
    <row r="14" spans="1:22" x14ac:dyDescent="0.2">
      <c r="A14" s="73">
        <v>43128</v>
      </c>
      <c r="B14" s="74" t="s">
        <v>126</v>
      </c>
      <c r="C14" s="75" t="s">
        <v>138</v>
      </c>
      <c r="D14" s="169"/>
      <c r="E14" s="168"/>
      <c r="F14" s="68"/>
      <c r="G14" s="68"/>
      <c r="H14" s="68"/>
      <c r="I14" s="68"/>
      <c r="J14" s="68"/>
      <c r="K14" s="68">
        <v>16</v>
      </c>
      <c r="L14" s="68"/>
      <c r="M14" s="68"/>
      <c r="N14" s="68"/>
      <c r="O14" s="68"/>
      <c r="P14" s="68"/>
      <c r="Q14" s="68"/>
      <c r="R14" s="76"/>
      <c r="S14" s="76">
        <f t="shared" si="0"/>
        <v>16</v>
      </c>
      <c r="T14" s="167">
        <f t="shared" si="1"/>
        <v>225</v>
      </c>
      <c r="U14" s="77" t="s">
        <v>151</v>
      </c>
    </row>
    <row r="15" spans="1:22" x14ac:dyDescent="0.2">
      <c r="A15" s="73" t="s">
        <v>139</v>
      </c>
      <c r="B15" s="74" t="s">
        <v>118</v>
      </c>
      <c r="C15" s="75" t="s">
        <v>140</v>
      </c>
      <c r="D15" s="169">
        <v>225</v>
      </c>
      <c r="E15" s="1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76"/>
      <c r="S15" s="76">
        <f t="shared" si="0"/>
        <v>0</v>
      </c>
      <c r="T15" s="167">
        <f t="shared" si="1"/>
        <v>0</v>
      </c>
      <c r="U15" s="77"/>
    </row>
    <row r="16" spans="1:22" x14ac:dyDescent="0.2">
      <c r="A16" s="73"/>
      <c r="B16" s="74"/>
      <c r="C16" s="75"/>
      <c r="D16" s="169"/>
      <c r="E16" s="1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76"/>
      <c r="S16" s="76">
        <f t="shared" si="0"/>
        <v>0</v>
      </c>
      <c r="T16" s="167">
        <f t="shared" si="1"/>
        <v>0</v>
      </c>
      <c r="U16" s="77"/>
    </row>
    <row r="17" spans="1:22" x14ac:dyDescent="0.2">
      <c r="A17" s="73"/>
      <c r="B17" s="78"/>
      <c r="C17" s="91"/>
      <c r="D17" s="169"/>
      <c r="E17" s="168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>
        <f t="shared" si="0"/>
        <v>0</v>
      </c>
      <c r="T17" s="167">
        <f t="shared" si="1"/>
        <v>0</v>
      </c>
      <c r="U17" s="77"/>
    </row>
    <row r="18" spans="1:22" x14ac:dyDescent="0.2">
      <c r="A18" s="73"/>
      <c r="B18" s="78"/>
      <c r="C18" s="91"/>
      <c r="D18" s="169"/>
      <c r="E18" s="168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>
        <f t="shared" si="0"/>
        <v>0</v>
      </c>
      <c r="T18" s="167">
        <f t="shared" si="1"/>
        <v>0</v>
      </c>
      <c r="U18" s="77"/>
    </row>
    <row r="19" spans="1:22" x14ac:dyDescent="0.2">
      <c r="A19" s="73"/>
      <c r="B19" s="78"/>
      <c r="C19" s="91"/>
      <c r="D19" s="169"/>
      <c r="E19" s="168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>
        <f t="shared" si="0"/>
        <v>0</v>
      </c>
      <c r="T19" s="167">
        <f t="shared" si="1"/>
        <v>0</v>
      </c>
      <c r="U19" s="77"/>
    </row>
    <row r="20" spans="1:22" ht="15.75" customHeight="1" thickBot="1" x14ac:dyDescent="0.25">
      <c r="A20" s="79"/>
      <c r="B20" s="80"/>
      <c r="C20" s="81"/>
      <c r="D20" s="169">
        <v>0</v>
      </c>
      <c r="E20" s="170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76">
        <f t="shared" si="0"/>
        <v>0</v>
      </c>
      <c r="T20" s="167">
        <f t="shared" si="1"/>
        <v>0</v>
      </c>
      <c r="U20" s="83"/>
    </row>
    <row r="21" spans="1:22" s="32" customFormat="1" ht="10.5" customHeight="1" thickBot="1" x14ac:dyDescent="0.25">
      <c r="A21" s="84" t="s">
        <v>74</v>
      </c>
      <c r="B21" s="85"/>
      <c r="C21" s="86"/>
      <c r="D21" s="87">
        <f t="shared" ref="D21:S21" si="2">SUM(D5:D20)</f>
        <v>225</v>
      </c>
      <c r="E21" s="186">
        <f t="shared" si="2"/>
        <v>500</v>
      </c>
      <c r="F21" s="193">
        <f t="shared" si="2"/>
        <v>90</v>
      </c>
      <c r="G21" s="192">
        <f t="shared" si="2"/>
        <v>0</v>
      </c>
      <c r="H21" s="87">
        <f t="shared" si="2"/>
        <v>0</v>
      </c>
      <c r="I21" s="87">
        <f t="shared" si="2"/>
        <v>0</v>
      </c>
      <c r="J21" s="87">
        <f t="shared" si="2"/>
        <v>0</v>
      </c>
      <c r="K21" s="87">
        <f t="shared" si="2"/>
        <v>185</v>
      </c>
      <c r="L21" s="87">
        <f t="shared" si="2"/>
        <v>0</v>
      </c>
      <c r="M21" s="87">
        <f t="shared" si="2"/>
        <v>0</v>
      </c>
      <c r="N21" s="87">
        <f t="shared" si="2"/>
        <v>0</v>
      </c>
      <c r="O21" s="87">
        <f t="shared" si="2"/>
        <v>0</v>
      </c>
      <c r="P21" s="87">
        <f t="shared" si="2"/>
        <v>0</v>
      </c>
      <c r="Q21" s="87">
        <f t="shared" si="2"/>
        <v>0</v>
      </c>
      <c r="R21" s="87">
        <f t="shared" si="2"/>
        <v>0</v>
      </c>
      <c r="S21" s="186">
        <f t="shared" si="2"/>
        <v>275</v>
      </c>
      <c r="T21" s="190">
        <f>T4+E21-D21-S21</f>
        <v>0</v>
      </c>
      <c r="U21" s="189"/>
      <c r="V21" s="33">
        <f>+S21-SUM(F21:R21)</f>
        <v>0</v>
      </c>
    </row>
    <row r="22" spans="1:22" x14ac:dyDescent="0.2">
      <c r="A22" s="69">
        <v>43133</v>
      </c>
      <c r="B22" s="88" t="s">
        <v>126</v>
      </c>
      <c r="C22" s="89" t="s">
        <v>174</v>
      </c>
      <c r="D22" s="169"/>
      <c r="E22" s="171">
        <v>500</v>
      </c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167">
        <f t="shared" ref="T22:T39" si="3">T21+E22-D22- SUM(F22:R22)</f>
        <v>500</v>
      </c>
      <c r="U22" s="72"/>
    </row>
    <row r="23" spans="1:22" x14ac:dyDescent="0.2">
      <c r="A23" s="73">
        <v>43133</v>
      </c>
      <c r="B23" s="74" t="s">
        <v>126</v>
      </c>
      <c r="C23" s="75" t="s">
        <v>175</v>
      </c>
      <c r="D23" s="169"/>
      <c r="E23" s="169"/>
      <c r="F23" s="68"/>
      <c r="G23" s="68"/>
      <c r="H23" s="68"/>
      <c r="I23" s="68"/>
      <c r="J23" s="68"/>
      <c r="K23" s="68">
        <v>15</v>
      </c>
      <c r="L23" s="68"/>
      <c r="M23" s="68"/>
      <c r="N23" s="68"/>
      <c r="O23" s="68"/>
      <c r="P23" s="68"/>
      <c r="Q23" s="68"/>
      <c r="R23" s="68"/>
      <c r="S23" s="68">
        <f t="shared" ref="S23:S28" si="4">+SUM(F23:R23)</f>
        <v>15</v>
      </c>
      <c r="T23" s="167">
        <f t="shared" si="3"/>
        <v>485</v>
      </c>
      <c r="U23" s="77" t="s">
        <v>221</v>
      </c>
      <c r="V23" s="16"/>
    </row>
    <row r="24" spans="1:22" x14ac:dyDescent="0.2">
      <c r="A24" s="73">
        <v>43133</v>
      </c>
      <c r="B24" s="74" t="s">
        <v>176</v>
      </c>
      <c r="C24" s="75" t="s">
        <v>177</v>
      </c>
      <c r="D24" s="169"/>
      <c r="E24" s="169"/>
      <c r="F24" s="68"/>
      <c r="G24" s="68"/>
      <c r="H24" s="68">
        <v>22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>
        <f t="shared" si="4"/>
        <v>22</v>
      </c>
      <c r="T24" s="167">
        <f t="shared" si="3"/>
        <v>463</v>
      </c>
      <c r="U24" s="77" t="s">
        <v>222</v>
      </c>
      <c r="V24" s="16"/>
    </row>
    <row r="25" spans="1:22" x14ac:dyDescent="0.2">
      <c r="A25" s="73">
        <v>42772</v>
      </c>
      <c r="B25" s="74" t="s">
        <v>176</v>
      </c>
      <c r="C25" s="75" t="s">
        <v>178</v>
      </c>
      <c r="D25" s="169"/>
      <c r="E25" s="169"/>
      <c r="F25" s="68"/>
      <c r="G25" s="68"/>
      <c r="H25" s="68"/>
      <c r="I25" s="68"/>
      <c r="J25" s="68"/>
      <c r="K25" s="68">
        <v>71</v>
      </c>
      <c r="L25" s="68"/>
      <c r="M25" s="68"/>
      <c r="N25" s="68"/>
      <c r="O25" s="68"/>
      <c r="P25" s="68"/>
      <c r="Q25" s="68"/>
      <c r="R25" s="68"/>
      <c r="S25" s="68">
        <f t="shared" si="4"/>
        <v>71</v>
      </c>
      <c r="T25" s="167">
        <f t="shared" si="3"/>
        <v>392</v>
      </c>
      <c r="U25" s="77" t="s">
        <v>223</v>
      </c>
      <c r="V25" s="16"/>
    </row>
    <row r="26" spans="1:22" x14ac:dyDescent="0.2">
      <c r="A26" s="73">
        <v>43137</v>
      </c>
      <c r="B26" s="74" t="s">
        <v>132</v>
      </c>
      <c r="C26" s="75" t="s">
        <v>179</v>
      </c>
      <c r="D26" s="169"/>
      <c r="E26" s="169"/>
      <c r="F26" s="68"/>
      <c r="G26" s="68"/>
      <c r="H26" s="68"/>
      <c r="I26" s="68"/>
      <c r="J26" s="68"/>
      <c r="K26" s="68">
        <v>60</v>
      </c>
      <c r="L26" s="68"/>
      <c r="M26" s="68"/>
      <c r="N26" s="68"/>
      <c r="O26" s="68"/>
      <c r="P26" s="68"/>
      <c r="Q26" s="68"/>
      <c r="R26" s="68"/>
      <c r="S26" s="68">
        <f t="shared" si="4"/>
        <v>60</v>
      </c>
      <c r="T26" s="167">
        <f t="shared" si="3"/>
        <v>332</v>
      </c>
      <c r="U26" s="77">
        <v>1292</v>
      </c>
      <c r="V26" s="16"/>
    </row>
    <row r="27" spans="1:22" x14ac:dyDescent="0.2">
      <c r="A27" s="73">
        <v>43144</v>
      </c>
      <c r="B27" s="74" t="s">
        <v>114</v>
      </c>
      <c r="C27" s="75" t="s">
        <v>224</v>
      </c>
      <c r="D27" s="169"/>
      <c r="E27" s="169"/>
      <c r="F27" s="68"/>
      <c r="G27" s="68"/>
      <c r="H27" s="68"/>
      <c r="I27" s="68"/>
      <c r="J27" s="68"/>
      <c r="K27" s="68">
        <v>77</v>
      </c>
      <c r="L27" s="68"/>
      <c r="M27" s="68"/>
      <c r="N27" s="68"/>
      <c r="O27" s="68"/>
      <c r="P27" s="68"/>
      <c r="Q27" s="68"/>
      <c r="R27" s="68"/>
      <c r="S27" s="68">
        <f t="shared" si="4"/>
        <v>77</v>
      </c>
      <c r="T27" s="167">
        <f t="shared" si="3"/>
        <v>255</v>
      </c>
      <c r="U27" s="77" t="s">
        <v>225</v>
      </c>
      <c r="V27" s="16"/>
    </row>
    <row r="28" spans="1:22" x14ac:dyDescent="0.2">
      <c r="A28" s="73">
        <v>43152</v>
      </c>
      <c r="B28" s="74" t="s">
        <v>230</v>
      </c>
      <c r="C28" s="75" t="s">
        <v>231</v>
      </c>
      <c r="D28" s="169"/>
      <c r="E28" s="169"/>
      <c r="F28" s="68">
        <v>55</v>
      </c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>
        <f t="shared" si="4"/>
        <v>55</v>
      </c>
      <c r="T28" s="167">
        <f t="shared" si="3"/>
        <v>200</v>
      </c>
      <c r="U28" s="77" t="s">
        <v>226</v>
      </c>
      <c r="V28" s="16"/>
    </row>
    <row r="29" spans="1:22" x14ac:dyDescent="0.2">
      <c r="A29" s="73">
        <v>21</v>
      </c>
      <c r="B29" s="74" t="s">
        <v>230</v>
      </c>
      <c r="C29" s="75" t="s">
        <v>232</v>
      </c>
      <c r="D29" s="169"/>
      <c r="E29" s="169"/>
      <c r="F29" s="68"/>
      <c r="G29" s="68"/>
      <c r="H29" s="68"/>
      <c r="I29" s="68"/>
      <c r="J29" s="68"/>
      <c r="K29" s="68">
        <v>22</v>
      </c>
      <c r="L29" s="68"/>
      <c r="M29" s="68"/>
      <c r="N29" s="68"/>
      <c r="O29" s="68"/>
      <c r="P29" s="68"/>
      <c r="Q29" s="68"/>
      <c r="R29" s="68"/>
      <c r="S29" s="68">
        <f t="shared" ref="S29:S38" si="5">+SUM(F29:R29)</f>
        <v>22</v>
      </c>
      <c r="T29" s="167">
        <f t="shared" si="3"/>
        <v>178</v>
      </c>
      <c r="U29" s="77" t="s">
        <v>227</v>
      </c>
      <c r="V29" s="16"/>
    </row>
    <row r="30" spans="1:22" x14ac:dyDescent="0.2">
      <c r="A30" s="73">
        <v>43153</v>
      </c>
      <c r="B30" s="74" t="s">
        <v>234</v>
      </c>
      <c r="C30" s="75" t="s">
        <v>233</v>
      </c>
      <c r="D30" s="169"/>
      <c r="E30" s="169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>
        <v>20</v>
      </c>
      <c r="S30" s="68">
        <f t="shared" si="5"/>
        <v>20</v>
      </c>
      <c r="T30" s="167">
        <f t="shared" si="3"/>
        <v>158</v>
      </c>
      <c r="U30" s="77" t="s">
        <v>228</v>
      </c>
      <c r="V30" s="16"/>
    </row>
    <row r="31" spans="1:22" x14ac:dyDescent="0.2">
      <c r="A31" s="73">
        <v>43154</v>
      </c>
      <c r="B31" s="74" t="s">
        <v>176</v>
      </c>
      <c r="C31" s="75" t="s">
        <v>236</v>
      </c>
      <c r="D31" s="169"/>
      <c r="E31" s="169"/>
      <c r="F31" s="68"/>
      <c r="G31" s="68">
        <v>57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>
        <f t="shared" si="5"/>
        <v>57</v>
      </c>
      <c r="T31" s="167">
        <f t="shared" si="3"/>
        <v>101</v>
      </c>
      <c r="U31" s="77" t="s">
        <v>229</v>
      </c>
      <c r="V31" s="16"/>
    </row>
    <row r="32" spans="1:22" x14ac:dyDescent="0.2">
      <c r="A32" s="73">
        <v>43153</v>
      </c>
      <c r="B32" s="78" t="s">
        <v>126</v>
      </c>
      <c r="C32" s="91" t="s">
        <v>237</v>
      </c>
      <c r="D32" s="169"/>
      <c r="E32" s="169"/>
      <c r="F32" s="68"/>
      <c r="G32" s="68"/>
      <c r="H32" s="68"/>
      <c r="I32" s="68"/>
      <c r="J32" s="68"/>
      <c r="K32" s="68">
        <v>48</v>
      </c>
      <c r="L32" s="68"/>
      <c r="M32" s="68"/>
      <c r="N32" s="68"/>
      <c r="O32" s="68"/>
      <c r="P32" s="68"/>
      <c r="Q32" s="68"/>
      <c r="R32" s="68"/>
      <c r="S32" s="68">
        <f t="shared" si="5"/>
        <v>48</v>
      </c>
      <c r="T32" s="167">
        <f t="shared" si="3"/>
        <v>53</v>
      </c>
      <c r="U32" s="77" t="s">
        <v>235</v>
      </c>
      <c r="V32" s="16"/>
    </row>
    <row r="33" spans="1:22" x14ac:dyDescent="0.2">
      <c r="A33" s="73">
        <v>43156</v>
      </c>
      <c r="B33" s="78" t="s">
        <v>126</v>
      </c>
      <c r="C33" s="91" t="s">
        <v>242</v>
      </c>
      <c r="D33" s="169"/>
      <c r="E33" s="169"/>
      <c r="F33" s="68"/>
      <c r="G33" s="68"/>
      <c r="H33" s="68"/>
      <c r="I33" s="68"/>
      <c r="J33" s="68"/>
      <c r="K33" s="68">
        <v>5</v>
      </c>
      <c r="L33" s="68"/>
      <c r="M33" s="68"/>
      <c r="N33" s="68"/>
      <c r="O33" s="68"/>
      <c r="P33" s="68"/>
      <c r="Q33" s="68"/>
      <c r="R33" s="68"/>
      <c r="S33" s="68">
        <f t="shared" si="5"/>
        <v>5</v>
      </c>
      <c r="T33" s="167">
        <f t="shared" si="3"/>
        <v>48</v>
      </c>
      <c r="U33" s="77" t="s">
        <v>246</v>
      </c>
      <c r="V33" s="16"/>
    </row>
    <row r="34" spans="1:22" x14ac:dyDescent="0.2">
      <c r="A34" s="73">
        <v>43159</v>
      </c>
      <c r="B34" s="78" t="s">
        <v>243</v>
      </c>
      <c r="C34" s="91" t="s">
        <v>244</v>
      </c>
      <c r="D34" s="169"/>
      <c r="E34" s="169"/>
      <c r="F34" s="68"/>
      <c r="G34" s="68"/>
      <c r="H34" s="68"/>
      <c r="I34" s="68"/>
      <c r="J34" s="68"/>
      <c r="K34" s="68">
        <v>26</v>
      </c>
      <c r="L34" s="68"/>
      <c r="M34" s="68"/>
      <c r="N34" s="68"/>
      <c r="O34" s="68"/>
      <c r="P34" s="68"/>
      <c r="Q34" s="68"/>
      <c r="R34" s="68"/>
      <c r="S34" s="68">
        <f t="shared" si="5"/>
        <v>26</v>
      </c>
      <c r="T34" s="167">
        <f t="shared" si="3"/>
        <v>22</v>
      </c>
      <c r="U34" s="77" t="s">
        <v>247</v>
      </c>
      <c r="V34" s="16"/>
    </row>
    <row r="35" spans="1:22" x14ac:dyDescent="0.2">
      <c r="A35" s="73">
        <v>43159</v>
      </c>
      <c r="B35" s="78" t="s">
        <v>230</v>
      </c>
      <c r="C35" s="91" t="s">
        <v>245</v>
      </c>
      <c r="D35" s="169"/>
      <c r="E35" s="169"/>
      <c r="F35" s="68"/>
      <c r="G35" s="68"/>
      <c r="H35" s="68"/>
      <c r="I35" s="68"/>
      <c r="J35" s="68"/>
      <c r="K35" s="68">
        <v>22</v>
      </c>
      <c r="L35" s="68"/>
      <c r="M35" s="68"/>
      <c r="N35" s="68"/>
      <c r="O35" s="68"/>
      <c r="P35" s="68"/>
      <c r="Q35" s="68"/>
      <c r="R35" s="68"/>
      <c r="S35" s="68">
        <f t="shared" si="5"/>
        <v>22</v>
      </c>
      <c r="T35" s="167">
        <f t="shared" si="3"/>
        <v>0</v>
      </c>
      <c r="U35" s="77" t="s">
        <v>248</v>
      </c>
      <c r="V35" s="16"/>
    </row>
    <row r="36" spans="1:22" x14ac:dyDescent="0.2">
      <c r="A36" s="73"/>
      <c r="B36" s="78"/>
      <c r="C36" s="91"/>
      <c r="D36" s="169"/>
      <c r="E36" s="169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>
        <f t="shared" si="5"/>
        <v>0</v>
      </c>
      <c r="T36" s="167">
        <f t="shared" si="3"/>
        <v>0</v>
      </c>
      <c r="U36" s="77"/>
      <c r="V36" s="16"/>
    </row>
    <row r="37" spans="1:22" x14ac:dyDescent="0.2">
      <c r="A37" s="73"/>
      <c r="B37" s="78"/>
      <c r="C37" s="91"/>
      <c r="D37" s="169"/>
      <c r="E37" s="169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>
        <f t="shared" si="5"/>
        <v>0</v>
      </c>
      <c r="T37" s="167">
        <f t="shared" si="3"/>
        <v>0</v>
      </c>
      <c r="U37" s="77"/>
      <c r="V37" s="16"/>
    </row>
    <row r="38" spans="1:22" x14ac:dyDescent="0.2">
      <c r="A38" s="73"/>
      <c r="B38" s="78"/>
      <c r="C38" s="91"/>
      <c r="D38" s="169">
        <v>0</v>
      </c>
      <c r="E38" s="169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>
        <f t="shared" si="5"/>
        <v>0</v>
      </c>
      <c r="T38" s="167">
        <f t="shared" si="3"/>
        <v>0</v>
      </c>
      <c r="U38" s="77"/>
    </row>
    <row r="39" spans="1:22" ht="13.5" thickBot="1" x14ac:dyDescent="0.25">
      <c r="A39" s="79"/>
      <c r="B39" s="92"/>
      <c r="C39" s="93"/>
      <c r="D39" s="169">
        <v>0</v>
      </c>
      <c r="E39" s="170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>
        <f t="shared" ref="S39" si="6">+SUM(F39:R39)</f>
        <v>0</v>
      </c>
      <c r="T39" s="167">
        <f t="shared" si="3"/>
        <v>0</v>
      </c>
      <c r="U39" s="83"/>
    </row>
    <row r="40" spans="1:22" s="32" customFormat="1" ht="13.5" thickBot="1" x14ac:dyDescent="0.25">
      <c r="A40" s="84" t="s">
        <v>45</v>
      </c>
      <c r="B40" s="85"/>
      <c r="C40" s="94"/>
      <c r="D40" s="87">
        <f t="shared" ref="D40:S40" si="7">SUM(D22:D39)</f>
        <v>0</v>
      </c>
      <c r="E40" s="87">
        <f t="shared" si="7"/>
        <v>500</v>
      </c>
      <c r="F40" s="87">
        <f t="shared" si="7"/>
        <v>55</v>
      </c>
      <c r="G40" s="87">
        <f t="shared" si="7"/>
        <v>57</v>
      </c>
      <c r="H40" s="87">
        <f t="shared" si="7"/>
        <v>22</v>
      </c>
      <c r="I40" s="87">
        <f t="shared" si="7"/>
        <v>0</v>
      </c>
      <c r="J40" s="87">
        <f t="shared" si="7"/>
        <v>0</v>
      </c>
      <c r="K40" s="87">
        <f t="shared" si="7"/>
        <v>346</v>
      </c>
      <c r="L40" s="87">
        <f t="shared" si="7"/>
        <v>0</v>
      </c>
      <c r="M40" s="87">
        <f t="shared" si="7"/>
        <v>0</v>
      </c>
      <c r="N40" s="87">
        <f t="shared" si="7"/>
        <v>0</v>
      </c>
      <c r="O40" s="87">
        <f t="shared" si="7"/>
        <v>0</v>
      </c>
      <c r="P40" s="87">
        <f t="shared" si="7"/>
        <v>0</v>
      </c>
      <c r="Q40" s="87">
        <f t="shared" si="7"/>
        <v>0</v>
      </c>
      <c r="R40" s="87">
        <f t="shared" si="7"/>
        <v>20</v>
      </c>
      <c r="S40" s="186">
        <f t="shared" si="7"/>
        <v>500</v>
      </c>
      <c r="T40" s="190">
        <f>T21+E40-D40-S40</f>
        <v>0</v>
      </c>
      <c r="U40" s="189"/>
      <c r="V40" s="33">
        <f>+S40-SUM(F40:R40)</f>
        <v>0</v>
      </c>
    </row>
    <row r="41" spans="1:22" x14ac:dyDescent="0.2">
      <c r="A41" s="69">
        <v>42796</v>
      </c>
      <c r="B41" s="70" t="s">
        <v>181</v>
      </c>
      <c r="C41" s="95" t="s">
        <v>174</v>
      </c>
      <c r="D41" s="169"/>
      <c r="E41" s="171">
        <v>1000</v>
      </c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82"/>
      <c r="T41" s="167">
        <f t="shared" ref="T41:T70" si="8">T40+E41-D41- SUM(F41:R41)</f>
        <v>1000</v>
      </c>
      <c r="U41" s="72"/>
    </row>
    <row r="42" spans="1:22" x14ac:dyDescent="0.2">
      <c r="A42" s="73">
        <v>43160</v>
      </c>
      <c r="B42" s="78" t="s">
        <v>234</v>
      </c>
      <c r="C42" s="91" t="s">
        <v>255</v>
      </c>
      <c r="D42" s="169"/>
      <c r="E42" s="169"/>
      <c r="F42" s="68">
        <v>55</v>
      </c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82">
        <f t="shared" ref="S42:S69" si="9">+SUM(F42:R42)</f>
        <v>55</v>
      </c>
      <c r="T42" s="167">
        <f t="shared" si="8"/>
        <v>945</v>
      </c>
      <c r="U42" s="77" t="s">
        <v>333</v>
      </c>
    </row>
    <row r="43" spans="1:22" x14ac:dyDescent="0.2">
      <c r="A43" s="73">
        <v>39510</v>
      </c>
      <c r="B43" s="78" t="s">
        <v>126</v>
      </c>
      <c r="C43" s="91" t="s">
        <v>128</v>
      </c>
      <c r="D43" s="169"/>
      <c r="E43" s="169"/>
      <c r="F43" s="68"/>
      <c r="G43" s="68"/>
      <c r="H43" s="68"/>
      <c r="I43" s="68"/>
      <c r="J43" s="68"/>
      <c r="K43" s="68">
        <v>22</v>
      </c>
      <c r="L43" s="68"/>
      <c r="M43" s="68"/>
      <c r="N43" s="68"/>
      <c r="O43" s="68"/>
      <c r="P43" s="68"/>
      <c r="Q43" s="68"/>
      <c r="R43" s="68"/>
      <c r="S43" s="82">
        <f t="shared" si="9"/>
        <v>22</v>
      </c>
      <c r="T43" s="167">
        <f t="shared" si="8"/>
        <v>923</v>
      </c>
      <c r="U43" s="77" t="s">
        <v>334</v>
      </c>
    </row>
    <row r="44" spans="1:22" x14ac:dyDescent="0.2">
      <c r="A44" s="73">
        <v>39512</v>
      </c>
      <c r="B44" s="78" t="s">
        <v>234</v>
      </c>
      <c r="C44" s="91" t="s">
        <v>256</v>
      </c>
      <c r="D44" s="169"/>
      <c r="E44" s="169"/>
      <c r="F44" s="68"/>
      <c r="G44" s="68"/>
      <c r="H44" s="68"/>
      <c r="I44" s="68"/>
      <c r="J44" s="68"/>
      <c r="K44" s="68">
        <v>82</v>
      </c>
      <c r="L44" s="68"/>
      <c r="M44" s="68"/>
      <c r="N44" s="68"/>
      <c r="O44" s="68"/>
      <c r="P44" s="68"/>
      <c r="Q44" s="68"/>
      <c r="R44" s="68"/>
      <c r="S44" s="82">
        <f t="shared" si="9"/>
        <v>82</v>
      </c>
      <c r="T44" s="167">
        <f t="shared" si="8"/>
        <v>841</v>
      </c>
      <c r="U44" s="77" t="s">
        <v>335</v>
      </c>
    </row>
    <row r="45" spans="1:22" x14ac:dyDescent="0.2">
      <c r="A45" s="73">
        <v>43164</v>
      </c>
      <c r="B45" s="78" t="s">
        <v>176</v>
      </c>
      <c r="C45" s="91" t="s">
        <v>257</v>
      </c>
      <c r="D45" s="169"/>
      <c r="E45" s="169"/>
      <c r="F45" s="68"/>
      <c r="G45" s="68"/>
      <c r="H45" s="68"/>
      <c r="I45" s="68"/>
      <c r="J45" s="68"/>
      <c r="K45" s="68">
        <v>70</v>
      </c>
      <c r="L45" s="68"/>
      <c r="M45" s="68"/>
      <c r="N45" s="68"/>
      <c r="O45" s="68"/>
      <c r="P45" s="68"/>
      <c r="Q45" s="68"/>
      <c r="R45" s="68"/>
      <c r="S45" s="82">
        <f t="shared" si="9"/>
        <v>70</v>
      </c>
      <c r="T45" s="167">
        <f t="shared" si="8"/>
        <v>771</v>
      </c>
      <c r="U45" s="77" t="s">
        <v>336</v>
      </c>
    </row>
    <row r="46" spans="1:22" x14ac:dyDescent="0.2">
      <c r="A46" s="73">
        <v>43164</v>
      </c>
      <c r="B46" s="78" t="s">
        <v>230</v>
      </c>
      <c r="C46" s="91" t="s">
        <v>245</v>
      </c>
      <c r="D46" s="169"/>
      <c r="E46" s="169"/>
      <c r="F46" s="68"/>
      <c r="G46" s="68"/>
      <c r="H46" s="68"/>
      <c r="I46" s="68"/>
      <c r="J46" s="68"/>
      <c r="K46" s="68">
        <v>55</v>
      </c>
      <c r="L46" s="68"/>
      <c r="M46" s="68"/>
      <c r="N46" s="68"/>
      <c r="O46" s="68"/>
      <c r="P46" s="68"/>
      <c r="Q46" s="68"/>
      <c r="R46" s="68"/>
      <c r="S46" s="82">
        <f t="shared" si="9"/>
        <v>55</v>
      </c>
      <c r="T46" s="167">
        <f t="shared" si="8"/>
        <v>716</v>
      </c>
      <c r="U46" s="77" t="s">
        <v>337</v>
      </c>
    </row>
    <row r="47" spans="1:22" x14ac:dyDescent="0.2">
      <c r="A47" s="73">
        <v>43168</v>
      </c>
      <c r="B47" s="78" t="s">
        <v>254</v>
      </c>
      <c r="C47" s="91" t="s">
        <v>258</v>
      </c>
      <c r="D47" s="169"/>
      <c r="E47" s="169"/>
      <c r="F47" s="68"/>
      <c r="G47" s="68"/>
      <c r="H47" s="68"/>
      <c r="I47" s="68"/>
      <c r="J47" s="68"/>
      <c r="K47" s="68">
        <v>30</v>
      </c>
      <c r="L47" s="68"/>
      <c r="M47" s="68"/>
      <c r="N47" s="68"/>
      <c r="O47" s="68"/>
      <c r="P47" s="68"/>
      <c r="Q47" s="68"/>
      <c r="R47" s="68"/>
      <c r="S47" s="82">
        <f t="shared" si="9"/>
        <v>30</v>
      </c>
      <c r="T47" s="167">
        <f t="shared" si="8"/>
        <v>686</v>
      </c>
      <c r="U47" s="77" t="s">
        <v>338</v>
      </c>
      <c r="V47" s="16"/>
    </row>
    <row r="48" spans="1:22" x14ac:dyDescent="0.2">
      <c r="A48" s="73">
        <v>43168</v>
      </c>
      <c r="B48" s="78" t="s">
        <v>259</v>
      </c>
      <c r="C48" s="91" t="s">
        <v>260</v>
      </c>
      <c r="D48" s="169"/>
      <c r="E48" s="169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>
        <v>100</v>
      </c>
      <c r="S48" s="82">
        <f t="shared" si="9"/>
        <v>100</v>
      </c>
      <c r="T48" s="167">
        <f t="shared" si="8"/>
        <v>586</v>
      </c>
      <c r="U48" s="77">
        <v>633</v>
      </c>
      <c r="V48" s="16"/>
    </row>
    <row r="49" spans="1:22" x14ac:dyDescent="0.2">
      <c r="A49" s="73">
        <v>43175</v>
      </c>
      <c r="B49" s="78" t="s">
        <v>176</v>
      </c>
      <c r="C49" s="91" t="s">
        <v>261</v>
      </c>
      <c r="D49" s="169"/>
      <c r="E49" s="169"/>
      <c r="F49" s="68"/>
      <c r="G49" s="68"/>
      <c r="H49" s="68"/>
      <c r="I49" s="68"/>
      <c r="J49" s="68"/>
      <c r="K49" s="68">
        <v>27</v>
      </c>
      <c r="L49" s="68"/>
      <c r="M49" s="68"/>
      <c r="N49" s="68"/>
      <c r="O49" s="68"/>
      <c r="P49" s="68"/>
      <c r="Q49" s="68"/>
      <c r="R49" s="68"/>
      <c r="S49" s="82">
        <f t="shared" si="9"/>
        <v>27</v>
      </c>
      <c r="T49" s="167">
        <f t="shared" si="8"/>
        <v>559</v>
      </c>
      <c r="U49" s="77" t="s">
        <v>339</v>
      </c>
      <c r="V49" s="16"/>
    </row>
    <row r="50" spans="1:22" x14ac:dyDescent="0.2">
      <c r="A50" s="73">
        <v>43180</v>
      </c>
      <c r="B50" s="78" t="s">
        <v>176</v>
      </c>
      <c r="C50" s="91" t="s">
        <v>359</v>
      </c>
      <c r="D50" s="169"/>
      <c r="E50" s="169"/>
      <c r="F50" s="68"/>
      <c r="G50" s="68"/>
      <c r="H50" s="68"/>
      <c r="I50" s="68"/>
      <c r="J50" s="68"/>
      <c r="K50" s="68">
        <v>126</v>
      </c>
      <c r="L50" s="68"/>
      <c r="M50" s="68"/>
      <c r="N50" s="68"/>
      <c r="O50" s="68"/>
      <c r="P50" s="68"/>
      <c r="Q50" s="68"/>
      <c r="R50" s="68"/>
      <c r="S50" s="82">
        <f t="shared" si="9"/>
        <v>126</v>
      </c>
      <c r="T50" s="167">
        <f t="shared" si="8"/>
        <v>433</v>
      </c>
      <c r="U50" s="77" t="s">
        <v>340</v>
      </c>
      <c r="V50" s="16"/>
    </row>
    <row r="51" spans="1:22" x14ac:dyDescent="0.2">
      <c r="A51" s="73">
        <v>43180</v>
      </c>
      <c r="B51" s="78" t="s">
        <v>230</v>
      </c>
      <c r="C51" s="91" t="s">
        <v>262</v>
      </c>
      <c r="D51" s="169"/>
      <c r="E51" s="169"/>
      <c r="F51" s="68"/>
      <c r="G51" s="68"/>
      <c r="H51" s="68"/>
      <c r="I51" s="68"/>
      <c r="J51" s="68"/>
      <c r="K51" s="68">
        <v>48</v>
      </c>
      <c r="L51" s="68"/>
      <c r="M51" s="68"/>
      <c r="N51" s="68"/>
      <c r="O51" s="68"/>
      <c r="P51" s="68"/>
      <c r="Q51" s="68"/>
      <c r="R51" s="68"/>
      <c r="S51" s="82">
        <f t="shared" si="9"/>
        <v>48</v>
      </c>
      <c r="T51" s="167">
        <f t="shared" si="8"/>
        <v>385</v>
      </c>
      <c r="U51" s="77" t="s">
        <v>341</v>
      </c>
      <c r="V51" s="16"/>
    </row>
    <row r="52" spans="1:22" x14ac:dyDescent="0.2">
      <c r="A52" s="73">
        <v>43182</v>
      </c>
      <c r="B52" s="78" t="s">
        <v>230</v>
      </c>
      <c r="C52" s="91" t="s">
        <v>263</v>
      </c>
      <c r="D52" s="169"/>
      <c r="E52" s="169"/>
      <c r="F52" s="68"/>
      <c r="G52" s="68"/>
      <c r="H52" s="68"/>
      <c r="I52" s="68"/>
      <c r="J52" s="68"/>
      <c r="K52" s="68">
        <v>26</v>
      </c>
      <c r="L52" s="68"/>
      <c r="M52" s="68"/>
      <c r="N52" s="68"/>
      <c r="O52" s="68"/>
      <c r="P52" s="68"/>
      <c r="Q52" s="68"/>
      <c r="R52" s="68"/>
      <c r="S52" s="82">
        <f t="shared" si="9"/>
        <v>26</v>
      </c>
      <c r="T52" s="167">
        <f t="shared" si="8"/>
        <v>359</v>
      </c>
      <c r="U52" s="77" t="s">
        <v>342</v>
      </c>
      <c r="V52" s="16"/>
    </row>
    <row r="53" spans="1:22" x14ac:dyDescent="0.2">
      <c r="A53" s="73">
        <v>43182</v>
      </c>
      <c r="B53" s="78" t="s">
        <v>230</v>
      </c>
      <c r="C53" s="91" t="s">
        <v>264</v>
      </c>
      <c r="D53" s="169"/>
      <c r="E53" s="169"/>
      <c r="F53" s="68"/>
      <c r="G53" s="68"/>
      <c r="H53" s="68"/>
      <c r="I53" s="68"/>
      <c r="J53" s="68"/>
      <c r="K53" s="68">
        <v>150</v>
      </c>
      <c r="L53" s="68"/>
      <c r="M53" s="68"/>
      <c r="N53" s="68"/>
      <c r="O53" s="68"/>
      <c r="P53" s="68"/>
      <c r="Q53" s="68"/>
      <c r="R53" s="68"/>
      <c r="S53" s="82">
        <f t="shared" si="9"/>
        <v>150</v>
      </c>
      <c r="T53" s="167">
        <f t="shared" si="8"/>
        <v>209</v>
      </c>
      <c r="U53" s="77" t="s">
        <v>343</v>
      </c>
      <c r="V53" s="16"/>
    </row>
    <row r="54" spans="1:22" x14ac:dyDescent="0.2">
      <c r="A54" s="73">
        <v>42820</v>
      </c>
      <c r="B54" s="78" t="s">
        <v>118</v>
      </c>
      <c r="C54" s="91" t="s">
        <v>140</v>
      </c>
      <c r="D54" s="169">
        <v>9</v>
      </c>
      <c r="E54" s="169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82">
        <f t="shared" si="9"/>
        <v>0</v>
      </c>
      <c r="T54" s="167">
        <f t="shared" si="8"/>
        <v>200</v>
      </c>
      <c r="U54" s="77"/>
      <c r="V54" s="16"/>
    </row>
    <row r="55" spans="1:22" x14ac:dyDescent="0.2">
      <c r="A55" s="73">
        <v>43182</v>
      </c>
      <c r="B55" s="78" t="s">
        <v>181</v>
      </c>
      <c r="C55" s="91" t="s">
        <v>127</v>
      </c>
      <c r="D55" s="169"/>
      <c r="E55" s="169">
        <v>500</v>
      </c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82">
        <f t="shared" si="9"/>
        <v>0</v>
      </c>
      <c r="T55" s="167">
        <f t="shared" si="8"/>
        <v>700</v>
      </c>
      <c r="U55" s="77"/>
      <c r="V55" s="16"/>
    </row>
    <row r="56" spans="1:22" x14ac:dyDescent="0.2">
      <c r="A56" s="73">
        <v>43183</v>
      </c>
      <c r="B56" s="78" t="s">
        <v>181</v>
      </c>
      <c r="C56" s="91" t="s">
        <v>265</v>
      </c>
      <c r="D56" s="169"/>
      <c r="E56" s="169"/>
      <c r="F56" s="68"/>
      <c r="G56" s="68"/>
      <c r="H56" s="68"/>
      <c r="I56" s="68"/>
      <c r="J56" s="68"/>
      <c r="K56" s="68">
        <v>30</v>
      </c>
      <c r="L56" s="68"/>
      <c r="M56" s="68"/>
      <c r="N56" s="68"/>
      <c r="O56" s="68"/>
      <c r="P56" s="68"/>
      <c r="Q56" s="68"/>
      <c r="R56" s="68"/>
      <c r="S56" s="82">
        <f t="shared" si="9"/>
        <v>30</v>
      </c>
      <c r="T56" s="167">
        <f t="shared" si="8"/>
        <v>670</v>
      </c>
      <c r="U56" s="77" t="s">
        <v>344</v>
      </c>
      <c r="V56" s="16"/>
    </row>
    <row r="57" spans="1:22" x14ac:dyDescent="0.2">
      <c r="A57" s="73">
        <v>43183</v>
      </c>
      <c r="B57" s="78" t="s">
        <v>130</v>
      </c>
      <c r="C57" s="91" t="s">
        <v>355</v>
      </c>
      <c r="D57" s="169"/>
      <c r="E57" s="169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>
        <v>100</v>
      </c>
      <c r="S57" s="82">
        <f t="shared" si="9"/>
        <v>100</v>
      </c>
      <c r="T57" s="167">
        <f t="shared" si="8"/>
        <v>570</v>
      </c>
      <c r="U57" s="77" t="s">
        <v>358</v>
      </c>
      <c r="V57" s="16"/>
    </row>
    <row r="58" spans="1:22" x14ac:dyDescent="0.2">
      <c r="A58" s="73">
        <v>43185</v>
      </c>
      <c r="B58" s="78" t="s">
        <v>356</v>
      </c>
      <c r="C58" s="91" t="s">
        <v>357</v>
      </c>
      <c r="D58" s="169"/>
      <c r="E58" s="169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>
        <v>100</v>
      </c>
      <c r="S58" s="82">
        <f t="shared" si="9"/>
        <v>100</v>
      </c>
      <c r="T58" s="167">
        <f t="shared" si="8"/>
        <v>470</v>
      </c>
      <c r="U58" s="77"/>
      <c r="V58" s="16"/>
    </row>
    <row r="59" spans="1:22" x14ac:dyDescent="0.2">
      <c r="A59" s="73">
        <v>43185</v>
      </c>
      <c r="B59" s="78" t="s">
        <v>181</v>
      </c>
      <c r="C59" s="91" t="s">
        <v>360</v>
      </c>
      <c r="D59" s="169"/>
      <c r="E59" s="169"/>
      <c r="F59" s="68"/>
      <c r="G59" s="68"/>
      <c r="H59" s="68"/>
      <c r="I59" s="68"/>
      <c r="J59" s="68"/>
      <c r="K59" s="68">
        <v>15</v>
      </c>
      <c r="L59" s="68"/>
      <c r="M59" s="68"/>
      <c r="N59" s="68"/>
      <c r="O59" s="68"/>
      <c r="P59" s="68"/>
      <c r="Q59" s="68"/>
      <c r="R59" s="68"/>
      <c r="S59" s="82">
        <f t="shared" si="9"/>
        <v>15</v>
      </c>
      <c r="T59" s="167">
        <f t="shared" si="8"/>
        <v>455</v>
      </c>
      <c r="U59" s="77" t="s">
        <v>362</v>
      </c>
      <c r="V59" s="16"/>
    </row>
    <row r="60" spans="1:22" x14ac:dyDescent="0.2">
      <c r="A60" s="73">
        <v>43166</v>
      </c>
      <c r="B60" s="78" t="s">
        <v>130</v>
      </c>
      <c r="C60" s="91" t="s">
        <v>363</v>
      </c>
      <c r="D60" s="169"/>
      <c r="E60" s="169"/>
      <c r="F60" s="68"/>
      <c r="G60" s="68"/>
      <c r="H60" s="68"/>
      <c r="I60" s="68"/>
      <c r="J60" s="68"/>
      <c r="K60" s="68">
        <v>52</v>
      </c>
      <c r="L60" s="68"/>
      <c r="M60" s="68"/>
      <c r="N60" s="68"/>
      <c r="O60" s="68"/>
      <c r="P60" s="68"/>
      <c r="Q60" s="68"/>
      <c r="R60" s="68"/>
      <c r="S60" s="82">
        <f t="shared" si="9"/>
        <v>52</v>
      </c>
      <c r="T60" s="167">
        <f t="shared" si="8"/>
        <v>403</v>
      </c>
      <c r="U60" s="77" t="s">
        <v>367</v>
      </c>
      <c r="V60" s="16"/>
    </row>
    <row r="61" spans="1:22" x14ac:dyDescent="0.2">
      <c r="A61" s="73">
        <v>43167</v>
      </c>
      <c r="B61" s="78" t="s">
        <v>130</v>
      </c>
      <c r="C61" s="91" t="s">
        <v>364</v>
      </c>
      <c r="D61" s="169"/>
      <c r="E61" s="169"/>
      <c r="F61" s="68"/>
      <c r="G61" s="68"/>
      <c r="H61" s="68"/>
      <c r="I61" s="68"/>
      <c r="J61" s="68"/>
      <c r="K61" s="68">
        <v>28</v>
      </c>
      <c r="L61" s="68"/>
      <c r="M61" s="68"/>
      <c r="N61" s="68"/>
      <c r="O61" s="68"/>
      <c r="P61" s="68"/>
      <c r="Q61" s="68"/>
      <c r="R61" s="68"/>
      <c r="S61" s="82">
        <f t="shared" si="9"/>
        <v>28</v>
      </c>
      <c r="T61" s="167">
        <f t="shared" si="8"/>
        <v>375</v>
      </c>
      <c r="U61" s="77" t="s">
        <v>368</v>
      </c>
      <c r="V61" s="16"/>
    </row>
    <row r="62" spans="1:22" x14ac:dyDescent="0.2">
      <c r="A62" s="73">
        <v>43177</v>
      </c>
      <c r="B62" s="78" t="s">
        <v>130</v>
      </c>
      <c r="C62" s="91" t="s">
        <v>366</v>
      </c>
      <c r="D62" s="169"/>
      <c r="E62" s="169"/>
      <c r="F62" s="68"/>
      <c r="G62" s="68">
        <v>50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82">
        <f t="shared" si="9"/>
        <v>50</v>
      </c>
      <c r="T62" s="167">
        <f t="shared" si="8"/>
        <v>325</v>
      </c>
      <c r="U62" s="77" t="s">
        <v>369</v>
      </c>
      <c r="V62" s="16"/>
    </row>
    <row r="63" spans="1:22" x14ac:dyDescent="0.2">
      <c r="A63" s="73">
        <v>43177</v>
      </c>
      <c r="B63" s="78" t="s">
        <v>130</v>
      </c>
      <c r="C63" s="91" t="s">
        <v>365</v>
      </c>
      <c r="D63" s="169"/>
      <c r="E63" s="169"/>
      <c r="F63" s="68"/>
      <c r="G63" s="68"/>
      <c r="H63" s="68"/>
      <c r="I63" s="68"/>
      <c r="J63" s="68"/>
      <c r="K63" s="68">
        <v>70</v>
      </c>
      <c r="L63" s="68"/>
      <c r="M63" s="68"/>
      <c r="N63" s="68"/>
      <c r="O63" s="68"/>
      <c r="P63" s="68"/>
      <c r="Q63" s="68"/>
      <c r="R63" s="68"/>
      <c r="S63" s="82">
        <f t="shared" si="9"/>
        <v>70</v>
      </c>
      <c r="T63" s="167">
        <f t="shared" si="8"/>
        <v>255</v>
      </c>
      <c r="U63" s="77" t="s">
        <v>370</v>
      </c>
      <c r="V63" s="16"/>
    </row>
    <row r="64" spans="1:22" x14ac:dyDescent="0.2">
      <c r="A64" s="73">
        <v>43185</v>
      </c>
      <c r="B64" s="78" t="s">
        <v>118</v>
      </c>
      <c r="C64" s="91" t="s">
        <v>140</v>
      </c>
      <c r="D64" s="169">
        <v>255</v>
      </c>
      <c r="E64" s="169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82">
        <f t="shared" si="9"/>
        <v>0</v>
      </c>
      <c r="T64" s="167">
        <f t="shared" si="8"/>
        <v>0</v>
      </c>
      <c r="U64" s="77"/>
      <c r="V64" s="16"/>
    </row>
    <row r="65" spans="1:22" x14ac:dyDescent="0.2">
      <c r="A65" s="73"/>
      <c r="B65" s="78"/>
      <c r="C65" s="91"/>
      <c r="D65" s="169"/>
      <c r="E65" s="169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82">
        <f t="shared" si="9"/>
        <v>0</v>
      </c>
      <c r="T65" s="167">
        <f t="shared" si="8"/>
        <v>0</v>
      </c>
      <c r="U65" s="77"/>
      <c r="V65" s="16"/>
    </row>
    <row r="66" spans="1:22" x14ac:dyDescent="0.2">
      <c r="A66" s="73"/>
      <c r="B66" s="78"/>
      <c r="C66" s="91"/>
      <c r="D66" s="169"/>
      <c r="E66" s="169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82">
        <f t="shared" si="9"/>
        <v>0</v>
      </c>
      <c r="T66" s="167">
        <f t="shared" si="8"/>
        <v>0</v>
      </c>
      <c r="U66" s="77"/>
      <c r="V66" s="16"/>
    </row>
    <row r="67" spans="1:22" x14ac:dyDescent="0.2">
      <c r="A67" s="73"/>
      <c r="B67" s="78"/>
      <c r="C67" s="91"/>
      <c r="D67" s="169"/>
      <c r="E67" s="169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82">
        <f t="shared" si="9"/>
        <v>0</v>
      </c>
      <c r="T67" s="167">
        <f t="shared" si="8"/>
        <v>0</v>
      </c>
      <c r="U67" s="77"/>
      <c r="V67" s="16"/>
    </row>
    <row r="68" spans="1:22" x14ac:dyDescent="0.2">
      <c r="A68" s="73"/>
      <c r="B68" s="78"/>
      <c r="C68" s="91"/>
      <c r="D68" s="169"/>
      <c r="E68" s="169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82">
        <f t="shared" si="9"/>
        <v>0</v>
      </c>
      <c r="T68" s="167">
        <f t="shared" si="8"/>
        <v>0</v>
      </c>
      <c r="U68" s="77"/>
      <c r="V68" s="16"/>
    </row>
    <row r="69" spans="1:22" x14ac:dyDescent="0.2">
      <c r="A69" s="73"/>
      <c r="B69" s="78"/>
      <c r="C69" s="91"/>
      <c r="D69" s="169"/>
      <c r="E69" s="169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82">
        <f t="shared" si="9"/>
        <v>0</v>
      </c>
      <c r="T69" s="167">
        <f t="shared" si="8"/>
        <v>0</v>
      </c>
      <c r="U69" s="77"/>
      <c r="V69" s="16"/>
    </row>
    <row r="70" spans="1:22" ht="13.5" thickBot="1" x14ac:dyDescent="0.25">
      <c r="A70" s="79"/>
      <c r="B70" s="92"/>
      <c r="C70" s="93"/>
      <c r="D70" s="169">
        <v>0</v>
      </c>
      <c r="E70" s="170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>
        <f t="shared" ref="S70" si="10">+SUM(F70:R70)</f>
        <v>0</v>
      </c>
      <c r="T70" s="167">
        <f t="shared" si="8"/>
        <v>0</v>
      </c>
      <c r="U70" s="83"/>
    </row>
    <row r="71" spans="1:22" s="32" customFormat="1" ht="13.5" thickBot="1" x14ac:dyDescent="0.25">
      <c r="A71" s="84" t="s">
        <v>46</v>
      </c>
      <c r="B71" s="85"/>
      <c r="C71" s="86"/>
      <c r="D71" s="87">
        <f t="shared" ref="D71:S71" si="11">SUM(D41:D70)</f>
        <v>264</v>
      </c>
      <c r="E71" s="87">
        <f t="shared" si="11"/>
        <v>1500</v>
      </c>
      <c r="F71" s="87">
        <f t="shared" si="11"/>
        <v>55</v>
      </c>
      <c r="G71" s="87">
        <f t="shared" si="11"/>
        <v>50</v>
      </c>
      <c r="H71" s="87">
        <f t="shared" si="11"/>
        <v>0</v>
      </c>
      <c r="I71" s="87">
        <f t="shared" si="11"/>
        <v>0</v>
      </c>
      <c r="J71" s="87">
        <f t="shared" si="11"/>
        <v>0</v>
      </c>
      <c r="K71" s="87">
        <f t="shared" si="11"/>
        <v>831</v>
      </c>
      <c r="L71" s="87">
        <f t="shared" si="11"/>
        <v>0</v>
      </c>
      <c r="M71" s="87">
        <f t="shared" si="11"/>
        <v>0</v>
      </c>
      <c r="N71" s="87">
        <f t="shared" si="11"/>
        <v>0</v>
      </c>
      <c r="O71" s="87">
        <f t="shared" si="11"/>
        <v>0</v>
      </c>
      <c r="P71" s="87">
        <f t="shared" si="11"/>
        <v>0</v>
      </c>
      <c r="Q71" s="87">
        <f t="shared" si="11"/>
        <v>0</v>
      </c>
      <c r="R71" s="87">
        <f t="shared" si="11"/>
        <v>300</v>
      </c>
      <c r="S71" s="186">
        <f t="shared" si="11"/>
        <v>1236</v>
      </c>
      <c r="T71" s="190">
        <f>T40+E71-D71-S71</f>
        <v>0</v>
      </c>
      <c r="U71" s="189"/>
      <c r="V71" s="33">
        <f>+S71-SUM(F71:R71)</f>
        <v>0</v>
      </c>
    </row>
    <row r="72" spans="1:22" x14ac:dyDescent="0.2">
      <c r="A72" s="96">
        <v>43192</v>
      </c>
      <c r="B72" s="95" t="s">
        <v>181</v>
      </c>
      <c r="C72" s="95" t="s">
        <v>174</v>
      </c>
      <c r="D72" s="169"/>
      <c r="E72" s="171">
        <v>1000</v>
      </c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>
        <f t="shared" ref="S72:S84" si="12">+SUM(F72:R72)</f>
        <v>0</v>
      </c>
      <c r="T72" s="167">
        <f t="shared" ref="T72:T94" si="13">T71+E72-D72- SUM(F72:R72)</f>
        <v>1000</v>
      </c>
      <c r="U72" s="97"/>
    </row>
    <row r="73" spans="1:22" x14ac:dyDescent="0.2">
      <c r="A73" s="96">
        <v>42831</v>
      </c>
      <c r="B73" s="95" t="s">
        <v>181</v>
      </c>
      <c r="C73" s="95" t="s">
        <v>412</v>
      </c>
      <c r="D73" s="169"/>
      <c r="E73" s="171"/>
      <c r="F73" s="90"/>
      <c r="G73" s="90"/>
      <c r="H73" s="90"/>
      <c r="I73" s="90"/>
      <c r="J73" s="90"/>
      <c r="K73" s="90">
        <v>30</v>
      </c>
      <c r="L73" s="90"/>
      <c r="M73" s="90"/>
      <c r="N73" s="90"/>
      <c r="O73" s="90"/>
      <c r="P73" s="90"/>
      <c r="Q73" s="90"/>
      <c r="R73" s="90"/>
      <c r="S73" s="90">
        <f t="shared" si="12"/>
        <v>30</v>
      </c>
      <c r="T73" s="167">
        <f t="shared" si="13"/>
        <v>970</v>
      </c>
      <c r="U73" s="97" t="s">
        <v>415</v>
      </c>
    </row>
    <row r="74" spans="1:22" x14ac:dyDescent="0.2">
      <c r="A74" s="96">
        <v>42839</v>
      </c>
      <c r="B74" s="95" t="s">
        <v>254</v>
      </c>
      <c r="C74" s="95" t="s">
        <v>411</v>
      </c>
      <c r="D74" s="169"/>
      <c r="E74" s="171"/>
      <c r="F74" s="90"/>
      <c r="G74" s="90"/>
      <c r="H74" s="90"/>
      <c r="I74" s="90"/>
      <c r="J74" s="90"/>
      <c r="K74" s="90">
        <v>40</v>
      </c>
      <c r="L74" s="90"/>
      <c r="M74" s="90"/>
      <c r="N74" s="90"/>
      <c r="O74" s="90"/>
      <c r="P74" s="90"/>
      <c r="Q74" s="90"/>
      <c r="R74" s="90"/>
      <c r="S74" s="90">
        <f t="shared" si="12"/>
        <v>40</v>
      </c>
      <c r="T74" s="167">
        <f>T72+E74-D74- SUM(F74:R74)</f>
        <v>960</v>
      </c>
      <c r="U74" s="97" t="s">
        <v>416</v>
      </c>
    </row>
    <row r="75" spans="1:22" x14ac:dyDescent="0.2">
      <c r="A75" s="96">
        <v>43208</v>
      </c>
      <c r="B75" s="95" t="s">
        <v>254</v>
      </c>
      <c r="C75" s="95" t="s">
        <v>413</v>
      </c>
      <c r="D75" s="169"/>
      <c r="E75" s="171"/>
      <c r="F75" s="90"/>
      <c r="G75" s="90"/>
      <c r="H75" s="90"/>
      <c r="I75" s="90"/>
      <c r="J75" s="90"/>
      <c r="K75" s="90">
        <v>63</v>
      </c>
      <c r="L75" s="90"/>
      <c r="M75" s="90"/>
      <c r="N75" s="90"/>
      <c r="O75" s="90"/>
      <c r="P75" s="90"/>
      <c r="Q75" s="90"/>
      <c r="R75" s="90"/>
      <c r="S75" s="90">
        <f t="shared" si="12"/>
        <v>63</v>
      </c>
      <c r="T75" s="167">
        <f t="shared" si="13"/>
        <v>897</v>
      </c>
      <c r="U75" s="97" t="s">
        <v>417</v>
      </c>
    </row>
    <row r="76" spans="1:22" x14ac:dyDescent="0.2">
      <c r="A76" s="96">
        <v>43211</v>
      </c>
      <c r="B76" s="95" t="s">
        <v>181</v>
      </c>
      <c r="C76" s="95" t="s">
        <v>265</v>
      </c>
      <c r="D76" s="169"/>
      <c r="E76" s="171"/>
      <c r="F76" s="90"/>
      <c r="G76" s="90"/>
      <c r="H76" s="90"/>
      <c r="I76" s="90"/>
      <c r="J76" s="90"/>
      <c r="K76" s="90">
        <v>32</v>
      </c>
      <c r="L76" s="90"/>
      <c r="M76" s="90"/>
      <c r="N76" s="90"/>
      <c r="O76" s="90"/>
      <c r="P76" s="90"/>
      <c r="Q76" s="90"/>
      <c r="R76" s="90"/>
      <c r="S76" s="90" t="s">
        <v>430</v>
      </c>
      <c r="T76" s="167">
        <f t="shared" si="13"/>
        <v>865</v>
      </c>
      <c r="U76" s="97" t="s">
        <v>418</v>
      </c>
    </row>
    <row r="77" spans="1:22" x14ac:dyDescent="0.2">
      <c r="A77" s="96">
        <v>42850</v>
      </c>
      <c r="B77" s="95" t="s">
        <v>408</v>
      </c>
      <c r="C77" s="95" t="s">
        <v>414</v>
      </c>
      <c r="D77" s="169"/>
      <c r="E77" s="171"/>
      <c r="F77" s="90"/>
      <c r="G77" s="90">
        <v>39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>
        <f t="shared" si="12"/>
        <v>39</v>
      </c>
      <c r="T77" s="167">
        <f t="shared" si="13"/>
        <v>826</v>
      </c>
      <c r="U77" s="97" t="s">
        <v>419</v>
      </c>
    </row>
    <row r="78" spans="1:22" x14ac:dyDescent="0.2">
      <c r="A78" s="96">
        <v>42850</v>
      </c>
      <c r="B78" s="95" t="s">
        <v>176</v>
      </c>
      <c r="C78" s="95" t="s">
        <v>421</v>
      </c>
      <c r="D78" s="169"/>
      <c r="E78" s="171"/>
      <c r="F78" s="90"/>
      <c r="G78" s="90"/>
      <c r="H78" s="90"/>
      <c r="I78" s="90"/>
      <c r="J78" s="90"/>
      <c r="K78" s="90">
        <v>26</v>
      </c>
      <c r="L78" s="90"/>
      <c r="M78" s="90"/>
      <c r="N78" s="90"/>
      <c r="O78" s="90"/>
      <c r="P78" s="90"/>
      <c r="Q78" s="90"/>
      <c r="R78" s="90"/>
      <c r="S78" s="90">
        <f t="shared" si="12"/>
        <v>26</v>
      </c>
      <c r="T78" s="167">
        <f t="shared" si="13"/>
        <v>800</v>
      </c>
      <c r="U78" s="97" t="s">
        <v>420</v>
      </c>
    </row>
    <row r="79" spans="1:22" x14ac:dyDescent="0.2">
      <c r="A79" s="96">
        <v>43219</v>
      </c>
      <c r="B79" s="95" t="s">
        <v>181</v>
      </c>
      <c r="C79" s="95" t="s">
        <v>422</v>
      </c>
      <c r="D79" s="169"/>
      <c r="E79" s="171"/>
      <c r="F79" s="90"/>
      <c r="G79" s="90"/>
      <c r="H79" s="90"/>
      <c r="I79" s="90"/>
      <c r="J79" s="90"/>
      <c r="K79" s="90">
        <v>30</v>
      </c>
      <c r="L79" s="90"/>
      <c r="M79" s="90"/>
      <c r="N79" s="90"/>
      <c r="O79" s="90"/>
      <c r="P79" s="90"/>
      <c r="Q79" s="90"/>
      <c r="R79" s="90"/>
      <c r="S79" s="90">
        <f t="shared" si="12"/>
        <v>30</v>
      </c>
      <c r="T79" s="167">
        <f t="shared" si="13"/>
        <v>770</v>
      </c>
      <c r="U79" s="97" t="s">
        <v>423</v>
      </c>
    </row>
    <row r="80" spans="1:22" x14ac:dyDescent="0.2">
      <c r="A80" s="96">
        <v>43210</v>
      </c>
      <c r="B80" s="95" t="s">
        <v>130</v>
      </c>
      <c r="C80" s="95" t="s">
        <v>427</v>
      </c>
      <c r="D80" s="169"/>
      <c r="E80" s="171"/>
      <c r="F80" s="90"/>
      <c r="G80" s="90"/>
      <c r="H80" s="90"/>
      <c r="I80" s="90"/>
      <c r="J80" s="90"/>
      <c r="K80" s="90">
        <v>40</v>
      </c>
      <c r="L80" s="90"/>
      <c r="M80" s="90"/>
      <c r="N80" s="90"/>
      <c r="O80" s="90"/>
      <c r="P80" s="90"/>
      <c r="Q80" s="90"/>
      <c r="R80" s="90"/>
      <c r="S80" s="90">
        <f t="shared" si="12"/>
        <v>40</v>
      </c>
      <c r="T80" s="167">
        <f t="shared" si="13"/>
        <v>730</v>
      </c>
      <c r="U80" s="97" t="s">
        <v>424</v>
      </c>
    </row>
    <row r="81" spans="1:92" x14ac:dyDescent="0.2">
      <c r="A81" s="96">
        <v>43212</v>
      </c>
      <c r="B81" s="95" t="s">
        <v>130</v>
      </c>
      <c r="C81" s="95" t="s">
        <v>428</v>
      </c>
      <c r="D81" s="169"/>
      <c r="E81" s="171"/>
      <c r="F81" s="90"/>
      <c r="G81" s="90"/>
      <c r="H81" s="90"/>
      <c r="I81" s="90"/>
      <c r="J81" s="90"/>
      <c r="K81" s="90">
        <v>22</v>
      </c>
      <c r="L81" s="90"/>
      <c r="M81" s="90"/>
      <c r="N81" s="90"/>
      <c r="O81" s="90"/>
      <c r="P81" s="90"/>
      <c r="Q81" s="90"/>
      <c r="R81" s="90"/>
      <c r="S81" s="90">
        <f t="shared" si="12"/>
        <v>22</v>
      </c>
      <c r="T81" s="167">
        <f t="shared" si="13"/>
        <v>708</v>
      </c>
      <c r="U81" s="97" t="s">
        <v>425</v>
      </c>
    </row>
    <row r="82" spans="1:92" x14ac:dyDescent="0.2">
      <c r="A82" s="98">
        <v>43216</v>
      </c>
      <c r="B82" s="95" t="s">
        <v>130</v>
      </c>
      <c r="C82" s="91" t="s">
        <v>429</v>
      </c>
      <c r="D82" s="169"/>
      <c r="E82" s="169"/>
      <c r="F82" s="68"/>
      <c r="G82" s="68"/>
      <c r="H82" s="68"/>
      <c r="I82" s="68"/>
      <c r="J82" s="68"/>
      <c r="K82" s="68">
        <v>78</v>
      </c>
      <c r="L82" s="68"/>
      <c r="M82" s="68"/>
      <c r="N82" s="68"/>
      <c r="O82" s="68"/>
      <c r="P82" s="68"/>
      <c r="Q82" s="68"/>
      <c r="R82" s="68"/>
      <c r="S82" s="68">
        <f t="shared" si="12"/>
        <v>78</v>
      </c>
      <c r="T82" s="167">
        <f t="shared" si="13"/>
        <v>630</v>
      </c>
      <c r="U82" s="99" t="s">
        <v>426</v>
      </c>
    </row>
    <row r="83" spans="1:92" x14ac:dyDescent="0.2">
      <c r="A83" s="98"/>
      <c r="B83" s="91"/>
      <c r="C83" s="91"/>
      <c r="D83" s="169"/>
      <c r="E83" s="1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>
        <f t="shared" si="12"/>
        <v>0</v>
      </c>
      <c r="T83" s="167">
        <f t="shared" si="13"/>
        <v>630</v>
      </c>
      <c r="U83" s="99"/>
    </row>
    <row r="84" spans="1:92" ht="13.5" thickBot="1" x14ac:dyDescent="0.25">
      <c r="A84" s="100"/>
      <c r="B84" s="93"/>
      <c r="C84" s="93"/>
      <c r="D84" s="169">
        <v>0</v>
      </c>
      <c r="E84" s="170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>
        <f t="shared" si="12"/>
        <v>0</v>
      </c>
      <c r="T84" s="167">
        <f t="shared" si="13"/>
        <v>630</v>
      </c>
      <c r="U84" s="101"/>
    </row>
    <row r="85" spans="1:92" s="32" customFormat="1" ht="13.5" thickBot="1" x14ac:dyDescent="0.25">
      <c r="A85" s="84" t="s">
        <v>47</v>
      </c>
      <c r="B85" s="85"/>
      <c r="C85" s="86"/>
      <c r="D85" s="87">
        <f t="shared" ref="D85:S85" si="14">SUM(D72:D84)</f>
        <v>0</v>
      </c>
      <c r="E85" s="180">
        <f t="shared" si="14"/>
        <v>1000</v>
      </c>
      <c r="F85" s="87">
        <f t="shared" si="14"/>
        <v>0</v>
      </c>
      <c r="G85" s="87">
        <f t="shared" si="14"/>
        <v>39</v>
      </c>
      <c r="H85" s="87">
        <f t="shared" si="14"/>
        <v>0</v>
      </c>
      <c r="I85" s="87">
        <f t="shared" si="14"/>
        <v>0</v>
      </c>
      <c r="J85" s="87">
        <f t="shared" si="14"/>
        <v>0</v>
      </c>
      <c r="K85" s="87">
        <f t="shared" si="14"/>
        <v>361</v>
      </c>
      <c r="L85" s="87">
        <f t="shared" si="14"/>
        <v>0</v>
      </c>
      <c r="M85" s="87">
        <f t="shared" si="14"/>
        <v>0</v>
      </c>
      <c r="N85" s="87">
        <f t="shared" si="14"/>
        <v>0</v>
      </c>
      <c r="O85" s="87">
        <f t="shared" si="14"/>
        <v>0</v>
      </c>
      <c r="P85" s="87">
        <f t="shared" si="14"/>
        <v>0</v>
      </c>
      <c r="Q85" s="87">
        <f t="shared" si="14"/>
        <v>0</v>
      </c>
      <c r="R85" s="87">
        <f t="shared" si="14"/>
        <v>0</v>
      </c>
      <c r="S85" s="186">
        <f t="shared" si="14"/>
        <v>368</v>
      </c>
      <c r="T85" s="190">
        <f>T71+E85-D85-S85</f>
        <v>632</v>
      </c>
      <c r="U85" s="189"/>
      <c r="V85" s="33">
        <f>+S85-SUM(F85:R85)</f>
        <v>-32</v>
      </c>
    </row>
    <row r="86" spans="1:92" x14ac:dyDescent="0.2">
      <c r="A86" s="106"/>
      <c r="B86" s="70"/>
      <c r="C86" s="95"/>
      <c r="D86" s="169"/>
      <c r="E86" s="182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167">
        <f t="shared" si="13"/>
        <v>632</v>
      </c>
      <c r="U86" s="72"/>
    </row>
    <row r="87" spans="1:92" s="37" customFormat="1" ht="12.75" customHeight="1" x14ac:dyDescent="0.2">
      <c r="A87" s="106"/>
      <c r="B87" s="104"/>
      <c r="C87" s="91"/>
      <c r="D87" s="169"/>
      <c r="E87" s="1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105"/>
      <c r="S87" s="68"/>
      <c r="T87" s="167">
        <f t="shared" si="13"/>
        <v>632</v>
      </c>
      <c r="U87" s="72"/>
      <c r="V87" s="34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6"/>
    </row>
    <row r="88" spans="1:92" s="35" customFormat="1" ht="12.75" customHeight="1" x14ac:dyDescent="0.2">
      <c r="A88" s="106"/>
      <c r="B88" s="104"/>
      <c r="C88" s="91"/>
      <c r="D88" s="169"/>
      <c r="E88" s="1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105"/>
      <c r="S88" s="68"/>
      <c r="T88" s="167">
        <f t="shared" si="13"/>
        <v>632</v>
      </c>
      <c r="U88" s="72"/>
      <c r="V88" s="34"/>
    </row>
    <row r="89" spans="1:92" s="35" customFormat="1" ht="12.75" customHeight="1" x14ac:dyDescent="0.2">
      <c r="A89" s="106"/>
      <c r="B89" s="104"/>
      <c r="C89" s="91"/>
      <c r="D89" s="169"/>
      <c r="E89" s="1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105"/>
      <c r="S89" s="68"/>
      <c r="T89" s="167">
        <f t="shared" si="13"/>
        <v>632</v>
      </c>
      <c r="U89" s="72"/>
      <c r="V89" s="34"/>
    </row>
    <row r="90" spans="1:92" s="35" customFormat="1" ht="12.75" customHeight="1" x14ac:dyDescent="0.2">
      <c r="A90" s="106"/>
      <c r="B90" s="104"/>
      <c r="C90" s="91"/>
      <c r="D90" s="169"/>
      <c r="E90" s="1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105"/>
      <c r="S90" s="68"/>
      <c r="T90" s="167">
        <f t="shared" si="13"/>
        <v>632</v>
      </c>
      <c r="U90" s="72"/>
      <c r="V90" s="34"/>
    </row>
    <row r="91" spans="1:92" s="35" customFormat="1" ht="12.75" customHeight="1" x14ac:dyDescent="0.2">
      <c r="A91" s="106"/>
      <c r="B91" s="104"/>
      <c r="C91" s="91"/>
      <c r="D91" s="169"/>
      <c r="E91" s="1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105"/>
      <c r="S91" s="68"/>
      <c r="T91" s="167">
        <f t="shared" si="13"/>
        <v>632</v>
      </c>
      <c r="U91" s="72"/>
      <c r="V91" s="34"/>
    </row>
    <row r="92" spans="1:92" s="35" customFormat="1" ht="12.75" customHeight="1" x14ac:dyDescent="0.2">
      <c r="A92" s="106"/>
      <c r="B92" s="104"/>
      <c r="C92" s="91"/>
      <c r="D92" s="169"/>
      <c r="E92" s="1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105"/>
      <c r="S92" s="68"/>
      <c r="T92" s="167">
        <f t="shared" si="13"/>
        <v>632</v>
      </c>
      <c r="U92" s="72"/>
      <c r="V92" s="34"/>
    </row>
    <row r="93" spans="1:92" s="35" customFormat="1" ht="12.75" customHeight="1" x14ac:dyDescent="0.2">
      <c r="A93" s="106"/>
      <c r="B93" s="104"/>
      <c r="C93" s="91"/>
      <c r="D93" s="169"/>
      <c r="E93" s="1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105"/>
      <c r="S93" s="68"/>
      <c r="T93" s="167">
        <f t="shared" si="13"/>
        <v>632</v>
      </c>
      <c r="U93" s="72"/>
      <c r="V93" s="34"/>
    </row>
    <row r="94" spans="1:92" ht="13.5" thickBot="1" x14ac:dyDescent="0.25">
      <c r="A94" s="107"/>
      <c r="B94" s="92"/>
      <c r="C94" s="93"/>
      <c r="D94" s="169">
        <v>0</v>
      </c>
      <c r="E94" s="183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82">
        <f t="shared" ref="S94" si="15">+SUM(F94:R94)</f>
        <v>0</v>
      </c>
      <c r="T94" s="167">
        <f t="shared" si="13"/>
        <v>632</v>
      </c>
      <c r="U94" s="109"/>
    </row>
    <row r="95" spans="1:92" s="32" customFormat="1" ht="13.5" thickBot="1" x14ac:dyDescent="0.25">
      <c r="A95" s="84" t="s">
        <v>48</v>
      </c>
      <c r="B95" s="85"/>
      <c r="C95" s="86"/>
      <c r="D95" s="185">
        <f t="shared" ref="D95:S95" si="16">SUM(D86:D94)</f>
        <v>0</v>
      </c>
      <c r="E95" s="181">
        <f t="shared" si="16"/>
        <v>0</v>
      </c>
      <c r="F95" s="87">
        <f t="shared" si="16"/>
        <v>0</v>
      </c>
      <c r="G95" s="87">
        <f t="shared" si="16"/>
        <v>0</v>
      </c>
      <c r="H95" s="87">
        <f t="shared" si="16"/>
        <v>0</v>
      </c>
      <c r="I95" s="87">
        <f t="shared" si="16"/>
        <v>0</v>
      </c>
      <c r="J95" s="87">
        <f t="shared" si="16"/>
        <v>0</v>
      </c>
      <c r="K95" s="87">
        <f t="shared" si="16"/>
        <v>0</v>
      </c>
      <c r="L95" s="87">
        <f t="shared" si="16"/>
        <v>0</v>
      </c>
      <c r="M95" s="87">
        <f t="shared" si="16"/>
        <v>0</v>
      </c>
      <c r="N95" s="87">
        <f t="shared" si="16"/>
        <v>0</v>
      </c>
      <c r="O95" s="87">
        <f t="shared" si="16"/>
        <v>0</v>
      </c>
      <c r="P95" s="87">
        <f t="shared" si="16"/>
        <v>0</v>
      </c>
      <c r="Q95" s="87">
        <f t="shared" si="16"/>
        <v>0</v>
      </c>
      <c r="R95" s="87">
        <f t="shared" si="16"/>
        <v>0</v>
      </c>
      <c r="S95" s="186">
        <f t="shared" si="16"/>
        <v>0</v>
      </c>
      <c r="T95" s="190">
        <f>T85+E95-D95-S95</f>
        <v>632</v>
      </c>
      <c r="U95" s="189"/>
      <c r="V95" s="33">
        <f>+S95-SUM(F95:R95)</f>
        <v>0</v>
      </c>
    </row>
    <row r="96" spans="1:92" s="39" customFormat="1" ht="12.75" customHeight="1" x14ac:dyDescent="0.2">
      <c r="A96" s="110"/>
      <c r="B96" s="70"/>
      <c r="C96" s="409"/>
      <c r="D96" s="169"/>
      <c r="E96" s="173"/>
      <c r="F96" s="111"/>
      <c r="G96" s="112"/>
      <c r="H96" s="111"/>
      <c r="I96" s="111"/>
      <c r="J96" s="111"/>
      <c r="K96" s="111"/>
      <c r="L96" s="111"/>
      <c r="M96" s="111"/>
      <c r="N96" s="111"/>
      <c r="O96" s="111"/>
      <c r="P96" s="111"/>
      <c r="Q96" s="113"/>
      <c r="R96" s="114"/>
      <c r="S96" s="90"/>
      <c r="T96" s="167">
        <f t="shared" ref="T96:T114" si="17">T95+E96-D96- SUM(F96:R96)</f>
        <v>632</v>
      </c>
      <c r="U96" s="115"/>
      <c r="V96" s="38"/>
    </row>
    <row r="97" spans="1:22" s="39" customFormat="1" x14ac:dyDescent="0.2">
      <c r="A97" s="103"/>
      <c r="B97" s="78"/>
      <c r="C97" s="410"/>
      <c r="D97" s="169"/>
      <c r="E97" s="174"/>
      <c r="F97" s="116"/>
      <c r="G97" s="117"/>
      <c r="H97" s="116"/>
      <c r="I97" s="116"/>
      <c r="J97" s="116"/>
      <c r="K97" s="116"/>
      <c r="L97" s="116"/>
      <c r="M97" s="116"/>
      <c r="N97" s="116"/>
      <c r="O97" s="116"/>
      <c r="P97" s="116"/>
      <c r="Q97" s="118"/>
      <c r="R97" s="119"/>
      <c r="S97" s="68"/>
      <c r="T97" s="167">
        <f t="shared" si="17"/>
        <v>632</v>
      </c>
      <c r="U97" s="120"/>
      <c r="V97" s="38"/>
    </row>
    <row r="98" spans="1:22" s="39" customFormat="1" x14ac:dyDescent="0.2">
      <c r="A98" s="103"/>
      <c r="B98" s="78"/>
      <c r="C98" s="410"/>
      <c r="D98" s="169"/>
      <c r="E98" s="174"/>
      <c r="F98" s="116"/>
      <c r="G98" s="117"/>
      <c r="H98" s="116"/>
      <c r="I98" s="116"/>
      <c r="J98" s="116"/>
      <c r="K98" s="116"/>
      <c r="L98" s="116"/>
      <c r="M98" s="116"/>
      <c r="N98" s="116"/>
      <c r="O98" s="116"/>
      <c r="P98" s="116"/>
      <c r="Q98" s="118"/>
      <c r="R98" s="119"/>
      <c r="S98" s="68"/>
      <c r="T98" s="167">
        <f t="shared" si="17"/>
        <v>632</v>
      </c>
      <c r="U98" s="120"/>
      <c r="V98" s="38"/>
    </row>
    <row r="99" spans="1:22" s="39" customFormat="1" x14ac:dyDescent="0.2">
      <c r="A99" s="103"/>
      <c r="B99" s="78"/>
      <c r="C99" s="410"/>
      <c r="D99" s="169"/>
      <c r="E99" s="174"/>
      <c r="F99" s="116"/>
      <c r="G99" s="117"/>
      <c r="H99" s="116"/>
      <c r="I99" s="116"/>
      <c r="J99" s="116"/>
      <c r="K99" s="116"/>
      <c r="L99" s="116"/>
      <c r="M99" s="116"/>
      <c r="N99" s="116"/>
      <c r="O99" s="116"/>
      <c r="P99" s="116"/>
      <c r="Q99" s="118"/>
      <c r="R99" s="119"/>
      <c r="S99" s="68"/>
      <c r="T99" s="167">
        <f t="shared" si="17"/>
        <v>632</v>
      </c>
      <c r="U99" s="120"/>
      <c r="V99" s="38"/>
    </row>
    <row r="100" spans="1:22" s="39" customFormat="1" x14ac:dyDescent="0.2">
      <c r="A100" s="103"/>
      <c r="B100" s="78"/>
      <c r="C100" s="410"/>
      <c r="D100" s="169"/>
      <c r="E100" s="174"/>
      <c r="F100" s="116"/>
      <c r="G100" s="117"/>
      <c r="H100" s="116"/>
      <c r="I100" s="116"/>
      <c r="J100" s="116"/>
      <c r="K100" s="116"/>
      <c r="L100" s="116"/>
      <c r="M100" s="116"/>
      <c r="N100" s="116"/>
      <c r="O100" s="116"/>
      <c r="P100" s="116"/>
      <c r="Q100" s="118"/>
      <c r="R100" s="119"/>
      <c r="S100" s="68"/>
      <c r="T100" s="167">
        <f t="shared" si="17"/>
        <v>632</v>
      </c>
      <c r="U100" s="120"/>
      <c r="V100" s="38"/>
    </row>
    <row r="101" spans="1:22" s="39" customFormat="1" x14ac:dyDescent="0.2">
      <c r="A101" s="103"/>
      <c r="B101" s="78"/>
      <c r="C101" s="410"/>
      <c r="D101" s="169"/>
      <c r="E101" s="174"/>
      <c r="F101" s="116"/>
      <c r="G101" s="117"/>
      <c r="H101" s="116"/>
      <c r="I101" s="116"/>
      <c r="J101" s="116"/>
      <c r="K101" s="116"/>
      <c r="L101" s="116"/>
      <c r="M101" s="116"/>
      <c r="N101" s="116"/>
      <c r="O101" s="116"/>
      <c r="P101" s="116"/>
      <c r="Q101" s="118"/>
      <c r="R101" s="119"/>
      <c r="S101" s="68"/>
      <c r="T101" s="167">
        <f t="shared" si="17"/>
        <v>632</v>
      </c>
      <c r="U101" s="120"/>
      <c r="V101" s="38"/>
    </row>
    <row r="102" spans="1:22" s="39" customFormat="1" x14ac:dyDescent="0.2">
      <c r="A102" s="103"/>
      <c r="B102" s="78"/>
      <c r="C102" s="410"/>
      <c r="D102" s="169"/>
      <c r="E102" s="174"/>
      <c r="F102" s="116"/>
      <c r="G102" s="117"/>
      <c r="H102" s="116"/>
      <c r="I102" s="116"/>
      <c r="J102" s="116"/>
      <c r="K102" s="116"/>
      <c r="L102" s="116"/>
      <c r="M102" s="116"/>
      <c r="N102" s="116"/>
      <c r="O102" s="116"/>
      <c r="P102" s="116"/>
      <c r="Q102" s="118"/>
      <c r="R102" s="119"/>
      <c r="S102" s="68"/>
      <c r="T102" s="167">
        <f t="shared" si="17"/>
        <v>632</v>
      </c>
      <c r="U102" s="120"/>
      <c r="V102" s="38"/>
    </row>
    <row r="103" spans="1:22" s="39" customFormat="1" x14ac:dyDescent="0.2">
      <c r="A103" s="103"/>
      <c r="B103" s="78"/>
      <c r="C103" s="410"/>
      <c r="D103" s="169"/>
      <c r="E103" s="174"/>
      <c r="F103" s="116"/>
      <c r="G103" s="117"/>
      <c r="H103" s="116"/>
      <c r="I103" s="116"/>
      <c r="J103" s="116"/>
      <c r="K103" s="116"/>
      <c r="L103" s="116"/>
      <c r="M103" s="116"/>
      <c r="N103" s="116"/>
      <c r="O103" s="116"/>
      <c r="P103" s="116"/>
      <c r="Q103" s="118"/>
      <c r="R103" s="119"/>
      <c r="S103" s="68"/>
      <c r="T103" s="167">
        <f t="shared" si="17"/>
        <v>632</v>
      </c>
      <c r="U103" s="120"/>
      <c r="V103" s="38"/>
    </row>
    <row r="104" spans="1:22" ht="13.5" thickBot="1" x14ac:dyDescent="0.25">
      <c r="A104" s="121"/>
      <c r="B104" s="92"/>
      <c r="C104" s="184"/>
      <c r="D104" s="169">
        <v>0</v>
      </c>
      <c r="E104" s="172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82">
        <f t="shared" ref="S104" si="18">+SUM(F104:R104)</f>
        <v>0</v>
      </c>
      <c r="T104" s="167">
        <f t="shared" si="17"/>
        <v>632</v>
      </c>
      <c r="U104" s="83"/>
    </row>
    <row r="105" spans="1:22" s="32" customFormat="1" ht="13.5" thickBot="1" x14ac:dyDescent="0.25">
      <c r="A105" s="84" t="s">
        <v>75</v>
      </c>
      <c r="B105" s="85"/>
      <c r="C105" s="86"/>
      <c r="D105" s="87">
        <f t="shared" ref="D105:S105" si="19">SUM(D96:D104)</f>
        <v>0</v>
      </c>
      <c r="E105" s="87">
        <f t="shared" si="19"/>
        <v>0</v>
      </c>
      <c r="F105" s="87">
        <f t="shared" si="19"/>
        <v>0</v>
      </c>
      <c r="G105" s="87">
        <f t="shared" si="19"/>
        <v>0</v>
      </c>
      <c r="H105" s="87">
        <f t="shared" si="19"/>
        <v>0</v>
      </c>
      <c r="I105" s="87">
        <f t="shared" si="19"/>
        <v>0</v>
      </c>
      <c r="J105" s="87">
        <f t="shared" si="19"/>
        <v>0</v>
      </c>
      <c r="K105" s="87">
        <f t="shared" si="19"/>
        <v>0</v>
      </c>
      <c r="L105" s="87">
        <f t="shared" si="19"/>
        <v>0</v>
      </c>
      <c r="M105" s="87">
        <f t="shared" si="19"/>
        <v>0</v>
      </c>
      <c r="N105" s="87">
        <f t="shared" si="19"/>
        <v>0</v>
      </c>
      <c r="O105" s="87">
        <f t="shared" si="19"/>
        <v>0</v>
      </c>
      <c r="P105" s="87">
        <f t="shared" si="19"/>
        <v>0</v>
      </c>
      <c r="Q105" s="87">
        <f t="shared" si="19"/>
        <v>0</v>
      </c>
      <c r="R105" s="87">
        <f t="shared" si="19"/>
        <v>0</v>
      </c>
      <c r="S105" s="186">
        <f t="shared" si="19"/>
        <v>0</v>
      </c>
      <c r="T105" s="190">
        <f>T95+E105-D105-S105</f>
        <v>632</v>
      </c>
      <c r="U105" s="189"/>
      <c r="V105" s="33">
        <f>+S105-SUM(F105:R105)</f>
        <v>0</v>
      </c>
    </row>
    <row r="106" spans="1:22" x14ac:dyDescent="0.2">
      <c r="A106" s="102"/>
      <c r="B106" s="122"/>
      <c r="C106" s="122"/>
      <c r="D106" s="169"/>
      <c r="E106" s="171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4"/>
      <c r="S106" s="125"/>
      <c r="T106" s="167">
        <f t="shared" si="17"/>
        <v>632</v>
      </c>
      <c r="U106" s="126"/>
    </row>
    <row r="107" spans="1:22" x14ac:dyDescent="0.2">
      <c r="A107" s="127"/>
      <c r="B107" s="128"/>
      <c r="C107" s="128"/>
      <c r="D107" s="169"/>
      <c r="E107" s="175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30"/>
      <c r="T107" s="167">
        <f t="shared" si="17"/>
        <v>632</v>
      </c>
      <c r="U107" s="131"/>
    </row>
    <row r="108" spans="1:22" x14ac:dyDescent="0.2">
      <c r="A108" s="127"/>
      <c r="B108" s="128"/>
      <c r="C108" s="128"/>
      <c r="D108" s="169"/>
      <c r="E108" s="175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30"/>
      <c r="T108" s="167">
        <f t="shared" si="17"/>
        <v>632</v>
      </c>
      <c r="U108" s="131"/>
    </row>
    <row r="109" spans="1:22" x14ac:dyDescent="0.2">
      <c r="A109" s="127"/>
      <c r="B109" s="128"/>
      <c r="C109" s="128"/>
      <c r="D109" s="169"/>
      <c r="E109" s="175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30"/>
      <c r="T109" s="167">
        <f t="shared" si="17"/>
        <v>632</v>
      </c>
      <c r="U109" s="131"/>
    </row>
    <row r="110" spans="1:22" x14ac:dyDescent="0.2">
      <c r="A110" s="127"/>
      <c r="B110" s="128"/>
      <c r="C110" s="128"/>
      <c r="D110" s="169"/>
      <c r="E110" s="175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30"/>
      <c r="T110" s="167">
        <f t="shared" si="17"/>
        <v>632</v>
      </c>
      <c r="U110" s="131"/>
    </row>
    <row r="111" spans="1:22" x14ac:dyDescent="0.2">
      <c r="A111" s="127"/>
      <c r="B111" s="128"/>
      <c r="C111" s="128"/>
      <c r="D111" s="169"/>
      <c r="E111" s="175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30"/>
      <c r="T111" s="167">
        <f t="shared" si="17"/>
        <v>632</v>
      </c>
      <c r="U111" s="131"/>
    </row>
    <row r="112" spans="1:22" x14ac:dyDescent="0.2">
      <c r="A112" s="127"/>
      <c r="B112" s="128"/>
      <c r="C112" s="128"/>
      <c r="D112" s="169"/>
      <c r="E112" s="175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30"/>
      <c r="T112" s="167">
        <f t="shared" si="17"/>
        <v>632</v>
      </c>
      <c r="U112" s="131"/>
    </row>
    <row r="113" spans="1:22" x14ac:dyDescent="0.2">
      <c r="A113" s="127"/>
      <c r="B113" s="128"/>
      <c r="C113" s="128"/>
      <c r="D113" s="169"/>
      <c r="E113" s="175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30"/>
      <c r="T113" s="167">
        <f t="shared" si="17"/>
        <v>632</v>
      </c>
      <c r="U113" s="131"/>
    </row>
    <row r="114" spans="1:22" x14ac:dyDescent="0.2">
      <c r="A114" s="127"/>
      <c r="B114" s="128"/>
      <c r="C114" s="128"/>
      <c r="D114" s="169"/>
      <c r="E114" s="175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30"/>
      <c r="T114" s="167">
        <f t="shared" si="17"/>
        <v>632</v>
      </c>
      <c r="U114" s="131"/>
    </row>
    <row r="115" spans="1:22" x14ac:dyDescent="0.2">
      <c r="A115" s="127"/>
      <c r="B115" s="128"/>
      <c r="C115" s="128"/>
      <c r="D115" s="169"/>
      <c r="E115" s="175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30"/>
      <c r="T115" s="167">
        <f t="shared" ref="T115:T133" si="20">T114+E115-D115- SUM(F115:R115)</f>
        <v>632</v>
      </c>
      <c r="U115" s="131"/>
    </row>
    <row r="116" spans="1:22" x14ac:dyDescent="0.2">
      <c r="A116" s="106"/>
      <c r="B116" s="91"/>
      <c r="C116" s="91"/>
      <c r="D116" s="169"/>
      <c r="E116" s="169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68"/>
      <c r="T116" s="167">
        <f t="shared" si="20"/>
        <v>632</v>
      </c>
      <c r="U116" s="77"/>
    </row>
    <row r="117" spans="1:22" ht="13.5" thickBot="1" x14ac:dyDescent="0.25">
      <c r="A117" s="107"/>
      <c r="B117" s="93"/>
      <c r="C117" s="93"/>
      <c r="D117" s="169">
        <v>0</v>
      </c>
      <c r="E117" s="170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82">
        <f t="shared" ref="S117" si="21">+SUM(F117:R117)</f>
        <v>0</v>
      </c>
      <c r="T117" s="167" t="e">
        <f>#REF!+E117-D117- SUM(F117:R117)</f>
        <v>#REF!</v>
      </c>
      <c r="U117" s="83"/>
    </row>
    <row r="118" spans="1:22" s="32" customFormat="1" ht="13.5" thickBot="1" x14ac:dyDescent="0.25">
      <c r="A118" s="84" t="s">
        <v>49</v>
      </c>
      <c r="B118" s="85"/>
      <c r="C118" s="86"/>
      <c r="D118" s="87">
        <f t="shared" ref="D118:S118" si="22">SUM(D106:D117)</f>
        <v>0</v>
      </c>
      <c r="E118" s="87">
        <f t="shared" si="22"/>
        <v>0</v>
      </c>
      <c r="F118" s="87">
        <f t="shared" si="22"/>
        <v>0</v>
      </c>
      <c r="G118" s="87">
        <f t="shared" si="22"/>
        <v>0</v>
      </c>
      <c r="H118" s="87">
        <f t="shared" si="22"/>
        <v>0</v>
      </c>
      <c r="I118" s="87">
        <f t="shared" si="22"/>
        <v>0</v>
      </c>
      <c r="J118" s="87">
        <f t="shared" si="22"/>
        <v>0</v>
      </c>
      <c r="K118" s="87">
        <f t="shared" si="22"/>
        <v>0</v>
      </c>
      <c r="L118" s="87">
        <f t="shared" si="22"/>
        <v>0</v>
      </c>
      <c r="M118" s="87">
        <f t="shared" si="22"/>
        <v>0</v>
      </c>
      <c r="N118" s="87">
        <f t="shared" si="22"/>
        <v>0</v>
      </c>
      <c r="O118" s="87">
        <f t="shared" si="22"/>
        <v>0</v>
      </c>
      <c r="P118" s="87">
        <f t="shared" si="22"/>
        <v>0</v>
      </c>
      <c r="Q118" s="87">
        <f t="shared" si="22"/>
        <v>0</v>
      </c>
      <c r="R118" s="87">
        <f t="shared" si="22"/>
        <v>0</v>
      </c>
      <c r="S118" s="186">
        <f t="shared" si="22"/>
        <v>0</v>
      </c>
      <c r="T118" s="190">
        <f>T105+E118-D118-S118</f>
        <v>632</v>
      </c>
      <c r="U118" s="189"/>
      <c r="V118" s="33">
        <f>+S118-SUM(F118:R118)</f>
        <v>0</v>
      </c>
    </row>
    <row r="119" spans="1:22" ht="14.25" customHeight="1" x14ac:dyDescent="0.2">
      <c r="A119" s="134"/>
      <c r="B119" s="122"/>
      <c r="C119" s="122"/>
      <c r="D119" s="169"/>
      <c r="E119" s="171"/>
      <c r="F119" s="90"/>
      <c r="G119" s="132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167">
        <f t="shared" si="20"/>
        <v>632</v>
      </c>
      <c r="U119" s="133"/>
    </row>
    <row r="120" spans="1:22" ht="14.25" customHeight="1" x14ac:dyDescent="0.2">
      <c r="A120" s="134"/>
      <c r="B120" s="416"/>
      <c r="C120" s="412"/>
      <c r="D120" s="169"/>
      <c r="E120" s="169"/>
      <c r="F120" s="68"/>
      <c r="G120" s="132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167">
        <f t="shared" si="20"/>
        <v>632</v>
      </c>
      <c r="U120" s="135"/>
    </row>
    <row r="121" spans="1:22" ht="14.25" customHeight="1" x14ac:dyDescent="0.2">
      <c r="A121" s="134"/>
      <c r="B121" s="416"/>
      <c r="C121" s="412"/>
      <c r="D121" s="169"/>
      <c r="E121" s="169"/>
      <c r="F121" s="68"/>
      <c r="G121" s="132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167">
        <f t="shared" si="20"/>
        <v>632</v>
      </c>
      <c r="U121" s="135"/>
    </row>
    <row r="122" spans="1:22" ht="14.25" customHeight="1" x14ac:dyDescent="0.2">
      <c r="A122" s="134"/>
      <c r="B122" s="416"/>
      <c r="C122" s="412"/>
      <c r="D122" s="169"/>
      <c r="E122" s="169"/>
      <c r="F122" s="68"/>
      <c r="G122" s="132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167">
        <f t="shared" si="20"/>
        <v>632</v>
      </c>
      <c r="U122" s="135"/>
    </row>
    <row r="123" spans="1:22" ht="14.25" customHeight="1" x14ac:dyDescent="0.2">
      <c r="A123" s="134"/>
      <c r="B123" s="416"/>
      <c r="C123" s="412"/>
      <c r="D123" s="169"/>
      <c r="E123" s="169"/>
      <c r="F123" s="68"/>
      <c r="G123" s="132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167">
        <f t="shared" si="20"/>
        <v>632</v>
      </c>
      <c r="U123" s="135"/>
      <c r="V123" s="16"/>
    </row>
    <row r="124" spans="1:22" ht="14.25" customHeight="1" x14ac:dyDescent="0.2">
      <c r="A124" s="134"/>
      <c r="B124" s="416"/>
      <c r="C124" s="412"/>
      <c r="D124" s="169"/>
      <c r="E124" s="169"/>
      <c r="F124" s="68"/>
      <c r="G124" s="132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167">
        <f t="shared" si="20"/>
        <v>632</v>
      </c>
      <c r="U124" s="135"/>
      <c r="V124" s="16"/>
    </row>
    <row r="125" spans="1:22" ht="14.25" customHeight="1" x14ac:dyDescent="0.2">
      <c r="A125" s="134"/>
      <c r="B125" s="416"/>
      <c r="C125" s="412"/>
      <c r="D125" s="169"/>
      <c r="E125" s="169"/>
      <c r="F125" s="68"/>
      <c r="G125" s="132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167">
        <f t="shared" si="20"/>
        <v>632</v>
      </c>
      <c r="U125" s="135"/>
      <c r="V125" s="16"/>
    </row>
    <row r="126" spans="1:22" ht="14.25" customHeight="1" x14ac:dyDescent="0.2">
      <c r="A126" s="134"/>
      <c r="B126" s="416"/>
      <c r="C126" s="412"/>
      <c r="D126" s="169"/>
      <c r="E126" s="169"/>
      <c r="F126" s="68"/>
      <c r="G126" s="132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167">
        <f t="shared" si="20"/>
        <v>632</v>
      </c>
      <c r="U126" s="135"/>
      <c r="V126" s="16"/>
    </row>
    <row r="127" spans="1:22" ht="14.25" customHeight="1" x14ac:dyDescent="0.2">
      <c r="A127" s="134"/>
      <c r="B127" s="416"/>
      <c r="C127" s="412"/>
      <c r="D127" s="169"/>
      <c r="E127" s="169"/>
      <c r="F127" s="68"/>
      <c r="G127" s="132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167">
        <f t="shared" si="20"/>
        <v>632</v>
      </c>
      <c r="U127" s="135"/>
      <c r="V127" s="16"/>
    </row>
    <row r="128" spans="1:22" ht="14.25" customHeight="1" x14ac:dyDescent="0.2">
      <c r="A128" s="134"/>
      <c r="B128" s="416"/>
      <c r="C128" s="412"/>
      <c r="D128" s="169"/>
      <c r="E128" s="169"/>
      <c r="F128" s="68"/>
      <c r="G128" s="132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167">
        <f t="shared" si="20"/>
        <v>632</v>
      </c>
      <c r="U128" s="135"/>
      <c r="V128" s="16"/>
    </row>
    <row r="129" spans="1:22" ht="14.25" customHeight="1" x14ac:dyDescent="0.2">
      <c r="A129" s="134"/>
      <c r="B129" s="416"/>
      <c r="C129" s="412"/>
      <c r="D129" s="169"/>
      <c r="E129" s="169"/>
      <c r="F129" s="68"/>
      <c r="G129" s="132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167">
        <f t="shared" si="20"/>
        <v>632</v>
      </c>
      <c r="U129" s="135"/>
      <c r="V129" s="16"/>
    </row>
    <row r="130" spans="1:22" ht="14.25" customHeight="1" x14ac:dyDescent="0.2">
      <c r="A130" s="134"/>
      <c r="B130" s="416"/>
      <c r="C130" s="412"/>
      <c r="D130" s="169"/>
      <c r="E130" s="169"/>
      <c r="F130" s="68"/>
      <c r="G130" s="132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167">
        <f t="shared" si="20"/>
        <v>632</v>
      </c>
      <c r="U130" s="135"/>
      <c r="V130" s="16"/>
    </row>
    <row r="131" spans="1:22" ht="14.25" customHeight="1" x14ac:dyDescent="0.2">
      <c r="A131" s="134"/>
      <c r="B131" s="416"/>
      <c r="C131" s="412"/>
      <c r="D131" s="169"/>
      <c r="E131" s="169"/>
      <c r="F131" s="68"/>
      <c r="G131" s="132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167">
        <f t="shared" si="20"/>
        <v>632</v>
      </c>
      <c r="U131" s="135"/>
      <c r="V131" s="16"/>
    </row>
    <row r="132" spans="1:22" x14ac:dyDescent="0.2">
      <c r="A132" s="106"/>
      <c r="B132" s="416"/>
      <c r="C132" s="91"/>
      <c r="D132" s="169"/>
      <c r="E132" s="169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167">
        <f t="shared" si="20"/>
        <v>632</v>
      </c>
      <c r="U132" s="135"/>
      <c r="V132" s="16"/>
    </row>
    <row r="133" spans="1:22" ht="13.5" thickBot="1" x14ac:dyDescent="0.25">
      <c r="A133" s="107"/>
      <c r="B133" s="136"/>
      <c r="C133" s="93"/>
      <c r="D133" s="169">
        <v>0</v>
      </c>
      <c r="E133" s="170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>
        <f t="shared" ref="S133" si="23">+SUM(F133:R133)</f>
        <v>0</v>
      </c>
      <c r="T133" s="167">
        <f t="shared" si="20"/>
        <v>632</v>
      </c>
      <c r="U133" s="137"/>
    </row>
    <row r="134" spans="1:22" s="32" customFormat="1" ht="13.5" thickBot="1" x14ac:dyDescent="0.25">
      <c r="A134" s="84" t="s">
        <v>50</v>
      </c>
      <c r="B134" s="85"/>
      <c r="C134" s="86"/>
      <c r="D134" s="87">
        <f t="shared" ref="D134:S134" si="24">SUM(D119:D133)</f>
        <v>0</v>
      </c>
      <c r="E134" s="87">
        <f t="shared" si="24"/>
        <v>0</v>
      </c>
      <c r="F134" s="87">
        <f t="shared" si="24"/>
        <v>0</v>
      </c>
      <c r="G134" s="87">
        <f t="shared" si="24"/>
        <v>0</v>
      </c>
      <c r="H134" s="87">
        <f t="shared" si="24"/>
        <v>0</v>
      </c>
      <c r="I134" s="87">
        <f t="shared" si="24"/>
        <v>0</v>
      </c>
      <c r="J134" s="87">
        <f t="shared" si="24"/>
        <v>0</v>
      </c>
      <c r="K134" s="87">
        <f t="shared" si="24"/>
        <v>0</v>
      </c>
      <c r="L134" s="87">
        <f t="shared" si="24"/>
        <v>0</v>
      </c>
      <c r="M134" s="87">
        <f t="shared" si="24"/>
        <v>0</v>
      </c>
      <c r="N134" s="87">
        <f t="shared" si="24"/>
        <v>0</v>
      </c>
      <c r="O134" s="87">
        <f t="shared" si="24"/>
        <v>0</v>
      </c>
      <c r="P134" s="87">
        <f t="shared" si="24"/>
        <v>0</v>
      </c>
      <c r="Q134" s="87">
        <f t="shared" si="24"/>
        <v>0</v>
      </c>
      <c r="R134" s="87">
        <f t="shared" si="24"/>
        <v>0</v>
      </c>
      <c r="S134" s="186">
        <f t="shared" si="24"/>
        <v>0</v>
      </c>
      <c r="T134" s="190">
        <f>T118+E134-D134-S134</f>
        <v>632</v>
      </c>
      <c r="U134" s="189"/>
      <c r="V134" s="33">
        <f>+S134-SUM(F134:R134)</f>
        <v>0</v>
      </c>
    </row>
    <row r="135" spans="1:22" x14ac:dyDescent="0.2">
      <c r="A135" s="102"/>
      <c r="B135" s="417"/>
      <c r="C135" s="411"/>
      <c r="D135" s="169"/>
      <c r="E135" s="171"/>
      <c r="F135" s="90"/>
      <c r="G135" s="90"/>
      <c r="H135" s="90"/>
      <c r="I135" s="90"/>
      <c r="J135" s="90"/>
      <c r="K135" s="138"/>
      <c r="L135" s="90"/>
      <c r="M135" s="90"/>
      <c r="N135" s="90"/>
      <c r="O135" s="90"/>
      <c r="P135" s="90"/>
      <c r="Q135" s="90"/>
      <c r="R135" s="90"/>
      <c r="S135" s="90">
        <f t="shared" ref="S135:S151" si="25">+SUM(F135:R135)</f>
        <v>0</v>
      </c>
      <c r="T135" s="167">
        <f t="shared" ref="T135:T151" si="26">T134+E135-D135- SUM(F135:R135)</f>
        <v>632</v>
      </c>
      <c r="U135" s="133"/>
    </row>
    <row r="136" spans="1:22" x14ac:dyDescent="0.2">
      <c r="A136" s="106"/>
      <c r="B136" s="416"/>
      <c r="C136" s="412"/>
      <c r="D136" s="169"/>
      <c r="E136" s="1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>
        <f t="shared" si="25"/>
        <v>0</v>
      </c>
      <c r="T136" s="167">
        <f t="shared" si="26"/>
        <v>632</v>
      </c>
      <c r="U136" s="135"/>
    </row>
    <row r="137" spans="1:22" x14ac:dyDescent="0.2">
      <c r="A137" s="106"/>
      <c r="B137" s="91"/>
      <c r="C137" s="91"/>
      <c r="D137" s="169"/>
      <c r="E137" s="1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>
        <f t="shared" si="25"/>
        <v>0</v>
      </c>
      <c r="T137" s="167">
        <f t="shared" si="26"/>
        <v>632</v>
      </c>
      <c r="U137" s="135"/>
    </row>
    <row r="138" spans="1:22" x14ac:dyDescent="0.2">
      <c r="A138" s="106"/>
      <c r="B138" s="91"/>
      <c r="C138" s="412"/>
      <c r="D138" s="169"/>
      <c r="E138" s="169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>
        <f t="shared" si="25"/>
        <v>0</v>
      </c>
      <c r="T138" s="167">
        <f t="shared" si="26"/>
        <v>632</v>
      </c>
      <c r="U138" s="135"/>
    </row>
    <row r="139" spans="1:22" x14ac:dyDescent="0.2">
      <c r="A139" s="106"/>
      <c r="B139" s="91"/>
      <c r="C139" s="91"/>
      <c r="D139" s="169"/>
      <c r="E139" s="169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>
        <f t="shared" si="25"/>
        <v>0</v>
      </c>
      <c r="T139" s="167">
        <f t="shared" si="26"/>
        <v>632</v>
      </c>
      <c r="U139" s="135"/>
    </row>
    <row r="140" spans="1:22" x14ac:dyDescent="0.2">
      <c r="A140" s="106"/>
      <c r="B140" s="91"/>
      <c r="C140" s="91"/>
      <c r="D140" s="169"/>
      <c r="E140" s="169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>
        <f t="shared" si="25"/>
        <v>0</v>
      </c>
      <c r="T140" s="167">
        <f t="shared" si="26"/>
        <v>632</v>
      </c>
      <c r="U140" s="135"/>
    </row>
    <row r="141" spans="1:22" x14ac:dyDescent="0.2">
      <c r="A141" s="106"/>
      <c r="B141" s="91"/>
      <c r="C141" s="91"/>
      <c r="D141" s="169"/>
      <c r="E141" s="169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>
        <f t="shared" si="25"/>
        <v>0</v>
      </c>
      <c r="T141" s="167">
        <f t="shared" si="26"/>
        <v>632</v>
      </c>
      <c r="U141" s="135"/>
    </row>
    <row r="142" spans="1:22" x14ac:dyDescent="0.2">
      <c r="A142" s="106"/>
      <c r="B142" s="91"/>
      <c r="C142" s="91"/>
      <c r="D142" s="169"/>
      <c r="E142" s="169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>
        <f t="shared" si="25"/>
        <v>0</v>
      </c>
      <c r="T142" s="167">
        <f t="shared" si="26"/>
        <v>632</v>
      </c>
      <c r="U142" s="135"/>
    </row>
    <row r="143" spans="1:22" x14ac:dyDescent="0.2">
      <c r="A143" s="106"/>
      <c r="B143" s="91"/>
      <c r="C143" s="91"/>
      <c r="D143" s="169"/>
      <c r="E143" s="169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>
        <f t="shared" si="25"/>
        <v>0</v>
      </c>
      <c r="T143" s="167">
        <f t="shared" si="26"/>
        <v>632</v>
      </c>
      <c r="U143" s="135"/>
    </row>
    <row r="144" spans="1:22" x14ac:dyDescent="0.2">
      <c r="A144" s="106"/>
      <c r="B144" s="91"/>
      <c r="C144" s="91"/>
      <c r="D144" s="169"/>
      <c r="E144" s="169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>
        <f t="shared" si="25"/>
        <v>0</v>
      </c>
      <c r="T144" s="167">
        <f t="shared" si="26"/>
        <v>632</v>
      </c>
      <c r="U144" s="135"/>
    </row>
    <row r="145" spans="1:22" x14ac:dyDescent="0.2">
      <c r="A145" s="106"/>
      <c r="B145" s="91"/>
      <c r="C145" s="91"/>
      <c r="D145" s="169"/>
      <c r="E145" s="169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>
        <f t="shared" si="25"/>
        <v>0</v>
      </c>
      <c r="T145" s="167">
        <f t="shared" si="26"/>
        <v>632</v>
      </c>
      <c r="U145" s="135"/>
    </row>
    <row r="146" spans="1:22" x14ac:dyDescent="0.2">
      <c r="A146" s="106"/>
      <c r="B146" s="91"/>
      <c r="C146" s="91"/>
      <c r="D146" s="169"/>
      <c r="E146" s="169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>
        <f t="shared" si="25"/>
        <v>0</v>
      </c>
      <c r="T146" s="167">
        <f t="shared" si="26"/>
        <v>632</v>
      </c>
      <c r="U146" s="135"/>
    </row>
    <row r="147" spans="1:22" x14ac:dyDescent="0.2">
      <c r="A147" s="106"/>
      <c r="B147" s="91"/>
      <c r="C147" s="91"/>
      <c r="D147" s="169"/>
      <c r="E147" s="169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>
        <f t="shared" si="25"/>
        <v>0</v>
      </c>
      <c r="T147" s="167">
        <f t="shared" si="26"/>
        <v>632</v>
      </c>
      <c r="U147" s="135"/>
    </row>
    <row r="148" spans="1:22" x14ac:dyDescent="0.2">
      <c r="A148" s="106"/>
      <c r="B148" s="139"/>
      <c r="C148" s="91"/>
      <c r="D148" s="169"/>
      <c r="E148" s="169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>
        <f t="shared" si="25"/>
        <v>0</v>
      </c>
      <c r="T148" s="167">
        <f t="shared" si="26"/>
        <v>632</v>
      </c>
      <c r="U148" s="135"/>
    </row>
    <row r="149" spans="1:22" x14ac:dyDescent="0.2">
      <c r="A149" s="106"/>
      <c r="B149" s="139"/>
      <c r="C149" s="91"/>
      <c r="D149" s="169"/>
      <c r="E149" s="169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>
        <f t="shared" si="25"/>
        <v>0</v>
      </c>
      <c r="T149" s="167">
        <f t="shared" si="26"/>
        <v>632</v>
      </c>
      <c r="U149" s="135"/>
    </row>
    <row r="150" spans="1:22" x14ac:dyDescent="0.2">
      <c r="A150" s="106"/>
      <c r="B150" s="139"/>
      <c r="C150" s="91"/>
      <c r="D150" s="169">
        <v>0</v>
      </c>
      <c r="E150" s="169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>
        <f t="shared" si="25"/>
        <v>0</v>
      </c>
      <c r="T150" s="167">
        <f t="shared" si="26"/>
        <v>632</v>
      </c>
      <c r="U150" s="135"/>
    </row>
    <row r="151" spans="1:22" ht="13.5" thickBot="1" x14ac:dyDescent="0.25">
      <c r="A151" s="142"/>
      <c r="B151" s="143"/>
      <c r="C151" s="144"/>
      <c r="D151" s="169">
        <v>0</v>
      </c>
      <c r="E151" s="170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>
        <f t="shared" si="25"/>
        <v>0</v>
      </c>
      <c r="T151" s="167">
        <f t="shared" si="26"/>
        <v>632</v>
      </c>
      <c r="U151" s="145"/>
    </row>
    <row r="152" spans="1:22" s="32" customFormat="1" ht="13.5" thickBot="1" x14ac:dyDescent="0.25">
      <c r="A152" s="84" t="s">
        <v>51</v>
      </c>
      <c r="B152" s="85"/>
      <c r="C152" s="86"/>
      <c r="D152" s="87">
        <f t="shared" ref="D152:S152" si="27">+SUM(D135:D151)</f>
        <v>0</v>
      </c>
      <c r="E152" s="87">
        <f t="shared" si="27"/>
        <v>0</v>
      </c>
      <c r="F152" s="87">
        <f t="shared" si="27"/>
        <v>0</v>
      </c>
      <c r="G152" s="87">
        <f t="shared" si="27"/>
        <v>0</v>
      </c>
      <c r="H152" s="87">
        <f t="shared" si="27"/>
        <v>0</v>
      </c>
      <c r="I152" s="87">
        <f t="shared" si="27"/>
        <v>0</v>
      </c>
      <c r="J152" s="87">
        <f t="shared" si="27"/>
        <v>0</v>
      </c>
      <c r="K152" s="87">
        <f t="shared" si="27"/>
        <v>0</v>
      </c>
      <c r="L152" s="87">
        <f t="shared" si="27"/>
        <v>0</v>
      </c>
      <c r="M152" s="87">
        <f t="shared" si="27"/>
        <v>0</v>
      </c>
      <c r="N152" s="87">
        <f t="shared" si="27"/>
        <v>0</v>
      </c>
      <c r="O152" s="87">
        <f t="shared" si="27"/>
        <v>0</v>
      </c>
      <c r="P152" s="87">
        <f t="shared" si="27"/>
        <v>0</v>
      </c>
      <c r="Q152" s="87">
        <f t="shared" si="27"/>
        <v>0</v>
      </c>
      <c r="R152" s="87">
        <f t="shared" si="27"/>
        <v>0</v>
      </c>
      <c r="S152" s="186">
        <f t="shared" si="27"/>
        <v>0</v>
      </c>
      <c r="T152" s="188">
        <f>T134+E152-D152-S152</f>
        <v>632</v>
      </c>
      <c r="U152" s="189"/>
      <c r="V152" s="33">
        <f>+S152-SUM(F152:R152)</f>
        <v>0</v>
      </c>
    </row>
    <row r="153" spans="1:22" x14ac:dyDescent="0.2">
      <c r="A153" s="106"/>
      <c r="B153" s="417"/>
      <c r="C153" s="411"/>
      <c r="D153" s="169"/>
      <c r="E153" s="171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>
        <f t="shared" ref="S153:S163" si="28">+SUM(F153:R153)</f>
        <v>0</v>
      </c>
      <c r="T153" s="167">
        <f t="shared" ref="T153:T178" si="29">T152+E153-D153- SUM(F153:R153)</f>
        <v>632</v>
      </c>
      <c r="U153" s="146"/>
    </row>
    <row r="154" spans="1:22" x14ac:dyDescent="0.2">
      <c r="A154" s="106"/>
      <c r="B154" s="91"/>
      <c r="C154" s="91"/>
      <c r="D154" s="169"/>
      <c r="E154" s="169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>
        <f t="shared" si="28"/>
        <v>0</v>
      </c>
      <c r="T154" s="167">
        <f t="shared" si="29"/>
        <v>632</v>
      </c>
      <c r="U154" s="141"/>
    </row>
    <row r="155" spans="1:22" x14ac:dyDescent="0.2">
      <c r="A155" s="106"/>
      <c r="B155" s="91"/>
      <c r="C155" s="412"/>
      <c r="D155" s="169"/>
      <c r="E155" s="169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>
        <f t="shared" si="28"/>
        <v>0</v>
      </c>
      <c r="T155" s="167">
        <f t="shared" si="29"/>
        <v>632</v>
      </c>
      <c r="U155" s="141"/>
    </row>
    <row r="156" spans="1:22" x14ac:dyDescent="0.2">
      <c r="A156" s="106"/>
      <c r="B156" s="91"/>
      <c r="C156" s="419"/>
      <c r="D156" s="169"/>
      <c r="E156" s="169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>
        <f t="shared" si="28"/>
        <v>0</v>
      </c>
      <c r="T156" s="167">
        <f t="shared" si="29"/>
        <v>632</v>
      </c>
      <c r="U156" s="141"/>
    </row>
    <row r="157" spans="1:22" x14ac:dyDescent="0.2">
      <c r="A157" s="106"/>
      <c r="B157" s="91"/>
      <c r="C157" s="419"/>
      <c r="D157" s="169"/>
      <c r="E157" s="169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>
        <f t="shared" si="28"/>
        <v>0</v>
      </c>
      <c r="T157" s="167">
        <f t="shared" si="29"/>
        <v>632</v>
      </c>
      <c r="U157" s="141"/>
    </row>
    <row r="158" spans="1:22" x14ac:dyDescent="0.2">
      <c r="A158" s="106"/>
      <c r="B158" s="91"/>
      <c r="C158" s="419"/>
      <c r="D158" s="169"/>
      <c r="E158" s="169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>
        <f t="shared" si="28"/>
        <v>0</v>
      </c>
      <c r="T158" s="167">
        <f t="shared" si="29"/>
        <v>632</v>
      </c>
      <c r="U158" s="141"/>
    </row>
    <row r="159" spans="1:22" x14ac:dyDescent="0.2">
      <c r="A159" s="106"/>
      <c r="B159" s="91"/>
      <c r="C159" s="419"/>
      <c r="D159" s="169"/>
      <c r="E159" s="169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>
        <f t="shared" si="28"/>
        <v>0</v>
      </c>
      <c r="T159" s="167">
        <f t="shared" si="29"/>
        <v>632</v>
      </c>
      <c r="U159" s="141"/>
    </row>
    <row r="160" spans="1:22" x14ac:dyDescent="0.2">
      <c r="A160" s="106"/>
      <c r="B160" s="91"/>
      <c r="C160" s="419"/>
      <c r="D160" s="169"/>
      <c r="E160" s="169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>
        <f t="shared" si="28"/>
        <v>0</v>
      </c>
      <c r="T160" s="167">
        <f t="shared" si="29"/>
        <v>632</v>
      </c>
      <c r="U160" s="141"/>
    </row>
    <row r="161" spans="1:22" x14ac:dyDescent="0.2">
      <c r="A161" s="106"/>
      <c r="B161" s="91"/>
      <c r="C161" s="419"/>
      <c r="D161" s="169"/>
      <c r="E161" s="169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>
        <f t="shared" si="28"/>
        <v>0</v>
      </c>
      <c r="T161" s="167">
        <f t="shared" si="29"/>
        <v>632</v>
      </c>
      <c r="U161" s="141"/>
    </row>
    <row r="162" spans="1:22" x14ac:dyDescent="0.2">
      <c r="A162" s="106"/>
      <c r="B162" s="91"/>
      <c r="C162" s="91"/>
      <c r="D162" s="169"/>
      <c r="E162" s="169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>
        <f t="shared" si="28"/>
        <v>0</v>
      </c>
      <c r="T162" s="167">
        <f t="shared" si="29"/>
        <v>632</v>
      </c>
      <c r="U162" s="141"/>
      <c r="V162" s="16"/>
    </row>
    <row r="163" spans="1:22" ht="13.5" thickBot="1" x14ac:dyDescent="0.25">
      <c r="A163" s="142"/>
      <c r="B163" s="143"/>
      <c r="C163" s="144"/>
      <c r="D163" s="169">
        <v>0</v>
      </c>
      <c r="E163" s="170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>
        <f t="shared" si="28"/>
        <v>0</v>
      </c>
      <c r="T163" s="167">
        <f t="shared" si="29"/>
        <v>632</v>
      </c>
      <c r="U163" s="145"/>
    </row>
    <row r="164" spans="1:22" s="32" customFormat="1" ht="13.5" thickBot="1" x14ac:dyDescent="0.25">
      <c r="A164" s="84" t="s">
        <v>52</v>
      </c>
      <c r="B164" s="85"/>
      <c r="C164" s="86"/>
      <c r="D164" s="87">
        <f t="shared" ref="D164:S164" si="30">+SUM(D153:D163)</f>
        <v>0</v>
      </c>
      <c r="E164" s="87">
        <f t="shared" si="30"/>
        <v>0</v>
      </c>
      <c r="F164" s="87">
        <f t="shared" si="30"/>
        <v>0</v>
      </c>
      <c r="G164" s="87">
        <f t="shared" si="30"/>
        <v>0</v>
      </c>
      <c r="H164" s="87">
        <f t="shared" si="30"/>
        <v>0</v>
      </c>
      <c r="I164" s="87">
        <f t="shared" si="30"/>
        <v>0</v>
      </c>
      <c r="J164" s="87">
        <f t="shared" si="30"/>
        <v>0</v>
      </c>
      <c r="K164" s="87">
        <f t="shared" si="30"/>
        <v>0</v>
      </c>
      <c r="L164" s="87">
        <f t="shared" si="30"/>
        <v>0</v>
      </c>
      <c r="M164" s="87">
        <f t="shared" si="30"/>
        <v>0</v>
      </c>
      <c r="N164" s="87">
        <f t="shared" si="30"/>
        <v>0</v>
      </c>
      <c r="O164" s="87">
        <f t="shared" si="30"/>
        <v>0</v>
      </c>
      <c r="P164" s="87">
        <f t="shared" si="30"/>
        <v>0</v>
      </c>
      <c r="Q164" s="87">
        <f t="shared" si="30"/>
        <v>0</v>
      </c>
      <c r="R164" s="87">
        <f t="shared" si="30"/>
        <v>0</v>
      </c>
      <c r="S164" s="186">
        <f t="shared" si="30"/>
        <v>0</v>
      </c>
      <c r="T164" s="190">
        <f>T152+E164-D164-S164</f>
        <v>632</v>
      </c>
      <c r="U164" s="189"/>
      <c r="V164" s="33">
        <f>+S164-SUM(F164:R164)</f>
        <v>0</v>
      </c>
    </row>
    <row r="165" spans="1:22" x14ac:dyDescent="0.2">
      <c r="A165" s="106"/>
      <c r="B165" s="417"/>
      <c r="C165" s="411"/>
      <c r="D165" s="169"/>
      <c r="E165" s="171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167">
        <f t="shared" si="29"/>
        <v>632</v>
      </c>
      <c r="U165" s="146"/>
    </row>
    <row r="166" spans="1:22" x14ac:dyDescent="0.2">
      <c r="A166" s="106"/>
      <c r="B166" s="91"/>
      <c r="C166" s="91"/>
      <c r="D166" s="169"/>
      <c r="E166" s="169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167">
        <f t="shared" si="29"/>
        <v>632</v>
      </c>
      <c r="U166" s="141"/>
    </row>
    <row r="167" spans="1:22" x14ac:dyDescent="0.2">
      <c r="A167" s="106"/>
      <c r="B167" s="91"/>
      <c r="C167" s="91"/>
      <c r="D167" s="169"/>
      <c r="E167" s="169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167">
        <f t="shared" si="29"/>
        <v>632</v>
      </c>
      <c r="U167" s="141"/>
    </row>
    <row r="168" spans="1:22" x14ac:dyDescent="0.2">
      <c r="A168" s="106"/>
      <c r="B168" s="91"/>
      <c r="C168" s="91"/>
      <c r="D168" s="169"/>
      <c r="E168" s="169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167">
        <f t="shared" si="29"/>
        <v>632</v>
      </c>
      <c r="U168" s="141"/>
    </row>
    <row r="169" spans="1:22" x14ac:dyDescent="0.2">
      <c r="A169" s="106"/>
      <c r="B169" s="91"/>
      <c r="C169" s="91"/>
      <c r="D169" s="169"/>
      <c r="E169" s="169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167">
        <f t="shared" si="29"/>
        <v>632</v>
      </c>
      <c r="U169" s="141"/>
    </row>
    <row r="170" spans="1:22" x14ac:dyDescent="0.2">
      <c r="A170" s="106"/>
      <c r="B170" s="91"/>
      <c r="C170" s="91"/>
      <c r="D170" s="169"/>
      <c r="E170" s="169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167">
        <f t="shared" si="29"/>
        <v>632</v>
      </c>
      <c r="U170" s="141"/>
    </row>
    <row r="171" spans="1:22" x14ac:dyDescent="0.2">
      <c r="A171" s="106"/>
      <c r="B171" s="91"/>
      <c r="C171" s="91"/>
      <c r="D171" s="169"/>
      <c r="E171" s="169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167">
        <f t="shared" si="29"/>
        <v>632</v>
      </c>
      <c r="U171" s="141"/>
    </row>
    <row r="172" spans="1:22" x14ac:dyDescent="0.2">
      <c r="A172" s="106"/>
      <c r="B172" s="91"/>
      <c r="C172" s="91"/>
      <c r="D172" s="169"/>
      <c r="E172" s="169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167">
        <f t="shared" si="29"/>
        <v>632</v>
      </c>
      <c r="U172" s="141"/>
    </row>
    <row r="173" spans="1:22" x14ac:dyDescent="0.2">
      <c r="A173" s="106"/>
      <c r="B173" s="91"/>
      <c r="C173" s="91"/>
      <c r="D173" s="169"/>
      <c r="E173" s="169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167">
        <f t="shared" si="29"/>
        <v>632</v>
      </c>
      <c r="U173" s="141"/>
    </row>
    <row r="174" spans="1:22" x14ac:dyDescent="0.2">
      <c r="A174" s="106"/>
      <c r="B174" s="91"/>
      <c r="C174" s="91"/>
      <c r="D174" s="169"/>
      <c r="E174" s="169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167">
        <f t="shared" si="29"/>
        <v>632</v>
      </c>
      <c r="U174" s="141"/>
    </row>
    <row r="175" spans="1:22" x14ac:dyDescent="0.2">
      <c r="A175" s="106"/>
      <c r="B175" s="91"/>
      <c r="C175" s="91"/>
      <c r="D175" s="169"/>
      <c r="E175" s="169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167">
        <f t="shared" si="29"/>
        <v>632</v>
      </c>
      <c r="U175" s="141"/>
    </row>
    <row r="176" spans="1:22" x14ac:dyDescent="0.2">
      <c r="A176" s="106"/>
      <c r="B176" s="91"/>
      <c r="C176" s="91"/>
      <c r="D176" s="169"/>
      <c r="E176" s="169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167">
        <f t="shared" si="29"/>
        <v>632</v>
      </c>
      <c r="U176" s="141"/>
    </row>
    <row r="177" spans="1:22" x14ac:dyDescent="0.2">
      <c r="A177" s="106"/>
      <c r="B177" s="91"/>
      <c r="C177" s="91"/>
      <c r="D177" s="169"/>
      <c r="E177" s="169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167">
        <f t="shared" si="29"/>
        <v>632</v>
      </c>
      <c r="U177" s="141"/>
    </row>
    <row r="178" spans="1:22" x14ac:dyDescent="0.2">
      <c r="A178" s="106"/>
      <c r="B178" s="91"/>
      <c r="C178" s="91"/>
      <c r="D178" s="169"/>
      <c r="E178" s="169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167">
        <f t="shared" si="29"/>
        <v>632</v>
      </c>
      <c r="U178" s="141"/>
    </row>
    <row r="179" spans="1:22" x14ac:dyDescent="0.2">
      <c r="A179" s="106"/>
      <c r="B179" s="91"/>
      <c r="C179" s="91"/>
      <c r="D179" s="169"/>
      <c r="E179" s="169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167">
        <f>T177+E179-D179- SUM(F179:R179)</f>
        <v>632</v>
      </c>
      <c r="U179" s="141"/>
    </row>
    <row r="180" spans="1:22" x14ac:dyDescent="0.2">
      <c r="A180" s="106"/>
      <c r="B180" s="91"/>
      <c r="C180" s="91"/>
      <c r="D180" s="169"/>
      <c r="E180" s="169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167">
        <f>T176+E180-D180- SUM(F180:R180)</f>
        <v>632</v>
      </c>
      <c r="U180" s="141"/>
    </row>
    <row r="181" spans="1:22" x14ac:dyDescent="0.2">
      <c r="A181" s="106"/>
      <c r="B181" s="91"/>
      <c r="C181" s="91"/>
      <c r="D181" s="169"/>
      <c r="E181" s="169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167">
        <f t="shared" ref="T181" si="31">T177+E181-D181- SUM(F181:R181)</f>
        <v>632</v>
      </c>
      <c r="U181" s="141"/>
    </row>
    <row r="182" spans="1:22" ht="13.5" thickBot="1" x14ac:dyDescent="0.25">
      <c r="A182" s="142"/>
      <c r="B182" s="148"/>
      <c r="C182" s="144"/>
      <c r="D182" s="169">
        <v>0</v>
      </c>
      <c r="E182" s="170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68">
        <f t="shared" ref="S182" si="32">+SUM(F182:R182)</f>
        <v>0</v>
      </c>
      <c r="T182" s="167">
        <f>T179+E182-D182- SUM(F182:R182)</f>
        <v>632</v>
      </c>
      <c r="U182" s="145"/>
    </row>
    <row r="183" spans="1:22" s="32" customFormat="1" ht="13.5" thickBot="1" x14ac:dyDescent="0.25">
      <c r="A183" s="84" t="s">
        <v>53</v>
      </c>
      <c r="B183" s="85"/>
      <c r="C183" s="86"/>
      <c r="D183" s="87">
        <f t="shared" ref="D183:S183" si="33">+SUM(D165:D182)</f>
        <v>0</v>
      </c>
      <c r="E183" s="87">
        <f t="shared" si="33"/>
        <v>0</v>
      </c>
      <c r="F183" s="87">
        <f t="shared" si="33"/>
        <v>0</v>
      </c>
      <c r="G183" s="87">
        <f t="shared" si="33"/>
        <v>0</v>
      </c>
      <c r="H183" s="87">
        <f t="shared" si="33"/>
        <v>0</v>
      </c>
      <c r="I183" s="87">
        <f t="shared" si="33"/>
        <v>0</v>
      </c>
      <c r="J183" s="87">
        <f t="shared" si="33"/>
        <v>0</v>
      </c>
      <c r="K183" s="87">
        <f t="shared" si="33"/>
        <v>0</v>
      </c>
      <c r="L183" s="87">
        <f t="shared" si="33"/>
        <v>0</v>
      </c>
      <c r="M183" s="87">
        <f t="shared" si="33"/>
        <v>0</v>
      </c>
      <c r="N183" s="87">
        <f t="shared" si="33"/>
        <v>0</v>
      </c>
      <c r="O183" s="87">
        <f t="shared" si="33"/>
        <v>0</v>
      </c>
      <c r="P183" s="87">
        <f t="shared" si="33"/>
        <v>0</v>
      </c>
      <c r="Q183" s="87">
        <f t="shared" si="33"/>
        <v>0</v>
      </c>
      <c r="R183" s="87">
        <f t="shared" si="33"/>
        <v>0</v>
      </c>
      <c r="S183" s="186">
        <f t="shared" si="33"/>
        <v>0</v>
      </c>
      <c r="T183" s="190">
        <f>T164+E183-D42-S183</f>
        <v>632</v>
      </c>
      <c r="U183" s="189"/>
      <c r="V183" s="33">
        <f>+S183-SUM(F183:R183)</f>
        <v>0</v>
      </c>
    </row>
    <row r="184" spans="1:22" x14ac:dyDescent="0.2">
      <c r="A184" s="102"/>
      <c r="B184" s="417"/>
      <c r="C184" s="411"/>
      <c r="D184" s="169">
        <v>0</v>
      </c>
      <c r="E184" s="171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>
        <f t="shared" ref="S184:S202" si="34">+SUM(F184:R184)</f>
        <v>0</v>
      </c>
      <c r="T184" s="167">
        <f t="shared" ref="T184:T202" si="35">T183+E184-D184- SUM(F184:R184)</f>
        <v>632</v>
      </c>
      <c r="U184" s="146"/>
    </row>
    <row r="185" spans="1:22" x14ac:dyDescent="0.2">
      <c r="A185" s="106"/>
      <c r="B185" s="416"/>
      <c r="C185" s="412"/>
      <c r="D185" s="169">
        <v>0</v>
      </c>
      <c r="E185" s="169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>
        <f t="shared" si="34"/>
        <v>0</v>
      </c>
      <c r="T185" s="167">
        <f t="shared" si="35"/>
        <v>632</v>
      </c>
      <c r="U185" s="141"/>
    </row>
    <row r="186" spans="1:22" x14ac:dyDescent="0.2">
      <c r="A186" s="106"/>
      <c r="B186" s="91"/>
      <c r="C186" s="91"/>
      <c r="D186" s="169">
        <v>0</v>
      </c>
      <c r="E186" s="169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>
        <f t="shared" si="34"/>
        <v>0</v>
      </c>
      <c r="T186" s="167">
        <f t="shared" si="35"/>
        <v>632</v>
      </c>
      <c r="U186" s="141"/>
    </row>
    <row r="187" spans="1:22" x14ac:dyDescent="0.2">
      <c r="A187" s="106"/>
      <c r="B187" s="91"/>
      <c r="C187" s="412"/>
      <c r="D187" s="169">
        <v>0</v>
      </c>
      <c r="E187" s="169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>
        <f t="shared" si="34"/>
        <v>0</v>
      </c>
      <c r="T187" s="167">
        <f t="shared" si="35"/>
        <v>632</v>
      </c>
      <c r="U187" s="141"/>
    </row>
    <row r="188" spans="1:22" x14ac:dyDescent="0.2">
      <c r="A188" s="106"/>
      <c r="B188" s="91"/>
      <c r="C188" s="91"/>
      <c r="D188" s="169">
        <v>0</v>
      </c>
      <c r="E188" s="169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>
        <f t="shared" si="34"/>
        <v>0</v>
      </c>
      <c r="T188" s="167">
        <f t="shared" si="35"/>
        <v>632</v>
      </c>
      <c r="U188" s="141"/>
    </row>
    <row r="189" spans="1:22" x14ac:dyDescent="0.2">
      <c r="A189" s="106"/>
      <c r="B189" s="91"/>
      <c r="C189" s="91"/>
      <c r="D189" s="169">
        <v>0</v>
      </c>
      <c r="E189" s="169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>
        <f t="shared" si="34"/>
        <v>0</v>
      </c>
      <c r="T189" s="167">
        <f t="shared" si="35"/>
        <v>632</v>
      </c>
      <c r="U189" s="141"/>
    </row>
    <row r="190" spans="1:22" x14ac:dyDescent="0.2">
      <c r="A190" s="106"/>
      <c r="B190" s="91"/>
      <c r="C190" s="91"/>
      <c r="D190" s="169">
        <v>0</v>
      </c>
      <c r="E190" s="169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>
        <f t="shared" si="34"/>
        <v>0</v>
      </c>
      <c r="T190" s="167">
        <f t="shared" si="35"/>
        <v>632</v>
      </c>
      <c r="U190" s="141"/>
    </row>
    <row r="191" spans="1:22" x14ac:dyDescent="0.2">
      <c r="A191" s="106"/>
      <c r="B191" s="91"/>
      <c r="C191" s="91"/>
      <c r="D191" s="169">
        <v>0</v>
      </c>
      <c r="E191" s="169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>
        <f t="shared" si="34"/>
        <v>0</v>
      </c>
      <c r="T191" s="167">
        <f t="shared" si="35"/>
        <v>632</v>
      </c>
      <c r="U191" s="141"/>
    </row>
    <row r="192" spans="1:22" x14ac:dyDescent="0.2">
      <c r="A192" s="106"/>
      <c r="B192" s="91"/>
      <c r="C192" s="91"/>
      <c r="D192" s="169">
        <v>0</v>
      </c>
      <c r="E192" s="169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>
        <f t="shared" si="34"/>
        <v>0</v>
      </c>
      <c r="T192" s="167">
        <f t="shared" si="35"/>
        <v>632</v>
      </c>
      <c r="U192" s="141"/>
    </row>
    <row r="193" spans="1:22" x14ac:dyDescent="0.2">
      <c r="A193" s="106"/>
      <c r="B193" s="91"/>
      <c r="C193" s="91"/>
      <c r="D193" s="169">
        <v>0</v>
      </c>
      <c r="E193" s="169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>
        <f t="shared" si="34"/>
        <v>0</v>
      </c>
      <c r="T193" s="167">
        <f t="shared" si="35"/>
        <v>632</v>
      </c>
      <c r="U193" s="141"/>
    </row>
    <row r="194" spans="1:22" x14ac:dyDescent="0.2">
      <c r="A194" s="106"/>
      <c r="B194" s="91"/>
      <c r="C194" s="91"/>
      <c r="D194" s="169">
        <v>0</v>
      </c>
      <c r="E194" s="169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>
        <f t="shared" si="34"/>
        <v>0</v>
      </c>
      <c r="T194" s="167">
        <f t="shared" si="35"/>
        <v>632</v>
      </c>
      <c r="U194" s="141"/>
    </row>
    <row r="195" spans="1:22" x14ac:dyDescent="0.2">
      <c r="A195" s="106"/>
      <c r="B195" s="91"/>
      <c r="C195" s="91"/>
      <c r="D195" s="169">
        <v>0</v>
      </c>
      <c r="E195" s="169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>
        <f t="shared" si="34"/>
        <v>0</v>
      </c>
      <c r="T195" s="167">
        <f t="shared" si="35"/>
        <v>632</v>
      </c>
      <c r="U195" s="141"/>
    </row>
    <row r="196" spans="1:22" x14ac:dyDescent="0.2">
      <c r="A196" s="106"/>
      <c r="B196" s="91"/>
      <c r="C196" s="91"/>
      <c r="D196" s="169">
        <v>0</v>
      </c>
      <c r="E196" s="169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>
        <f t="shared" si="34"/>
        <v>0</v>
      </c>
      <c r="T196" s="167">
        <f t="shared" si="35"/>
        <v>632</v>
      </c>
      <c r="U196" s="141"/>
    </row>
    <row r="197" spans="1:22" x14ac:dyDescent="0.2">
      <c r="A197" s="106"/>
      <c r="B197" s="139"/>
      <c r="C197" s="91"/>
      <c r="D197" s="169">
        <v>0</v>
      </c>
      <c r="E197" s="169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>
        <f t="shared" si="34"/>
        <v>0</v>
      </c>
      <c r="T197" s="167">
        <f t="shared" si="35"/>
        <v>632</v>
      </c>
      <c r="U197" s="141"/>
    </row>
    <row r="198" spans="1:22" x14ac:dyDescent="0.2">
      <c r="A198" s="106"/>
      <c r="B198" s="139"/>
      <c r="C198" s="91"/>
      <c r="D198" s="169">
        <v>0</v>
      </c>
      <c r="E198" s="169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>
        <f t="shared" si="34"/>
        <v>0</v>
      </c>
      <c r="T198" s="167">
        <f t="shared" si="35"/>
        <v>632</v>
      </c>
      <c r="U198" s="141"/>
    </row>
    <row r="199" spans="1:22" x14ac:dyDescent="0.2">
      <c r="A199" s="149"/>
      <c r="B199" s="147"/>
      <c r="C199" s="140"/>
      <c r="D199" s="169">
        <v>0</v>
      </c>
      <c r="E199" s="169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>
        <f t="shared" si="34"/>
        <v>0</v>
      </c>
      <c r="T199" s="167">
        <f t="shared" si="35"/>
        <v>632</v>
      </c>
      <c r="U199" s="141"/>
    </row>
    <row r="200" spans="1:22" x14ac:dyDescent="0.2">
      <c r="A200" s="149"/>
      <c r="B200" s="147"/>
      <c r="C200" s="140"/>
      <c r="D200" s="169">
        <v>0</v>
      </c>
      <c r="E200" s="169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>
        <f t="shared" si="34"/>
        <v>0</v>
      </c>
      <c r="T200" s="167">
        <f t="shared" si="35"/>
        <v>632</v>
      </c>
      <c r="U200" s="141"/>
    </row>
    <row r="201" spans="1:22" x14ac:dyDescent="0.2">
      <c r="A201" s="149"/>
      <c r="B201" s="147"/>
      <c r="C201" s="140"/>
      <c r="D201" s="169">
        <v>0</v>
      </c>
      <c r="E201" s="169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>
        <f t="shared" si="34"/>
        <v>0</v>
      </c>
      <c r="T201" s="167">
        <f t="shared" si="35"/>
        <v>632</v>
      </c>
      <c r="U201" s="141"/>
    </row>
    <row r="202" spans="1:22" ht="13.5" thickBot="1" x14ac:dyDescent="0.25">
      <c r="A202" s="150"/>
      <c r="B202" s="148"/>
      <c r="C202" s="144"/>
      <c r="D202" s="169">
        <v>0</v>
      </c>
      <c r="E202" s="170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>
        <f t="shared" si="34"/>
        <v>0</v>
      </c>
      <c r="T202" s="167">
        <f t="shared" si="35"/>
        <v>632</v>
      </c>
      <c r="U202" s="145"/>
    </row>
    <row r="203" spans="1:22" s="32" customFormat="1" ht="13.5" thickBot="1" x14ac:dyDescent="0.25">
      <c r="A203" s="84" t="s">
        <v>54</v>
      </c>
      <c r="B203" s="85"/>
      <c r="C203" s="86"/>
      <c r="D203" s="87">
        <f t="shared" ref="D203:R203" si="36">+SUM(D184:D202)</f>
        <v>0</v>
      </c>
      <c r="E203" s="87">
        <f t="shared" si="36"/>
        <v>0</v>
      </c>
      <c r="F203" s="87">
        <f>+SUM(F184:F202)</f>
        <v>0</v>
      </c>
      <c r="G203" s="87">
        <f t="shared" si="36"/>
        <v>0</v>
      </c>
      <c r="H203" s="87">
        <f t="shared" si="36"/>
        <v>0</v>
      </c>
      <c r="I203" s="87">
        <f t="shared" si="36"/>
        <v>0</v>
      </c>
      <c r="J203" s="87">
        <f t="shared" si="36"/>
        <v>0</v>
      </c>
      <c r="K203" s="87">
        <f>+SUM(K184:K202)</f>
        <v>0</v>
      </c>
      <c r="L203" s="87">
        <f t="shared" si="36"/>
        <v>0</v>
      </c>
      <c r="M203" s="87">
        <f t="shared" si="36"/>
        <v>0</v>
      </c>
      <c r="N203" s="87">
        <f t="shared" si="36"/>
        <v>0</v>
      </c>
      <c r="O203" s="87">
        <f t="shared" si="36"/>
        <v>0</v>
      </c>
      <c r="P203" s="87">
        <f t="shared" si="36"/>
        <v>0</v>
      </c>
      <c r="Q203" s="87">
        <f t="shared" si="36"/>
        <v>0</v>
      </c>
      <c r="R203" s="87">
        <f t="shared" si="36"/>
        <v>0</v>
      </c>
      <c r="S203" s="186">
        <f>+SUM(S184:S202)</f>
        <v>0</v>
      </c>
      <c r="T203" s="190">
        <f>T183+E203-D203-S203</f>
        <v>632</v>
      </c>
      <c r="U203" s="187"/>
      <c r="V203" s="33">
        <f>+S203-SUM(F203:R203)</f>
        <v>0</v>
      </c>
    </row>
    <row r="204" spans="1:22" x14ac:dyDescent="0.2">
      <c r="A204" s="152"/>
      <c r="B204" s="153"/>
      <c r="C204" s="154"/>
      <c r="D204" s="154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6"/>
    </row>
    <row r="205" spans="1:22" ht="13.5" thickBot="1" x14ac:dyDescent="0.25">
      <c r="A205" s="157"/>
      <c r="B205" s="158"/>
      <c r="C205" s="159"/>
      <c r="D205" s="159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1"/>
    </row>
    <row r="206" spans="1:22" ht="13.5" thickBot="1" x14ac:dyDescent="0.25">
      <c r="A206" s="84" t="s">
        <v>55</v>
      </c>
      <c r="B206" s="162"/>
      <c r="C206" s="163"/>
      <c r="D206" s="87">
        <f t="shared" ref="D206:T206" si="37">+D203+D183+D164+D152+D134+D118+D105+D95+D85+D71+D40+D21</f>
        <v>489</v>
      </c>
      <c r="E206" s="87">
        <f t="shared" si="37"/>
        <v>3500</v>
      </c>
      <c r="F206" s="87">
        <f t="shared" si="37"/>
        <v>200</v>
      </c>
      <c r="G206" s="87">
        <f t="shared" si="37"/>
        <v>146</v>
      </c>
      <c r="H206" s="87">
        <f t="shared" si="37"/>
        <v>22</v>
      </c>
      <c r="I206" s="87">
        <f t="shared" si="37"/>
        <v>0</v>
      </c>
      <c r="J206" s="87">
        <f t="shared" si="37"/>
        <v>0</v>
      </c>
      <c r="K206" s="87">
        <f t="shared" si="37"/>
        <v>1723</v>
      </c>
      <c r="L206" s="87">
        <f t="shared" si="37"/>
        <v>0</v>
      </c>
      <c r="M206" s="87">
        <f t="shared" si="37"/>
        <v>0</v>
      </c>
      <c r="N206" s="87">
        <f t="shared" si="37"/>
        <v>0</v>
      </c>
      <c r="O206" s="87">
        <f t="shared" si="37"/>
        <v>0</v>
      </c>
      <c r="P206" s="87">
        <f t="shared" si="37"/>
        <v>0</v>
      </c>
      <c r="Q206" s="87">
        <f t="shared" si="37"/>
        <v>0</v>
      </c>
      <c r="R206" s="87">
        <f t="shared" si="37"/>
        <v>320</v>
      </c>
      <c r="S206" s="87">
        <f t="shared" si="37"/>
        <v>2379</v>
      </c>
      <c r="T206" s="87">
        <f t="shared" si="37"/>
        <v>5688</v>
      </c>
      <c r="U206" s="151"/>
    </row>
    <row r="207" spans="1:22" x14ac:dyDescent="0.2">
      <c r="A207" s="40"/>
      <c r="B207" s="31"/>
      <c r="C207" s="413"/>
      <c r="D207" s="413"/>
      <c r="E207" s="41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1"/>
      <c r="U207" s="31"/>
    </row>
    <row r="208" spans="1:22" x14ac:dyDescent="0.2">
      <c r="A208" s="40"/>
      <c r="B208" s="31"/>
      <c r="C208" s="413"/>
      <c r="D208" s="413"/>
      <c r="E208" s="41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1"/>
      <c r="U208" s="31"/>
    </row>
    <row r="209" spans="1:22" x14ac:dyDescent="0.2">
      <c r="A209" s="40"/>
      <c r="B209" s="31"/>
      <c r="C209" s="413"/>
      <c r="D209" s="413"/>
      <c r="E209" s="41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1"/>
      <c r="U209" s="31"/>
    </row>
    <row r="210" spans="1:22" x14ac:dyDescent="0.2">
      <c r="A210" s="40"/>
      <c r="B210" s="31"/>
      <c r="C210" s="413"/>
      <c r="D210" s="413"/>
      <c r="E210" s="41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1"/>
      <c r="U210" s="31"/>
    </row>
    <row r="211" spans="1:22" x14ac:dyDescent="0.2">
      <c r="A211" s="40"/>
      <c r="B211" s="31"/>
      <c r="C211" s="413"/>
      <c r="D211" s="413"/>
      <c r="E211" s="41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1"/>
      <c r="U211" s="31"/>
    </row>
    <row r="212" spans="1:22" x14ac:dyDescent="0.2">
      <c r="A212" s="40"/>
      <c r="B212" s="31"/>
      <c r="C212" s="413"/>
      <c r="D212" s="413"/>
      <c r="E212" s="41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1"/>
      <c r="U212" s="31"/>
      <c r="V212" s="16"/>
    </row>
    <row r="213" spans="1:22" x14ac:dyDescent="0.2">
      <c r="A213" s="40"/>
      <c r="B213" s="31"/>
      <c r="C213" s="413"/>
      <c r="D213" s="413"/>
      <c r="E213" s="4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1"/>
      <c r="U213" s="31"/>
      <c r="V213" s="16"/>
    </row>
    <row r="214" spans="1:22" x14ac:dyDescent="0.2">
      <c r="A214" s="40"/>
      <c r="B214" s="31"/>
      <c r="C214" s="413"/>
      <c r="D214" s="413"/>
      <c r="E214" s="41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1"/>
      <c r="U214" s="31"/>
      <c r="V214" s="16"/>
    </row>
    <row r="215" spans="1:22" x14ac:dyDescent="0.2">
      <c r="A215" s="40"/>
      <c r="B215" s="31"/>
      <c r="C215" s="413"/>
      <c r="D215" s="413"/>
      <c r="E215" s="41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1"/>
      <c r="U215" s="31"/>
      <c r="V215" s="16"/>
    </row>
    <row r="216" spans="1:22" x14ac:dyDescent="0.2">
      <c r="A216" s="40"/>
      <c r="B216" s="31"/>
      <c r="C216" s="413"/>
      <c r="D216" s="413"/>
      <c r="E216" s="41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1"/>
      <c r="U216" s="31"/>
      <c r="V216" s="16"/>
    </row>
    <row r="217" spans="1:22" x14ac:dyDescent="0.2">
      <c r="A217" s="40"/>
      <c r="B217" s="31"/>
      <c r="C217" s="413"/>
      <c r="D217" s="413"/>
      <c r="E217" s="41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1"/>
      <c r="U217" s="31"/>
      <c r="V217" s="16"/>
    </row>
    <row r="218" spans="1:22" x14ac:dyDescent="0.2">
      <c r="A218" s="40"/>
      <c r="B218" s="31"/>
      <c r="C218" s="413"/>
      <c r="D218" s="413"/>
      <c r="E218" s="41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1"/>
      <c r="U218" s="31"/>
      <c r="V218" s="16"/>
    </row>
    <row r="219" spans="1:22" x14ac:dyDescent="0.2">
      <c r="A219" s="40"/>
      <c r="B219" s="31"/>
      <c r="C219" s="413"/>
      <c r="D219" s="413"/>
      <c r="E219" s="41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1"/>
      <c r="U219" s="31"/>
      <c r="V219" s="16"/>
    </row>
    <row r="220" spans="1:22" x14ac:dyDescent="0.2">
      <c r="A220" s="40"/>
      <c r="B220" s="31"/>
      <c r="C220" s="413"/>
      <c r="D220" s="413"/>
      <c r="E220" s="41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1"/>
      <c r="U220" s="31"/>
      <c r="V220" s="16"/>
    </row>
    <row r="221" spans="1:22" x14ac:dyDescent="0.2">
      <c r="A221" s="40"/>
      <c r="B221" s="31"/>
      <c r="C221" s="413"/>
      <c r="D221" s="413"/>
      <c r="E221" s="41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1"/>
      <c r="U221" s="31"/>
      <c r="V221" s="16"/>
    </row>
    <row r="222" spans="1:22" x14ac:dyDescent="0.2">
      <c r="A222" s="40"/>
      <c r="B222" s="31"/>
      <c r="C222" s="413"/>
      <c r="D222" s="413"/>
      <c r="E222" s="41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1"/>
      <c r="U222" s="31"/>
      <c r="V222" s="16"/>
    </row>
    <row r="223" spans="1:22" x14ac:dyDescent="0.2">
      <c r="A223" s="40"/>
      <c r="B223" s="31"/>
      <c r="C223" s="413"/>
      <c r="D223" s="413"/>
      <c r="E223" s="4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1"/>
      <c r="U223" s="31"/>
      <c r="V223" s="16"/>
    </row>
    <row r="224" spans="1:22" x14ac:dyDescent="0.2">
      <c r="A224" s="40"/>
      <c r="B224" s="31"/>
      <c r="C224" s="413"/>
      <c r="D224" s="413"/>
      <c r="E224" s="41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1"/>
      <c r="U224" s="31"/>
      <c r="V224" s="16"/>
    </row>
    <row r="225" spans="1:22" x14ac:dyDescent="0.2">
      <c r="A225" s="40"/>
      <c r="B225" s="31"/>
      <c r="C225" s="413"/>
      <c r="D225" s="413"/>
      <c r="E225" s="41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1"/>
      <c r="U225" s="31"/>
      <c r="V225" s="16"/>
    </row>
    <row r="226" spans="1:22" x14ac:dyDescent="0.2">
      <c r="A226" s="40"/>
      <c r="B226" s="31"/>
      <c r="C226" s="413"/>
      <c r="D226" s="413"/>
      <c r="E226" s="41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1"/>
      <c r="U226" s="31"/>
      <c r="V226" s="16"/>
    </row>
    <row r="227" spans="1:22" x14ac:dyDescent="0.2">
      <c r="A227" s="40"/>
      <c r="B227" s="31"/>
      <c r="C227" s="413"/>
      <c r="D227" s="413"/>
      <c r="E227" s="41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1"/>
      <c r="U227" s="31"/>
      <c r="V227" s="16"/>
    </row>
    <row r="228" spans="1:22" x14ac:dyDescent="0.2">
      <c r="A228" s="40"/>
      <c r="B228" s="31"/>
      <c r="C228" s="413"/>
      <c r="D228" s="413"/>
      <c r="E228" s="41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1"/>
      <c r="U228" s="31"/>
      <c r="V228" s="16"/>
    </row>
    <row r="229" spans="1:22" x14ac:dyDescent="0.2">
      <c r="A229" s="40"/>
      <c r="B229" s="31"/>
      <c r="C229" s="413"/>
      <c r="D229" s="413"/>
      <c r="E229" s="41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1"/>
      <c r="U229" s="31"/>
      <c r="V229" s="16"/>
    </row>
    <row r="230" spans="1:22" x14ac:dyDescent="0.2">
      <c r="A230" s="40"/>
      <c r="B230" s="31"/>
      <c r="C230" s="413"/>
      <c r="D230" s="413"/>
      <c r="E230" s="41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1"/>
      <c r="U230" s="31"/>
      <c r="V230" s="16"/>
    </row>
    <row r="231" spans="1:22" x14ac:dyDescent="0.2">
      <c r="A231" s="40"/>
      <c r="B231" s="31"/>
      <c r="C231" s="413"/>
      <c r="D231" s="413"/>
      <c r="E231" s="41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1"/>
      <c r="U231" s="31"/>
      <c r="V231" s="16"/>
    </row>
    <row r="232" spans="1:22" x14ac:dyDescent="0.2">
      <c r="A232" s="40"/>
      <c r="B232" s="31"/>
      <c r="C232" s="413"/>
      <c r="D232" s="413"/>
      <c r="E232" s="41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1"/>
      <c r="U232" s="31"/>
      <c r="V232" s="16"/>
    </row>
    <row r="233" spans="1:22" x14ac:dyDescent="0.2">
      <c r="A233" s="40"/>
      <c r="B233" s="31"/>
      <c r="C233" s="413"/>
      <c r="D233" s="413"/>
      <c r="E233" s="41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1"/>
      <c r="U233" s="31"/>
      <c r="V233" s="16"/>
    </row>
    <row r="234" spans="1:22" x14ac:dyDescent="0.2">
      <c r="E234" s="44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T234" s="44"/>
      <c r="V234" s="16"/>
    </row>
    <row r="235" spans="1:22" x14ac:dyDescent="0.2">
      <c r="E235" s="44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T235" s="44"/>
      <c r="V235" s="16"/>
    </row>
    <row r="236" spans="1:22" x14ac:dyDescent="0.2">
      <c r="E236" s="44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T236" s="44"/>
      <c r="V236" s="16"/>
    </row>
    <row r="237" spans="1:22" x14ac:dyDescent="0.2">
      <c r="E237" s="44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T237" s="44"/>
      <c r="V237" s="16"/>
    </row>
    <row r="238" spans="1:22" x14ac:dyDescent="0.2">
      <c r="E238" s="44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T238" s="44"/>
      <c r="V238" s="16"/>
    </row>
    <row r="239" spans="1:22" x14ac:dyDescent="0.2">
      <c r="E239" s="44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T239" s="44"/>
      <c r="V239" s="16"/>
    </row>
    <row r="240" spans="1:22" x14ac:dyDescent="0.2">
      <c r="E240" s="44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T240" s="44"/>
      <c r="V240" s="16"/>
    </row>
  </sheetData>
  <sheetProtection sheet="1" objects="1" scenarios="1" formatColumns="0" insertRows="0" deleteRows="0" autoFilter="0"/>
  <autoFilter ref="C4:U4"/>
  <mergeCells count="1">
    <mergeCell ref="A2:C2"/>
  </mergeCells>
  <pageMargins left="0.7" right="0.7" top="0.75" bottom="0.75" header="0.3" footer="0.3"/>
  <pageSetup paperSize="9" scale="52" orientation="landscape" verticalDpi="300" r:id="rId1"/>
  <colBreaks count="1" manualBreakCount="1">
    <brk id="20" max="26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zoomScale="64" zoomScaleNormal="64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S4" sqref="S4"/>
    </sheetView>
  </sheetViews>
  <sheetFormatPr baseColWidth="10" defaultRowHeight="15" x14ac:dyDescent="0.25"/>
  <cols>
    <col min="1" max="1" width="13.7109375" style="2" customWidth="1"/>
    <col min="2" max="2" width="38.42578125" style="2" customWidth="1"/>
    <col min="3" max="3" width="100.140625" style="2" customWidth="1"/>
    <col min="4" max="5" width="16.5703125" style="2" customWidth="1"/>
    <col min="6" max="6" width="16.85546875" style="2" customWidth="1"/>
    <col min="7" max="7" width="16.140625" style="2" customWidth="1"/>
    <col min="8" max="8" width="19.28515625" style="2" customWidth="1"/>
    <col min="9" max="9" width="13" style="2" customWidth="1"/>
    <col min="10" max="10" width="15.42578125" style="2" customWidth="1"/>
    <col min="11" max="11" width="19.28515625" style="2" customWidth="1"/>
    <col min="12" max="12" width="16" style="2" customWidth="1"/>
    <col min="13" max="13" width="10" style="2" customWidth="1"/>
    <col min="14" max="14" width="11.28515625" style="2" customWidth="1"/>
    <col min="15" max="15" width="10.5703125" style="2" customWidth="1"/>
    <col min="16" max="16" width="12.85546875" style="2" customWidth="1"/>
    <col min="17" max="17" width="16.85546875" style="2" customWidth="1"/>
    <col min="18" max="18" width="19" style="2" customWidth="1"/>
    <col min="19" max="19" width="17.140625" style="2" customWidth="1"/>
    <col min="20" max="20" width="17.85546875" style="2" customWidth="1"/>
    <col min="21" max="21" width="16.140625" style="2" customWidth="1"/>
    <col min="22" max="255" width="11.42578125" style="2"/>
    <col min="256" max="256" width="7.140625" style="2" customWidth="1"/>
    <col min="257" max="257" width="17.85546875" style="2" customWidth="1"/>
    <col min="258" max="258" width="44.28515625" style="2" customWidth="1"/>
    <col min="259" max="259" width="10.42578125" style="2" customWidth="1"/>
    <col min="260" max="260" width="10.5703125" style="2" customWidth="1"/>
    <col min="261" max="261" width="11.140625" style="2" bestFit="1" customWidth="1"/>
    <col min="262" max="262" width="10.5703125" style="2" bestFit="1" customWidth="1"/>
    <col min="263" max="263" width="9.7109375" style="2" bestFit="1" customWidth="1"/>
    <col min="264" max="264" width="13" style="2" customWidth="1"/>
    <col min="265" max="265" width="11.42578125" style="2"/>
    <col min="266" max="266" width="11" style="2" customWidth="1"/>
    <col min="267" max="267" width="10.28515625" style="2" bestFit="1" customWidth="1"/>
    <col min="268" max="269" width="10" style="2" customWidth="1"/>
    <col min="270" max="270" width="9.140625" style="2" customWidth="1"/>
    <col min="271" max="271" width="12" style="2" customWidth="1"/>
    <col min="272" max="272" width="12.140625" style="2" customWidth="1"/>
    <col min="273" max="274" width="9.28515625" style="2" customWidth="1"/>
    <col min="275" max="275" width="10.85546875" style="2" bestFit="1" customWidth="1"/>
    <col min="276" max="276" width="11.42578125" style="2"/>
    <col min="277" max="277" width="9.7109375" style="2" customWidth="1"/>
    <col min="278" max="511" width="11.42578125" style="2"/>
    <col min="512" max="512" width="7.140625" style="2" customWidth="1"/>
    <col min="513" max="513" width="17.85546875" style="2" customWidth="1"/>
    <col min="514" max="514" width="44.28515625" style="2" customWidth="1"/>
    <col min="515" max="515" width="10.42578125" style="2" customWidth="1"/>
    <col min="516" max="516" width="10.5703125" style="2" customWidth="1"/>
    <col min="517" max="517" width="11.140625" style="2" bestFit="1" customWidth="1"/>
    <col min="518" max="518" width="10.5703125" style="2" bestFit="1" customWidth="1"/>
    <col min="519" max="519" width="9.7109375" style="2" bestFit="1" customWidth="1"/>
    <col min="520" max="520" width="13" style="2" customWidth="1"/>
    <col min="521" max="521" width="11.42578125" style="2"/>
    <col min="522" max="522" width="11" style="2" customWidth="1"/>
    <col min="523" max="523" width="10.28515625" style="2" bestFit="1" customWidth="1"/>
    <col min="524" max="525" width="10" style="2" customWidth="1"/>
    <col min="526" max="526" width="9.140625" style="2" customWidth="1"/>
    <col min="527" max="527" width="12" style="2" customWidth="1"/>
    <col min="528" max="528" width="12.140625" style="2" customWidth="1"/>
    <col min="529" max="530" width="9.28515625" style="2" customWidth="1"/>
    <col min="531" max="531" width="10.85546875" style="2" bestFit="1" customWidth="1"/>
    <col min="532" max="532" width="11.42578125" style="2"/>
    <col min="533" max="533" width="9.7109375" style="2" customWidth="1"/>
    <col min="534" max="767" width="11.42578125" style="2"/>
    <col min="768" max="768" width="7.140625" style="2" customWidth="1"/>
    <col min="769" max="769" width="17.85546875" style="2" customWidth="1"/>
    <col min="770" max="770" width="44.28515625" style="2" customWidth="1"/>
    <col min="771" max="771" width="10.42578125" style="2" customWidth="1"/>
    <col min="772" max="772" width="10.5703125" style="2" customWidth="1"/>
    <col min="773" max="773" width="11.140625" style="2" bestFit="1" customWidth="1"/>
    <col min="774" max="774" width="10.5703125" style="2" bestFit="1" customWidth="1"/>
    <col min="775" max="775" width="9.7109375" style="2" bestFit="1" customWidth="1"/>
    <col min="776" max="776" width="13" style="2" customWidth="1"/>
    <col min="777" max="777" width="11.42578125" style="2"/>
    <col min="778" max="778" width="11" style="2" customWidth="1"/>
    <col min="779" max="779" width="10.28515625" style="2" bestFit="1" customWidth="1"/>
    <col min="780" max="781" width="10" style="2" customWidth="1"/>
    <col min="782" max="782" width="9.140625" style="2" customWidth="1"/>
    <col min="783" max="783" width="12" style="2" customWidth="1"/>
    <col min="784" max="784" width="12.140625" style="2" customWidth="1"/>
    <col min="785" max="786" width="9.28515625" style="2" customWidth="1"/>
    <col min="787" max="787" width="10.85546875" style="2" bestFit="1" customWidth="1"/>
    <col min="788" max="788" width="11.42578125" style="2"/>
    <col min="789" max="789" width="9.7109375" style="2" customWidth="1"/>
    <col min="790" max="1023" width="11.42578125" style="2"/>
    <col min="1024" max="1024" width="7.140625" style="2" customWidth="1"/>
    <col min="1025" max="1025" width="17.85546875" style="2" customWidth="1"/>
    <col min="1026" max="1026" width="44.28515625" style="2" customWidth="1"/>
    <col min="1027" max="1027" width="10.42578125" style="2" customWidth="1"/>
    <col min="1028" max="1028" width="10.5703125" style="2" customWidth="1"/>
    <col min="1029" max="1029" width="11.140625" style="2" bestFit="1" customWidth="1"/>
    <col min="1030" max="1030" width="10.5703125" style="2" bestFit="1" customWidth="1"/>
    <col min="1031" max="1031" width="9.7109375" style="2" bestFit="1" customWidth="1"/>
    <col min="1032" max="1032" width="13" style="2" customWidth="1"/>
    <col min="1033" max="1033" width="11.42578125" style="2"/>
    <col min="1034" max="1034" width="11" style="2" customWidth="1"/>
    <col min="1035" max="1035" width="10.28515625" style="2" bestFit="1" customWidth="1"/>
    <col min="1036" max="1037" width="10" style="2" customWidth="1"/>
    <col min="1038" max="1038" width="9.140625" style="2" customWidth="1"/>
    <col min="1039" max="1039" width="12" style="2" customWidth="1"/>
    <col min="1040" max="1040" width="12.140625" style="2" customWidth="1"/>
    <col min="1041" max="1042" width="9.28515625" style="2" customWidth="1"/>
    <col min="1043" max="1043" width="10.85546875" style="2" bestFit="1" customWidth="1"/>
    <col min="1044" max="1044" width="11.42578125" style="2"/>
    <col min="1045" max="1045" width="9.7109375" style="2" customWidth="1"/>
    <col min="1046" max="1279" width="11.42578125" style="2"/>
    <col min="1280" max="1280" width="7.140625" style="2" customWidth="1"/>
    <col min="1281" max="1281" width="17.85546875" style="2" customWidth="1"/>
    <col min="1282" max="1282" width="44.28515625" style="2" customWidth="1"/>
    <col min="1283" max="1283" width="10.42578125" style="2" customWidth="1"/>
    <col min="1284" max="1284" width="10.5703125" style="2" customWidth="1"/>
    <col min="1285" max="1285" width="11.140625" style="2" bestFit="1" customWidth="1"/>
    <col min="1286" max="1286" width="10.5703125" style="2" bestFit="1" customWidth="1"/>
    <col min="1287" max="1287" width="9.7109375" style="2" bestFit="1" customWidth="1"/>
    <col min="1288" max="1288" width="13" style="2" customWidth="1"/>
    <col min="1289" max="1289" width="11.42578125" style="2"/>
    <col min="1290" max="1290" width="11" style="2" customWidth="1"/>
    <col min="1291" max="1291" width="10.28515625" style="2" bestFit="1" customWidth="1"/>
    <col min="1292" max="1293" width="10" style="2" customWidth="1"/>
    <col min="1294" max="1294" width="9.140625" style="2" customWidth="1"/>
    <col min="1295" max="1295" width="12" style="2" customWidth="1"/>
    <col min="1296" max="1296" width="12.140625" style="2" customWidth="1"/>
    <col min="1297" max="1298" width="9.28515625" style="2" customWidth="1"/>
    <col min="1299" max="1299" width="10.85546875" style="2" bestFit="1" customWidth="1"/>
    <col min="1300" max="1300" width="11.42578125" style="2"/>
    <col min="1301" max="1301" width="9.7109375" style="2" customWidth="1"/>
    <col min="1302" max="1535" width="11.42578125" style="2"/>
    <col min="1536" max="1536" width="7.140625" style="2" customWidth="1"/>
    <col min="1537" max="1537" width="17.85546875" style="2" customWidth="1"/>
    <col min="1538" max="1538" width="44.28515625" style="2" customWidth="1"/>
    <col min="1539" max="1539" width="10.42578125" style="2" customWidth="1"/>
    <col min="1540" max="1540" width="10.5703125" style="2" customWidth="1"/>
    <col min="1541" max="1541" width="11.140625" style="2" bestFit="1" customWidth="1"/>
    <col min="1542" max="1542" width="10.5703125" style="2" bestFit="1" customWidth="1"/>
    <col min="1543" max="1543" width="9.7109375" style="2" bestFit="1" customWidth="1"/>
    <col min="1544" max="1544" width="13" style="2" customWidth="1"/>
    <col min="1545" max="1545" width="11.42578125" style="2"/>
    <col min="1546" max="1546" width="11" style="2" customWidth="1"/>
    <col min="1547" max="1547" width="10.28515625" style="2" bestFit="1" customWidth="1"/>
    <col min="1548" max="1549" width="10" style="2" customWidth="1"/>
    <col min="1550" max="1550" width="9.140625" style="2" customWidth="1"/>
    <col min="1551" max="1551" width="12" style="2" customWidth="1"/>
    <col min="1552" max="1552" width="12.140625" style="2" customWidth="1"/>
    <col min="1553" max="1554" width="9.28515625" style="2" customWidth="1"/>
    <col min="1555" max="1555" width="10.85546875" style="2" bestFit="1" customWidth="1"/>
    <col min="1556" max="1556" width="11.42578125" style="2"/>
    <col min="1557" max="1557" width="9.7109375" style="2" customWidth="1"/>
    <col min="1558" max="1791" width="11.42578125" style="2"/>
    <col min="1792" max="1792" width="7.140625" style="2" customWidth="1"/>
    <col min="1793" max="1793" width="17.85546875" style="2" customWidth="1"/>
    <col min="1794" max="1794" width="44.28515625" style="2" customWidth="1"/>
    <col min="1795" max="1795" width="10.42578125" style="2" customWidth="1"/>
    <col min="1796" max="1796" width="10.5703125" style="2" customWidth="1"/>
    <col min="1797" max="1797" width="11.140625" style="2" bestFit="1" customWidth="1"/>
    <col min="1798" max="1798" width="10.5703125" style="2" bestFit="1" customWidth="1"/>
    <col min="1799" max="1799" width="9.7109375" style="2" bestFit="1" customWidth="1"/>
    <col min="1800" max="1800" width="13" style="2" customWidth="1"/>
    <col min="1801" max="1801" width="11.42578125" style="2"/>
    <col min="1802" max="1802" width="11" style="2" customWidth="1"/>
    <col min="1803" max="1803" width="10.28515625" style="2" bestFit="1" customWidth="1"/>
    <col min="1804" max="1805" width="10" style="2" customWidth="1"/>
    <col min="1806" max="1806" width="9.140625" style="2" customWidth="1"/>
    <col min="1807" max="1807" width="12" style="2" customWidth="1"/>
    <col min="1808" max="1808" width="12.140625" style="2" customWidth="1"/>
    <col min="1809" max="1810" width="9.28515625" style="2" customWidth="1"/>
    <col min="1811" max="1811" width="10.85546875" style="2" bestFit="1" customWidth="1"/>
    <col min="1812" max="1812" width="11.42578125" style="2"/>
    <col min="1813" max="1813" width="9.7109375" style="2" customWidth="1"/>
    <col min="1814" max="2047" width="11.42578125" style="2"/>
    <col min="2048" max="2048" width="7.140625" style="2" customWidth="1"/>
    <col min="2049" max="2049" width="17.85546875" style="2" customWidth="1"/>
    <col min="2050" max="2050" width="44.28515625" style="2" customWidth="1"/>
    <col min="2051" max="2051" width="10.42578125" style="2" customWidth="1"/>
    <col min="2052" max="2052" width="10.5703125" style="2" customWidth="1"/>
    <col min="2053" max="2053" width="11.140625" style="2" bestFit="1" customWidth="1"/>
    <col min="2054" max="2054" width="10.5703125" style="2" bestFit="1" customWidth="1"/>
    <col min="2055" max="2055" width="9.7109375" style="2" bestFit="1" customWidth="1"/>
    <col min="2056" max="2056" width="13" style="2" customWidth="1"/>
    <col min="2057" max="2057" width="11.42578125" style="2"/>
    <col min="2058" max="2058" width="11" style="2" customWidth="1"/>
    <col min="2059" max="2059" width="10.28515625" style="2" bestFit="1" customWidth="1"/>
    <col min="2060" max="2061" width="10" style="2" customWidth="1"/>
    <col min="2062" max="2062" width="9.140625" style="2" customWidth="1"/>
    <col min="2063" max="2063" width="12" style="2" customWidth="1"/>
    <col min="2064" max="2064" width="12.140625" style="2" customWidth="1"/>
    <col min="2065" max="2066" width="9.28515625" style="2" customWidth="1"/>
    <col min="2067" max="2067" width="10.85546875" style="2" bestFit="1" customWidth="1"/>
    <col min="2068" max="2068" width="11.42578125" style="2"/>
    <col min="2069" max="2069" width="9.7109375" style="2" customWidth="1"/>
    <col min="2070" max="2303" width="11.42578125" style="2"/>
    <col min="2304" max="2304" width="7.140625" style="2" customWidth="1"/>
    <col min="2305" max="2305" width="17.85546875" style="2" customWidth="1"/>
    <col min="2306" max="2306" width="44.28515625" style="2" customWidth="1"/>
    <col min="2307" max="2307" width="10.42578125" style="2" customWidth="1"/>
    <col min="2308" max="2308" width="10.5703125" style="2" customWidth="1"/>
    <col min="2309" max="2309" width="11.140625" style="2" bestFit="1" customWidth="1"/>
    <col min="2310" max="2310" width="10.5703125" style="2" bestFit="1" customWidth="1"/>
    <col min="2311" max="2311" width="9.7109375" style="2" bestFit="1" customWidth="1"/>
    <col min="2312" max="2312" width="13" style="2" customWidth="1"/>
    <col min="2313" max="2313" width="11.42578125" style="2"/>
    <col min="2314" max="2314" width="11" style="2" customWidth="1"/>
    <col min="2315" max="2315" width="10.28515625" style="2" bestFit="1" customWidth="1"/>
    <col min="2316" max="2317" width="10" style="2" customWidth="1"/>
    <col min="2318" max="2318" width="9.140625" style="2" customWidth="1"/>
    <col min="2319" max="2319" width="12" style="2" customWidth="1"/>
    <col min="2320" max="2320" width="12.140625" style="2" customWidth="1"/>
    <col min="2321" max="2322" width="9.28515625" style="2" customWidth="1"/>
    <col min="2323" max="2323" width="10.85546875" style="2" bestFit="1" customWidth="1"/>
    <col min="2324" max="2324" width="11.42578125" style="2"/>
    <col min="2325" max="2325" width="9.7109375" style="2" customWidth="1"/>
    <col min="2326" max="2559" width="11.42578125" style="2"/>
    <col min="2560" max="2560" width="7.140625" style="2" customWidth="1"/>
    <col min="2561" max="2561" width="17.85546875" style="2" customWidth="1"/>
    <col min="2562" max="2562" width="44.28515625" style="2" customWidth="1"/>
    <col min="2563" max="2563" width="10.42578125" style="2" customWidth="1"/>
    <col min="2564" max="2564" width="10.5703125" style="2" customWidth="1"/>
    <col min="2565" max="2565" width="11.140625" style="2" bestFit="1" customWidth="1"/>
    <col min="2566" max="2566" width="10.5703125" style="2" bestFit="1" customWidth="1"/>
    <col min="2567" max="2567" width="9.7109375" style="2" bestFit="1" customWidth="1"/>
    <col min="2568" max="2568" width="13" style="2" customWidth="1"/>
    <col min="2569" max="2569" width="11.42578125" style="2"/>
    <col min="2570" max="2570" width="11" style="2" customWidth="1"/>
    <col min="2571" max="2571" width="10.28515625" style="2" bestFit="1" customWidth="1"/>
    <col min="2572" max="2573" width="10" style="2" customWidth="1"/>
    <col min="2574" max="2574" width="9.140625" style="2" customWidth="1"/>
    <col min="2575" max="2575" width="12" style="2" customWidth="1"/>
    <col min="2576" max="2576" width="12.140625" style="2" customWidth="1"/>
    <col min="2577" max="2578" width="9.28515625" style="2" customWidth="1"/>
    <col min="2579" max="2579" width="10.85546875" style="2" bestFit="1" customWidth="1"/>
    <col min="2580" max="2580" width="11.42578125" style="2"/>
    <col min="2581" max="2581" width="9.7109375" style="2" customWidth="1"/>
    <col min="2582" max="2815" width="11.42578125" style="2"/>
    <col min="2816" max="2816" width="7.140625" style="2" customWidth="1"/>
    <col min="2817" max="2817" width="17.85546875" style="2" customWidth="1"/>
    <col min="2818" max="2818" width="44.28515625" style="2" customWidth="1"/>
    <col min="2819" max="2819" width="10.42578125" style="2" customWidth="1"/>
    <col min="2820" max="2820" width="10.5703125" style="2" customWidth="1"/>
    <col min="2821" max="2821" width="11.140625" style="2" bestFit="1" customWidth="1"/>
    <col min="2822" max="2822" width="10.5703125" style="2" bestFit="1" customWidth="1"/>
    <col min="2823" max="2823" width="9.7109375" style="2" bestFit="1" customWidth="1"/>
    <col min="2824" max="2824" width="13" style="2" customWidth="1"/>
    <col min="2825" max="2825" width="11.42578125" style="2"/>
    <col min="2826" max="2826" width="11" style="2" customWidth="1"/>
    <col min="2827" max="2827" width="10.28515625" style="2" bestFit="1" customWidth="1"/>
    <col min="2828" max="2829" width="10" style="2" customWidth="1"/>
    <col min="2830" max="2830" width="9.140625" style="2" customWidth="1"/>
    <col min="2831" max="2831" width="12" style="2" customWidth="1"/>
    <col min="2832" max="2832" width="12.140625" style="2" customWidth="1"/>
    <col min="2833" max="2834" width="9.28515625" style="2" customWidth="1"/>
    <col min="2835" max="2835" width="10.85546875" style="2" bestFit="1" customWidth="1"/>
    <col min="2836" max="2836" width="11.42578125" style="2"/>
    <col min="2837" max="2837" width="9.7109375" style="2" customWidth="1"/>
    <col min="2838" max="3071" width="11.42578125" style="2"/>
    <col min="3072" max="3072" width="7.140625" style="2" customWidth="1"/>
    <col min="3073" max="3073" width="17.85546875" style="2" customWidth="1"/>
    <col min="3074" max="3074" width="44.28515625" style="2" customWidth="1"/>
    <col min="3075" max="3075" width="10.42578125" style="2" customWidth="1"/>
    <col min="3076" max="3076" width="10.5703125" style="2" customWidth="1"/>
    <col min="3077" max="3077" width="11.140625" style="2" bestFit="1" customWidth="1"/>
    <col min="3078" max="3078" width="10.5703125" style="2" bestFit="1" customWidth="1"/>
    <col min="3079" max="3079" width="9.7109375" style="2" bestFit="1" customWidth="1"/>
    <col min="3080" max="3080" width="13" style="2" customWidth="1"/>
    <col min="3081" max="3081" width="11.42578125" style="2"/>
    <col min="3082" max="3082" width="11" style="2" customWidth="1"/>
    <col min="3083" max="3083" width="10.28515625" style="2" bestFit="1" customWidth="1"/>
    <col min="3084" max="3085" width="10" style="2" customWidth="1"/>
    <col min="3086" max="3086" width="9.140625" style="2" customWidth="1"/>
    <col min="3087" max="3087" width="12" style="2" customWidth="1"/>
    <col min="3088" max="3088" width="12.140625" style="2" customWidth="1"/>
    <col min="3089" max="3090" width="9.28515625" style="2" customWidth="1"/>
    <col min="3091" max="3091" width="10.85546875" style="2" bestFit="1" customWidth="1"/>
    <col min="3092" max="3092" width="11.42578125" style="2"/>
    <col min="3093" max="3093" width="9.7109375" style="2" customWidth="1"/>
    <col min="3094" max="3327" width="11.42578125" style="2"/>
    <col min="3328" max="3328" width="7.140625" style="2" customWidth="1"/>
    <col min="3329" max="3329" width="17.85546875" style="2" customWidth="1"/>
    <col min="3330" max="3330" width="44.28515625" style="2" customWidth="1"/>
    <col min="3331" max="3331" width="10.42578125" style="2" customWidth="1"/>
    <col min="3332" max="3332" width="10.5703125" style="2" customWidth="1"/>
    <col min="3333" max="3333" width="11.140625" style="2" bestFit="1" customWidth="1"/>
    <col min="3334" max="3334" width="10.5703125" style="2" bestFit="1" customWidth="1"/>
    <col min="3335" max="3335" width="9.7109375" style="2" bestFit="1" customWidth="1"/>
    <col min="3336" max="3336" width="13" style="2" customWidth="1"/>
    <col min="3337" max="3337" width="11.42578125" style="2"/>
    <col min="3338" max="3338" width="11" style="2" customWidth="1"/>
    <col min="3339" max="3339" width="10.28515625" style="2" bestFit="1" customWidth="1"/>
    <col min="3340" max="3341" width="10" style="2" customWidth="1"/>
    <col min="3342" max="3342" width="9.140625" style="2" customWidth="1"/>
    <col min="3343" max="3343" width="12" style="2" customWidth="1"/>
    <col min="3344" max="3344" width="12.140625" style="2" customWidth="1"/>
    <col min="3345" max="3346" width="9.28515625" style="2" customWidth="1"/>
    <col min="3347" max="3347" width="10.85546875" style="2" bestFit="1" customWidth="1"/>
    <col min="3348" max="3348" width="11.42578125" style="2"/>
    <col min="3349" max="3349" width="9.7109375" style="2" customWidth="1"/>
    <col min="3350" max="3583" width="11.42578125" style="2"/>
    <col min="3584" max="3584" width="7.140625" style="2" customWidth="1"/>
    <col min="3585" max="3585" width="17.85546875" style="2" customWidth="1"/>
    <col min="3586" max="3586" width="44.28515625" style="2" customWidth="1"/>
    <col min="3587" max="3587" width="10.42578125" style="2" customWidth="1"/>
    <col min="3588" max="3588" width="10.5703125" style="2" customWidth="1"/>
    <col min="3589" max="3589" width="11.140625" style="2" bestFit="1" customWidth="1"/>
    <col min="3590" max="3590" width="10.5703125" style="2" bestFit="1" customWidth="1"/>
    <col min="3591" max="3591" width="9.7109375" style="2" bestFit="1" customWidth="1"/>
    <col min="3592" max="3592" width="13" style="2" customWidth="1"/>
    <col min="3593" max="3593" width="11.42578125" style="2"/>
    <col min="3594" max="3594" width="11" style="2" customWidth="1"/>
    <col min="3595" max="3595" width="10.28515625" style="2" bestFit="1" customWidth="1"/>
    <col min="3596" max="3597" width="10" style="2" customWidth="1"/>
    <col min="3598" max="3598" width="9.140625" style="2" customWidth="1"/>
    <col min="3599" max="3599" width="12" style="2" customWidth="1"/>
    <col min="3600" max="3600" width="12.140625" style="2" customWidth="1"/>
    <col min="3601" max="3602" width="9.28515625" style="2" customWidth="1"/>
    <col min="3603" max="3603" width="10.85546875" style="2" bestFit="1" customWidth="1"/>
    <col min="3604" max="3604" width="11.42578125" style="2"/>
    <col min="3605" max="3605" width="9.7109375" style="2" customWidth="1"/>
    <col min="3606" max="3839" width="11.42578125" style="2"/>
    <col min="3840" max="3840" width="7.140625" style="2" customWidth="1"/>
    <col min="3841" max="3841" width="17.85546875" style="2" customWidth="1"/>
    <col min="3842" max="3842" width="44.28515625" style="2" customWidth="1"/>
    <col min="3843" max="3843" width="10.42578125" style="2" customWidth="1"/>
    <col min="3844" max="3844" width="10.5703125" style="2" customWidth="1"/>
    <col min="3845" max="3845" width="11.140625" style="2" bestFit="1" customWidth="1"/>
    <col min="3846" max="3846" width="10.5703125" style="2" bestFit="1" customWidth="1"/>
    <col min="3847" max="3847" width="9.7109375" style="2" bestFit="1" customWidth="1"/>
    <col min="3848" max="3848" width="13" style="2" customWidth="1"/>
    <col min="3849" max="3849" width="11.42578125" style="2"/>
    <col min="3850" max="3850" width="11" style="2" customWidth="1"/>
    <col min="3851" max="3851" width="10.28515625" style="2" bestFit="1" customWidth="1"/>
    <col min="3852" max="3853" width="10" style="2" customWidth="1"/>
    <col min="3854" max="3854" width="9.140625" style="2" customWidth="1"/>
    <col min="3855" max="3855" width="12" style="2" customWidth="1"/>
    <col min="3856" max="3856" width="12.140625" style="2" customWidth="1"/>
    <col min="3857" max="3858" width="9.28515625" style="2" customWidth="1"/>
    <col min="3859" max="3859" width="10.85546875" style="2" bestFit="1" customWidth="1"/>
    <col min="3860" max="3860" width="11.42578125" style="2"/>
    <col min="3861" max="3861" width="9.7109375" style="2" customWidth="1"/>
    <col min="3862" max="4095" width="11.42578125" style="2"/>
    <col min="4096" max="4096" width="7.140625" style="2" customWidth="1"/>
    <col min="4097" max="4097" width="17.85546875" style="2" customWidth="1"/>
    <col min="4098" max="4098" width="44.28515625" style="2" customWidth="1"/>
    <col min="4099" max="4099" width="10.42578125" style="2" customWidth="1"/>
    <col min="4100" max="4100" width="10.5703125" style="2" customWidth="1"/>
    <col min="4101" max="4101" width="11.140625" style="2" bestFit="1" customWidth="1"/>
    <col min="4102" max="4102" width="10.5703125" style="2" bestFit="1" customWidth="1"/>
    <col min="4103" max="4103" width="9.7109375" style="2" bestFit="1" customWidth="1"/>
    <col min="4104" max="4104" width="13" style="2" customWidth="1"/>
    <col min="4105" max="4105" width="11.42578125" style="2"/>
    <col min="4106" max="4106" width="11" style="2" customWidth="1"/>
    <col min="4107" max="4107" width="10.28515625" style="2" bestFit="1" customWidth="1"/>
    <col min="4108" max="4109" width="10" style="2" customWidth="1"/>
    <col min="4110" max="4110" width="9.140625" style="2" customWidth="1"/>
    <col min="4111" max="4111" width="12" style="2" customWidth="1"/>
    <col min="4112" max="4112" width="12.140625" style="2" customWidth="1"/>
    <col min="4113" max="4114" width="9.28515625" style="2" customWidth="1"/>
    <col min="4115" max="4115" width="10.85546875" style="2" bestFit="1" customWidth="1"/>
    <col min="4116" max="4116" width="11.42578125" style="2"/>
    <col min="4117" max="4117" width="9.7109375" style="2" customWidth="1"/>
    <col min="4118" max="4351" width="11.42578125" style="2"/>
    <col min="4352" max="4352" width="7.140625" style="2" customWidth="1"/>
    <col min="4353" max="4353" width="17.85546875" style="2" customWidth="1"/>
    <col min="4354" max="4354" width="44.28515625" style="2" customWidth="1"/>
    <col min="4355" max="4355" width="10.42578125" style="2" customWidth="1"/>
    <col min="4356" max="4356" width="10.5703125" style="2" customWidth="1"/>
    <col min="4357" max="4357" width="11.140625" style="2" bestFit="1" customWidth="1"/>
    <col min="4358" max="4358" width="10.5703125" style="2" bestFit="1" customWidth="1"/>
    <col min="4359" max="4359" width="9.7109375" style="2" bestFit="1" customWidth="1"/>
    <col min="4360" max="4360" width="13" style="2" customWidth="1"/>
    <col min="4361" max="4361" width="11.42578125" style="2"/>
    <col min="4362" max="4362" width="11" style="2" customWidth="1"/>
    <col min="4363" max="4363" width="10.28515625" style="2" bestFit="1" customWidth="1"/>
    <col min="4364" max="4365" width="10" style="2" customWidth="1"/>
    <col min="4366" max="4366" width="9.140625" style="2" customWidth="1"/>
    <col min="4367" max="4367" width="12" style="2" customWidth="1"/>
    <col min="4368" max="4368" width="12.140625" style="2" customWidth="1"/>
    <col min="4369" max="4370" width="9.28515625" style="2" customWidth="1"/>
    <col min="4371" max="4371" width="10.85546875" style="2" bestFit="1" customWidth="1"/>
    <col min="4372" max="4372" width="11.42578125" style="2"/>
    <col min="4373" max="4373" width="9.7109375" style="2" customWidth="1"/>
    <col min="4374" max="4607" width="11.42578125" style="2"/>
    <col min="4608" max="4608" width="7.140625" style="2" customWidth="1"/>
    <col min="4609" max="4609" width="17.85546875" style="2" customWidth="1"/>
    <col min="4610" max="4610" width="44.28515625" style="2" customWidth="1"/>
    <col min="4611" max="4611" width="10.42578125" style="2" customWidth="1"/>
    <col min="4612" max="4612" width="10.5703125" style="2" customWidth="1"/>
    <col min="4613" max="4613" width="11.140625" style="2" bestFit="1" customWidth="1"/>
    <col min="4614" max="4614" width="10.5703125" style="2" bestFit="1" customWidth="1"/>
    <col min="4615" max="4615" width="9.7109375" style="2" bestFit="1" customWidth="1"/>
    <col min="4616" max="4616" width="13" style="2" customWidth="1"/>
    <col min="4617" max="4617" width="11.42578125" style="2"/>
    <col min="4618" max="4618" width="11" style="2" customWidth="1"/>
    <col min="4619" max="4619" width="10.28515625" style="2" bestFit="1" customWidth="1"/>
    <col min="4620" max="4621" width="10" style="2" customWidth="1"/>
    <col min="4622" max="4622" width="9.140625" style="2" customWidth="1"/>
    <col min="4623" max="4623" width="12" style="2" customWidth="1"/>
    <col min="4624" max="4624" width="12.140625" style="2" customWidth="1"/>
    <col min="4625" max="4626" width="9.28515625" style="2" customWidth="1"/>
    <col min="4627" max="4627" width="10.85546875" style="2" bestFit="1" customWidth="1"/>
    <col min="4628" max="4628" width="11.42578125" style="2"/>
    <col min="4629" max="4629" width="9.7109375" style="2" customWidth="1"/>
    <col min="4630" max="4863" width="11.42578125" style="2"/>
    <col min="4864" max="4864" width="7.140625" style="2" customWidth="1"/>
    <col min="4865" max="4865" width="17.85546875" style="2" customWidth="1"/>
    <col min="4866" max="4866" width="44.28515625" style="2" customWidth="1"/>
    <col min="4867" max="4867" width="10.42578125" style="2" customWidth="1"/>
    <col min="4868" max="4868" width="10.5703125" style="2" customWidth="1"/>
    <col min="4869" max="4869" width="11.140625" style="2" bestFit="1" customWidth="1"/>
    <col min="4870" max="4870" width="10.5703125" style="2" bestFit="1" customWidth="1"/>
    <col min="4871" max="4871" width="9.7109375" style="2" bestFit="1" customWidth="1"/>
    <col min="4872" max="4872" width="13" style="2" customWidth="1"/>
    <col min="4873" max="4873" width="11.42578125" style="2"/>
    <col min="4874" max="4874" width="11" style="2" customWidth="1"/>
    <col min="4875" max="4875" width="10.28515625" style="2" bestFit="1" customWidth="1"/>
    <col min="4876" max="4877" width="10" style="2" customWidth="1"/>
    <col min="4878" max="4878" width="9.140625" style="2" customWidth="1"/>
    <col min="4879" max="4879" width="12" style="2" customWidth="1"/>
    <col min="4880" max="4880" width="12.140625" style="2" customWidth="1"/>
    <col min="4881" max="4882" width="9.28515625" style="2" customWidth="1"/>
    <col min="4883" max="4883" width="10.85546875" style="2" bestFit="1" customWidth="1"/>
    <col min="4884" max="4884" width="11.42578125" style="2"/>
    <col min="4885" max="4885" width="9.7109375" style="2" customWidth="1"/>
    <col min="4886" max="5119" width="11.42578125" style="2"/>
    <col min="5120" max="5120" width="7.140625" style="2" customWidth="1"/>
    <col min="5121" max="5121" width="17.85546875" style="2" customWidth="1"/>
    <col min="5122" max="5122" width="44.28515625" style="2" customWidth="1"/>
    <col min="5123" max="5123" width="10.42578125" style="2" customWidth="1"/>
    <col min="5124" max="5124" width="10.5703125" style="2" customWidth="1"/>
    <col min="5125" max="5125" width="11.140625" style="2" bestFit="1" customWidth="1"/>
    <col min="5126" max="5126" width="10.5703125" style="2" bestFit="1" customWidth="1"/>
    <col min="5127" max="5127" width="9.7109375" style="2" bestFit="1" customWidth="1"/>
    <col min="5128" max="5128" width="13" style="2" customWidth="1"/>
    <col min="5129" max="5129" width="11.42578125" style="2"/>
    <col min="5130" max="5130" width="11" style="2" customWidth="1"/>
    <col min="5131" max="5131" width="10.28515625" style="2" bestFit="1" customWidth="1"/>
    <col min="5132" max="5133" width="10" style="2" customWidth="1"/>
    <col min="5134" max="5134" width="9.140625" style="2" customWidth="1"/>
    <col min="5135" max="5135" width="12" style="2" customWidth="1"/>
    <col min="5136" max="5136" width="12.140625" style="2" customWidth="1"/>
    <col min="5137" max="5138" width="9.28515625" style="2" customWidth="1"/>
    <col min="5139" max="5139" width="10.85546875" style="2" bestFit="1" customWidth="1"/>
    <col min="5140" max="5140" width="11.42578125" style="2"/>
    <col min="5141" max="5141" width="9.7109375" style="2" customWidth="1"/>
    <col min="5142" max="5375" width="11.42578125" style="2"/>
    <col min="5376" max="5376" width="7.140625" style="2" customWidth="1"/>
    <col min="5377" max="5377" width="17.85546875" style="2" customWidth="1"/>
    <col min="5378" max="5378" width="44.28515625" style="2" customWidth="1"/>
    <col min="5379" max="5379" width="10.42578125" style="2" customWidth="1"/>
    <col min="5380" max="5380" width="10.5703125" style="2" customWidth="1"/>
    <col min="5381" max="5381" width="11.140625" style="2" bestFit="1" customWidth="1"/>
    <col min="5382" max="5382" width="10.5703125" style="2" bestFit="1" customWidth="1"/>
    <col min="5383" max="5383" width="9.7109375" style="2" bestFit="1" customWidth="1"/>
    <col min="5384" max="5384" width="13" style="2" customWidth="1"/>
    <col min="5385" max="5385" width="11.42578125" style="2"/>
    <col min="5386" max="5386" width="11" style="2" customWidth="1"/>
    <col min="5387" max="5387" width="10.28515625" style="2" bestFit="1" customWidth="1"/>
    <col min="5388" max="5389" width="10" style="2" customWidth="1"/>
    <col min="5390" max="5390" width="9.140625" style="2" customWidth="1"/>
    <col min="5391" max="5391" width="12" style="2" customWidth="1"/>
    <col min="5392" max="5392" width="12.140625" style="2" customWidth="1"/>
    <col min="5393" max="5394" width="9.28515625" style="2" customWidth="1"/>
    <col min="5395" max="5395" width="10.85546875" style="2" bestFit="1" customWidth="1"/>
    <col min="5396" max="5396" width="11.42578125" style="2"/>
    <col min="5397" max="5397" width="9.7109375" style="2" customWidth="1"/>
    <col min="5398" max="5631" width="11.42578125" style="2"/>
    <col min="5632" max="5632" width="7.140625" style="2" customWidth="1"/>
    <col min="5633" max="5633" width="17.85546875" style="2" customWidth="1"/>
    <col min="5634" max="5634" width="44.28515625" style="2" customWidth="1"/>
    <col min="5635" max="5635" width="10.42578125" style="2" customWidth="1"/>
    <col min="5636" max="5636" width="10.5703125" style="2" customWidth="1"/>
    <col min="5637" max="5637" width="11.140625" style="2" bestFit="1" customWidth="1"/>
    <col min="5638" max="5638" width="10.5703125" style="2" bestFit="1" customWidth="1"/>
    <col min="5639" max="5639" width="9.7109375" style="2" bestFit="1" customWidth="1"/>
    <col min="5640" max="5640" width="13" style="2" customWidth="1"/>
    <col min="5641" max="5641" width="11.42578125" style="2"/>
    <col min="5642" max="5642" width="11" style="2" customWidth="1"/>
    <col min="5643" max="5643" width="10.28515625" style="2" bestFit="1" customWidth="1"/>
    <col min="5644" max="5645" width="10" style="2" customWidth="1"/>
    <col min="5646" max="5646" width="9.140625" style="2" customWidth="1"/>
    <col min="5647" max="5647" width="12" style="2" customWidth="1"/>
    <col min="5648" max="5648" width="12.140625" style="2" customWidth="1"/>
    <col min="5649" max="5650" width="9.28515625" style="2" customWidth="1"/>
    <col min="5651" max="5651" width="10.85546875" style="2" bestFit="1" customWidth="1"/>
    <col min="5652" max="5652" width="11.42578125" style="2"/>
    <col min="5653" max="5653" width="9.7109375" style="2" customWidth="1"/>
    <col min="5654" max="5887" width="11.42578125" style="2"/>
    <col min="5888" max="5888" width="7.140625" style="2" customWidth="1"/>
    <col min="5889" max="5889" width="17.85546875" style="2" customWidth="1"/>
    <col min="5890" max="5890" width="44.28515625" style="2" customWidth="1"/>
    <col min="5891" max="5891" width="10.42578125" style="2" customWidth="1"/>
    <col min="5892" max="5892" width="10.5703125" style="2" customWidth="1"/>
    <col min="5893" max="5893" width="11.140625" style="2" bestFit="1" customWidth="1"/>
    <col min="5894" max="5894" width="10.5703125" style="2" bestFit="1" customWidth="1"/>
    <col min="5895" max="5895" width="9.7109375" style="2" bestFit="1" customWidth="1"/>
    <col min="5896" max="5896" width="13" style="2" customWidth="1"/>
    <col min="5897" max="5897" width="11.42578125" style="2"/>
    <col min="5898" max="5898" width="11" style="2" customWidth="1"/>
    <col min="5899" max="5899" width="10.28515625" style="2" bestFit="1" customWidth="1"/>
    <col min="5900" max="5901" width="10" style="2" customWidth="1"/>
    <col min="5902" max="5902" width="9.140625" style="2" customWidth="1"/>
    <col min="5903" max="5903" width="12" style="2" customWidth="1"/>
    <col min="5904" max="5904" width="12.140625" style="2" customWidth="1"/>
    <col min="5905" max="5906" width="9.28515625" style="2" customWidth="1"/>
    <col min="5907" max="5907" width="10.85546875" style="2" bestFit="1" customWidth="1"/>
    <col min="5908" max="5908" width="11.42578125" style="2"/>
    <col min="5909" max="5909" width="9.7109375" style="2" customWidth="1"/>
    <col min="5910" max="6143" width="11.42578125" style="2"/>
    <col min="6144" max="6144" width="7.140625" style="2" customWidth="1"/>
    <col min="6145" max="6145" width="17.85546875" style="2" customWidth="1"/>
    <col min="6146" max="6146" width="44.28515625" style="2" customWidth="1"/>
    <col min="6147" max="6147" width="10.42578125" style="2" customWidth="1"/>
    <col min="6148" max="6148" width="10.5703125" style="2" customWidth="1"/>
    <col min="6149" max="6149" width="11.140625" style="2" bestFit="1" customWidth="1"/>
    <col min="6150" max="6150" width="10.5703125" style="2" bestFit="1" customWidth="1"/>
    <col min="6151" max="6151" width="9.7109375" style="2" bestFit="1" customWidth="1"/>
    <col min="6152" max="6152" width="13" style="2" customWidth="1"/>
    <col min="6153" max="6153" width="11.42578125" style="2"/>
    <col min="6154" max="6154" width="11" style="2" customWidth="1"/>
    <col min="6155" max="6155" width="10.28515625" style="2" bestFit="1" customWidth="1"/>
    <col min="6156" max="6157" width="10" style="2" customWidth="1"/>
    <col min="6158" max="6158" width="9.140625" style="2" customWidth="1"/>
    <col min="6159" max="6159" width="12" style="2" customWidth="1"/>
    <col min="6160" max="6160" width="12.140625" style="2" customWidth="1"/>
    <col min="6161" max="6162" width="9.28515625" style="2" customWidth="1"/>
    <col min="6163" max="6163" width="10.85546875" style="2" bestFit="1" customWidth="1"/>
    <col min="6164" max="6164" width="11.42578125" style="2"/>
    <col min="6165" max="6165" width="9.7109375" style="2" customWidth="1"/>
    <col min="6166" max="6399" width="11.42578125" style="2"/>
    <col min="6400" max="6400" width="7.140625" style="2" customWidth="1"/>
    <col min="6401" max="6401" width="17.85546875" style="2" customWidth="1"/>
    <col min="6402" max="6402" width="44.28515625" style="2" customWidth="1"/>
    <col min="6403" max="6403" width="10.42578125" style="2" customWidth="1"/>
    <col min="6404" max="6404" width="10.5703125" style="2" customWidth="1"/>
    <col min="6405" max="6405" width="11.140625" style="2" bestFit="1" customWidth="1"/>
    <col min="6406" max="6406" width="10.5703125" style="2" bestFit="1" customWidth="1"/>
    <col min="6407" max="6407" width="9.7109375" style="2" bestFit="1" customWidth="1"/>
    <col min="6408" max="6408" width="13" style="2" customWidth="1"/>
    <col min="6409" max="6409" width="11.42578125" style="2"/>
    <col min="6410" max="6410" width="11" style="2" customWidth="1"/>
    <col min="6411" max="6411" width="10.28515625" style="2" bestFit="1" customWidth="1"/>
    <col min="6412" max="6413" width="10" style="2" customWidth="1"/>
    <col min="6414" max="6414" width="9.140625" style="2" customWidth="1"/>
    <col min="6415" max="6415" width="12" style="2" customWidth="1"/>
    <col min="6416" max="6416" width="12.140625" style="2" customWidth="1"/>
    <col min="6417" max="6418" width="9.28515625" style="2" customWidth="1"/>
    <col min="6419" max="6419" width="10.85546875" style="2" bestFit="1" customWidth="1"/>
    <col min="6420" max="6420" width="11.42578125" style="2"/>
    <col min="6421" max="6421" width="9.7109375" style="2" customWidth="1"/>
    <col min="6422" max="6655" width="11.42578125" style="2"/>
    <col min="6656" max="6656" width="7.140625" style="2" customWidth="1"/>
    <col min="6657" max="6657" width="17.85546875" style="2" customWidth="1"/>
    <col min="6658" max="6658" width="44.28515625" style="2" customWidth="1"/>
    <col min="6659" max="6659" width="10.42578125" style="2" customWidth="1"/>
    <col min="6660" max="6660" width="10.5703125" style="2" customWidth="1"/>
    <col min="6661" max="6661" width="11.140625" style="2" bestFit="1" customWidth="1"/>
    <col min="6662" max="6662" width="10.5703125" style="2" bestFit="1" customWidth="1"/>
    <col min="6663" max="6663" width="9.7109375" style="2" bestFit="1" customWidth="1"/>
    <col min="6664" max="6664" width="13" style="2" customWidth="1"/>
    <col min="6665" max="6665" width="11.42578125" style="2"/>
    <col min="6666" max="6666" width="11" style="2" customWidth="1"/>
    <col min="6667" max="6667" width="10.28515625" style="2" bestFit="1" customWidth="1"/>
    <col min="6668" max="6669" width="10" style="2" customWidth="1"/>
    <col min="6670" max="6670" width="9.140625" style="2" customWidth="1"/>
    <col min="6671" max="6671" width="12" style="2" customWidth="1"/>
    <col min="6672" max="6672" width="12.140625" style="2" customWidth="1"/>
    <col min="6673" max="6674" width="9.28515625" style="2" customWidth="1"/>
    <col min="6675" max="6675" width="10.85546875" style="2" bestFit="1" customWidth="1"/>
    <col min="6676" max="6676" width="11.42578125" style="2"/>
    <col min="6677" max="6677" width="9.7109375" style="2" customWidth="1"/>
    <col min="6678" max="6911" width="11.42578125" style="2"/>
    <col min="6912" max="6912" width="7.140625" style="2" customWidth="1"/>
    <col min="6913" max="6913" width="17.85546875" style="2" customWidth="1"/>
    <col min="6914" max="6914" width="44.28515625" style="2" customWidth="1"/>
    <col min="6915" max="6915" width="10.42578125" style="2" customWidth="1"/>
    <col min="6916" max="6916" width="10.5703125" style="2" customWidth="1"/>
    <col min="6917" max="6917" width="11.140625" style="2" bestFit="1" customWidth="1"/>
    <col min="6918" max="6918" width="10.5703125" style="2" bestFit="1" customWidth="1"/>
    <col min="6919" max="6919" width="9.7109375" style="2" bestFit="1" customWidth="1"/>
    <col min="6920" max="6920" width="13" style="2" customWidth="1"/>
    <col min="6921" max="6921" width="11.42578125" style="2"/>
    <col min="6922" max="6922" width="11" style="2" customWidth="1"/>
    <col min="6923" max="6923" width="10.28515625" style="2" bestFit="1" customWidth="1"/>
    <col min="6924" max="6925" width="10" style="2" customWidth="1"/>
    <col min="6926" max="6926" width="9.140625" style="2" customWidth="1"/>
    <col min="6927" max="6927" width="12" style="2" customWidth="1"/>
    <col min="6928" max="6928" width="12.140625" style="2" customWidth="1"/>
    <col min="6929" max="6930" width="9.28515625" style="2" customWidth="1"/>
    <col min="6931" max="6931" width="10.85546875" style="2" bestFit="1" customWidth="1"/>
    <col min="6932" max="6932" width="11.42578125" style="2"/>
    <col min="6933" max="6933" width="9.7109375" style="2" customWidth="1"/>
    <col min="6934" max="7167" width="11.42578125" style="2"/>
    <col min="7168" max="7168" width="7.140625" style="2" customWidth="1"/>
    <col min="7169" max="7169" width="17.85546875" style="2" customWidth="1"/>
    <col min="7170" max="7170" width="44.28515625" style="2" customWidth="1"/>
    <col min="7171" max="7171" width="10.42578125" style="2" customWidth="1"/>
    <col min="7172" max="7172" width="10.5703125" style="2" customWidth="1"/>
    <col min="7173" max="7173" width="11.140625" style="2" bestFit="1" customWidth="1"/>
    <col min="7174" max="7174" width="10.5703125" style="2" bestFit="1" customWidth="1"/>
    <col min="7175" max="7175" width="9.7109375" style="2" bestFit="1" customWidth="1"/>
    <col min="7176" max="7176" width="13" style="2" customWidth="1"/>
    <col min="7177" max="7177" width="11.42578125" style="2"/>
    <col min="7178" max="7178" width="11" style="2" customWidth="1"/>
    <col min="7179" max="7179" width="10.28515625" style="2" bestFit="1" customWidth="1"/>
    <col min="7180" max="7181" width="10" style="2" customWidth="1"/>
    <col min="7182" max="7182" width="9.140625" style="2" customWidth="1"/>
    <col min="7183" max="7183" width="12" style="2" customWidth="1"/>
    <col min="7184" max="7184" width="12.140625" style="2" customWidth="1"/>
    <col min="7185" max="7186" width="9.28515625" style="2" customWidth="1"/>
    <col min="7187" max="7187" width="10.85546875" style="2" bestFit="1" customWidth="1"/>
    <col min="7188" max="7188" width="11.42578125" style="2"/>
    <col min="7189" max="7189" width="9.7109375" style="2" customWidth="1"/>
    <col min="7190" max="7423" width="11.42578125" style="2"/>
    <col min="7424" max="7424" width="7.140625" style="2" customWidth="1"/>
    <col min="7425" max="7425" width="17.85546875" style="2" customWidth="1"/>
    <col min="7426" max="7426" width="44.28515625" style="2" customWidth="1"/>
    <col min="7427" max="7427" width="10.42578125" style="2" customWidth="1"/>
    <col min="7428" max="7428" width="10.5703125" style="2" customWidth="1"/>
    <col min="7429" max="7429" width="11.140625" style="2" bestFit="1" customWidth="1"/>
    <col min="7430" max="7430" width="10.5703125" style="2" bestFit="1" customWidth="1"/>
    <col min="7431" max="7431" width="9.7109375" style="2" bestFit="1" customWidth="1"/>
    <col min="7432" max="7432" width="13" style="2" customWidth="1"/>
    <col min="7433" max="7433" width="11.42578125" style="2"/>
    <col min="7434" max="7434" width="11" style="2" customWidth="1"/>
    <col min="7435" max="7435" width="10.28515625" style="2" bestFit="1" customWidth="1"/>
    <col min="7436" max="7437" width="10" style="2" customWidth="1"/>
    <col min="7438" max="7438" width="9.140625" style="2" customWidth="1"/>
    <col min="7439" max="7439" width="12" style="2" customWidth="1"/>
    <col min="7440" max="7440" width="12.140625" style="2" customWidth="1"/>
    <col min="7441" max="7442" width="9.28515625" style="2" customWidth="1"/>
    <col min="7443" max="7443" width="10.85546875" style="2" bestFit="1" customWidth="1"/>
    <col min="7444" max="7444" width="11.42578125" style="2"/>
    <col min="7445" max="7445" width="9.7109375" style="2" customWidth="1"/>
    <col min="7446" max="7679" width="11.42578125" style="2"/>
    <col min="7680" max="7680" width="7.140625" style="2" customWidth="1"/>
    <col min="7681" max="7681" width="17.85546875" style="2" customWidth="1"/>
    <col min="7682" max="7682" width="44.28515625" style="2" customWidth="1"/>
    <col min="7683" max="7683" width="10.42578125" style="2" customWidth="1"/>
    <col min="7684" max="7684" width="10.5703125" style="2" customWidth="1"/>
    <col min="7685" max="7685" width="11.140625" style="2" bestFit="1" customWidth="1"/>
    <col min="7686" max="7686" width="10.5703125" style="2" bestFit="1" customWidth="1"/>
    <col min="7687" max="7687" width="9.7109375" style="2" bestFit="1" customWidth="1"/>
    <col min="7688" max="7688" width="13" style="2" customWidth="1"/>
    <col min="7689" max="7689" width="11.42578125" style="2"/>
    <col min="7690" max="7690" width="11" style="2" customWidth="1"/>
    <col min="7691" max="7691" width="10.28515625" style="2" bestFit="1" customWidth="1"/>
    <col min="7692" max="7693" width="10" style="2" customWidth="1"/>
    <col min="7694" max="7694" width="9.140625" style="2" customWidth="1"/>
    <col min="7695" max="7695" width="12" style="2" customWidth="1"/>
    <col min="7696" max="7696" width="12.140625" style="2" customWidth="1"/>
    <col min="7697" max="7698" width="9.28515625" style="2" customWidth="1"/>
    <col min="7699" max="7699" width="10.85546875" style="2" bestFit="1" customWidth="1"/>
    <col min="7700" max="7700" width="11.42578125" style="2"/>
    <col min="7701" max="7701" width="9.7109375" style="2" customWidth="1"/>
    <col min="7702" max="7935" width="11.42578125" style="2"/>
    <col min="7936" max="7936" width="7.140625" style="2" customWidth="1"/>
    <col min="7937" max="7937" width="17.85546875" style="2" customWidth="1"/>
    <col min="7938" max="7938" width="44.28515625" style="2" customWidth="1"/>
    <col min="7939" max="7939" width="10.42578125" style="2" customWidth="1"/>
    <col min="7940" max="7940" width="10.5703125" style="2" customWidth="1"/>
    <col min="7941" max="7941" width="11.140625" style="2" bestFit="1" customWidth="1"/>
    <col min="7942" max="7942" width="10.5703125" style="2" bestFit="1" customWidth="1"/>
    <col min="7943" max="7943" width="9.7109375" style="2" bestFit="1" customWidth="1"/>
    <col min="7944" max="7944" width="13" style="2" customWidth="1"/>
    <col min="7945" max="7945" width="11.42578125" style="2"/>
    <col min="7946" max="7946" width="11" style="2" customWidth="1"/>
    <col min="7947" max="7947" width="10.28515625" style="2" bestFit="1" customWidth="1"/>
    <col min="7948" max="7949" width="10" style="2" customWidth="1"/>
    <col min="7950" max="7950" width="9.140625" style="2" customWidth="1"/>
    <col min="7951" max="7951" width="12" style="2" customWidth="1"/>
    <col min="7952" max="7952" width="12.140625" style="2" customWidth="1"/>
    <col min="7953" max="7954" width="9.28515625" style="2" customWidth="1"/>
    <col min="7955" max="7955" width="10.85546875" style="2" bestFit="1" customWidth="1"/>
    <col min="7956" max="7956" width="11.42578125" style="2"/>
    <col min="7957" max="7957" width="9.7109375" style="2" customWidth="1"/>
    <col min="7958" max="8191" width="11.42578125" style="2"/>
    <col min="8192" max="8192" width="7.140625" style="2" customWidth="1"/>
    <col min="8193" max="8193" width="17.85546875" style="2" customWidth="1"/>
    <col min="8194" max="8194" width="44.28515625" style="2" customWidth="1"/>
    <col min="8195" max="8195" width="10.42578125" style="2" customWidth="1"/>
    <col min="8196" max="8196" width="10.5703125" style="2" customWidth="1"/>
    <col min="8197" max="8197" width="11.140625" style="2" bestFit="1" customWidth="1"/>
    <col min="8198" max="8198" width="10.5703125" style="2" bestFit="1" customWidth="1"/>
    <col min="8199" max="8199" width="9.7109375" style="2" bestFit="1" customWidth="1"/>
    <col min="8200" max="8200" width="13" style="2" customWidth="1"/>
    <col min="8201" max="8201" width="11.42578125" style="2"/>
    <col min="8202" max="8202" width="11" style="2" customWidth="1"/>
    <col min="8203" max="8203" width="10.28515625" style="2" bestFit="1" customWidth="1"/>
    <col min="8204" max="8205" width="10" style="2" customWidth="1"/>
    <col min="8206" max="8206" width="9.140625" style="2" customWidth="1"/>
    <col min="8207" max="8207" width="12" style="2" customWidth="1"/>
    <col min="8208" max="8208" width="12.140625" style="2" customWidth="1"/>
    <col min="8209" max="8210" width="9.28515625" style="2" customWidth="1"/>
    <col min="8211" max="8211" width="10.85546875" style="2" bestFit="1" customWidth="1"/>
    <col min="8212" max="8212" width="11.42578125" style="2"/>
    <col min="8213" max="8213" width="9.7109375" style="2" customWidth="1"/>
    <col min="8214" max="8447" width="11.42578125" style="2"/>
    <col min="8448" max="8448" width="7.140625" style="2" customWidth="1"/>
    <col min="8449" max="8449" width="17.85546875" style="2" customWidth="1"/>
    <col min="8450" max="8450" width="44.28515625" style="2" customWidth="1"/>
    <col min="8451" max="8451" width="10.42578125" style="2" customWidth="1"/>
    <col min="8452" max="8452" width="10.5703125" style="2" customWidth="1"/>
    <col min="8453" max="8453" width="11.140625" style="2" bestFit="1" customWidth="1"/>
    <col min="8454" max="8454" width="10.5703125" style="2" bestFit="1" customWidth="1"/>
    <col min="8455" max="8455" width="9.7109375" style="2" bestFit="1" customWidth="1"/>
    <col min="8456" max="8456" width="13" style="2" customWidth="1"/>
    <col min="8457" max="8457" width="11.42578125" style="2"/>
    <col min="8458" max="8458" width="11" style="2" customWidth="1"/>
    <col min="8459" max="8459" width="10.28515625" style="2" bestFit="1" customWidth="1"/>
    <col min="8460" max="8461" width="10" style="2" customWidth="1"/>
    <col min="8462" max="8462" width="9.140625" style="2" customWidth="1"/>
    <col min="8463" max="8463" width="12" style="2" customWidth="1"/>
    <col min="8464" max="8464" width="12.140625" style="2" customWidth="1"/>
    <col min="8465" max="8466" width="9.28515625" style="2" customWidth="1"/>
    <col min="8467" max="8467" width="10.85546875" style="2" bestFit="1" customWidth="1"/>
    <col min="8468" max="8468" width="11.42578125" style="2"/>
    <col min="8469" max="8469" width="9.7109375" style="2" customWidth="1"/>
    <col min="8470" max="8703" width="11.42578125" style="2"/>
    <col min="8704" max="8704" width="7.140625" style="2" customWidth="1"/>
    <col min="8705" max="8705" width="17.85546875" style="2" customWidth="1"/>
    <col min="8706" max="8706" width="44.28515625" style="2" customWidth="1"/>
    <col min="8707" max="8707" width="10.42578125" style="2" customWidth="1"/>
    <col min="8708" max="8708" width="10.5703125" style="2" customWidth="1"/>
    <col min="8709" max="8709" width="11.140625" style="2" bestFit="1" customWidth="1"/>
    <col min="8710" max="8710" width="10.5703125" style="2" bestFit="1" customWidth="1"/>
    <col min="8711" max="8711" width="9.7109375" style="2" bestFit="1" customWidth="1"/>
    <col min="8712" max="8712" width="13" style="2" customWidth="1"/>
    <col min="8713" max="8713" width="11.42578125" style="2"/>
    <col min="8714" max="8714" width="11" style="2" customWidth="1"/>
    <col min="8715" max="8715" width="10.28515625" style="2" bestFit="1" customWidth="1"/>
    <col min="8716" max="8717" width="10" style="2" customWidth="1"/>
    <col min="8718" max="8718" width="9.140625" style="2" customWidth="1"/>
    <col min="8719" max="8719" width="12" style="2" customWidth="1"/>
    <col min="8720" max="8720" width="12.140625" style="2" customWidth="1"/>
    <col min="8721" max="8722" width="9.28515625" style="2" customWidth="1"/>
    <col min="8723" max="8723" width="10.85546875" style="2" bestFit="1" customWidth="1"/>
    <col min="8724" max="8724" width="11.42578125" style="2"/>
    <col min="8725" max="8725" width="9.7109375" style="2" customWidth="1"/>
    <col min="8726" max="8959" width="11.42578125" style="2"/>
    <col min="8960" max="8960" width="7.140625" style="2" customWidth="1"/>
    <col min="8961" max="8961" width="17.85546875" style="2" customWidth="1"/>
    <col min="8962" max="8962" width="44.28515625" style="2" customWidth="1"/>
    <col min="8963" max="8963" width="10.42578125" style="2" customWidth="1"/>
    <col min="8964" max="8964" width="10.5703125" style="2" customWidth="1"/>
    <col min="8965" max="8965" width="11.140625" style="2" bestFit="1" customWidth="1"/>
    <col min="8966" max="8966" width="10.5703125" style="2" bestFit="1" customWidth="1"/>
    <col min="8967" max="8967" width="9.7109375" style="2" bestFit="1" customWidth="1"/>
    <col min="8968" max="8968" width="13" style="2" customWidth="1"/>
    <col min="8969" max="8969" width="11.42578125" style="2"/>
    <col min="8970" max="8970" width="11" style="2" customWidth="1"/>
    <col min="8971" max="8971" width="10.28515625" style="2" bestFit="1" customWidth="1"/>
    <col min="8972" max="8973" width="10" style="2" customWidth="1"/>
    <col min="8974" max="8974" width="9.140625" style="2" customWidth="1"/>
    <col min="8975" max="8975" width="12" style="2" customWidth="1"/>
    <col min="8976" max="8976" width="12.140625" style="2" customWidth="1"/>
    <col min="8977" max="8978" width="9.28515625" style="2" customWidth="1"/>
    <col min="8979" max="8979" width="10.85546875" style="2" bestFit="1" customWidth="1"/>
    <col min="8980" max="8980" width="11.42578125" style="2"/>
    <col min="8981" max="8981" width="9.7109375" style="2" customWidth="1"/>
    <col min="8982" max="9215" width="11.42578125" style="2"/>
    <col min="9216" max="9216" width="7.140625" style="2" customWidth="1"/>
    <col min="9217" max="9217" width="17.85546875" style="2" customWidth="1"/>
    <col min="9218" max="9218" width="44.28515625" style="2" customWidth="1"/>
    <col min="9219" max="9219" width="10.42578125" style="2" customWidth="1"/>
    <col min="9220" max="9220" width="10.5703125" style="2" customWidth="1"/>
    <col min="9221" max="9221" width="11.140625" style="2" bestFit="1" customWidth="1"/>
    <col min="9222" max="9222" width="10.5703125" style="2" bestFit="1" customWidth="1"/>
    <col min="9223" max="9223" width="9.7109375" style="2" bestFit="1" customWidth="1"/>
    <col min="9224" max="9224" width="13" style="2" customWidth="1"/>
    <col min="9225" max="9225" width="11.42578125" style="2"/>
    <col min="9226" max="9226" width="11" style="2" customWidth="1"/>
    <col min="9227" max="9227" width="10.28515625" style="2" bestFit="1" customWidth="1"/>
    <col min="9228" max="9229" width="10" style="2" customWidth="1"/>
    <col min="9230" max="9230" width="9.140625" style="2" customWidth="1"/>
    <col min="9231" max="9231" width="12" style="2" customWidth="1"/>
    <col min="9232" max="9232" width="12.140625" style="2" customWidth="1"/>
    <col min="9233" max="9234" width="9.28515625" style="2" customWidth="1"/>
    <col min="9235" max="9235" width="10.85546875" style="2" bestFit="1" customWidth="1"/>
    <col min="9236" max="9236" width="11.42578125" style="2"/>
    <col min="9237" max="9237" width="9.7109375" style="2" customWidth="1"/>
    <col min="9238" max="9471" width="11.42578125" style="2"/>
    <col min="9472" max="9472" width="7.140625" style="2" customWidth="1"/>
    <col min="9473" max="9473" width="17.85546875" style="2" customWidth="1"/>
    <col min="9474" max="9474" width="44.28515625" style="2" customWidth="1"/>
    <col min="9475" max="9475" width="10.42578125" style="2" customWidth="1"/>
    <col min="9476" max="9476" width="10.5703125" style="2" customWidth="1"/>
    <col min="9477" max="9477" width="11.140625" style="2" bestFit="1" customWidth="1"/>
    <col min="9478" max="9478" width="10.5703125" style="2" bestFit="1" customWidth="1"/>
    <col min="9479" max="9479" width="9.7109375" style="2" bestFit="1" customWidth="1"/>
    <col min="9480" max="9480" width="13" style="2" customWidth="1"/>
    <col min="9481" max="9481" width="11.42578125" style="2"/>
    <col min="9482" max="9482" width="11" style="2" customWidth="1"/>
    <col min="9483" max="9483" width="10.28515625" style="2" bestFit="1" customWidth="1"/>
    <col min="9484" max="9485" width="10" style="2" customWidth="1"/>
    <col min="9486" max="9486" width="9.140625" style="2" customWidth="1"/>
    <col min="9487" max="9487" width="12" style="2" customWidth="1"/>
    <col min="9488" max="9488" width="12.140625" style="2" customWidth="1"/>
    <col min="9489" max="9490" width="9.28515625" style="2" customWidth="1"/>
    <col min="9491" max="9491" width="10.85546875" style="2" bestFit="1" customWidth="1"/>
    <col min="9492" max="9492" width="11.42578125" style="2"/>
    <col min="9493" max="9493" width="9.7109375" style="2" customWidth="1"/>
    <col min="9494" max="9727" width="11.42578125" style="2"/>
    <col min="9728" max="9728" width="7.140625" style="2" customWidth="1"/>
    <col min="9729" max="9729" width="17.85546875" style="2" customWidth="1"/>
    <col min="9730" max="9730" width="44.28515625" style="2" customWidth="1"/>
    <col min="9731" max="9731" width="10.42578125" style="2" customWidth="1"/>
    <col min="9732" max="9732" width="10.5703125" style="2" customWidth="1"/>
    <col min="9733" max="9733" width="11.140625" style="2" bestFit="1" customWidth="1"/>
    <col min="9734" max="9734" width="10.5703125" style="2" bestFit="1" customWidth="1"/>
    <col min="9735" max="9735" width="9.7109375" style="2" bestFit="1" customWidth="1"/>
    <col min="9736" max="9736" width="13" style="2" customWidth="1"/>
    <col min="9737" max="9737" width="11.42578125" style="2"/>
    <col min="9738" max="9738" width="11" style="2" customWidth="1"/>
    <col min="9739" max="9739" width="10.28515625" style="2" bestFit="1" customWidth="1"/>
    <col min="9740" max="9741" width="10" style="2" customWidth="1"/>
    <col min="9742" max="9742" width="9.140625" style="2" customWidth="1"/>
    <col min="9743" max="9743" width="12" style="2" customWidth="1"/>
    <col min="9744" max="9744" width="12.140625" style="2" customWidth="1"/>
    <col min="9745" max="9746" width="9.28515625" style="2" customWidth="1"/>
    <col min="9747" max="9747" width="10.85546875" style="2" bestFit="1" customWidth="1"/>
    <col min="9748" max="9748" width="11.42578125" style="2"/>
    <col min="9749" max="9749" width="9.7109375" style="2" customWidth="1"/>
    <col min="9750" max="9983" width="11.42578125" style="2"/>
    <col min="9984" max="9984" width="7.140625" style="2" customWidth="1"/>
    <col min="9985" max="9985" width="17.85546875" style="2" customWidth="1"/>
    <col min="9986" max="9986" width="44.28515625" style="2" customWidth="1"/>
    <col min="9987" max="9987" width="10.42578125" style="2" customWidth="1"/>
    <col min="9988" max="9988" width="10.5703125" style="2" customWidth="1"/>
    <col min="9989" max="9989" width="11.140625" style="2" bestFit="1" customWidth="1"/>
    <col min="9990" max="9990" width="10.5703125" style="2" bestFit="1" customWidth="1"/>
    <col min="9991" max="9991" width="9.7109375" style="2" bestFit="1" customWidth="1"/>
    <col min="9992" max="9992" width="13" style="2" customWidth="1"/>
    <col min="9993" max="9993" width="11.42578125" style="2"/>
    <col min="9994" max="9994" width="11" style="2" customWidth="1"/>
    <col min="9995" max="9995" width="10.28515625" style="2" bestFit="1" customWidth="1"/>
    <col min="9996" max="9997" width="10" style="2" customWidth="1"/>
    <col min="9998" max="9998" width="9.140625" style="2" customWidth="1"/>
    <col min="9999" max="9999" width="12" style="2" customWidth="1"/>
    <col min="10000" max="10000" width="12.140625" style="2" customWidth="1"/>
    <col min="10001" max="10002" width="9.28515625" style="2" customWidth="1"/>
    <col min="10003" max="10003" width="10.85546875" style="2" bestFit="1" customWidth="1"/>
    <col min="10004" max="10004" width="11.42578125" style="2"/>
    <col min="10005" max="10005" width="9.7109375" style="2" customWidth="1"/>
    <col min="10006" max="10239" width="11.42578125" style="2"/>
    <col min="10240" max="10240" width="7.140625" style="2" customWidth="1"/>
    <col min="10241" max="10241" width="17.85546875" style="2" customWidth="1"/>
    <col min="10242" max="10242" width="44.28515625" style="2" customWidth="1"/>
    <col min="10243" max="10243" width="10.42578125" style="2" customWidth="1"/>
    <col min="10244" max="10244" width="10.5703125" style="2" customWidth="1"/>
    <col min="10245" max="10245" width="11.140625" style="2" bestFit="1" customWidth="1"/>
    <col min="10246" max="10246" width="10.5703125" style="2" bestFit="1" customWidth="1"/>
    <col min="10247" max="10247" width="9.7109375" style="2" bestFit="1" customWidth="1"/>
    <col min="10248" max="10248" width="13" style="2" customWidth="1"/>
    <col min="10249" max="10249" width="11.42578125" style="2"/>
    <col min="10250" max="10250" width="11" style="2" customWidth="1"/>
    <col min="10251" max="10251" width="10.28515625" style="2" bestFit="1" customWidth="1"/>
    <col min="10252" max="10253" width="10" style="2" customWidth="1"/>
    <col min="10254" max="10254" width="9.140625" style="2" customWidth="1"/>
    <col min="10255" max="10255" width="12" style="2" customWidth="1"/>
    <col min="10256" max="10256" width="12.140625" style="2" customWidth="1"/>
    <col min="10257" max="10258" width="9.28515625" style="2" customWidth="1"/>
    <col min="10259" max="10259" width="10.85546875" style="2" bestFit="1" customWidth="1"/>
    <col min="10260" max="10260" width="11.42578125" style="2"/>
    <col min="10261" max="10261" width="9.7109375" style="2" customWidth="1"/>
    <col min="10262" max="10495" width="11.42578125" style="2"/>
    <col min="10496" max="10496" width="7.140625" style="2" customWidth="1"/>
    <col min="10497" max="10497" width="17.85546875" style="2" customWidth="1"/>
    <col min="10498" max="10498" width="44.28515625" style="2" customWidth="1"/>
    <col min="10499" max="10499" width="10.42578125" style="2" customWidth="1"/>
    <col min="10500" max="10500" width="10.5703125" style="2" customWidth="1"/>
    <col min="10501" max="10501" width="11.140625" style="2" bestFit="1" customWidth="1"/>
    <col min="10502" max="10502" width="10.5703125" style="2" bestFit="1" customWidth="1"/>
    <col min="10503" max="10503" width="9.7109375" style="2" bestFit="1" customWidth="1"/>
    <col min="10504" max="10504" width="13" style="2" customWidth="1"/>
    <col min="10505" max="10505" width="11.42578125" style="2"/>
    <col min="10506" max="10506" width="11" style="2" customWidth="1"/>
    <col min="10507" max="10507" width="10.28515625" style="2" bestFit="1" customWidth="1"/>
    <col min="10508" max="10509" width="10" style="2" customWidth="1"/>
    <col min="10510" max="10510" width="9.140625" style="2" customWidth="1"/>
    <col min="10511" max="10511" width="12" style="2" customWidth="1"/>
    <col min="10512" max="10512" width="12.140625" style="2" customWidth="1"/>
    <col min="10513" max="10514" width="9.28515625" style="2" customWidth="1"/>
    <col min="10515" max="10515" width="10.85546875" style="2" bestFit="1" customWidth="1"/>
    <col min="10516" max="10516" width="11.42578125" style="2"/>
    <col min="10517" max="10517" width="9.7109375" style="2" customWidth="1"/>
    <col min="10518" max="10751" width="11.42578125" style="2"/>
    <col min="10752" max="10752" width="7.140625" style="2" customWidth="1"/>
    <col min="10753" max="10753" width="17.85546875" style="2" customWidth="1"/>
    <col min="10754" max="10754" width="44.28515625" style="2" customWidth="1"/>
    <col min="10755" max="10755" width="10.42578125" style="2" customWidth="1"/>
    <col min="10756" max="10756" width="10.5703125" style="2" customWidth="1"/>
    <col min="10757" max="10757" width="11.140625" style="2" bestFit="1" customWidth="1"/>
    <col min="10758" max="10758" width="10.5703125" style="2" bestFit="1" customWidth="1"/>
    <col min="10759" max="10759" width="9.7109375" style="2" bestFit="1" customWidth="1"/>
    <col min="10760" max="10760" width="13" style="2" customWidth="1"/>
    <col min="10761" max="10761" width="11.42578125" style="2"/>
    <col min="10762" max="10762" width="11" style="2" customWidth="1"/>
    <col min="10763" max="10763" width="10.28515625" style="2" bestFit="1" customWidth="1"/>
    <col min="10764" max="10765" width="10" style="2" customWidth="1"/>
    <col min="10766" max="10766" width="9.140625" style="2" customWidth="1"/>
    <col min="10767" max="10767" width="12" style="2" customWidth="1"/>
    <col min="10768" max="10768" width="12.140625" style="2" customWidth="1"/>
    <col min="10769" max="10770" width="9.28515625" style="2" customWidth="1"/>
    <col min="10771" max="10771" width="10.85546875" style="2" bestFit="1" customWidth="1"/>
    <col min="10772" max="10772" width="11.42578125" style="2"/>
    <col min="10773" max="10773" width="9.7109375" style="2" customWidth="1"/>
    <col min="10774" max="11007" width="11.42578125" style="2"/>
    <col min="11008" max="11008" width="7.140625" style="2" customWidth="1"/>
    <col min="11009" max="11009" width="17.85546875" style="2" customWidth="1"/>
    <col min="11010" max="11010" width="44.28515625" style="2" customWidth="1"/>
    <col min="11011" max="11011" width="10.42578125" style="2" customWidth="1"/>
    <col min="11012" max="11012" width="10.5703125" style="2" customWidth="1"/>
    <col min="11013" max="11013" width="11.140625" style="2" bestFit="1" customWidth="1"/>
    <col min="11014" max="11014" width="10.5703125" style="2" bestFit="1" customWidth="1"/>
    <col min="11015" max="11015" width="9.7109375" style="2" bestFit="1" customWidth="1"/>
    <col min="11016" max="11016" width="13" style="2" customWidth="1"/>
    <col min="11017" max="11017" width="11.42578125" style="2"/>
    <col min="11018" max="11018" width="11" style="2" customWidth="1"/>
    <col min="11019" max="11019" width="10.28515625" style="2" bestFit="1" customWidth="1"/>
    <col min="11020" max="11021" width="10" style="2" customWidth="1"/>
    <col min="11022" max="11022" width="9.140625" style="2" customWidth="1"/>
    <col min="11023" max="11023" width="12" style="2" customWidth="1"/>
    <col min="11024" max="11024" width="12.140625" style="2" customWidth="1"/>
    <col min="11025" max="11026" width="9.28515625" style="2" customWidth="1"/>
    <col min="11027" max="11027" width="10.85546875" style="2" bestFit="1" customWidth="1"/>
    <col min="11028" max="11028" width="11.42578125" style="2"/>
    <col min="11029" max="11029" width="9.7109375" style="2" customWidth="1"/>
    <col min="11030" max="11263" width="11.42578125" style="2"/>
    <col min="11264" max="11264" width="7.140625" style="2" customWidth="1"/>
    <col min="11265" max="11265" width="17.85546875" style="2" customWidth="1"/>
    <col min="11266" max="11266" width="44.28515625" style="2" customWidth="1"/>
    <col min="11267" max="11267" width="10.42578125" style="2" customWidth="1"/>
    <col min="11268" max="11268" width="10.5703125" style="2" customWidth="1"/>
    <col min="11269" max="11269" width="11.140625" style="2" bestFit="1" customWidth="1"/>
    <col min="11270" max="11270" width="10.5703125" style="2" bestFit="1" customWidth="1"/>
    <col min="11271" max="11271" width="9.7109375" style="2" bestFit="1" customWidth="1"/>
    <col min="11272" max="11272" width="13" style="2" customWidth="1"/>
    <col min="11273" max="11273" width="11.42578125" style="2"/>
    <col min="11274" max="11274" width="11" style="2" customWidth="1"/>
    <col min="11275" max="11275" width="10.28515625" style="2" bestFit="1" customWidth="1"/>
    <col min="11276" max="11277" width="10" style="2" customWidth="1"/>
    <col min="11278" max="11278" width="9.140625" style="2" customWidth="1"/>
    <col min="11279" max="11279" width="12" style="2" customWidth="1"/>
    <col min="11280" max="11280" width="12.140625" style="2" customWidth="1"/>
    <col min="11281" max="11282" width="9.28515625" style="2" customWidth="1"/>
    <col min="11283" max="11283" width="10.85546875" style="2" bestFit="1" customWidth="1"/>
    <col min="11284" max="11284" width="11.42578125" style="2"/>
    <col min="11285" max="11285" width="9.7109375" style="2" customWidth="1"/>
    <col min="11286" max="11519" width="11.42578125" style="2"/>
    <col min="11520" max="11520" width="7.140625" style="2" customWidth="1"/>
    <col min="11521" max="11521" width="17.85546875" style="2" customWidth="1"/>
    <col min="11522" max="11522" width="44.28515625" style="2" customWidth="1"/>
    <col min="11523" max="11523" width="10.42578125" style="2" customWidth="1"/>
    <col min="11524" max="11524" width="10.5703125" style="2" customWidth="1"/>
    <col min="11525" max="11525" width="11.140625" style="2" bestFit="1" customWidth="1"/>
    <col min="11526" max="11526" width="10.5703125" style="2" bestFit="1" customWidth="1"/>
    <col min="11527" max="11527" width="9.7109375" style="2" bestFit="1" customWidth="1"/>
    <col min="11528" max="11528" width="13" style="2" customWidth="1"/>
    <col min="11529" max="11529" width="11.42578125" style="2"/>
    <col min="11530" max="11530" width="11" style="2" customWidth="1"/>
    <col min="11531" max="11531" width="10.28515625" style="2" bestFit="1" customWidth="1"/>
    <col min="11532" max="11533" width="10" style="2" customWidth="1"/>
    <col min="11534" max="11534" width="9.140625" style="2" customWidth="1"/>
    <col min="11535" max="11535" width="12" style="2" customWidth="1"/>
    <col min="11536" max="11536" width="12.140625" style="2" customWidth="1"/>
    <col min="11537" max="11538" width="9.28515625" style="2" customWidth="1"/>
    <col min="11539" max="11539" width="10.85546875" style="2" bestFit="1" customWidth="1"/>
    <col min="11540" max="11540" width="11.42578125" style="2"/>
    <col min="11541" max="11541" width="9.7109375" style="2" customWidth="1"/>
    <col min="11542" max="11775" width="11.42578125" style="2"/>
    <col min="11776" max="11776" width="7.140625" style="2" customWidth="1"/>
    <col min="11777" max="11777" width="17.85546875" style="2" customWidth="1"/>
    <col min="11778" max="11778" width="44.28515625" style="2" customWidth="1"/>
    <col min="11779" max="11779" width="10.42578125" style="2" customWidth="1"/>
    <col min="11780" max="11780" width="10.5703125" style="2" customWidth="1"/>
    <col min="11781" max="11781" width="11.140625" style="2" bestFit="1" customWidth="1"/>
    <col min="11782" max="11782" width="10.5703125" style="2" bestFit="1" customWidth="1"/>
    <col min="11783" max="11783" width="9.7109375" style="2" bestFit="1" customWidth="1"/>
    <col min="11784" max="11784" width="13" style="2" customWidth="1"/>
    <col min="11785" max="11785" width="11.42578125" style="2"/>
    <col min="11786" max="11786" width="11" style="2" customWidth="1"/>
    <col min="11787" max="11787" width="10.28515625" style="2" bestFit="1" customWidth="1"/>
    <col min="11788" max="11789" width="10" style="2" customWidth="1"/>
    <col min="11790" max="11790" width="9.140625" style="2" customWidth="1"/>
    <col min="11791" max="11791" width="12" style="2" customWidth="1"/>
    <col min="11792" max="11792" width="12.140625" style="2" customWidth="1"/>
    <col min="11793" max="11794" width="9.28515625" style="2" customWidth="1"/>
    <col min="11795" max="11795" width="10.85546875" style="2" bestFit="1" customWidth="1"/>
    <col min="11796" max="11796" width="11.42578125" style="2"/>
    <col min="11797" max="11797" width="9.7109375" style="2" customWidth="1"/>
    <col min="11798" max="12031" width="11.42578125" style="2"/>
    <col min="12032" max="12032" width="7.140625" style="2" customWidth="1"/>
    <col min="12033" max="12033" width="17.85546875" style="2" customWidth="1"/>
    <col min="12034" max="12034" width="44.28515625" style="2" customWidth="1"/>
    <col min="12035" max="12035" width="10.42578125" style="2" customWidth="1"/>
    <col min="12036" max="12036" width="10.5703125" style="2" customWidth="1"/>
    <col min="12037" max="12037" width="11.140625" style="2" bestFit="1" customWidth="1"/>
    <col min="12038" max="12038" width="10.5703125" style="2" bestFit="1" customWidth="1"/>
    <col min="12039" max="12039" width="9.7109375" style="2" bestFit="1" customWidth="1"/>
    <col min="12040" max="12040" width="13" style="2" customWidth="1"/>
    <col min="12041" max="12041" width="11.42578125" style="2"/>
    <col min="12042" max="12042" width="11" style="2" customWidth="1"/>
    <col min="12043" max="12043" width="10.28515625" style="2" bestFit="1" customWidth="1"/>
    <col min="12044" max="12045" width="10" style="2" customWidth="1"/>
    <col min="12046" max="12046" width="9.140625" style="2" customWidth="1"/>
    <col min="12047" max="12047" width="12" style="2" customWidth="1"/>
    <col min="12048" max="12048" width="12.140625" style="2" customWidth="1"/>
    <col min="12049" max="12050" width="9.28515625" style="2" customWidth="1"/>
    <col min="12051" max="12051" width="10.85546875" style="2" bestFit="1" customWidth="1"/>
    <col min="12052" max="12052" width="11.42578125" style="2"/>
    <col min="12053" max="12053" width="9.7109375" style="2" customWidth="1"/>
    <col min="12054" max="12287" width="11.42578125" style="2"/>
    <col min="12288" max="12288" width="7.140625" style="2" customWidth="1"/>
    <col min="12289" max="12289" width="17.85546875" style="2" customWidth="1"/>
    <col min="12290" max="12290" width="44.28515625" style="2" customWidth="1"/>
    <col min="12291" max="12291" width="10.42578125" style="2" customWidth="1"/>
    <col min="12292" max="12292" width="10.5703125" style="2" customWidth="1"/>
    <col min="12293" max="12293" width="11.140625" style="2" bestFit="1" customWidth="1"/>
    <col min="12294" max="12294" width="10.5703125" style="2" bestFit="1" customWidth="1"/>
    <col min="12295" max="12295" width="9.7109375" style="2" bestFit="1" customWidth="1"/>
    <col min="12296" max="12296" width="13" style="2" customWidth="1"/>
    <col min="12297" max="12297" width="11.42578125" style="2"/>
    <col min="12298" max="12298" width="11" style="2" customWidth="1"/>
    <col min="12299" max="12299" width="10.28515625" style="2" bestFit="1" customWidth="1"/>
    <col min="12300" max="12301" width="10" style="2" customWidth="1"/>
    <col min="12302" max="12302" width="9.140625" style="2" customWidth="1"/>
    <col min="12303" max="12303" width="12" style="2" customWidth="1"/>
    <col min="12304" max="12304" width="12.140625" style="2" customWidth="1"/>
    <col min="12305" max="12306" width="9.28515625" style="2" customWidth="1"/>
    <col min="12307" max="12307" width="10.85546875" style="2" bestFit="1" customWidth="1"/>
    <col min="12308" max="12308" width="11.42578125" style="2"/>
    <col min="12309" max="12309" width="9.7109375" style="2" customWidth="1"/>
    <col min="12310" max="12543" width="11.42578125" style="2"/>
    <col min="12544" max="12544" width="7.140625" style="2" customWidth="1"/>
    <col min="12545" max="12545" width="17.85546875" style="2" customWidth="1"/>
    <col min="12546" max="12546" width="44.28515625" style="2" customWidth="1"/>
    <col min="12547" max="12547" width="10.42578125" style="2" customWidth="1"/>
    <col min="12548" max="12548" width="10.5703125" style="2" customWidth="1"/>
    <col min="12549" max="12549" width="11.140625" style="2" bestFit="1" customWidth="1"/>
    <col min="12550" max="12550" width="10.5703125" style="2" bestFit="1" customWidth="1"/>
    <col min="12551" max="12551" width="9.7109375" style="2" bestFit="1" customWidth="1"/>
    <col min="12552" max="12552" width="13" style="2" customWidth="1"/>
    <col min="12553" max="12553" width="11.42578125" style="2"/>
    <col min="12554" max="12554" width="11" style="2" customWidth="1"/>
    <col min="12555" max="12555" width="10.28515625" style="2" bestFit="1" customWidth="1"/>
    <col min="12556" max="12557" width="10" style="2" customWidth="1"/>
    <col min="12558" max="12558" width="9.140625" style="2" customWidth="1"/>
    <col min="12559" max="12559" width="12" style="2" customWidth="1"/>
    <col min="12560" max="12560" width="12.140625" style="2" customWidth="1"/>
    <col min="12561" max="12562" width="9.28515625" style="2" customWidth="1"/>
    <col min="12563" max="12563" width="10.85546875" style="2" bestFit="1" customWidth="1"/>
    <col min="12564" max="12564" width="11.42578125" style="2"/>
    <col min="12565" max="12565" width="9.7109375" style="2" customWidth="1"/>
    <col min="12566" max="12799" width="11.42578125" style="2"/>
    <col min="12800" max="12800" width="7.140625" style="2" customWidth="1"/>
    <col min="12801" max="12801" width="17.85546875" style="2" customWidth="1"/>
    <col min="12802" max="12802" width="44.28515625" style="2" customWidth="1"/>
    <col min="12803" max="12803" width="10.42578125" style="2" customWidth="1"/>
    <col min="12804" max="12804" width="10.5703125" style="2" customWidth="1"/>
    <col min="12805" max="12805" width="11.140625" style="2" bestFit="1" customWidth="1"/>
    <col min="12806" max="12806" width="10.5703125" style="2" bestFit="1" customWidth="1"/>
    <col min="12807" max="12807" width="9.7109375" style="2" bestFit="1" customWidth="1"/>
    <col min="12808" max="12808" width="13" style="2" customWidth="1"/>
    <col min="12809" max="12809" width="11.42578125" style="2"/>
    <col min="12810" max="12810" width="11" style="2" customWidth="1"/>
    <col min="12811" max="12811" width="10.28515625" style="2" bestFit="1" customWidth="1"/>
    <col min="12812" max="12813" width="10" style="2" customWidth="1"/>
    <col min="12814" max="12814" width="9.140625" style="2" customWidth="1"/>
    <col min="12815" max="12815" width="12" style="2" customWidth="1"/>
    <col min="12816" max="12816" width="12.140625" style="2" customWidth="1"/>
    <col min="12817" max="12818" width="9.28515625" style="2" customWidth="1"/>
    <col min="12819" max="12819" width="10.85546875" style="2" bestFit="1" customWidth="1"/>
    <col min="12820" max="12820" width="11.42578125" style="2"/>
    <col min="12821" max="12821" width="9.7109375" style="2" customWidth="1"/>
    <col min="12822" max="13055" width="11.42578125" style="2"/>
    <col min="13056" max="13056" width="7.140625" style="2" customWidth="1"/>
    <col min="13057" max="13057" width="17.85546875" style="2" customWidth="1"/>
    <col min="13058" max="13058" width="44.28515625" style="2" customWidth="1"/>
    <col min="13059" max="13059" width="10.42578125" style="2" customWidth="1"/>
    <col min="13060" max="13060" width="10.5703125" style="2" customWidth="1"/>
    <col min="13061" max="13061" width="11.140625" style="2" bestFit="1" customWidth="1"/>
    <col min="13062" max="13062" width="10.5703125" style="2" bestFit="1" customWidth="1"/>
    <col min="13063" max="13063" width="9.7109375" style="2" bestFit="1" customWidth="1"/>
    <col min="13064" max="13064" width="13" style="2" customWidth="1"/>
    <col min="13065" max="13065" width="11.42578125" style="2"/>
    <col min="13066" max="13066" width="11" style="2" customWidth="1"/>
    <col min="13067" max="13067" width="10.28515625" style="2" bestFit="1" customWidth="1"/>
    <col min="13068" max="13069" width="10" style="2" customWidth="1"/>
    <col min="13070" max="13070" width="9.140625" style="2" customWidth="1"/>
    <col min="13071" max="13071" width="12" style="2" customWidth="1"/>
    <col min="13072" max="13072" width="12.140625" style="2" customWidth="1"/>
    <col min="13073" max="13074" width="9.28515625" style="2" customWidth="1"/>
    <col min="13075" max="13075" width="10.85546875" style="2" bestFit="1" customWidth="1"/>
    <col min="13076" max="13076" width="11.42578125" style="2"/>
    <col min="13077" max="13077" width="9.7109375" style="2" customWidth="1"/>
    <col min="13078" max="13311" width="11.42578125" style="2"/>
    <col min="13312" max="13312" width="7.140625" style="2" customWidth="1"/>
    <col min="13313" max="13313" width="17.85546875" style="2" customWidth="1"/>
    <col min="13314" max="13314" width="44.28515625" style="2" customWidth="1"/>
    <col min="13315" max="13315" width="10.42578125" style="2" customWidth="1"/>
    <col min="13316" max="13316" width="10.5703125" style="2" customWidth="1"/>
    <col min="13317" max="13317" width="11.140625" style="2" bestFit="1" customWidth="1"/>
    <col min="13318" max="13318" width="10.5703125" style="2" bestFit="1" customWidth="1"/>
    <col min="13319" max="13319" width="9.7109375" style="2" bestFit="1" customWidth="1"/>
    <col min="13320" max="13320" width="13" style="2" customWidth="1"/>
    <col min="13321" max="13321" width="11.42578125" style="2"/>
    <col min="13322" max="13322" width="11" style="2" customWidth="1"/>
    <col min="13323" max="13323" width="10.28515625" style="2" bestFit="1" customWidth="1"/>
    <col min="13324" max="13325" width="10" style="2" customWidth="1"/>
    <col min="13326" max="13326" width="9.140625" style="2" customWidth="1"/>
    <col min="13327" max="13327" width="12" style="2" customWidth="1"/>
    <col min="13328" max="13328" width="12.140625" style="2" customWidth="1"/>
    <col min="13329" max="13330" width="9.28515625" style="2" customWidth="1"/>
    <col min="13331" max="13331" width="10.85546875" style="2" bestFit="1" customWidth="1"/>
    <col min="13332" max="13332" width="11.42578125" style="2"/>
    <col min="13333" max="13333" width="9.7109375" style="2" customWidth="1"/>
    <col min="13334" max="13567" width="11.42578125" style="2"/>
    <col min="13568" max="13568" width="7.140625" style="2" customWidth="1"/>
    <col min="13569" max="13569" width="17.85546875" style="2" customWidth="1"/>
    <col min="13570" max="13570" width="44.28515625" style="2" customWidth="1"/>
    <col min="13571" max="13571" width="10.42578125" style="2" customWidth="1"/>
    <col min="13572" max="13572" width="10.5703125" style="2" customWidth="1"/>
    <col min="13573" max="13573" width="11.140625" style="2" bestFit="1" customWidth="1"/>
    <col min="13574" max="13574" width="10.5703125" style="2" bestFit="1" customWidth="1"/>
    <col min="13575" max="13575" width="9.7109375" style="2" bestFit="1" customWidth="1"/>
    <col min="13576" max="13576" width="13" style="2" customWidth="1"/>
    <col min="13577" max="13577" width="11.42578125" style="2"/>
    <col min="13578" max="13578" width="11" style="2" customWidth="1"/>
    <col min="13579" max="13579" width="10.28515625" style="2" bestFit="1" customWidth="1"/>
    <col min="13580" max="13581" width="10" style="2" customWidth="1"/>
    <col min="13582" max="13582" width="9.140625" style="2" customWidth="1"/>
    <col min="13583" max="13583" width="12" style="2" customWidth="1"/>
    <col min="13584" max="13584" width="12.140625" style="2" customWidth="1"/>
    <col min="13585" max="13586" width="9.28515625" style="2" customWidth="1"/>
    <col min="13587" max="13587" width="10.85546875" style="2" bestFit="1" customWidth="1"/>
    <col min="13588" max="13588" width="11.42578125" style="2"/>
    <col min="13589" max="13589" width="9.7109375" style="2" customWidth="1"/>
    <col min="13590" max="13823" width="11.42578125" style="2"/>
    <col min="13824" max="13824" width="7.140625" style="2" customWidth="1"/>
    <col min="13825" max="13825" width="17.85546875" style="2" customWidth="1"/>
    <col min="13826" max="13826" width="44.28515625" style="2" customWidth="1"/>
    <col min="13827" max="13827" width="10.42578125" style="2" customWidth="1"/>
    <col min="13828" max="13828" width="10.5703125" style="2" customWidth="1"/>
    <col min="13829" max="13829" width="11.140625" style="2" bestFit="1" customWidth="1"/>
    <col min="13830" max="13830" width="10.5703125" style="2" bestFit="1" customWidth="1"/>
    <col min="13831" max="13831" width="9.7109375" style="2" bestFit="1" customWidth="1"/>
    <col min="13832" max="13832" width="13" style="2" customWidth="1"/>
    <col min="13833" max="13833" width="11.42578125" style="2"/>
    <col min="13834" max="13834" width="11" style="2" customWidth="1"/>
    <col min="13835" max="13835" width="10.28515625" style="2" bestFit="1" customWidth="1"/>
    <col min="13836" max="13837" width="10" style="2" customWidth="1"/>
    <col min="13838" max="13838" width="9.140625" style="2" customWidth="1"/>
    <col min="13839" max="13839" width="12" style="2" customWidth="1"/>
    <col min="13840" max="13840" width="12.140625" style="2" customWidth="1"/>
    <col min="13841" max="13842" width="9.28515625" style="2" customWidth="1"/>
    <col min="13843" max="13843" width="10.85546875" style="2" bestFit="1" customWidth="1"/>
    <col min="13844" max="13844" width="11.42578125" style="2"/>
    <col min="13845" max="13845" width="9.7109375" style="2" customWidth="1"/>
    <col min="13846" max="14079" width="11.42578125" style="2"/>
    <col min="14080" max="14080" width="7.140625" style="2" customWidth="1"/>
    <col min="14081" max="14081" width="17.85546875" style="2" customWidth="1"/>
    <col min="14082" max="14082" width="44.28515625" style="2" customWidth="1"/>
    <col min="14083" max="14083" width="10.42578125" style="2" customWidth="1"/>
    <col min="14084" max="14084" width="10.5703125" style="2" customWidth="1"/>
    <col min="14085" max="14085" width="11.140625" style="2" bestFit="1" customWidth="1"/>
    <col min="14086" max="14086" width="10.5703125" style="2" bestFit="1" customWidth="1"/>
    <col min="14087" max="14087" width="9.7109375" style="2" bestFit="1" customWidth="1"/>
    <col min="14088" max="14088" width="13" style="2" customWidth="1"/>
    <col min="14089" max="14089" width="11.42578125" style="2"/>
    <col min="14090" max="14090" width="11" style="2" customWidth="1"/>
    <col min="14091" max="14091" width="10.28515625" style="2" bestFit="1" customWidth="1"/>
    <col min="14092" max="14093" width="10" style="2" customWidth="1"/>
    <col min="14094" max="14094" width="9.140625" style="2" customWidth="1"/>
    <col min="14095" max="14095" width="12" style="2" customWidth="1"/>
    <col min="14096" max="14096" width="12.140625" style="2" customWidth="1"/>
    <col min="14097" max="14098" width="9.28515625" style="2" customWidth="1"/>
    <col min="14099" max="14099" width="10.85546875" style="2" bestFit="1" customWidth="1"/>
    <col min="14100" max="14100" width="11.42578125" style="2"/>
    <col min="14101" max="14101" width="9.7109375" style="2" customWidth="1"/>
    <col min="14102" max="14335" width="11.42578125" style="2"/>
    <col min="14336" max="14336" width="7.140625" style="2" customWidth="1"/>
    <col min="14337" max="14337" width="17.85546875" style="2" customWidth="1"/>
    <col min="14338" max="14338" width="44.28515625" style="2" customWidth="1"/>
    <col min="14339" max="14339" width="10.42578125" style="2" customWidth="1"/>
    <col min="14340" max="14340" width="10.5703125" style="2" customWidth="1"/>
    <col min="14341" max="14341" width="11.140625" style="2" bestFit="1" customWidth="1"/>
    <col min="14342" max="14342" width="10.5703125" style="2" bestFit="1" customWidth="1"/>
    <col min="14343" max="14343" width="9.7109375" style="2" bestFit="1" customWidth="1"/>
    <col min="14344" max="14344" width="13" style="2" customWidth="1"/>
    <col min="14345" max="14345" width="11.42578125" style="2"/>
    <col min="14346" max="14346" width="11" style="2" customWidth="1"/>
    <col min="14347" max="14347" width="10.28515625" style="2" bestFit="1" customWidth="1"/>
    <col min="14348" max="14349" width="10" style="2" customWidth="1"/>
    <col min="14350" max="14350" width="9.140625" style="2" customWidth="1"/>
    <col min="14351" max="14351" width="12" style="2" customWidth="1"/>
    <col min="14352" max="14352" width="12.140625" style="2" customWidth="1"/>
    <col min="14353" max="14354" width="9.28515625" style="2" customWidth="1"/>
    <col min="14355" max="14355" width="10.85546875" style="2" bestFit="1" customWidth="1"/>
    <col min="14356" max="14356" width="11.42578125" style="2"/>
    <col min="14357" max="14357" width="9.7109375" style="2" customWidth="1"/>
    <col min="14358" max="14591" width="11.42578125" style="2"/>
    <col min="14592" max="14592" width="7.140625" style="2" customWidth="1"/>
    <col min="14593" max="14593" width="17.85546875" style="2" customWidth="1"/>
    <col min="14594" max="14594" width="44.28515625" style="2" customWidth="1"/>
    <col min="14595" max="14595" width="10.42578125" style="2" customWidth="1"/>
    <col min="14596" max="14596" width="10.5703125" style="2" customWidth="1"/>
    <col min="14597" max="14597" width="11.140625" style="2" bestFit="1" customWidth="1"/>
    <col min="14598" max="14598" width="10.5703125" style="2" bestFit="1" customWidth="1"/>
    <col min="14599" max="14599" width="9.7109375" style="2" bestFit="1" customWidth="1"/>
    <col min="14600" max="14600" width="13" style="2" customWidth="1"/>
    <col min="14601" max="14601" width="11.42578125" style="2"/>
    <col min="14602" max="14602" width="11" style="2" customWidth="1"/>
    <col min="14603" max="14603" width="10.28515625" style="2" bestFit="1" customWidth="1"/>
    <col min="14604" max="14605" width="10" style="2" customWidth="1"/>
    <col min="14606" max="14606" width="9.140625" style="2" customWidth="1"/>
    <col min="14607" max="14607" width="12" style="2" customWidth="1"/>
    <col min="14608" max="14608" width="12.140625" style="2" customWidth="1"/>
    <col min="14609" max="14610" width="9.28515625" style="2" customWidth="1"/>
    <col min="14611" max="14611" width="10.85546875" style="2" bestFit="1" customWidth="1"/>
    <col min="14612" max="14612" width="11.42578125" style="2"/>
    <col min="14613" max="14613" width="9.7109375" style="2" customWidth="1"/>
    <col min="14614" max="14847" width="11.42578125" style="2"/>
    <col min="14848" max="14848" width="7.140625" style="2" customWidth="1"/>
    <col min="14849" max="14849" width="17.85546875" style="2" customWidth="1"/>
    <col min="14850" max="14850" width="44.28515625" style="2" customWidth="1"/>
    <col min="14851" max="14851" width="10.42578125" style="2" customWidth="1"/>
    <col min="14852" max="14852" width="10.5703125" style="2" customWidth="1"/>
    <col min="14853" max="14853" width="11.140625" style="2" bestFit="1" customWidth="1"/>
    <col min="14854" max="14854" width="10.5703125" style="2" bestFit="1" customWidth="1"/>
    <col min="14855" max="14855" width="9.7109375" style="2" bestFit="1" customWidth="1"/>
    <col min="14856" max="14856" width="13" style="2" customWidth="1"/>
    <col min="14857" max="14857" width="11.42578125" style="2"/>
    <col min="14858" max="14858" width="11" style="2" customWidth="1"/>
    <col min="14859" max="14859" width="10.28515625" style="2" bestFit="1" customWidth="1"/>
    <col min="14860" max="14861" width="10" style="2" customWidth="1"/>
    <col min="14862" max="14862" width="9.140625" style="2" customWidth="1"/>
    <col min="14863" max="14863" width="12" style="2" customWidth="1"/>
    <col min="14864" max="14864" width="12.140625" style="2" customWidth="1"/>
    <col min="14865" max="14866" width="9.28515625" style="2" customWidth="1"/>
    <col min="14867" max="14867" width="10.85546875" style="2" bestFit="1" customWidth="1"/>
    <col min="14868" max="14868" width="11.42578125" style="2"/>
    <col min="14869" max="14869" width="9.7109375" style="2" customWidth="1"/>
    <col min="14870" max="15103" width="11.42578125" style="2"/>
    <col min="15104" max="15104" width="7.140625" style="2" customWidth="1"/>
    <col min="15105" max="15105" width="17.85546875" style="2" customWidth="1"/>
    <col min="15106" max="15106" width="44.28515625" style="2" customWidth="1"/>
    <col min="15107" max="15107" width="10.42578125" style="2" customWidth="1"/>
    <col min="15108" max="15108" width="10.5703125" style="2" customWidth="1"/>
    <col min="15109" max="15109" width="11.140625" style="2" bestFit="1" customWidth="1"/>
    <col min="15110" max="15110" width="10.5703125" style="2" bestFit="1" customWidth="1"/>
    <col min="15111" max="15111" width="9.7109375" style="2" bestFit="1" customWidth="1"/>
    <col min="15112" max="15112" width="13" style="2" customWidth="1"/>
    <col min="15113" max="15113" width="11.42578125" style="2"/>
    <col min="15114" max="15114" width="11" style="2" customWidth="1"/>
    <col min="15115" max="15115" width="10.28515625" style="2" bestFit="1" customWidth="1"/>
    <col min="15116" max="15117" width="10" style="2" customWidth="1"/>
    <col min="15118" max="15118" width="9.140625" style="2" customWidth="1"/>
    <col min="15119" max="15119" width="12" style="2" customWidth="1"/>
    <col min="15120" max="15120" width="12.140625" style="2" customWidth="1"/>
    <col min="15121" max="15122" width="9.28515625" style="2" customWidth="1"/>
    <col min="15123" max="15123" width="10.85546875" style="2" bestFit="1" customWidth="1"/>
    <col min="15124" max="15124" width="11.42578125" style="2"/>
    <col min="15125" max="15125" width="9.7109375" style="2" customWidth="1"/>
    <col min="15126" max="15359" width="11.42578125" style="2"/>
    <col min="15360" max="15360" width="7.140625" style="2" customWidth="1"/>
    <col min="15361" max="15361" width="17.85546875" style="2" customWidth="1"/>
    <col min="15362" max="15362" width="44.28515625" style="2" customWidth="1"/>
    <col min="15363" max="15363" width="10.42578125" style="2" customWidth="1"/>
    <col min="15364" max="15364" width="10.5703125" style="2" customWidth="1"/>
    <col min="15365" max="15365" width="11.140625" style="2" bestFit="1" customWidth="1"/>
    <col min="15366" max="15366" width="10.5703125" style="2" bestFit="1" customWidth="1"/>
    <col min="15367" max="15367" width="9.7109375" style="2" bestFit="1" customWidth="1"/>
    <col min="15368" max="15368" width="13" style="2" customWidth="1"/>
    <col min="15369" max="15369" width="11.42578125" style="2"/>
    <col min="15370" max="15370" width="11" style="2" customWidth="1"/>
    <col min="15371" max="15371" width="10.28515625" style="2" bestFit="1" customWidth="1"/>
    <col min="15372" max="15373" width="10" style="2" customWidth="1"/>
    <col min="15374" max="15374" width="9.140625" style="2" customWidth="1"/>
    <col min="15375" max="15375" width="12" style="2" customWidth="1"/>
    <col min="15376" max="15376" width="12.140625" style="2" customWidth="1"/>
    <col min="15377" max="15378" width="9.28515625" style="2" customWidth="1"/>
    <col min="15379" max="15379" width="10.85546875" style="2" bestFit="1" customWidth="1"/>
    <col min="15380" max="15380" width="11.42578125" style="2"/>
    <col min="15381" max="15381" width="9.7109375" style="2" customWidth="1"/>
    <col min="15382" max="15615" width="11.42578125" style="2"/>
    <col min="15616" max="15616" width="7.140625" style="2" customWidth="1"/>
    <col min="15617" max="15617" width="17.85546875" style="2" customWidth="1"/>
    <col min="15618" max="15618" width="44.28515625" style="2" customWidth="1"/>
    <col min="15619" max="15619" width="10.42578125" style="2" customWidth="1"/>
    <col min="15620" max="15620" width="10.5703125" style="2" customWidth="1"/>
    <col min="15621" max="15621" width="11.140625" style="2" bestFit="1" customWidth="1"/>
    <col min="15622" max="15622" width="10.5703125" style="2" bestFit="1" customWidth="1"/>
    <col min="15623" max="15623" width="9.7109375" style="2" bestFit="1" customWidth="1"/>
    <col min="15624" max="15624" width="13" style="2" customWidth="1"/>
    <col min="15625" max="15625" width="11.42578125" style="2"/>
    <col min="15626" max="15626" width="11" style="2" customWidth="1"/>
    <col min="15627" max="15627" width="10.28515625" style="2" bestFit="1" customWidth="1"/>
    <col min="15628" max="15629" width="10" style="2" customWidth="1"/>
    <col min="15630" max="15630" width="9.140625" style="2" customWidth="1"/>
    <col min="15631" max="15631" width="12" style="2" customWidth="1"/>
    <col min="15632" max="15632" width="12.140625" style="2" customWidth="1"/>
    <col min="15633" max="15634" width="9.28515625" style="2" customWidth="1"/>
    <col min="15635" max="15635" width="10.85546875" style="2" bestFit="1" customWidth="1"/>
    <col min="15636" max="15636" width="11.42578125" style="2"/>
    <col min="15637" max="15637" width="9.7109375" style="2" customWidth="1"/>
    <col min="15638" max="15871" width="11.42578125" style="2"/>
    <col min="15872" max="15872" width="7.140625" style="2" customWidth="1"/>
    <col min="15873" max="15873" width="17.85546875" style="2" customWidth="1"/>
    <col min="15874" max="15874" width="44.28515625" style="2" customWidth="1"/>
    <col min="15875" max="15875" width="10.42578125" style="2" customWidth="1"/>
    <col min="15876" max="15876" width="10.5703125" style="2" customWidth="1"/>
    <col min="15877" max="15877" width="11.140625" style="2" bestFit="1" customWidth="1"/>
    <col min="15878" max="15878" width="10.5703125" style="2" bestFit="1" customWidth="1"/>
    <col min="15879" max="15879" width="9.7109375" style="2" bestFit="1" customWidth="1"/>
    <col min="15880" max="15880" width="13" style="2" customWidth="1"/>
    <col min="15881" max="15881" width="11.42578125" style="2"/>
    <col min="15882" max="15882" width="11" style="2" customWidth="1"/>
    <col min="15883" max="15883" width="10.28515625" style="2" bestFit="1" customWidth="1"/>
    <col min="15884" max="15885" width="10" style="2" customWidth="1"/>
    <col min="15886" max="15886" width="9.140625" style="2" customWidth="1"/>
    <col min="15887" max="15887" width="12" style="2" customWidth="1"/>
    <col min="15888" max="15888" width="12.140625" style="2" customWidth="1"/>
    <col min="15889" max="15890" width="9.28515625" style="2" customWidth="1"/>
    <col min="15891" max="15891" width="10.85546875" style="2" bestFit="1" customWidth="1"/>
    <col min="15892" max="15892" width="11.42578125" style="2"/>
    <col min="15893" max="15893" width="9.7109375" style="2" customWidth="1"/>
    <col min="15894" max="16127" width="11.42578125" style="2"/>
    <col min="16128" max="16128" width="7.140625" style="2" customWidth="1"/>
    <col min="16129" max="16129" width="17.85546875" style="2" customWidth="1"/>
    <col min="16130" max="16130" width="44.28515625" style="2" customWidth="1"/>
    <col min="16131" max="16131" width="10.42578125" style="2" customWidth="1"/>
    <col min="16132" max="16132" width="10.5703125" style="2" customWidth="1"/>
    <col min="16133" max="16133" width="11.140625" style="2" bestFit="1" customWidth="1"/>
    <col min="16134" max="16134" width="10.5703125" style="2" bestFit="1" customWidth="1"/>
    <col min="16135" max="16135" width="9.7109375" style="2" bestFit="1" customWidth="1"/>
    <col min="16136" max="16136" width="13" style="2" customWidth="1"/>
    <col min="16137" max="16137" width="11.42578125" style="2"/>
    <col min="16138" max="16138" width="11" style="2" customWidth="1"/>
    <col min="16139" max="16139" width="10.28515625" style="2" bestFit="1" customWidth="1"/>
    <col min="16140" max="16141" width="10" style="2" customWidth="1"/>
    <col min="16142" max="16142" width="9.140625" style="2" customWidth="1"/>
    <col min="16143" max="16143" width="12" style="2" customWidth="1"/>
    <col min="16144" max="16144" width="12.140625" style="2" customWidth="1"/>
    <col min="16145" max="16146" width="9.28515625" style="2" customWidth="1"/>
    <col min="16147" max="16147" width="10.85546875" style="2" bestFit="1" customWidth="1"/>
    <col min="16148" max="16148" width="11.42578125" style="2"/>
    <col min="16149" max="16149" width="9.7109375" style="2" customWidth="1"/>
    <col min="16150" max="16384" width="11.42578125" style="2"/>
  </cols>
  <sheetData>
    <row r="1" spans="1:22" s="16" customFormat="1" ht="19.5" thickBot="1" x14ac:dyDescent="0.35">
      <c r="A1" s="447" t="s">
        <v>89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2" s="32" customFormat="1" ht="28.5" thickBot="1" x14ac:dyDescent="0.45">
      <c r="A2" s="242"/>
      <c r="B2" s="243"/>
      <c r="C2" s="244"/>
      <c r="D2" s="452" t="s">
        <v>56</v>
      </c>
      <c r="E2" s="453"/>
      <c r="F2" s="454" t="s">
        <v>57</v>
      </c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245" t="s">
        <v>28</v>
      </c>
      <c r="T2" s="246"/>
      <c r="U2" s="247"/>
      <c r="V2" s="45"/>
    </row>
    <row r="3" spans="1:22" s="164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99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55"/>
      <c r="T3" s="250" t="s">
        <v>62</v>
      </c>
      <c r="U3" s="249" t="s">
        <v>63</v>
      </c>
    </row>
    <row r="4" spans="1:22" s="17" customFormat="1" ht="18" x14ac:dyDescent="0.25">
      <c r="A4" s="256">
        <v>43110</v>
      </c>
      <c r="B4" s="257" t="s">
        <v>108</v>
      </c>
      <c r="C4" s="257" t="s">
        <v>109</v>
      </c>
      <c r="D4" s="258"/>
      <c r="E4" s="258"/>
      <c r="F4" s="259"/>
      <c r="G4" s="259"/>
      <c r="H4" s="259"/>
      <c r="I4" s="259"/>
      <c r="J4" s="259">
        <v>3100</v>
      </c>
      <c r="K4" s="259"/>
      <c r="L4" s="259"/>
      <c r="M4" s="259"/>
      <c r="N4" s="259"/>
      <c r="O4" s="259"/>
      <c r="P4" s="259"/>
      <c r="Q4" s="259"/>
      <c r="R4" s="259"/>
      <c r="S4" s="260">
        <f t="shared" ref="S4:S43" si="0">+SUM(F4:R4)</f>
        <v>3100</v>
      </c>
      <c r="T4" s="261">
        <v>225334</v>
      </c>
      <c r="U4" s="262"/>
    </row>
    <row r="5" spans="1:22" s="17" customFormat="1" ht="18" x14ac:dyDescent="0.25">
      <c r="A5" s="256">
        <v>43110</v>
      </c>
      <c r="B5" s="263" t="s">
        <v>110</v>
      </c>
      <c r="C5" s="263" t="s">
        <v>111</v>
      </c>
      <c r="D5" s="258"/>
      <c r="E5" s="258"/>
      <c r="F5" s="259"/>
      <c r="G5" s="259"/>
      <c r="H5" s="259"/>
      <c r="I5" s="259"/>
      <c r="J5" s="259">
        <v>1600</v>
      </c>
      <c r="K5" s="259"/>
      <c r="L5" s="259"/>
      <c r="M5" s="259"/>
      <c r="N5" s="259"/>
      <c r="O5" s="259"/>
      <c r="P5" s="259"/>
      <c r="Q5" s="259"/>
      <c r="R5" s="259"/>
      <c r="S5" s="260">
        <f t="shared" si="0"/>
        <v>1600</v>
      </c>
      <c r="T5" s="261">
        <v>225334</v>
      </c>
      <c r="U5" s="262"/>
    </row>
    <row r="6" spans="1:22" s="17" customFormat="1" ht="18" x14ac:dyDescent="0.25">
      <c r="A6" s="256">
        <v>43419</v>
      </c>
      <c r="B6" s="263" t="s">
        <v>112</v>
      </c>
      <c r="C6" s="263" t="s">
        <v>113</v>
      </c>
      <c r="D6" s="258"/>
      <c r="E6" s="258"/>
      <c r="F6" s="259"/>
      <c r="G6" s="259"/>
      <c r="H6" s="259">
        <v>307.85000000000002</v>
      </c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307.85000000000002</v>
      </c>
      <c r="T6" s="261">
        <v>195610</v>
      </c>
      <c r="U6" s="262"/>
    </row>
    <row r="7" spans="1:22" s="17" customFormat="1" ht="18" x14ac:dyDescent="0.25">
      <c r="A7" s="256">
        <v>43416</v>
      </c>
      <c r="B7" s="263" t="s">
        <v>114</v>
      </c>
      <c r="C7" s="263" t="s">
        <v>115</v>
      </c>
      <c r="D7" s="258"/>
      <c r="E7" s="258"/>
      <c r="F7" s="259"/>
      <c r="G7" s="259">
        <v>500</v>
      </c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500</v>
      </c>
      <c r="T7" s="261" t="s">
        <v>143</v>
      </c>
      <c r="U7" s="262"/>
    </row>
    <row r="8" spans="1:22" s="17" customFormat="1" ht="18" x14ac:dyDescent="0.25">
      <c r="A8" s="256">
        <v>43112</v>
      </c>
      <c r="B8" s="263" t="s">
        <v>116</v>
      </c>
      <c r="C8" s="263" t="s">
        <v>117</v>
      </c>
      <c r="D8" s="258"/>
      <c r="E8" s="258"/>
      <c r="F8" s="259"/>
      <c r="G8" s="259">
        <v>549</v>
      </c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549</v>
      </c>
      <c r="T8" s="261" t="s">
        <v>144</v>
      </c>
      <c r="U8" s="262"/>
    </row>
    <row r="9" spans="1:22" s="17" customFormat="1" ht="18" x14ac:dyDescent="0.25">
      <c r="A9" s="256">
        <v>43126</v>
      </c>
      <c r="B9" s="263" t="s">
        <v>118</v>
      </c>
      <c r="C9" s="263" t="s">
        <v>119</v>
      </c>
      <c r="D9" s="258">
        <v>51</v>
      </c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1"/>
      <c r="U9" s="262"/>
    </row>
    <row r="10" spans="1:22" s="17" customFormat="1" ht="18" x14ac:dyDescent="0.25">
      <c r="A10" s="256">
        <v>43116</v>
      </c>
      <c r="B10" s="263" t="s">
        <v>120</v>
      </c>
      <c r="C10" s="263" t="s">
        <v>121</v>
      </c>
      <c r="D10" s="258"/>
      <c r="E10" s="258"/>
      <c r="F10" s="259">
        <v>17900</v>
      </c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17900</v>
      </c>
      <c r="T10" s="261">
        <v>185523</v>
      </c>
      <c r="U10" s="262"/>
    </row>
    <row r="11" spans="1:22" s="17" customFormat="1" ht="18" x14ac:dyDescent="0.25">
      <c r="A11" s="256">
        <v>43125</v>
      </c>
      <c r="B11" s="263" t="s">
        <v>122</v>
      </c>
      <c r="C11" s="263" t="s">
        <v>123</v>
      </c>
      <c r="D11" s="258"/>
      <c r="E11" s="258"/>
      <c r="F11" s="259">
        <v>620</v>
      </c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620</v>
      </c>
      <c r="T11" s="261">
        <v>1981</v>
      </c>
      <c r="U11" s="262"/>
    </row>
    <row r="12" spans="1:22" s="17" customFormat="1" ht="18" x14ac:dyDescent="0.25">
      <c r="A12" s="256">
        <v>43125</v>
      </c>
      <c r="B12" s="263" t="s">
        <v>124</v>
      </c>
      <c r="C12" s="263" t="s">
        <v>125</v>
      </c>
      <c r="D12" s="258"/>
      <c r="E12" s="258"/>
      <c r="F12" s="259"/>
      <c r="G12" s="259">
        <v>130</v>
      </c>
      <c r="H12" s="259"/>
      <c r="I12" s="259"/>
      <c r="J12" s="259"/>
      <c r="K12" s="259">
        <v>250</v>
      </c>
      <c r="L12" s="259"/>
      <c r="M12" s="259"/>
      <c r="N12" s="259"/>
      <c r="O12" s="259"/>
      <c r="P12" s="259"/>
      <c r="Q12" s="259"/>
      <c r="R12" s="259"/>
      <c r="S12" s="260">
        <f t="shared" si="0"/>
        <v>380</v>
      </c>
      <c r="T12" s="261" t="s">
        <v>145</v>
      </c>
      <c r="U12" s="262"/>
    </row>
    <row r="13" spans="1:22" s="17" customFormat="1" ht="18" x14ac:dyDescent="0.25">
      <c r="A13" s="256">
        <v>43128</v>
      </c>
      <c r="B13" s="263" t="s">
        <v>118</v>
      </c>
      <c r="C13" s="263" t="s">
        <v>141</v>
      </c>
      <c r="D13" s="258">
        <v>600</v>
      </c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0</v>
      </c>
      <c r="T13" s="261"/>
      <c r="U13" s="262"/>
    </row>
    <row r="14" spans="1:22" s="17" customFormat="1" ht="18" x14ac:dyDescent="0.25">
      <c r="A14" s="256">
        <v>43128</v>
      </c>
      <c r="B14" s="263" t="s">
        <v>118</v>
      </c>
      <c r="C14" s="263" t="s">
        <v>142</v>
      </c>
      <c r="D14" s="258">
        <v>225</v>
      </c>
      <c r="E14" s="258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0</v>
      </c>
      <c r="T14" s="261"/>
      <c r="U14" s="262"/>
    </row>
    <row r="15" spans="1:22" s="17" customFormat="1" ht="18" x14ac:dyDescent="0.25">
      <c r="A15" s="256">
        <v>43130</v>
      </c>
      <c r="B15" s="263" t="s">
        <v>118</v>
      </c>
      <c r="C15" s="263" t="s">
        <v>152</v>
      </c>
      <c r="D15" s="258">
        <v>750</v>
      </c>
      <c r="E15" s="258"/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0</v>
      </c>
      <c r="T15" s="261"/>
      <c r="U15" s="262"/>
    </row>
    <row r="16" spans="1:22" s="17" customFormat="1" ht="18" x14ac:dyDescent="0.25">
      <c r="A16" s="256">
        <v>43128</v>
      </c>
      <c r="B16" s="263" t="s">
        <v>118</v>
      </c>
      <c r="C16" s="263" t="s">
        <v>153</v>
      </c>
      <c r="D16" s="258">
        <v>700</v>
      </c>
      <c r="E16" s="258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0</v>
      </c>
      <c r="T16" s="261"/>
      <c r="U16" s="262"/>
    </row>
    <row r="17" spans="1:21" s="17" customFormat="1" ht="18" x14ac:dyDescent="0.25">
      <c r="A17" s="256">
        <v>43130</v>
      </c>
      <c r="B17" s="263" t="s">
        <v>118</v>
      </c>
      <c r="C17" s="263" t="s">
        <v>154</v>
      </c>
      <c r="D17" s="258">
        <v>750</v>
      </c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0</v>
      </c>
      <c r="T17" s="261"/>
      <c r="U17" s="262"/>
    </row>
    <row r="18" spans="1:21" s="17" customFormat="1" ht="18" x14ac:dyDescent="0.25">
      <c r="A18" s="256">
        <v>43129</v>
      </c>
      <c r="B18" s="263" t="s">
        <v>118</v>
      </c>
      <c r="C18" s="263" t="s">
        <v>156</v>
      </c>
      <c r="D18" s="258">
        <v>750</v>
      </c>
      <c r="E18" s="258"/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0</v>
      </c>
      <c r="T18" s="261"/>
      <c r="U18" s="262"/>
    </row>
    <row r="19" spans="1:21" s="17" customFormat="1" ht="18" x14ac:dyDescent="0.25">
      <c r="A19" s="256">
        <v>43129</v>
      </c>
      <c r="B19" s="263" t="s">
        <v>118</v>
      </c>
      <c r="C19" s="263" t="s">
        <v>155</v>
      </c>
      <c r="D19" s="258">
        <v>750</v>
      </c>
      <c r="E19" s="258"/>
      <c r="F19" s="259"/>
      <c r="G19" s="259"/>
      <c r="H19" s="259"/>
      <c r="I19" s="259"/>
      <c r="J19" s="259"/>
      <c r="K19" s="259"/>
      <c r="L19" s="259"/>
      <c r="M19" s="259"/>
      <c r="N19" s="259"/>
      <c r="O19" s="259"/>
      <c r="P19" s="259"/>
      <c r="Q19" s="259"/>
      <c r="R19" s="259"/>
      <c r="S19" s="260">
        <f t="shared" si="0"/>
        <v>0</v>
      </c>
      <c r="T19" s="261"/>
      <c r="U19" s="262"/>
    </row>
    <row r="20" spans="1:21" s="17" customFormat="1" ht="18" x14ac:dyDescent="0.25">
      <c r="A20" s="256">
        <v>43129</v>
      </c>
      <c r="B20" s="263" t="s">
        <v>118</v>
      </c>
      <c r="C20" s="263" t="s">
        <v>157</v>
      </c>
      <c r="D20" s="258">
        <v>750</v>
      </c>
      <c r="E20" s="258"/>
      <c r="F20" s="259"/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0</v>
      </c>
      <c r="T20" s="261"/>
      <c r="U20" s="262"/>
    </row>
    <row r="21" spans="1:21" s="17" customFormat="1" ht="18" x14ac:dyDescent="0.25">
      <c r="A21" s="256">
        <v>43129</v>
      </c>
      <c r="B21" s="263" t="s">
        <v>118</v>
      </c>
      <c r="C21" s="263" t="s">
        <v>158</v>
      </c>
      <c r="D21" s="258">
        <v>750</v>
      </c>
      <c r="E21" s="258"/>
      <c r="F21" s="259"/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0</v>
      </c>
      <c r="T21" s="261"/>
      <c r="U21" s="262"/>
    </row>
    <row r="22" spans="1:21" s="17" customFormat="1" ht="18" x14ac:dyDescent="0.25">
      <c r="A22" s="256">
        <v>43129</v>
      </c>
      <c r="B22" s="263" t="s">
        <v>118</v>
      </c>
      <c r="C22" s="263" t="s">
        <v>159</v>
      </c>
      <c r="D22" s="258">
        <v>750</v>
      </c>
      <c r="E22" s="258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0</v>
      </c>
      <c r="T22" s="261"/>
      <c r="U22" s="262"/>
    </row>
    <row r="23" spans="1:21" s="17" customFormat="1" ht="18" x14ac:dyDescent="0.25">
      <c r="A23" s="256">
        <v>43129</v>
      </c>
      <c r="B23" s="263" t="s">
        <v>118</v>
      </c>
      <c r="C23" s="263" t="s">
        <v>160</v>
      </c>
      <c r="D23" s="258">
        <v>750</v>
      </c>
      <c r="E23" s="258"/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60">
        <f t="shared" si="0"/>
        <v>0</v>
      </c>
      <c r="T23" s="261"/>
      <c r="U23" s="262"/>
    </row>
    <row r="24" spans="1:21" s="17" customFormat="1" ht="18" x14ac:dyDescent="0.25">
      <c r="A24" s="256">
        <v>43129</v>
      </c>
      <c r="B24" s="263" t="s">
        <v>118</v>
      </c>
      <c r="C24" s="263" t="s">
        <v>161</v>
      </c>
      <c r="D24" s="258">
        <v>750</v>
      </c>
      <c r="E24" s="258"/>
      <c r="F24" s="259"/>
      <c r="G24" s="259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259"/>
      <c r="S24" s="260">
        <f t="shared" si="0"/>
        <v>0</v>
      </c>
      <c r="T24" s="261"/>
      <c r="U24" s="262"/>
    </row>
    <row r="25" spans="1:21" s="17" customFormat="1" ht="18" x14ac:dyDescent="0.25">
      <c r="A25" s="256">
        <v>43129</v>
      </c>
      <c r="B25" s="263" t="s">
        <v>118</v>
      </c>
      <c r="C25" s="263" t="s">
        <v>162</v>
      </c>
      <c r="D25" s="258">
        <v>1500</v>
      </c>
      <c r="E25" s="258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60">
        <f t="shared" si="0"/>
        <v>0</v>
      </c>
      <c r="T25" s="261"/>
      <c r="U25" s="262"/>
    </row>
    <row r="26" spans="1:21" s="17" customFormat="1" ht="18" x14ac:dyDescent="0.25">
      <c r="A26" s="256">
        <v>43129</v>
      </c>
      <c r="B26" s="263" t="s">
        <v>118</v>
      </c>
      <c r="C26" s="263" t="s">
        <v>163</v>
      </c>
      <c r="D26" s="258">
        <v>750</v>
      </c>
      <c r="E26" s="258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60">
        <f t="shared" si="0"/>
        <v>0</v>
      </c>
      <c r="T26" s="261"/>
      <c r="U26" s="262"/>
    </row>
    <row r="27" spans="1:21" s="17" customFormat="1" ht="18" x14ac:dyDescent="0.25">
      <c r="A27" s="256">
        <v>42764</v>
      </c>
      <c r="B27" s="263" t="s">
        <v>118</v>
      </c>
      <c r="C27" s="263" t="s">
        <v>164</v>
      </c>
      <c r="D27" s="258">
        <v>750</v>
      </c>
      <c r="E27" s="258"/>
      <c r="F27" s="259"/>
      <c r="G27" s="259"/>
      <c r="H27" s="259"/>
      <c r="I27" s="259"/>
      <c r="J27" s="259"/>
      <c r="K27" s="259"/>
      <c r="L27" s="259"/>
      <c r="M27" s="259"/>
      <c r="N27" s="259"/>
      <c r="O27" s="259"/>
      <c r="P27" s="259"/>
      <c r="Q27" s="259"/>
      <c r="R27" s="259"/>
      <c r="S27" s="260">
        <f t="shared" si="0"/>
        <v>0</v>
      </c>
      <c r="T27" s="261"/>
      <c r="U27" s="262"/>
    </row>
    <row r="28" spans="1:21" s="17" customFormat="1" ht="18" x14ac:dyDescent="0.25">
      <c r="A28" s="256">
        <v>43129</v>
      </c>
      <c r="B28" s="263" t="s">
        <v>118</v>
      </c>
      <c r="C28" s="263" t="s">
        <v>165</v>
      </c>
      <c r="D28" s="258">
        <v>750</v>
      </c>
      <c r="E28" s="258"/>
      <c r="F28" s="259"/>
      <c r="G28" s="259"/>
      <c r="H28" s="259"/>
      <c r="I28" s="259"/>
      <c r="J28" s="259"/>
      <c r="K28" s="259"/>
      <c r="L28" s="259"/>
      <c r="M28" s="259"/>
      <c r="N28" s="259"/>
      <c r="O28" s="259"/>
      <c r="P28" s="259"/>
      <c r="Q28" s="259"/>
      <c r="R28" s="259"/>
      <c r="S28" s="260">
        <f t="shared" si="0"/>
        <v>0</v>
      </c>
      <c r="T28" s="261"/>
      <c r="U28" s="262"/>
    </row>
    <row r="29" spans="1:21" s="17" customFormat="1" ht="18" x14ac:dyDescent="0.25">
      <c r="A29" s="256">
        <v>43129</v>
      </c>
      <c r="B29" s="263" t="s">
        <v>118</v>
      </c>
      <c r="C29" s="263" t="s">
        <v>166</v>
      </c>
      <c r="D29" s="258">
        <v>500</v>
      </c>
      <c r="E29" s="258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60">
        <f t="shared" si="0"/>
        <v>0</v>
      </c>
      <c r="T29" s="261"/>
      <c r="U29" s="262"/>
    </row>
    <row r="30" spans="1:21" s="17" customFormat="1" ht="18" x14ac:dyDescent="0.25">
      <c r="A30" s="256">
        <v>43129</v>
      </c>
      <c r="B30" s="263" t="s">
        <v>118</v>
      </c>
      <c r="C30" s="263" t="s">
        <v>167</v>
      </c>
      <c r="D30" s="258">
        <v>750</v>
      </c>
      <c r="E30" s="258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60">
        <f t="shared" si="0"/>
        <v>0</v>
      </c>
      <c r="T30" s="261"/>
      <c r="U30" s="262"/>
    </row>
    <row r="31" spans="1:21" s="17" customFormat="1" ht="18" x14ac:dyDescent="0.25">
      <c r="A31" s="256">
        <v>43130</v>
      </c>
      <c r="B31" s="263" t="s">
        <v>118</v>
      </c>
      <c r="C31" s="263" t="s">
        <v>168</v>
      </c>
      <c r="D31" s="258">
        <v>750</v>
      </c>
      <c r="E31" s="258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60">
        <f t="shared" si="0"/>
        <v>0</v>
      </c>
      <c r="T31" s="261"/>
      <c r="U31" s="262"/>
    </row>
    <row r="32" spans="1:21" s="17" customFormat="1" ht="18" x14ac:dyDescent="0.25">
      <c r="A32" s="256">
        <v>43130</v>
      </c>
      <c r="B32" s="263" t="s">
        <v>118</v>
      </c>
      <c r="C32" s="263" t="s">
        <v>169</v>
      </c>
      <c r="D32" s="258">
        <v>750</v>
      </c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60">
        <f t="shared" si="0"/>
        <v>0</v>
      </c>
      <c r="T32" s="261"/>
      <c r="U32" s="262"/>
    </row>
    <row r="33" spans="1:21" s="17" customFormat="1" ht="18" x14ac:dyDescent="0.25">
      <c r="A33" s="256">
        <v>43128</v>
      </c>
      <c r="B33" s="263" t="s">
        <v>118</v>
      </c>
      <c r="C33" s="263" t="s">
        <v>170</v>
      </c>
      <c r="D33" s="258">
        <v>700</v>
      </c>
      <c r="E33" s="258"/>
      <c r="F33" s="259"/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60">
        <f t="shared" si="0"/>
        <v>0</v>
      </c>
      <c r="T33" s="261"/>
      <c r="U33" s="262"/>
    </row>
    <row r="34" spans="1:21" s="17" customFormat="1" ht="18" x14ac:dyDescent="0.25">
      <c r="A34" s="256">
        <v>43128</v>
      </c>
      <c r="B34" s="263" t="s">
        <v>118</v>
      </c>
      <c r="C34" s="263" t="s">
        <v>171</v>
      </c>
      <c r="D34" s="258">
        <v>700</v>
      </c>
      <c r="E34" s="258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60">
        <f t="shared" si="0"/>
        <v>0</v>
      </c>
      <c r="T34" s="261"/>
      <c r="U34" s="262"/>
    </row>
    <row r="35" spans="1:21" s="17" customFormat="1" ht="18" x14ac:dyDescent="0.25">
      <c r="A35" s="256">
        <v>43128</v>
      </c>
      <c r="B35" s="263" t="s">
        <v>118</v>
      </c>
      <c r="C35" s="263" t="s">
        <v>172</v>
      </c>
      <c r="D35" s="258">
        <v>700</v>
      </c>
      <c r="E35" s="258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60">
        <f t="shared" si="0"/>
        <v>0</v>
      </c>
      <c r="T35" s="261"/>
      <c r="U35" s="262"/>
    </row>
    <row r="36" spans="1:21" s="17" customFormat="1" ht="18" x14ac:dyDescent="0.25">
      <c r="A36" s="256"/>
      <c r="B36" s="263"/>
      <c r="C36" s="263"/>
      <c r="D36" s="258"/>
      <c r="E36" s="258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60">
        <f t="shared" si="0"/>
        <v>0</v>
      </c>
      <c r="T36" s="261"/>
      <c r="U36" s="262"/>
    </row>
    <row r="37" spans="1:21" s="17" customFormat="1" ht="18" x14ac:dyDescent="0.25">
      <c r="A37" s="256"/>
      <c r="B37" s="263"/>
      <c r="C37" s="263"/>
      <c r="D37" s="258"/>
      <c r="E37" s="258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60">
        <f t="shared" si="0"/>
        <v>0</v>
      </c>
      <c r="T37" s="261"/>
      <c r="U37" s="262"/>
    </row>
    <row r="38" spans="1:21" s="17" customFormat="1" ht="18" x14ac:dyDescent="0.25">
      <c r="A38" s="256"/>
      <c r="B38" s="263"/>
      <c r="C38" s="263"/>
      <c r="D38" s="258"/>
      <c r="E38" s="258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60">
        <f t="shared" si="0"/>
        <v>0</v>
      </c>
      <c r="T38" s="261"/>
      <c r="U38" s="262"/>
    </row>
    <row r="39" spans="1:21" s="17" customFormat="1" ht="18" x14ac:dyDescent="0.25">
      <c r="A39" s="256"/>
      <c r="B39" s="263"/>
      <c r="C39" s="263"/>
      <c r="D39" s="258"/>
      <c r="E39" s="258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9"/>
      <c r="R39" s="259"/>
      <c r="S39" s="260">
        <f t="shared" si="0"/>
        <v>0</v>
      </c>
      <c r="T39" s="261"/>
      <c r="U39" s="262"/>
    </row>
    <row r="40" spans="1:21" s="17" customFormat="1" ht="18" x14ac:dyDescent="0.25">
      <c r="A40" s="256"/>
      <c r="B40" s="263"/>
      <c r="C40" s="263"/>
      <c r="D40" s="258"/>
      <c r="E40" s="258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60">
        <f t="shared" si="0"/>
        <v>0</v>
      </c>
      <c r="T40" s="261"/>
      <c r="U40" s="262"/>
    </row>
    <row r="41" spans="1:21" s="17" customFormat="1" ht="18" x14ac:dyDescent="0.25">
      <c r="A41" s="256"/>
      <c r="B41" s="263"/>
      <c r="C41" s="263"/>
      <c r="D41" s="258"/>
      <c r="E41" s="258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60">
        <f t="shared" si="0"/>
        <v>0</v>
      </c>
      <c r="T41" s="261"/>
      <c r="U41" s="262"/>
    </row>
    <row r="42" spans="1:21" s="17" customFormat="1" ht="18" x14ac:dyDescent="0.25">
      <c r="A42" s="256"/>
      <c r="B42" s="257"/>
      <c r="C42" s="257"/>
      <c r="D42" s="258"/>
      <c r="E42" s="258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60">
        <f t="shared" si="0"/>
        <v>0</v>
      </c>
      <c r="T42" s="264"/>
      <c r="U42" s="265"/>
    </row>
    <row r="43" spans="1:21" s="17" customFormat="1" ht="18.75" thickBot="1" x14ac:dyDescent="0.3">
      <c r="A43" s="266"/>
      <c r="B43" s="267"/>
      <c r="C43" s="267"/>
      <c r="D43" s="258"/>
      <c r="E43" s="258"/>
      <c r="F43" s="259"/>
      <c r="G43" s="259"/>
      <c r="H43" s="259"/>
      <c r="I43" s="259"/>
      <c r="J43" s="259"/>
      <c r="K43" s="259"/>
      <c r="L43" s="259"/>
      <c r="M43" s="259"/>
      <c r="N43" s="259"/>
      <c r="O43" s="259"/>
      <c r="P43" s="259"/>
      <c r="Q43" s="259"/>
      <c r="R43" s="259"/>
      <c r="S43" s="268">
        <f t="shared" si="0"/>
        <v>0</v>
      </c>
      <c r="T43" s="269"/>
      <c r="U43" s="270"/>
    </row>
    <row r="44" spans="1:21" s="46" customFormat="1" ht="18.75" thickBot="1" x14ac:dyDescent="0.3">
      <c r="A44" s="271" t="s">
        <v>64</v>
      </c>
      <c r="B44" s="272"/>
      <c r="C44" s="273"/>
      <c r="D44" s="274">
        <f t="shared" ref="D44:S44" si="1">SUM(D4:D43)</f>
        <v>16926</v>
      </c>
      <c r="E44" s="274">
        <f t="shared" si="1"/>
        <v>0</v>
      </c>
      <c r="F44" s="274">
        <f t="shared" si="1"/>
        <v>18520</v>
      </c>
      <c r="G44" s="274">
        <f t="shared" si="1"/>
        <v>1179</v>
      </c>
      <c r="H44" s="274">
        <f t="shared" si="1"/>
        <v>307.85000000000002</v>
      </c>
      <c r="I44" s="274">
        <f t="shared" si="1"/>
        <v>0</v>
      </c>
      <c r="J44" s="274">
        <f t="shared" si="1"/>
        <v>4700</v>
      </c>
      <c r="K44" s="274">
        <f t="shared" si="1"/>
        <v>250</v>
      </c>
      <c r="L44" s="274">
        <f t="shared" si="1"/>
        <v>0</v>
      </c>
      <c r="M44" s="274">
        <f t="shared" si="1"/>
        <v>0</v>
      </c>
      <c r="N44" s="274">
        <f t="shared" si="1"/>
        <v>0</v>
      </c>
      <c r="O44" s="274">
        <f t="shared" si="1"/>
        <v>0</v>
      </c>
      <c r="P44" s="274">
        <f t="shared" si="1"/>
        <v>0</v>
      </c>
      <c r="Q44" s="274">
        <f t="shared" si="1"/>
        <v>0</v>
      </c>
      <c r="R44" s="274">
        <f t="shared" si="1"/>
        <v>0</v>
      </c>
      <c r="S44" s="274">
        <f t="shared" si="1"/>
        <v>24956.85</v>
      </c>
      <c r="T44" s="275"/>
      <c r="U44" s="276"/>
    </row>
    <row r="45" spans="1:21" s="191" customFormat="1" ht="18" x14ac:dyDescent="0.25">
      <c r="A45" s="277"/>
      <c r="B45" s="277"/>
      <c r="C45" s="278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80"/>
      <c r="U45" s="281"/>
    </row>
    <row r="46" spans="1:21" s="191" customFormat="1" ht="15" customHeight="1" thickBot="1" x14ac:dyDescent="0.3">
      <c r="A46" s="277"/>
      <c r="B46" s="277"/>
      <c r="C46" s="278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82"/>
      <c r="R46" s="283"/>
      <c r="S46" s="279"/>
      <c r="T46" s="280"/>
      <c r="U46" s="281"/>
    </row>
    <row r="47" spans="1:21" s="191" customFormat="1" ht="21" customHeight="1" thickBot="1" x14ac:dyDescent="0.3">
      <c r="A47" s="277"/>
      <c r="B47" s="277"/>
      <c r="C47" s="278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438" t="s">
        <v>106</v>
      </c>
      <c r="Q47" s="439"/>
      <c r="R47" s="284">
        <f>R44/S44</f>
        <v>0</v>
      </c>
      <c r="S47" s="279"/>
      <c r="T47" s="280"/>
      <c r="U47" s="281"/>
    </row>
    <row r="48" spans="1:21" s="3" customFormat="1" ht="19.5" thickBot="1" x14ac:dyDescent="0.35">
      <c r="A48" s="285"/>
      <c r="B48" s="218"/>
      <c r="C48" s="218"/>
      <c r="D48" s="285"/>
      <c r="E48" s="285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85"/>
      <c r="Q48" s="218"/>
      <c r="R48" s="218"/>
      <c r="S48" s="218"/>
      <c r="T48" s="218"/>
      <c r="U48" s="218"/>
    </row>
    <row r="49" spans="1:21" s="178" customFormat="1" ht="19.5" thickBot="1" x14ac:dyDescent="0.35">
      <c r="A49" s="286" t="s">
        <v>65</v>
      </c>
      <c r="B49" s="287"/>
      <c r="C49" s="288"/>
      <c r="D49" s="289"/>
      <c r="E49" s="290"/>
      <c r="F49" s="291"/>
      <c r="G49" s="292"/>
      <c r="H49" s="293"/>
      <c r="I49" s="293"/>
      <c r="J49" s="294"/>
      <c r="K49" s="294"/>
      <c r="L49" s="293"/>
      <c r="M49" s="295"/>
      <c r="N49" s="294"/>
      <c r="O49" s="294"/>
      <c r="P49" s="296"/>
      <c r="Q49" s="297"/>
      <c r="R49" s="298"/>
      <c r="S49" s="299">
        <f>+SUM(F49:R49)</f>
        <v>0</v>
      </c>
      <c r="T49" s="300"/>
      <c r="U49" s="300"/>
    </row>
    <row r="50" spans="1:21" s="178" customFormat="1" ht="19.5" thickBot="1" x14ac:dyDescent="0.35">
      <c r="A50" s="301" t="s">
        <v>103</v>
      </c>
      <c r="B50" s="302"/>
      <c r="C50" s="303"/>
      <c r="D50" s="304"/>
      <c r="E50" s="304"/>
      <c r="F50" s="305"/>
      <c r="G50" s="294"/>
      <c r="H50" s="306"/>
      <c r="I50" s="293"/>
      <c r="J50" s="294"/>
      <c r="K50" s="294"/>
      <c r="L50" s="293"/>
      <c r="M50" s="295"/>
      <c r="N50" s="294"/>
      <c r="O50" s="297"/>
      <c r="P50" s="293"/>
      <c r="Q50" s="298"/>
      <c r="R50" s="307"/>
      <c r="S50" s="308">
        <f>+SUM(F50:R50)</f>
        <v>0</v>
      </c>
      <c r="T50" s="300"/>
      <c r="U50" s="300"/>
    </row>
    <row r="51" spans="1:21" s="47" customFormat="1" ht="19.5" thickBot="1" x14ac:dyDescent="0.35">
      <c r="A51" s="309" t="s">
        <v>66</v>
      </c>
      <c r="B51" s="310"/>
      <c r="C51" s="311"/>
      <c r="D51" s="312"/>
      <c r="E51" s="313"/>
      <c r="F51" s="314"/>
      <c r="G51" s="315"/>
      <c r="H51" s="316"/>
      <c r="I51" s="317"/>
      <c r="J51" s="314"/>
      <c r="K51" s="318"/>
      <c r="L51" s="314"/>
      <c r="M51" s="314"/>
      <c r="N51" s="314"/>
      <c r="O51" s="314"/>
      <c r="P51" s="314"/>
      <c r="Q51" s="314"/>
      <c r="R51" s="319"/>
      <c r="S51" s="298">
        <f>+SUM(F51:R51)</f>
        <v>0</v>
      </c>
      <c r="T51" s="320"/>
      <c r="U51" s="320"/>
    </row>
    <row r="52" spans="1:21" s="47" customFormat="1" ht="19.5" thickBot="1" x14ac:dyDescent="0.35">
      <c r="A52" s="321" t="s">
        <v>67</v>
      </c>
      <c r="B52" s="322"/>
      <c r="C52" s="311"/>
      <c r="D52" s="323"/>
      <c r="E52" s="324"/>
      <c r="F52" s="325"/>
      <c r="G52" s="314"/>
      <c r="H52" s="326"/>
      <c r="I52" s="327"/>
      <c r="J52" s="327"/>
      <c r="K52" s="298"/>
      <c r="L52" s="328"/>
      <c r="M52" s="314"/>
      <c r="N52" s="314"/>
      <c r="O52" s="314"/>
      <c r="P52" s="314"/>
      <c r="Q52" s="314"/>
      <c r="R52" s="327"/>
      <c r="S52" s="298">
        <f>+SUM(F52:R52)</f>
        <v>0</v>
      </c>
      <c r="T52" s="320"/>
      <c r="U52" s="320"/>
    </row>
    <row r="53" spans="1:21" s="47" customFormat="1" ht="19.5" thickBot="1" x14ac:dyDescent="0.35">
      <c r="A53" s="329" t="s">
        <v>68</v>
      </c>
      <c r="B53" s="329"/>
      <c r="C53" s="329"/>
      <c r="D53" s="330"/>
      <c r="E53" s="331">
        <f>+'CAJA CHICA'!E21</f>
        <v>500</v>
      </c>
      <c r="F53" s="331">
        <f>+'CAJA CHICA'!F21</f>
        <v>90</v>
      </c>
      <c r="G53" s="331">
        <f>+'CAJA CHICA'!G21</f>
        <v>0</v>
      </c>
      <c r="H53" s="331">
        <f>+'CAJA CHICA'!H21</f>
        <v>0</v>
      </c>
      <c r="I53" s="331">
        <f>+'CAJA CHICA'!I21</f>
        <v>0</v>
      </c>
      <c r="J53" s="331">
        <f>+'CAJA CHICA'!J21</f>
        <v>0</v>
      </c>
      <c r="K53" s="331">
        <f>+'CAJA CHICA'!K21</f>
        <v>185</v>
      </c>
      <c r="L53" s="331">
        <f>+'CAJA CHICA'!L21</f>
        <v>0</v>
      </c>
      <c r="M53" s="331">
        <f>+'CAJA CHICA'!M21</f>
        <v>0</v>
      </c>
      <c r="N53" s="331">
        <f>+'CAJA CHICA'!N21</f>
        <v>0</v>
      </c>
      <c r="O53" s="331">
        <f>+'CAJA CHICA'!O21</f>
        <v>0</v>
      </c>
      <c r="P53" s="331">
        <f>+'CAJA CHICA'!P21</f>
        <v>0</v>
      </c>
      <c r="Q53" s="331">
        <f>+'CAJA CHICA'!Q21</f>
        <v>0</v>
      </c>
      <c r="R53" s="331">
        <f>+'CAJA CHICA'!R21</f>
        <v>0</v>
      </c>
      <c r="S53" s="331">
        <f>+'CAJA CHICA'!S21</f>
        <v>275</v>
      </c>
      <c r="T53" s="332"/>
      <c r="U53" s="320"/>
    </row>
    <row r="54" spans="1:21" s="48" customFormat="1" ht="18.75" thickBot="1" x14ac:dyDescent="0.3">
      <c r="A54" s="333" t="s">
        <v>69</v>
      </c>
      <c r="B54" s="271"/>
      <c r="C54" s="272"/>
      <c r="D54" s="272"/>
      <c r="E54" s="334" t="s">
        <v>70</v>
      </c>
      <c r="F54" s="335">
        <f t="shared" ref="F54:P54" si="2">+F44+F49+F51+F52+F53</f>
        <v>18610</v>
      </c>
      <c r="G54" s="335">
        <f t="shared" si="2"/>
        <v>1179</v>
      </c>
      <c r="H54" s="335">
        <f t="shared" si="2"/>
        <v>307.85000000000002</v>
      </c>
      <c r="I54" s="335">
        <f t="shared" si="2"/>
        <v>0</v>
      </c>
      <c r="J54" s="335">
        <f t="shared" si="2"/>
        <v>4700</v>
      </c>
      <c r="K54" s="335">
        <f t="shared" si="2"/>
        <v>435</v>
      </c>
      <c r="L54" s="335">
        <f t="shared" si="2"/>
        <v>0</v>
      </c>
      <c r="M54" s="335">
        <f t="shared" si="2"/>
        <v>0</v>
      </c>
      <c r="N54" s="335">
        <f t="shared" si="2"/>
        <v>0</v>
      </c>
      <c r="O54" s="335">
        <f t="shared" si="2"/>
        <v>0</v>
      </c>
      <c r="P54" s="335">
        <f t="shared" si="2"/>
        <v>0</v>
      </c>
      <c r="Q54" s="335">
        <f>SUM(Q53,Q44)</f>
        <v>0</v>
      </c>
      <c r="R54" s="335">
        <f>+R44+R51+R52+R53</f>
        <v>0</v>
      </c>
      <c r="S54" s="336">
        <f>+S53+S52+S44+S51+S49+D44+S50</f>
        <v>42157.85</v>
      </c>
      <c r="T54" s="337"/>
      <c r="U54" s="337"/>
    </row>
    <row r="55" spans="1:21" s="47" customFormat="1" ht="19.5" thickBot="1" x14ac:dyDescent="0.35">
      <c r="A55" s="338"/>
      <c r="B55" s="320"/>
      <c r="C55" s="320"/>
      <c r="D55" s="339"/>
      <c r="E55" s="320"/>
      <c r="F55" s="339"/>
      <c r="G55" s="332"/>
      <c r="H55" s="332"/>
      <c r="I55" s="332"/>
      <c r="J55" s="332"/>
      <c r="K55" s="332"/>
      <c r="L55" s="332"/>
      <c r="M55" s="332"/>
      <c r="N55" s="332"/>
      <c r="O55" s="332"/>
      <c r="P55" s="332"/>
      <c r="Q55" s="332"/>
      <c r="R55" s="332"/>
      <c r="S55" s="320"/>
      <c r="T55" s="320"/>
      <c r="U55" s="320"/>
    </row>
    <row r="56" spans="1:21" s="47" customFormat="1" ht="19.5" thickBot="1" x14ac:dyDescent="0.35">
      <c r="A56" s="440" t="s">
        <v>71</v>
      </c>
      <c r="B56" s="440"/>
      <c r="C56" s="441"/>
      <c r="D56" s="340">
        <f>SUM(D44,E44,S44,S49,S50,S51,S52,S53)</f>
        <v>42157.85</v>
      </c>
      <c r="E56" s="320"/>
      <c r="F56" s="332"/>
      <c r="G56" s="332"/>
      <c r="H56" s="332"/>
      <c r="I56" s="332"/>
      <c r="J56" s="332"/>
      <c r="K56" s="332"/>
      <c r="L56" s="332"/>
      <c r="M56" s="332"/>
      <c r="N56" s="332"/>
      <c r="O56" s="332"/>
      <c r="P56" s="332"/>
      <c r="Q56" s="332"/>
      <c r="R56" s="332"/>
      <c r="S56" s="337"/>
      <c r="T56" s="320"/>
      <c r="U56" s="320"/>
    </row>
    <row r="57" spans="1:21" s="47" customFormat="1" ht="19.5" thickBot="1" x14ac:dyDescent="0.35">
      <c r="A57" s="338"/>
      <c r="B57" s="320"/>
      <c r="C57" s="320"/>
      <c r="D57" s="320"/>
      <c r="E57" s="320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7"/>
      <c r="T57" s="320"/>
      <c r="U57" s="320"/>
    </row>
    <row r="58" spans="1:21" s="47" customFormat="1" ht="18.75" thickBot="1" x14ac:dyDescent="0.3">
      <c r="A58" s="442" t="s">
        <v>107</v>
      </c>
      <c r="B58" s="443"/>
      <c r="C58" s="443"/>
      <c r="D58" s="443"/>
      <c r="E58" s="444"/>
      <c r="F58" s="341">
        <f>+PRESUPUESTO!B4</f>
        <v>10000</v>
      </c>
      <c r="G58" s="342">
        <f>+PRESUPUESTO!C4</f>
        <v>0</v>
      </c>
      <c r="H58" s="341">
        <f>+PRESUPUESTO!D4</f>
        <v>0</v>
      </c>
      <c r="I58" s="342">
        <f>+PRESUPUESTO!E4</f>
        <v>0</v>
      </c>
      <c r="J58" s="341">
        <f>+PRESUPUESTO!F4</f>
        <v>0</v>
      </c>
      <c r="K58" s="342">
        <f>+PRESUPUESTO!G4</f>
        <v>0</v>
      </c>
      <c r="L58" s="341">
        <f>+PRESUPUESTO!H4</f>
        <v>0</v>
      </c>
      <c r="M58" s="342">
        <f>+PRESUPUESTO!I4</f>
        <v>0</v>
      </c>
      <c r="N58" s="341">
        <f>+PRESUPUESTO!J4</f>
        <v>0</v>
      </c>
      <c r="O58" s="342">
        <f>+PRESUPUESTO!K4</f>
        <v>0</v>
      </c>
      <c r="P58" s="341">
        <f>+PRESUPUESTO!L4</f>
        <v>0</v>
      </c>
      <c r="Q58" s="342">
        <f>+PRESUPUESTO!M4</f>
        <v>0</v>
      </c>
      <c r="R58" s="341">
        <f>+PRESUPUESTO!P4</f>
        <v>0</v>
      </c>
      <c r="S58" s="341">
        <f>+PRESUPUESTO!Q4</f>
        <v>0</v>
      </c>
      <c r="T58" s="339"/>
      <c r="U58" s="339"/>
    </row>
    <row r="59" spans="1:21" s="47" customFormat="1" ht="18.75" thickBot="1" x14ac:dyDescent="0.3">
      <c r="A59" s="445" t="s">
        <v>72</v>
      </c>
      <c r="B59" s="446"/>
      <c r="C59" s="446"/>
      <c r="D59" s="446"/>
      <c r="E59" s="446"/>
      <c r="F59" s="343">
        <f t="shared" ref="F59:S59" si="3">+F58-F54</f>
        <v>-8610</v>
      </c>
      <c r="G59" s="341">
        <f t="shared" si="3"/>
        <v>-1179</v>
      </c>
      <c r="H59" s="344">
        <f>+H58-H54</f>
        <v>-307.85000000000002</v>
      </c>
      <c r="I59" s="341">
        <f>+I58-I54</f>
        <v>0</v>
      </c>
      <c r="J59" s="344">
        <f t="shared" si="3"/>
        <v>-4700</v>
      </c>
      <c r="K59" s="341">
        <f t="shared" si="3"/>
        <v>-435</v>
      </c>
      <c r="L59" s="344">
        <f t="shared" si="3"/>
        <v>0</v>
      </c>
      <c r="M59" s="341">
        <f t="shared" si="3"/>
        <v>0</v>
      </c>
      <c r="N59" s="344">
        <f t="shared" si="3"/>
        <v>0</v>
      </c>
      <c r="O59" s="341">
        <f t="shared" si="3"/>
        <v>0</v>
      </c>
      <c r="P59" s="344">
        <f t="shared" si="3"/>
        <v>0</v>
      </c>
      <c r="Q59" s="341">
        <f t="shared" si="3"/>
        <v>0</v>
      </c>
      <c r="R59" s="341">
        <f t="shared" si="3"/>
        <v>0</v>
      </c>
      <c r="S59" s="341">
        <f t="shared" si="3"/>
        <v>-42157.85</v>
      </c>
      <c r="T59" s="339"/>
      <c r="U59" s="339"/>
    </row>
    <row r="60" spans="1:21" s="52" customFormat="1" x14ac:dyDescent="0.25">
      <c r="A60" s="49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49"/>
      <c r="U60" s="49"/>
    </row>
    <row r="61" spans="1:21" s="52" customFormat="1" x14ac:dyDescent="0.25">
      <c r="A61" s="49"/>
      <c r="B61" s="49"/>
      <c r="C61" s="49"/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2"/>
      <c r="T61" s="49"/>
      <c r="U61" s="49"/>
    </row>
    <row r="62" spans="1:21" s="52" customFormat="1" x14ac:dyDescent="0.25">
      <c r="A62" s="53"/>
      <c r="B62" s="49"/>
      <c r="C62" s="49"/>
      <c r="D62" s="49"/>
      <c r="E62" s="49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2"/>
      <c r="T62" s="49"/>
      <c r="U62" s="49"/>
    </row>
    <row r="63" spans="1:21" s="52" customFormat="1" x14ac:dyDescent="0.25">
      <c r="A63" s="54"/>
      <c r="B63" s="49"/>
      <c r="C63" s="49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2"/>
      <c r="T63" s="49"/>
      <c r="U63" s="49"/>
    </row>
    <row r="64" spans="1:21" s="52" customFormat="1" x14ac:dyDescent="0.25">
      <c r="A64" s="54"/>
      <c r="B64" s="49"/>
      <c r="C64" s="49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2"/>
      <c r="T64" s="49"/>
      <c r="U64" s="49"/>
    </row>
    <row r="65" spans="1:21" s="52" customFormat="1" x14ac:dyDescent="0.25">
      <c r="A65" s="54"/>
      <c r="B65" s="49"/>
      <c r="C65" s="49"/>
      <c r="D65" s="49"/>
      <c r="E65" s="49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2"/>
      <c r="T65" s="49"/>
      <c r="U65" s="49"/>
    </row>
    <row r="66" spans="1:21" s="52" customFormat="1" x14ac:dyDescent="0.25">
      <c r="A66" s="54"/>
      <c r="B66" s="49"/>
      <c r="C66" s="49"/>
      <c r="D66" s="49"/>
      <c r="E66" s="49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2"/>
      <c r="T66" s="49"/>
      <c r="U66" s="49"/>
    </row>
    <row r="67" spans="1:21" s="52" customFormat="1" x14ac:dyDescent="0.25">
      <c r="A67" s="54"/>
      <c r="B67" s="49"/>
      <c r="C67" s="49"/>
      <c r="D67" s="49"/>
      <c r="E67" s="49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2"/>
      <c r="T67" s="49"/>
      <c r="U67" s="49"/>
    </row>
    <row r="68" spans="1:21" s="52" customFormat="1" x14ac:dyDescent="0.25">
      <c r="A68" s="54"/>
      <c r="C68" s="49"/>
      <c r="D68" s="49"/>
      <c r="E68" s="49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2"/>
      <c r="T68" s="49"/>
      <c r="U68" s="49"/>
    </row>
    <row r="69" spans="1:21" s="52" customFormat="1" x14ac:dyDescent="0.25">
      <c r="A69" s="54"/>
      <c r="D69" s="49"/>
      <c r="E69" s="49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2"/>
      <c r="T69" s="49"/>
      <c r="U69" s="49"/>
    </row>
    <row r="70" spans="1:21" s="52" customFormat="1" x14ac:dyDescent="0.25">
      <c r="A70" s="54"/>
      <c r="B70" s="49"/>
      <c r="C70" s="49"/>
      <c r="D70" s="49"/>
      <c r="E70" s="4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2"/>
      <c r="T70" s="49"/>
      <c r="U70" s="49"/>
    </row>
    <row r="71" spans="1:21" x14ac:dyDescent="0.25">
      <c r="D71" s="49"/>
      <c r="E71" s="49"/>
    </row>
    <row r="72" spans="1:21" x14ac:dyDescent="0.25">
      <c r="D72" s="49"/>
      <c r="E72" s="49"/>
    </row>
    <row r="73" spans="1:21" x14ac:dyDescent="0.25">
      <c r="D73" s="49"/>
      <c r="E73" s="49"/>
    </row>
    <row r="74" spans="1:21" x14ac:dyDescent="0.25">
      <c r="D74" s="49"/>
      <c r="E74" s="49"/>
    </row>
    <row r="75" spans="1:21" x14ac:dyDescent="0.25">
      <c r="D75" s="49"/>
      <c r="E75" s="49"/>
    </row>
    <row r="76" spans="1:21" x14ac:dyDescent="0.25">
      <c r="D76" s="49"/>
      <c r="E76" s="49"/>
    </row>
    <row r="77" spans="1:21" x14ac:dyDescent="0.25">
      <c r="D77" s="49"/>
      <c r="E77" s="49"/>
    </row>
    <row r="78" spans="1:21" x14ac:dyDescent="0.25">
      <c r="D78" s="49"/>
      <c r="E78" s="49"/>
    </row>
    <row r="79" spans="1:21" x14ac:dyDescent="0.25">
      <c r="D79" s="49"/>
      <c r="E79" s="49"/>
    </row>
    <row r="80" spans="1:21" x14ac:dyDescent="0.25">
      <c r="D80" s="49"/>
      <c r="E80" s="49"/>
    </row>
    <row r="81" spans="4:5" x14ac:dyDescent="0.25">
      <c r="D81" s="49"/>
      <c r="E81" s="49"/>
    </row>
    <row r="82" spans="4:5" x14ac:dyDescent="0.25">
      <c r="D82" s="49"/>
      <c r="E82" s="49"/>
    </row>
    <row r="83" spans="4:5" x14ac:dyDescent="0.25">
      <c r="D83" s="49"/>
      <c r="E83" s="49"/>
    </row>
    <row r="84" spans="4:5" x14ac:dyDescent="0.25">
      <c r="D84" s="49"/>
      <c r="E84" s="49"/>
    </row>
    <row r="85" spans="4:5" x14ac:dyDescent="0.25">
      <c r="D85" s="49"/>
      <c r="E85" s="49"/>
    </row>
    <row r="86" spans="4:5" x14ac:dyDescent="0.25">
      <c r="D86" s="49"/>
      <c r="E86" s="49"/>
    </row>
    <row r="87" spans="4:5" x14ac:dyDescent="0.25">
      <c r="D87" s="49"/>
      <c r="E87" s="49"/>
    </row>
    <row r="88" spans="4:5" x14ac:dyDescent="0.25">
      <c r="D88" s="49"/>
      <c r="E88" s="49"/>
    </row>
    <row r="89" spans="4:5" x14ac:dyDescent="0.25">
      <c r="D89" s="49"/>
      <c r="E89" s="49"/>
    </row>
    <row r="90" spans="4:5" x14ac:dyDescent="0.25">
      <c r="D90" s="49"/>
      <c r="E90" s="49"/>
    </row>
    <row r="91" spans="4:5" x14ac:dyDescent="0.25">
      <c r="D91" s="49"/>
      <c r="E91" s="49"/>
    </row>
    <row r="92" spans="4:5" x14ac:dyDescent="0.25">
      <c r="D92" s="49"/>
      <c r="E92" s="49"/>
    </row>
    <row r="93" spans="4:5" x14ac:dyDescent="0.25">
      <c r="D93" s="49"/>
      <c r="E93" s="49"/>
    </row>
    <row r="94" spans="4:5" x14ac:dyDescent="0.25">
      <c r="D94" s="49"/>
      <c r="E94" s="49"/>
    </row>
    <row r="95" spans="4:5" x14ac:dyDescent="0.25">
      <c r="D95" s="49"/>
      <c r="E95" s="49"/>
    </row>
    <row r="96" spans="4:5" x14ac:dyDescent="0.25">
      <c r="D96" s="49"/>
      <c r="E96" s="49"/>
    </row>
    <row r="97" spans="4:5" x14ac:dyDescent="0.25">
      <c r="D97" s="49"/>
      <c r="E97" s="49"/>
    </row>
    <row r="98" spans="4:5" x14ac:dyDescent="0.25">
      <c r="D98" s="49"/>
      <c r="E98" s="49"/>
    </row>
    <row r="99" spans="4:5" x14ac:dyDescent="0.25">
      <c r="D99" s="49"/>
      <c r="E99" s="49"/>
    </row>
    <row r="100" spans="4:5" x14ac:dyDescent="0.25">
      <c r="D100" s="49"/>
      <c r="E100" s="49"/>
    </row>
    <row r="101" spans="4:5" x14ac:dyDescent="0.25">
      <c r="D101" s="49"/>
      <c r="E101" s="49"/>
    </row>
    <row r="102" spans="4:5" x14ac:dyDescent="0.25">
      <c r="D102" s="49"/>
      <c r="E102" s="49"/>
    </row>
    <row r="103" spans="4:5" x14ac:dyDescent="0.25">
      <c r="D103" s="49"/>
      <c r="E103" s="49"/>
    </row>
    <row r="104" spans="4:5" x14ac:dyDescent="0.25">
      <c r="D104" s="49"/>
      <c r="E104" s="49"/>
    </row>
    <row r="105" spans="4:5" x14ac:dyDescent="0.25">
      <c r="D105" s="49"/>
      <c r="E105" s="49"/>
    </row>
    <row r="106" spans="4:5" x14ac:dyDescent="0.25">
      <c r="D106" s="49"/>
      <c r="E106" s="49"/>
    </row>
    <row r="107" spans="4:5" x14ac:dyDescent="0.25">
      <c r="D107" s="49"/>
      <c r="E107" s="49"/>
    </row>
    <row r="108" spans="4:5" x14ac:dyDescent="0.25">
      <c r="D108" s="49"/>
      <c r="E108" s="49"/>
    </row>
    <row r="109" spans="4:5" x14ac:dyDescent="0.25">
      <c r="D109" s="49"/>
    </row>
    <row r="110" spans="4:5" x14ac:dyDescent="0.25">
      <c r="D110" s="49"/>
    </row>
    <row r="111" spans="4:5" x14ac:dyDescent="0.25">
      <c r="D111" s="49"/>
    </row>
    <row r="112" spans="4:5" x14ac:dyDescent="0.25">
      <c r="D112" s="49"/>
    </row>
    <row r="113" spans="4:4" x14ac:dyDescent="0.25">
      <c r="D113" s="49"/>
    </row>
    <row r="114" spans="4:4" x14ac:dyDescent="0.25">
      <c r="D114" s="49"/>
    </row>
    <row r="115" spans="4:4" x14ac:dyDescent="0.25">
      <c r="D115" s="49"/>
    </row>
    <row r="116" spans="4:4" x14ac:dyDescent="0.25">
      <c r="D116" s="49"/>
    </row>
  </sheetData>
  <sheetProtection sheet="1" objects="1" scenarios="1" formatCells="0" formatColumns="0" insertRows="0" deleteRows="0" autoFilter="0"/>
  <autoFilter ref="A3:U3"/>
  <mergeCells count="8">
    <mergeCell ref="P47:Q47"/>
    <mergeCell ref="A56:C56"/>
    <mergeCell ref="A58:E58"/>
    <mergeCell ref="A59:E59"/>
    <mergeCell ref="A1:F1"/>
    <mergeCell ref="G1:U1"/>
    <mergeCell ref="D2:E2"/>
    <mergeCell ref="F2:R2"/>
  </mergeCells>
  <conditionalFormatting sqref="A59 F59:S59">
    <cfRule type="cellIs" dxfId="71" priority="6" stopIfTrue="1" operator="lessThan">
      <formula>0</formula>
    </cfRule>
  </conditionalFormatting>
  <conditionalFormatting sqref="R46">
    <cfRule type="cellIs" dxfId="70" priority="2" operator="greaterThan">
      <formula>0.03</formula>
    </cfRule>
    <cfRule type="cellIs" dxfId="69" priority="3" operator="greaterThan">
      <formula>0.2776</formula>
    </cfRule>
    <cfRule type="cellIs" dxfId="68" priority="4" operator="greaterThan">
      <formula>0.2776</formula>
    </cfRule>
    <cfRule type="cellIs" dxfId="67" priority="5" operator="greaterThan">
      <formula>0.05</formula>
    </cfRule>
  </conditionalFormatting>
  <conditionalFormatting sqref="R47">
    <cfRule type="cellIs" dxfId="66" priority="1" operator="greaterThan">
      <formula>0.05</formula>
    </cfRule>
  </conditionalFormatting>
  <printOptions horizontalCentered="1" verticalCentered="1"/>
  <pageMargins left="0" right="0" top="0" bottom="0" header="0" footer="0"/>
  <pageSetup scale="46" orientation="landscape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view="pageBreakPreview" zoomScale="60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H29" sqref="H29"/>
    </sheetView>
  </sheetViews>
  <sheetFormatPr baseColWidth="10" defaultRowHeight="15" x14ac:dyDescent="0.25"/>
  <cols>
    <col min="1" max="1" width="13.42578125" style="2" customWidth="1"/>
    <col min="2" max="2" width="34.28515625" style="2" customWidth="1"/>
    <col min="3" max="3" width="106.85546875" style="2" customWidth="1"/>
    <col min="4" max="4" width="22.28515625" style="2" customWidth="1"/>
    <col min="5" max="5" width="20.5703125" style="2" customWidth="1"/>
    <col min="6" max="6" width="24.140625" style="2" customWidth="1"/>
    <col min="7" max="7" width="15.28515625" style="2" customWidth="1"/>
    <col min="8" max="8" width="13.42578125" style="2" customWidth="1"/>
    <col min="9" max="9" width="13" style="2" customWidth="1"/>
    <col min="10" max="10" width="15.5703125" style="2" customWidth="1"/>
    <col min="11" max="11" width="15.28515625" style="2" customWidth="1"/>
    <col min="12" max="12" width="10.42578125" style="2" bestFit="1" customWidth="1"/>
    <col min="13" max="13" width="10" style="2" customWidth="1"/>
    <col min="14" max="14" width="11.28515625" style="2" customWidth="1"/>
    <col min="15" max="15" width="10.5703125" style="2" customWidth="1"/>
    <col min="16" max="16" width="12.85546875" style="2" customWidth="1"/>
    <col min="17" max="17" width="18.28515625" style="2" customWidth="1"/>
    <col min="18" max="18" width="15.42578125" style="2" customWidth="1"/>
    <col min="19" max="19" width="18.7109375" style="2" customWidth="1"/>
    <col min="20" max="20" width="11.42578125" style="2"/>
    <col min="21" max="21" width="11.42578125" style="2" customWidth="1"/>
    <col min="22" max="255" width="11.42578125" style="2"/>
    <col min="256" max="256" width="7.140625" style="2" customWidth="1"/>
    <col min="257" max="257" width="17.85546875" style="2" customWidth="1"/>
    <col min="258" max="258" width="44.28515625" style="2" customWidth="1"/>
    <col min="259" max="259" width="10.42578125" style="2" customWidth="1"/>
    <col min="260" max="260" width="10.5703125" style="2" customWidth="1"/>
    <col min="261" max="261" width="11.140625" style="2" bestFit="1" customWidth="1"/>
    <col min="262" max="262" width="10.5703125" style="2" bestFit="1" customWidth="1"/>
    <col min="263" max="263" width="9.7109375" style="2" bestFit="1" customWidth="1"/>
    <col min="264" max="264" width="13" style="2" customWidth="1"/>
    <col min="265" max="265" width="11.42578125" style="2"/>
    <col min="266" max="266" width="11" style="2" customWidth="1"/>
    <col min="267" max="267" width="10.28515625" style="2" bestFit="1" customWidth="1"/>
    <col min="268" max="269" width="10" style="2" customWidth="1"/>
    <col min="270" max="270" width="9.140625" style="2" customWidth="1"/>
    <col min="271" max="271" width="12" style="2" customWidth="1"/>
    <col min="272" max="272" width="12.140625" style="2" customWidth="1"/>
    <col min="273" max="274" width="9.28515625" style="2" customWidth="1"/>
    <col min="275" max="275" width="10.85546875" style="2" bestFit="1" customWidth="1"/>
    <col min="276" max="276" width="11.42578125" style="2"/>
    <col min="277" max="277" width="9.7109375" style="2" customWidth="1"/>
    <col min="278" max="511" width="11.42578125" style="2"/>
    <col min="512" max="512" width="7.140625" style="2" customWidth="1"/>
    <col min="513" max="513" width="17.85546875" style="2" customWidth="1"/>
    <col min="514" max="514" width="44.28515625" style="2" customWidth="1"/>
    <col min="515" max="515" width="10.42578125" style="2" customWidth="1"/>
    <col min="516" max="516" width="10.5703125" style="2" customWidth="1"/>
    <col min="517" max="517" width="11.140625" style="2" bestFit="1" customWidth="1"/>
    <col min="518" max="518" width="10.5703125" style="2" bestFit="1" customWidth="1"/>
    <col min="519" max="519" width="9.7109375" style="2" bestFit="1" customWidth="1"/>
    <col min="520" max="520" width="13" style="2" customWidth="1"/>
    <col min="521" max="521" width="11.42578125" style="2"/>
    <col min="522" max="522" width="11" style="2" customWidth="1"/>
    <col min="523" max="523" width="10.28515625" style="2" bestFit="1" customWidth="1"/>
    <col min="524" max="525" width="10" style="2" customWidth="1"/>
    <col min="526" max="526" width="9.140625" style="2" customWidth="1"/>
    <col min="527" max="527" width="12" style="2" customWidth="1"/>
    <col min="528" max="528" width="12.140625" style="2" customWidth="1"/>
    <col min="529" max="530" width="9.28515625" style="2" customWidth="1"/>
    <col min="531" max="531" width="10.85546875" style="2" bestFit="1" customWidth="1"/>
    <col min="532" max="532" width="11.42578125" style="2"/>
    <col min="533" max="533" width="9.7109375" style="2" customWidth="1"/>
    <col min="534" max="767" width="11.42578125" style="2"/>
    <col min="768" max="768" width="7.140625" style="2" customWidth="1"/>
    <col min="769" max="769" width="17.85546875" style="2" customWidth="1"/>
    <col min="770" max="770" width="44.28515625" style="2" customWidth="1"/>
    <col min="771" max="771" width="10.42578125" style="2" customWidth="1"/>
    <col min="772" max="772" width="10.5703125" style="2" customWidth="1"/>
    <col min="773" max="773" width="11.140625" style="2" bestFit="1" customWidth="1"/>
    <col min="774" max="774" width="10.5703125" style="2" bestFit="1" customWidth="1"/>
    <col min="775" max="775" width="9.7109375" style="2" bestFit="1" customWidth="1"/>
    <col min="776" max="776" width="13" style="2" customWidth="1"/>
    <col min="777" max="777" width="11.42578125" style="2"/>
    <col min="778" max="778" width="11" style="2" customWidth="1"/>
    <col min="779" max="779" width="10.28515625" style="2" bestFit="1" customWidth="1"/>
    <col min="780" max="781" width="10" style="2" customWidth="1"/>
    <col min="782" max="782" width="9.140625" style="2" customWidth="1"/>
    <col min="783" max="783" width="12" style="2" customWidth="1"/>
    <col min="784" max="784" width="12.140625" style="2" customWidth="1"/>
    <col min="785" max="786" width="9.28515625" style="2" customWidth="1"/>
    <col min="787" max="787" width="10.85546875" style="2" bestFit="1" customWidth="1"/>
    <col min="788" max="788" width="11.42578125" style="2"/>
    <col min="789" max="789" width="9.7109375" style="2" customWidth="1"/>
    <col min="790" max="1023" width="11.42578125" style="2"/>
    <col min="1024" max="1024" width="7.140625" style="2" customWidth="1"/>
    <col min="1025" max="1025" width="17.85546875" style="2" customWidth="1"/>
    <col min="1026" max="1026" width="44.28515625" style="2" customWidth="1"/>
    <col min="1027" max="1027" width="10.42578125" style="2" customWidth="1"/>
    <col min="1028" max="1028" width="10.5703125" style="2" customWidth="1"/>
    <col min="1029" max="1029" width="11.140625" style="2" bestFit="1" customWidth="1"/>
    <col min="1030" max="1030" width="10.5703125" style="2" bestFit="1" customWidth="1"/>
    <col min="1031" max="1031" width="9.7109375" style="2" bestFit="1" customWidth="1"/>
    <col min="1032" max="1032" width="13" style="2" customWidth="1"/>
    <col min="1033" max="1033" width="11.42578125" style="2"/>
    <col min="1034" max="1034" width="11" style="2" customWidth="1"/>
    <col min="1035" max="1035" width="10.28515625" style="2" bestFit="1" customWidth="1"/>
    <col min="1036" max="1037" width="10" style="2" customWidth="1"/>
    <col min="1038" max="1038" width="9.140625" style="2" customWidth="1"/>
    <col min="1039" max="1039" width="12" style="2" customWidth="1"/>
    <col min="1040" max="1040" width="12.140625" style="2" customWidth="1"/>
    <col min="1041" max="1042" width="9.28515625" style="2" customWidth="1"/>
    <col min="1043" max="1043" width="10.85546875" style="2" bestFit="1" customWidth="1"/>
    <col min="1044" max="1044" width="11.42578125" style="2"/>
    <col min="1045" max="1045" width="9.7109375" style="2" customWidth="1"/>
    <col min="1046" max="1279" width="11.42578125" style="2"/>
    <col min="1280" max="1280" width="7.140625" style="2" customWidth="1"/>
    <col min="1281" max="1281" width="17.85546875" style="2" customWidth="1"/>
    <col min="1282" max="1282" width="44.28515625" style="2" customWidth="1"/>
    <col min="1283" max="1283" width="10.42578125" style="2" customWidth="1"/>
    <col min="1284" max="1284" width="10.5703125" style="2" customWidth="1"/>
    <col min="1285" max="1285" width="11.140625" style="2" bestFit="1" customWidth="1"/>
    <col min="1286" max="1286" width="10.5703125" style="2" bestFit="1" customWidth="1"/>
    <col min="1287" max="1287" width="9.7109375" style="2" bestFit="1" customWidth="1"/>
    <col min="1288" max="1288" width="13" style="2" customWidth="1"/>
    <col min="1289" max="1289" width="11.42578125" style="2"/>
    <col min="1290" max="1290" width="11" style="2" customWidth="1"/>
    <col min="1291" max="1291" width="10.28515625" style="2" bestFit="1" customWidth="1"/>
    <col min="1292" max="1293" width="10" style="2" customWidth="1"/>
    <col min="1294" max="1294" width="9.140625" style="2" customWidth="1"/>
    <col min="1295" max="1295" width="12" style="2" customWidth="1"/>
    <col min="1296" max="1296" width="12.140625" style="2" customWidth="1"/>
    <col min="1297" max="1298" width="9.28515625" style="2" customWidth="1"/>
    <col min="1299" max="1299" width="10.85546875" style="2" bestFit="1" customWidth="1"/>
    <col min="1300" max="1300" width="11.42578125" style="2"/>
    <col min="1301" max="1301" width="9.7109375" style="2" customWidth="1"/>
    <col min="1302" max="1535" width="11.42578125" style="2"/>
    <col min="1536" max="1536" width="7.140625" style="2" customWidth="1"/>
    <col min="1537" max="1537" width="17.85546875" style="2" customWidth="1"/>
    <col min="1538" max="1538" width="44.28515625" style="2" customWidth="1"/>
    <col min="1539" max="1539" width="10.42578125" style="2" customWidth="1"/>
    <col min="1540" max="1540" width="10.5703125" style="2" customWidth="1"/>
    <col min="1541" max="1541" width="11.140625" style="2" bestFit="1" customWidth="1"/>
    <col min="1542" max="1542" width="10.5703125" style="2" bestFit="1" customWidth="1"/>
    <col min="1543" max="1543" width="9.7109375" style="2" bestFit="1" customWidth="1"/>
    <col min="1544" max="1544" width="13" style="2" customWidth="1"/>
    <col min="1545" max="1545" width="11.42578125" style="2"/>
    <col min="1546" max="1546" width="11" style="2" customWidth="1"/>
    <col min="1547" max="1547" width="10.28515625" style="2" bestFit="1" customWidth="1"/>
    <col min="1548" max="1549" width="10" style="2" customWidth="1"/>
    <col min="1550" max="1550" width="9.140625" style="2" customWidth="1"/>
    <col min="1551" max="1551" width="12" style="2" customWidth="1"/>
    <col min="1552" max="1552" width="12.140625" style="2" customWidth="1"/>
    <col min="1553" max="1554" width="9.28515625" style="2" customWidth="1"/>
    <col min="1555" max="1555" width="10.85546875" style="2" bestFit="1" customWidth="1"/>
    <col min="1556" max="1556" width="11.42578125" style="2"/>
    <col min="1557" max="1557" width="9.7109375" style="2" customWidth="1"/>
    <col min="1558" max="1791" width="11.42578125" style="2"/>
    <col min="1792" max="1792" width="7.140625" style="2" customWidth="1"/>
    <col min="1793" max="1793" width="17.85546875" style="2" customWidth="1"/>
    <col min="1794" max="1794" width="44.28515625" style="2" customWidth="1"/>
    <col min="1795" max="1795" width="10.42578125" style="2" customWidth="1"/>
    <col min="1796" max="1796" width="10.5703125" style="2" customWidth="1"/>
    <col min="1797" max="1797" width="11.140625" style="2" bestFit="1" customWidth="1"/>
    <col min="1798" max="1798" width="10.5703125" style="2" bestFit="1" customWidth="1"/>
    <col min="1799" max="1799" width="9.7109375" style="2" bestFit="1" customWidth="1"/>
    <col min="1800" max="1800" width="13" style="2" customWidth="1"/>
    <col min="1801" max="1801" width="11.42578125" style="2"/>
    <col min="1802" max="1802" width="11" style="2" customWidth="1"/>
    <col min="1803" max="1803" width="10.28515625" style="2" bestFit="1" customWidth="1"/>
    <col min="1804" max="1805" width="10" style="2" customWidth="1"/>
    <col min="1806" max="1806" width="9.140625" style="2" customWidth="1"/>
    <col min="1807" max="1807" width="12" style="2" customWidth="1"/>
    <col min="1808" max="1808" width="12.140625" style="2" customWidth="1"/>
    <col min="1809" max="1810" width="9.28515625" style="2" customWidth="1"/>
    <col min="1811" max="1811" width="10.85546875" style="2" bestFit="1" customWidth="1"/>
    <col min="1812" max="1812" width="11.42578125" style="2"/>
    <col min="1813" max="1813" width="9.7109375" style="2" customWidth="1"/>
    <col min="1814" max="2047" width="11.42578125" style="2"/>
    <col min="2048" max="2048" width="7.140625" style="2" customWidth="1"/>
    <col min="2049" max="2049" width="17.85546875" style="2" customWidth="1"/>
    <col min="2050" max="2050" width="44.28515625" style="2" customWidth="1"/>
    <col min="2051" max="2051" width="10.42578125" style="2" customWidth="1"/>
    <col min="2052" max="2052" width="10.5703125" style="2" customWidth="1"/>
    <col min="2053" max="2053" width="11.140625" style="2" bestFit="1" customWidth="1"/>
    <col min="2054" max="2054" width="10.5703125" style="2" bestFit="1" customWidth="1"/>
    <col min="2055" max="2055" width="9.7109375" style="2" bestFit="1" customWidth="1"/>
    <col min="2056" max="2056" width="13" style="2" customWidth="1"/>
    <col min="2057" max="2057" width="11.42578125" style="2"/>
    <col min="2058" max="2058" width="11" style="2" customWidth="1"/>
    <col min="2059" max="2059" width="10.28515625" style="2" bestFit="1" customWidth="1"/>
    <col min="2060" max="2061" width="10" style="2" customWidth="1"/>
    <col min="2062" max="2062" width="9.140625" style="2" customWidth="1"/>
    <col min="2063" max="2063" width="12" style="2" customWidth="1"/>
    <col min="2064" max="2064" width="12.140625" style="2" customWidth="1"/>
    <col min="2065" max="2066" width="9.28515625" style="2" customWidth="1"/>
    <col min="2067" max="2067" width="10.85546875" style="2" bestFit="1" customWidth="1"/>
    <col min="2068" max="2068" width="11.42578125" style="2"/>
    <col min="2069" max="2069" width="9.7109375" style="2" customWidth="1"/>
    <col min="2070" max="2303" width="11.42578125" style="2"/>
    <col min="2304" max="2304" width="7.140625" style="2" customWidth="1"/>
    <col min="2305" max="2305" width="17.85546875" style="2" customWidth="1"/>
    <col min="2306" max="2306" width="44.28515625" style="2" customWidth="1"/>
    <col min="2307" max="2307" width="10.42578125" style="2" customWidth="1"/>
    <col min="2308" max="2308" width="10.5703125" style="2" customWidth="1"/>
    <col min="2309" max="2309" width="11.140625" style="2" bestFit="1" customWidth="1"/>
    <col min="2310" max="2310" width="10.5703125" style="2" bestFit="1" customWidth="1"/>
    <col min="2311" max="2311" width="9.7109375" style="2" bestFit="1" customWidth="1"/>
    <col min="2312" max="2312" width="13" style="2" customWidth="1"/>
    <col min="2313" max="2313" width="11.42578125" style="2"/>
    <col min="2314" max="2314" width="11" style="2" customWidth="1"/>
    <col min="2315" max="2315" width="10.28515625" style="2" bestFit="1" customWidth="1"/>
    <col min="2316" max="2317" width="10" style="2" customWidth="1"/>
    <col min="2318" max="2318" width="9.140625" style="2" customWidth="1"/>
    <col min="2319" max="2319" width="12" style="2" customWidth="1"/>
    <col min="2320" max="2320" width="12.140625" style="2" customWidth="1"/>
    <col min="2321" max="2322" width="9.28515625" style="2" customWidth="1"/>
    <col min="2323" max="2323" width="10.85546875" style="2" bestFit="1" customWidth="1"/>
    <col min="2324" max="2324" width="11.42578125" style="2"/>
    <col min="2325" max="2325" width="9.7109375" style="2" customWidth="1"/>
    <col min="2326" max="2559" width="11.42578125" style="2"/>
    <col min="2560" max="2560" width="7.140625" style="2" customWidth="1"/>
    <col min="2561" max="2561" width="17.85546875" style="2" customWidth="1"/>
    <col min="2562" max="2562" width="44.28515625" style="2" customWidth="1"/>
    <col min="2563" max="2563" width="10.42578125" style="2" customWidth="1"/>
    <col min="2564" max="2564" width="10.5703125" style="2" customWidth="1"/>
    <col min="2565" max="2565" width="11.140625" style="2" bestFit="1" customWidth="1"/>
    <col min="2566" max="2566" width="10.5703125" style="2" bestFit="1" customWidth="1"/>
    <col min="2567" max="2567" width="9.7109375" style="2" bestFit="1" customWidth="1"/>
    <col min="2568" max="2568" width="13" style="2" customWidth="1"/>
    <col min="2569" max="2569" width="11.42578125" style="2"/>
    <col min="2570" max="2570" width="11" style="2" customWidth="1"/>
    <col min="2571" max="2571" width="10.28515625" style="2" bestFit="1" customWidth="1"/>
    <col min="2572" max="2573" width="10" style="2" customWidth="1"/>
    <col min="2574" max="2574" width="9.140625" style="2" customWidth="1"/>
    <col min="2575" max="2575" width="12" style="2" customWidth="1"/>
    <col min="2576" max="2576" width="12.140625" style="2" customWidth="1"/>
    <col min="2577" max="2578" width="9.28515625" style="2" customWidth="1"/>
    <col min="2579" max="2579" width="10.85546875" style="2" bestFit="1" customWidth="1"/>
    <col min="2580" max="2580" width="11.42578125" style="2"/>
    <col min="2581" max="2581" width="9.7109375" style="2" customWidth="1"/>
    <col min="2582" max="2815" width="11.42578125" style="2"/>
    <col min="2816" max="2816" width="7.140625" style="2" customWidth="1"/>
    <col min="2817" max="2817" width="17.85546875" style="2" customWidth="1"/>
    <col min="2818" max="2818" width="44.28515625" style="2" customWidth="1"/>
    <col min="2819" max="2819" width="10.42578125" style="2" customWidth="1"/>
    <col min="2820" max="2820" width="10.5703125" style="2" customWidth="1"/>
    <col min="2821" max="2821" width="11.140625" style="2" bestFit="1" customWidth="1"/>
    <col min="2822" max="2822" width="10.5703125" style="2" bestFit="1" customWidth="1"/>
    <col min="2823" max="2823" width="9.7109375" style="2" bestFit="1" customWidth="1"/>
    <col min="2824" max="2824" width="13" style="2" customWidth="1"/>
    <col min="2825" max="2825" width="11.42578125" style="2"/>
    <col min="2826" max="2826" width="11" style="2" customWidth="1"/>
    <col min="2827" max="2827" width="10.28515625" style="2" bestFit="1" customWidth="1"/>
    <col min="2828" max="2829" width="10" style="2" customWidth="1"/>
    <col min="2830" max="2830" width="9.140625" style="2" customWidth="1"/>
    <col min="2831" max="2831" width="12" style="2" customWidth="1"/>
    <col min="2832" max="2832" width="12.140625" style="2" customWidth="1"/>
    <col min="2833" max="2834" width="9.28515625" style="2" customWidth="1"/>
    <col min="2835" max="2835" width="10.85546875" style="2" bestFit="1" customWidth="1"/>
    <col min="2836" max="2836" width="11.42578125" style="2"/>
    <col min="2837" max="2837" width="9.7109375" style="2" customWidth="1"/>
    <col min="2838" max="3071" width="11.42578125" style="2"/>
    <col min="3072" max="3072" width="7.140625" style="2" customWidth="1"/>
    <col min="3073" max="3073" width="17.85546875" style="2" customWidth="1"/>
    <col min="3074" max="3074" width="44.28515625" style="2" customWidth="1"/>
    <col min="3075" max="3075" width="10.42578125" style="2" customWidth="1"/>
    <col min="3076" max="3076" width="10.5703125" style="2" customWidth="1"/>
    <col min="3077" max="3077" width="11.140625" style="2" bestFit="1" customWidth="1"/>
    <col min="3078" max="3078" width="10.5703125" style="2" bestFit="1" customWidth="1"/>
    <col min="3079" max="3079" width="9.7109375" style="2" bestFit="1" customWidth="1"/>
    <col min="3080" max="3080" width="13" style="2" customWidth="1"/>
    <col min="3081" max="3081" width="11.42578125" style="2"/>
    <col min="3082" max="3082" width="11" style="2" customWidth="1"/>
    <col min="3083" max="3083" width="10.28515625" style="2" bestFit="1" customWidth="1"/>
    <col min="3084" max="3085" width="10" style="2" customWidth="1"/>
    <col min="3086" max="3086" width="9.140625" style="2" customWidth="1"/>
    <col min="3087" max="3087" width="12" style="2" customWidth="1"/>
    <col min="3088" max="3088" width="12.140625" style="2" customWidth="1"/>
    <col min="3089" max="3090" width="9.28515625" style="2" customWidth="1"/>
    <col min="3091" max="3091" width="10.85546875" style="2" bestFit="1" customWidth="1"/>
    <col min="3092" max="3092" width="11.42578125" style="2"/>
    <col min="3093" max="3093" width="9.7109375" style="2" customWidth="1"/>
    <col min="3094" max="3327" width="11.42578125" style="2"/>
    <col min="3328" max="3328" width="7.140625" style="2" customWidth="1"/>
    <col min="3329" max="3329" width="17.85546875" style="2" customWidth="1"/>
    <col min="3330" max="3330" width="44.28515625" style="2" customWidth="1"/>
    <col min="3331" max="3331" width="10.42578125" style="2" customWidth="1"/>
    <col min="3332" max="3332" width="10.5703125" style="2" customWidth="1"/>
    <col min="3333" max="3333" width="11.140625" style="2" bestFit="1" customWidth="1"/>
    <col min="3334" max="3334" width="10.5703125" style="2" bestFit="1" customWidth="1"/>
    <col min="3335" max="3335" width="9.7109375" style="2" bestFit="1" customWidth="1"/>
    <col min="3336" max="3336" width="13" style="2" customWidth="1"/>
    <col min="3337" max="3337" width="11.42578125" style="2"/>
    <col min="3338" max="3338" width="11" style="2" customWidth="1"/>
    <col min="3339" max="3339" width="10.28515625" style="2" bestFit="1" customWidth="1"/>
    <col min="3340" max="3341" width="10" style="2" customWidth="1"/>
    <col min="3342" max="3342" width="9.140625" style="2" customWidth="1"/>
    <col min="3343" max="3343" width="12" style="2" customWidth="1"/>
    <col min="3344" max="3344" width="12.140625" style="2" customWidth="1"/>
    <col min="3345" max="3346" width="9.28515625" style="2" customWidth="1"/>
    <col min="3347" max="3347" width="10.85546875" style="2" bestFit="1" customWidth="1"/>
    <col min="3348" max="3348" width="11.42578125" style="2"/>
    <col min="3349" max="3349" width="9.7109375" style="2" customWidth="1"/>
    <col min="3350" max="3583" width="11.42578125" style="2"/>
    <col min="3584" max="3584" width="7.140625" style="2" customWidth="1"/>
    <col min="3585" max="3585" width="17.85546875" style="2" customWidth="1"/>
    <col min="3586" max="3586" width="44.28515625" style="2" customWidth="1"/>
    <col min="3587" max="3587" width="10.42578125" style="2" customWidth="1"/>
    <col min="3588" max="3588" width="10.5703125" style="2" customWidth="1"/>
    <col min="3589" max="3589" width="11.140625" style="2" bestFit="1" customWidth="1"/>
    <col min="3590" max="3590" width="10.5703125" style="2" bestFit="1" customWidth="1"/>
    <col min="3591" max="3591" width="9.7109375" style="2" bestFit="1" customWidth="1"/>
    <col min="3592" max="3592" width="13" style="2" customWidth="1"/>
    <col min="3593" max="3593" width="11.42578125" style="2"/>
    <col min="3594" max="3594" width="11" style="2" customWidth="1"/>
    <col min="3595" max="3595" width="10.28515625" style="2" bestFit="1" customWidth="1"/>
    <col min="3596" max="3597" width="10" style="2" customWidth="1"/>
    <col min="3598" max="3598" width="9.140625" style="2" customWidth="1"/>
    <col min="3599" max="3599" width="12" style="2" customWidth="1"/>
    <col min="3600" max="3600" width="12.140625" style="2" customWidth="1"/>
    <col min="3601" max="3602" width="9.28515625" style="2" customWidth="1"/>
    <col min="3603" max="3603" width="10.85546875" style="2" bestFit="1" customWidth="1"/>
    <col min="3604" max="3604" width="11.42578125" style="2"/>
    <col min="3605" max="3605" width="9.7109375" style="2" customWidth="1"/>
    <col min="3606" max="3839" width="11.42578125" style="2"/>
    <col min="3840" max="3840" width="7.140625" style="2" customWidth="1"/>
    <col min="3841" max="3841" width="17.85546875" style="2" customWidth="1"/>
    <col min="3842" max="3842" width="44.28515625" style="2" customWidth="1"/>
    <col min="3843" max="3843" width="10.42578125" style="2" customWidth="1"/>
    <col min="3844" max="3844" width="10.5703125" style="2" customWidth="1"/>
    <col min="3845" max="3845" width="11.140625" style="2" bestFit="1" customWidth="1"/>
    <col min="3846" max="3846" width="10.5703125" style="2" bestFit="1" customWidth="1"/>
    <col min="3847" max="3847" width="9.7109375" style="2" bestFit="1" customWidth="1"/>
    <col min="3848" max="3848" width="13" style="2" customWidth="1"/>
    <col min="3849" max="3849" width="11.42578125" style="2"/>
    <col min="3850" max="3850" width="11" style="2" customWidth="1"/>
    <col min="3851" max="3851" width="10.28515625" style="2" bestFit="1" customWidth="1"/>
    <col min="3852" max="3853" width="10" style="2" customWidth="1"/>
    <col min="3854" max="3854" width="9.140625" style="2" customWidth="1"/>
    <col min="3855" max="3855" width="12" style="2" customWidth="1"/>
    <col min="3856" max="3856" width="12.140625" style="2" customWidth="1"/>
    <col min="3857" max="3858" width="9.28515625" style="2" customWidth="1"/>
    <col min="3859" max="3859" width="10.85546875" style="2" bestFit="1" customWidth="1"/>
    <col min="3860" max="3860" width="11.42578125" style="2"/>
    <col min="3861" max="3861" width="9.7109375" style="2" customWidth="1"/>
    <col min="3862" max="4095" width="11.42578125" style="2"/>
    <col min="4096" max="4096" width="7.140625" style="2" customWidth="1"/>
    <col min="4097" max="4097" width="17.85546875" style="2" customWidth="1"/>
    <col min="4098" max="4098" width="44.28515625" style="2" customWidth="1"/>
    <col min="4099" max="4099" width="10.42578125" style="2" customWidth="1"/>
    <col min="4100" max="4100" width="10.5703125" style="2" customWidth="1"/>
    <col min="4101" max="4101" width="11.140625" style="2" bestFit="1" customWidth="1"/>
    <col min="4102" max="4102" width="10.5703125" style="2" bestFit="1" customWidth="1"/>
    <col min="4103" max="4103" width="9.7109375" style="2" bestFit="1" customWidth="1"/>
    <col min="4104" max="4104" width="13" style="2" customWidth="1"/>
    <col min="4105" max="4105" width="11.42578125" style="2"/>
    <col min="4106" max="4106" width="11" style="2" customWidth="1"/>
    <col min="4107" max="4107" width="10.28515625" style="2" bestFit="1" customWidth="1"/>
    <col min="4108" max="4109" width="10" style="2" customWidth="1"/>
    <col min="4110" max="4110" width="9.140625" style="2" customWidth="1"/>
    <col min="4111" max="4111" width="12" style="2" customWidth="1"/>
    <col min="4112" max="4112" width="12.140625" style="2" customWidth="1"/>
    <col min="4113" max="4114" width="9.28515625" style="2" customWidth="1"/>
    <col min="4115" max="4115" width="10.85546875" style="2" bestFit="1" customWidth="1"/>
    <col min="4116" max="4116" width="11.42578125" style="2"/>
    <col min="4117" max="4117" width="9.7109375" style="2" customWidth="1"/>
    <col min="4118" max="4351" width="11.42578125" style="2"/>
    <col min="4352" max="4352" width="7.140625" style="2" customWidth="1"/>
    <col min="4353" max="4353" width="17.85546875" style="2" customWidth="1"/>
    <col min="4354" max="4354" width="44.28515625" style="2" customWidth="1"/>
    <col min="4355" max="4355" width="10.42578125" style="2" customWidth="1"/>
    <col min="4356" max="4356" width="10.5703125" style="2" customWidth="1"/>
    <col min="4357" max="4357" width="11.140625" style="2" bestFit="1" customWidth="1"/>
    <col min="4358" max="4358" width="10.5703125" style="2" bestFit="1" customWidth="1"/>
    <col min="4359" max="4359" width="9.7109375" style="2" bestFit="1" customWidth="1"/>
    <col min="4360" max="4360" width="13" style="2" customWidth="1"/>
    <col min="4361" max="4361" width="11.42578125" style="2"/>
    <col min="4362" max="4362" width="11" style="2" customWidth="1"/>
    <col min="4363" max="4363" width="10.28515625" style="2" bestFit="1" customWidth="1"/>
    <col min="4364" max="4365" width="10" style="2" customWidth="1"/>
    <col min="4366" max="4366" width="9.140625" style="2" customWidth="1"/>
    <col min="4367" max="4367" width="12" style="2" customWidth="1"/>
    <col min="4368" max="4368" width="12.140625" style="2" customWidth="1"/>
    <col min="4369" max="4370" width="9.28515625" style="2" customWidth="1"/>
    <col min="4371" max="4371" width="10.85546875" style="2" bestFit="1" customWidth="1"/>
    <col min="4372" max="4372" width="11.42578125" style="2"/>
    <col min="4373" max="4373" width="9.7109375" style="2" customWidth="1"/>
    <col min="4374" max="4607" width="11.42578125" style="2"/>
    <col min="4608" max="4608" width="7.140625" style="2" customWidth="1"/>
    <col min="4609" max="4609" width="17.85546875" style="2" customWidth="1"/>
    <col min="4610" max="4610" width="44.28515625" style="2" customWidth="1"/>
    <col min="4611" max="4611" width="10.42578125" style="2" customWidth="1"/>
    <col min="4612" max="4612" width="10.5703125" style="2" customWidth="1"/>
    <col min="4613" max="4613" width="11.140625" style="2" bestFit="1" customWidth="1"/>
    <col min="4614" max="4614" width="10.5703125" style="2" bestFit="1" customWidth="1"/>
    <col min="4615" max="4615" width="9.7109375" style="2" bestFit="1" customWidth="1"/>
    <col min="4616" max="4616" width="13" style="2" customWidth="1"/>
    <col min="4617" max="4617" width="11.42578125" style="2"/>
    <col min="4618" max="4618" width="11" style="2" customWidth="1"/>
    <col min="4619" max="4619" width="10.28515625" style="2" bestFit="1" customWidth="1"/>
    <col min="4620" max="4621" width="10" style="2" customWidth="1"/>
    <col min="4622" max="4622" width="9.140625" style="2" customWidth="1"/>
    <col min="4623" max="4623" width="12" style="2" customWidth="1"/>
    <col min="4624" max="4624" width="12.140625" style="2" customWidth="1"/>
    <col min="4625" max="4626" width="9.28515625" style="2" customWidth="1"/>
    <col min="4627" max="4627" width="10.85546875" style="2" bestFit="1" customWidth="1"/>
    <col min="4628" max="4628" width="11.42578125" style="2"/>
    <col min="4629" max="4629" width="9.7109375" style="2" customWidth="1"/>
    <col min="4630" max="4863" width="11.42578125" style="2"/>
    <col min="4864" max="4864" width="7.140625" style="2" customWidth="1"/>
    <col min="4865" max="4865" width="17.85546875" style="2" customWidth="1"/>
    <col min="4866" max="4866" width="44.28515625" style="2" customWidth="1"/>
    <col min="4867" max="4867" width="10.42578125" style="2" customWidth="1"/>
    <col min="4868" max="4868" width="10.5703125" style="2" customWidth="1"/>
    <col min="4869" max="4869" width="11.140625" style="2" bestFit="1" customWidth="1"/>
    <col min="4870" max="4870" width="10.5703125" style="2" bestFit="1" customWidth="1"/>
    <col min="4871" max="4871" width="9.7109375" style="2" bestFit="1" customWidth="1"/>
    <col min="4872" max="4872" width="13" style="2" customWidth="1"/>
    <col min="4873" max="4873" width="11.42578125" style="2"/>
    <col min="4874" max="4874" width="11" style="2" customWidth="1"/>
    <col min="4875" max="4875" width="10.28515625" style="2" bestFit="1" customWidth="1"/>
    <col min="4876" max="4877" width="10" style="2" customWidth="1"/>
    <col min="4878" max="4878" width="9.140625" style="2" customWidth="1"/>
    <col min="4879" max="4879" width="12" style="2" customWidth="1"/>
    <col min="4880" max="4880" width="12.140625" style="2" customWidth="1"/>
    <col min="4881" max="4882" width="9.28515625" style="2" customWidth="1"/>
    <col min="4883" max="4883" width="10.85546875" style="2" bestFit="1" customWidth="1"/>
    <col min="4884" max="4884" width="11.42578125" style="2"/>
    <col min="4885" max="4885" width="9.7109375" style="2" customWidth="1"/>
    <col min="4886" max="5119" width="11.42578125" style="2"/>
    <col min="5120" max="5120" width="7.140625" style="2" customWidth="1"/>
    <col min="5121" max="5121" width="17.85546875" style="2" customWidth="1"/>
    <col min="5122" max="5122" width="44.28515625" style="2" customWidth="1"/>
    <col min="5123" max="5123" width="10.42578125" style="2" customWidth="1"/>
    <col min="5124" max="5124" width="10.5703125" style="2" customWidth="1"/>
    <col min="5125" max="5125" width="11.140625" style="2" bestFit="1" customWidth="1"/>
    <col min="5126" max="5126" width="10.5703125" style="2" bestFit="1" customWidth="1"/>
    <col min="5127" max="5127" width="9.7109375" style="2" bestFit="1" customWidth="1"/>
    <col min="5128" max="5128" width="13" style="2" customWidth="1"/>
    <col min="5129" max="5129" width="11.42578125" style="2"/>
    <col min="5130" max="5130" width="11" style="2" customWidth="1"/>
    <col min="5131" max="5131" width="10.28515625" style="2" bestFit="1" customWidth="1"/>
    <col min="5132" max="5133" width="10" style="2" customWidth="1"/>
    <col min="5134" max="5134" width="9.140625" style="2" customWidth="1"/>
    <col min="5135" max="5135" width="12" style="2" customWidth="1"/>
    <col min="5136" max="5136" width="12.140625" style="2" customWidth="1"/>
    <col min="5137" max="5138" width="9.28515625" style="2" customWidth="1"/>
    <col min="5139" max="5139" width="10.85546875" style="2" bestFit="1" customWidth="1"/>
    <col min="5140" max="5140" width="11.42578125" style="2"/>
    <col min="5141" max="5141" width="9.7109375" style="2" customWidth="1"/>
    <col min="5142" max="5375" width="11.42578125" style="2"/>
    <col min="5376" max="5376" width="7.140625" style="2" customWidth="1"/>
    <col min="5377" max="5377" width="17.85546875" style="2" customWidth="1"/>
    <col min="5378" max="5378" width="44.28515625" style="2" customWidth="1"/>
    <col min="5379" max="5379" width="10.42578125" style="2" customWidth="1"/>
    <col min="5380" max="5380" width="10.5703125" style="2" customWidth="1"/>
    <col min="5381" max="5381" width="11.140625" style="2" bestFit="1" customWidth="1"/>
    <col min="5382" max="5382" width="10.5703125" style="2" bestFit="1" customWidth="1"/>
    <col min="5383" max="5383" width="9.7109375" style="2" bestFit="1" customWidth="1"/>
    <col min="5384" max="5384" width="13" style="2" customWidth="1"/>
    <col min="5385" max="5385" width="11.42578125" style="2"/>
    <col min="5386" max="5386" width="11" style="2" customWidth="1"/>
    <col min="5387" max="5387" width="10.28515625" style="2" bestFit="1" customWidth="1"/>
    <col min="5388" max="5389" width="10" style="2" customWidth="1"/>
    <col min="5390" max="5390" width="9.140625" style="2" customWidth="1"/>
    <col min="5391" max="5391" width="12" style="2" customWidth="1"/>
    <col min="5392" max="5392" width="12.140625" style="2" customWidth="1"/>
    <col min="5393" max="5394" width="9.28515625" style="2" customWidth="1"/>
    <col min="5395" max="5395" width="10.85546875" style="2" bestFit="1" customWidth="1"/>
    <col min="5396" max="5396" width="11.42578125" style="2"/>
    <col min="5397" max="5397" width="9.7109375" style="2" customWidth="1"/>
    <col min="5398" max="5631" width="11.42578125" style="2"/>
    <col min="5632" max="5632" width="7.140625" style="2" customWidth="1"/>
    <col min="5633" max="5633" width="17.85546875" style="2" customWidth="1"/>
    <col min="5634" max="5634" width="44.28515625" style="2" customWidth="1"/>
    <col min="5635" max="5635" width="10.42578125" style="2" customWidth="1"/>
    <col min="5636" max="5636" width="10.5703125" style="2" customWidth="1"/>
    <col min="5637" max="5637" width="11.140625" style="2" bestFit="1" customWidth="1"/>
    <col min="5638" max="5638" width="10.5703125" style="2" bestFit="1" customWidth="1"/>
    <col min="5639" max="5639" width="9.7109375" style="2" bestFit="1" customWidth="1"/>
    <col min="5640" max="5640" width="13" style="2" customWidth="1"/>
    <col min="5641" max="5641" width="11.42578125" style="2"/>
    <col min="5642" max="5642" width="11" style="2" customWidth="1"/>
    <col min="5643" max="5643" width="10.28515625" style="2" bestFit="1" customWidth="1"/>
    <col min="5644" max="5645" width="10" style="2" customWidth="1"/>
    <col min="5646" max="5646" width="9.140625" style="2" customWidth="1"/>
    <col min="5647" max="5647" width="12" style="2" customWidth="1"/>
    <col min="5648" max="5648" width="12.140625" style="2" customWidth="1"/>
    <col min="5649" max="5650" width="9.28515625" style="2" customWidth="1"/>
    <col min="5651" max="5651" width="10.85546875" style="2" bestFit="1" customWidth="1"/>
    <col min="5652" max="5652" width="11.42578125" style="2"/>
    <col min="5653" max="5653" width="9.7109375" style="2" customWidth="1"/>
    <col min="5654" max="5887" width="11.42578125" style="2"/>
    <col min="5888" max="5888" width="7.140625" style="2" customWidth="1"/>
    <col min="5889" max="5889" width="17.85546875" style="2" customWidth="1"/>
    <col min="5890" max="5890" width="44.28515625" style="2" customWidth="1"/>
    <col min="5891" max="5891" width="10.42578125" style="2" customWidth="1"/>
    <col min="5892" max="5892" width="10.5703125" style="2" customWidth="1"/>
    <col min="5893" max="5893" width="11.140625" style="2" bestFit="1" customWidth="1"/>
    <col min="5894" max="5894" width="10.5703125" style="2" bestFit="1" customWidth="1"/>
    <col min="5895" max="5895" width="9.7109375" style="2" bestFit="1" customWidth="1"/>
    <col min="5896" max="5896" width="13" style="2" customWidth="1"/>
    <col min="5897" max="5897" width="11.42578125" style="2"/>
    <col min="5898" max="5898" width="11" style="2" customWidth="1"/>
    <col min="5899" max="5899" width="10.28515625" style="2" bestFit="1" customWidth="1"/>
    <col min="5900" max="5901" width="10" style="2" customWidth="1"/>
    <col min="5902" max="5902" width="9.140625" style="2" customWidth="1"/>
    <col min="5903" max="5903" width="12" style="2" customWidth="1"/>
    <col min="5904" max="5904" width="12.140625" style="2" customWidth="1"/>
    <col min="5905" max="5906" width="9.28515625" style="2" customWidth="1"/>
    <col min="5907" max="5907" width="10.85546875" style="2" bestFit="1" customWidth="1"/>
    <col min="5908" max="5908" width="11.42578125" style="2"/>
    <col min="5909" max="5909" width="9.7109375" style="2" customWidth="1"/>
    <col min="5910" max="6143" width="11.42578125" style="2"/>
    <col min="6144" max="6144" width="7.140625" style="2" customWidth="1"/>
    <col min="6145" max="6145" width="17.85546875" style="2" customWidth="1"/>
    <col min="6146" max="6146" width="44.28515625" style="2" customWidth="1"/>
    <col min="6147" max="6147" width="10.42578125" style="2" customWidth="1"/>
    <col min="6148" max="6148" width="10.5703125" style="2" customWidth="1"/>
    <col min="6149" max="6149" width="11.140625" style="2" bestFit="1" customWidth="1"/>
    <col min="6150" max="6150" width="10.5703125" style="2" bestFit="1" customWidth="1"/>
    <col min="6151" max="6151" width="9.7109375" style="2" bestFit="1" customWidth="1"/>
    <col min="6152" max="6152" width="13" style="2" customWidth="1"/>
    <col min="6153" max="6153" width="11.42578125" style="2"/>
    <col min="6154" max="6154" width="11" style="2" customWidth="1"/>
    <col min="6155" max="6155" width="10.28515625" style="2" bestFit="1" customWidth="1"/>
    <col min="6156" max="6157" width="10" style="2" customWidth="1"/>
    <col min="6158" max="6158" width="9.140625" style="2" customWidth="1"/>
    <col min="6159" max="6159" width="12" style="2" customWidth="1"/>
    <col min="6160" max="6160" width="12.140625" style="2" customWidth="1"/>
    <col min="6161" max="6162" width="9.28515625" style="2" customWidth="1"/>
    <col min="6163" max="6163" width="10.85546875" style="2" bestFit="1" customWidth="1"/>
    <col min="6164" max="6164" width="11.42578125" style="2"/>
    <col min="6165" max="6165" width="9.7109375" style="2" customWidth="1"/>
    <col min="6166" max="6399" width="11.42578125" style="2"/>
    <col min="6400" max="6400" width="7.140625" style="2" customWidth="1"/>
    <col min="6401" max="6401" width="17.85546875" style="2" customWidth="1"/>
    <col min="6402" max="6402" width="44.28515625" style="2" customWidth="1"/>
    <col min="6403" max="6403" width="10.42578125" style="2" customWidth="1"/>
    <col min="6404" max="6404" width="10.5703125" style="2" customWidth="1"/>
    <col min="6405" max="6405" width="11.140625" style="2" bestFit="1" customWidth="1"/>
    <col min="6406" max="6406" width="10.5703125" style="2" bestFit="1" customWidth="1"/>
    <col min="6407" max="6407" width="9.7109375" style="2" bestFit="1" customWidth="1"/>
    <col min="6408" max="6408" width="13" style="2" customWidth="1"/>
    <col min="6409" max="6409" width="11.42578125" style="2"/>
    <col min="6410" max="6410" width="11" style="2" customWidth="1"/>
    <col min="6411" max="6411" width="10.28515625" style="2" bestFit="1" customWidth="1"/>
    <col min="6412" max="6413" width="10" style="2" customWidth="1"/>
    <col min="6414" max="6414" width="9.140625" style="2" customWidth="1"/>
    <col min="6415" max="6415" width="12" style="2" customWidth="1"/>
    <col min="6416" max="6416" width="12.140625" style="2" customWidth="1"/>
    <col min="6417" max="6418" width="9.28515625" style="2" customWidth="1"/>
    <col min="6419" max="6419" width="10.85546875" style="2" bestFit="1" customWidth="1"/>
    <col min="6420" max="6420" width="11.42578125" style="2"/>
    <col min="6421" max="6421" width="9.7109375" style="2" customWidth="1"/>
    <col min="6422" max="6655" width="11.42578125" style="2"/>
    <col min="6656" max="6656" width="7.140625" style="2" customWidth="1"/>
    <col min="6657" max="6657" width="17.85546875" style="2" customWidth="1"/>
    <col min="6658" max="6658" width="44.28515625" style="2" customWidth="1"/>
    <col min="6659" max="6659" width="10.42578125" style="2" customWidth="1"/>
    <col min="6660" max="6660" width="10.5703125" style="2" customWidth="1"/>
    <col min="6661" max="6661" width="11.140625" style="2" bestFit="1" customWidth="1"/>
    <col min="6662" max="6662" width="10.5703125" style="2" bestFit="1" customWidth="1"/>
    <col min="6663" max="6663" width="9.7109375" style="2" bestFit="1" customWidth="1"/>
    <col min="6664" max="6664" width="13" style="2" customWidth="1"/>
    <col min="6665" max="6665" width="11.42578125" style="2"/>
    <col min="6666" max="6666" width="11" style="2" customWidth="1"/>
    <col min="6667" max="6667" width="10.28515625" style="2" bestFit="1" customWidth="1"/>
    <col min="6668" max="6669" width="10" style="2" customWidth="1"/>
    <col min="6670" max="6670" width="9.140625" style="2" customWidth="1"/>
    <col min="6671" max="6671" width="12" style="2" customWidth="1"/>
    <col min="6672" max="6672" width="12.140625" style="2" customWidth="1"/>
    <col min="6673" max="6674" width="9.28515625" style="2" customWidth="1"/>
    <col min="6675" max="6675" width="10.85546875" style="2" bestFit="1" customWidth="1"/>
    <col min="6676" max="6676" width="11.42578125" style="2"/>
    <col min="6677" max="6677" width="9.7109375" style="2" customWidth="1"/>
    <col min="6678" max="6911" width="11.42578125" style="2"/>
    <col min="6912" max="6912" width="7.140625" style="2" customWidth="1"/>
    <col min="6913" max="6913" width="17.85546875" style="2" customWidth="1"/>
    <col min="6914" max="6914" width="44.28515625" style="2" customWidth="1"/>
    <col min="6915" max="6915" width="10.42578125" style="2" customWidth="1"/>
    <col min="6916" max="6916" width="10.5703125" style="2" customWidth="1"/>
    <col min="6917" max="6917" width="11.140625" style="2" bestFit="1" customWidth="1"/>
    <col min="6918" max="6918" width="10.5703125" style="2" bestFit="1" customWidth="1"/>
    <col min="6919" max="6919" width="9.7109375" style="2" bestFit="1" customWidth="1"/>
    <col min="6920" max="6920" width="13" style="2" customWidth="1"/>
    <col min="6921" max="6921" width="11.42578125" style="2"/>
    <col min="6922" max="6922" width="11" style="2" customWidth="1"/>
    <col min="6923" max="6923" width="10.28515625" style="2" bestFit="1" customWidth="1"/>
    <col min="6924" max="6925" width="10" style="2" customWidth="1"/>
    <col min="6926" max="6926" width="9.140625" style="2" customWidth="1"/>
    <col min="6927" max="6927" width="12" style="2" customWidth="1"/>
    <col min="6928" max="6928" width="12.140625" style="2" customWidth="1"/>
    <col min="6929" max="6930" width="9.28515625" style="2" customWidth="1"/>
    <col min="6931" max="6931" width="10.85546875" style="2" bestFit="1" customWidth="1"/>
    <col min="6932" max="6932" width="11.42578125" style="2"/>
    <col min="6933" max="6933" width="9.7109375" style="2" customWidth="1"/>
    <col min="6934" max="7167" width="11.42578125" style="2"/>
    <col min="7168" max="7168" width="7.140625" style="2" customWidth="1"/>
    <col min="7169" max="7169" width="17.85546875" style="2" customWidth="1"/>
    <col min="7170" max="7170" width="44.28515625" style="2" customWidth="1"/>
    <col min="7171" max="7171" width="10.42578125" style="2" customWidth="1"/>
    <col min="7172" max="7172" width="10.5703125" style="2" customWidth="1"/>
    <col min="7173" max="7173" width="11.140625" style="2" bestFit="1" customWidth="1"/>
    <col min="7174" max="7174" width="10.5703125" style="2" bestFit="1" customWidth="1"/>
    <col min="7175" max="7175" width="9.7109375" style="2" bestFit="1" customWidth="1"/>
    <col min="7176" max="7176" width="13" style="2" customWidth="1"/>
    <col min="7177" max="7177" width="11.42578125" style="2"/>
    <col min="7178" max="7178" width="11" style="2" customWidth="1"/>
    <col min="7179" max="7179" width="10.28515625" style="2" bestFit="1" customWidth="1"/>
    <col min="7180" max="7181" width="10" style="2" customWidth="1"/>
    <col min="7182" max="7182" width="9.140625" style="2" customWidth="1"/>
    <col min="7183" max="7183" width="12" style="2" customWidth="1"/>
    <col min="7184" max="7184" width="12.140625" style="2" customWidth="1"/>
    <col min="7185" max="7186" width="9.28515625" style="2" customWidth="1"/>
    <col min="7187" max="7187" width="10.85546875" style="2" bestFit="1" customWidth="1"/>
    <col min="7188" max="7188" width="11.42578125" style="2"/>
    <col min="7189" max="7189" width="9.7109375" style="2" customWidth="1"/>
    <col min="7190" max="7423" width="11.42578125" style="2"/>
    <col min="7424" max="7424" width="7.140625" style="2" customWidth="1"/>
    <col min="7425" max="7425" width="17.85546875" style="2" customWidth="1"/>
    <col min="7426" max="7426" width="44.28515625" style="2" customWidth="1"/>
    <col min="7427" max="7427" width="10.42578125" style="2" customWidth="1"/>
    <col min="7428" max="7428" width="10.5703125" style="2" customWidth="1"/>
    <col min="7429" max="7429" width="11.140625" style="2" bestFit="1" customWidth="1"/>
    <col min="7430" max="7430" width="10.5703125" style="2" bestFit="1" customWidth="1"/>
    <col min="7431" max="7431" width="9.7109375" style="2" bestFit="1" customWidth="1"/>
    <col min="7432" max="7432" width="13" style="2" customWidth="1"/>
    <col min="7433" max="7433" width="11.42578125" style="2"/>
    <col min="7434" max="7434" width="11" style="2" customWidth="1"/>
    <col min="7435" max="7435" width="10.28515625" style="2" bestFit="1" customWidth="1"/>
    <col min="7436" max="7437" width="10" style="2" customWidth="1"/>
    <col min="7438" max="7438" width="9.140625" style="2" customWidth="1"/>
    <col min="7439" max="7439" width="12" style="2" customWidth="1"/>
    <col min="7440" max="7440" width="12.140625" style="2" customWidth="1"/>
    <col min="7441" max="7442" width="9.28515625" style="2" customWidth="1"/>
    <col min="7443" max="7443" width="10.85546875" style="2" bestFit="1" customWidth="1"/>
    <col min="7444" max="7444" width="11.42578125" style="2"/>
    <col min="7445" max="7445" width="9.7109375" style="2" customWidth="1"/>
    <col min="7446" max="7679" width="11.42578125" style="2"/>
    <col min="7680" max="7680" width="7.140625" style="2" customWidth="1"/>
    <col min="7681" max="7681" width="17.85546875" style="2" customWidth="1"/>
    <col min="7682" max="7682" width="44.28515625" style="2" customWidth="1"/>
    <col min="7683" max="7683" width="10.42578125" style="2" customWidth="1"/>
    <col min="7684" max="7684" width="10.5703125" style="2" customWidth="1"/>
    <col min="7685" max="7685" width="11.140625" style="2" bestFit="1" customWidth="1"/>
    <col min="7686" max="7686" width="10.5703125" style="2" bestFit="1" customWidth="1"/>
    <col min="7687" max="7687" width="9.7109375" style="2" bestFit="1" customWidth="1"/>
    <col min="7688" max="7688" width="13" style="2" customWidth="1"/>
    <col min="7689" max="7689" width="11.42578125" style="2"/>
    <col min="7690" max="7690" width="11" style="2" customWidth="1"/>
    <col min="7691" max="7691" width="10.28515625" style="2" bestFit="1" customWidth="1"/>
    <col min="7692" max="7693" width="10" style="2" customWidth="1"/>
    <col min="7694" max="7694" width="9.140625" style="2" customWidth="1"/>
    <col min="7695" max="7695" width="12" style="2" customWidth="1"/>
    <col min="7696" max="7696" width="12.140625" style="2" customWidth="1"/>
    <col min="7697" max="7698" width="9.28515625" style="2" customWidth="1"/>
    <col min="7699" max="7699" width="10.85546875" style="2" bestFit="1" customWidth="1"/>
    <col min="7700" max="7700" width="11.42578125" style="2"/>
    <col min="7701" max="7701" width="9.7109375" style="2" customWidth="1"/>
    <col min="7702" max="7935" width="11.42578125" style="2"/>
    <col min="7936" max="7936" width="7.140625" style="2" customWidth="1"/>
    <col min="7937" max="7937" width="17.85546875" style="2" customWidth="1"/>
    <col min="7938" max="7938" width="44.28515625" style="2" customWidth="1"/>
    <col min="7939" max="7939" width="10.42578125" style="2" customWidth="1"/>
    <col min="7940" max="7940" width="10.5703125" style="2" customWidth="1"/>
    <col min="7941" max="7941" width="11.140625" style="2" bestFit="1" customWidth="1"/>
    <col min="7942" max="7942" width="10.5703125" style="2" bestFit="1" customWidth="1"/>
    <col min="7943" max="7943" width="9.7109375" style="2" bestFit="1" customWidth="1"/>
    <col min="7944" max="7944" width="13" style="2" customWidth="1"/>
    <col min="7945" max="7945" width="11.42578125" style="2"/>
    <col min="7946" max="7946" width="11" style="2" customWidth="1"/>
    <col min="7947" max="7947" width="10.28515625" style="2" bestFit="1" customWidth="1"/>
    <col min="7948" max="7949" width="10" style="2" customWidth="1"/>
    <col min="7950" max="7950" width="9.140625" style="2" customWidth="1"/>
    <col min="7951" max="7951" width="12" style="2" customWidth="1"/>
    <col min="7952" max="7952" width="12.140625" style="2" customWidth="1"/>
    <col min="7953" max="7954" width="9.28515625" style="2" customWidth="1"/>
    <col min="7955" max="7955" width="10.85546875" style="2" bestFit="1" customWidth="1"/>
    <col min="7956" max="7956" width="11.42578125" style="2"/>
    <col min="7957" max="7957" width="9.7109375" style="2" customWidth="1"/>
    <col min="7958" max="8191" width="11.42578125" style="2"/>
    <col min="8192" max="8192" width="7.140625" style="2" customWidth="1"/>
    <col min="8193" max="8193" width="17.85546875" style="2" customWidth="1"/>
    <col min="8194" max="8194" width="44.28515625" style="2" customWidth="1"/>
    <col min="8195" max="8195" width="10.42578125" style="2" customWidth="1"/>
    <col min="8196" max="8196" width="10.5703125" style="2" customWidth="1"/>
    <col min="8197" max="8197" width="11.140625" style="2" bestFit="1" customWidth="1"/>
    <col min="8198" max="8198" width="10.5703125" style="2" bestFit="1" customWidth="1"/>
    <col min="8199" max="8199" width="9.7109375" style="2" bestFit="1" customWidth="1"/>
    <col min="8200" max="8200" width="13" style="2" customWidth="1"/>
    <col min="8201" max="8201" width="11.42578125" style="2"/>
    <col min="8202" max="8202" width="11" style="2" customWidth="1"/>
    <col min="8203" max="8203" width="10.28515625" style="2" bestFit="1" customWidth="1"/>
    <col min="8204" max="8205" width="10" style="2" customWidth="1"/>
    <col min="8206" max="8206" width="9.140625" style="2" customWidth="1"/>
    <col min="8207" max="8207" width="12" style="2" customWidth="1"/>
    <col min="8208" max="8208" width="12.140625" style="2" customWidth="1"/>
    <col min="8209" max="8210" width="9.28515625" style="2" customWidth="1"/>
    <col min="8211" max="8211" width="10.85546875" style="2" bestFit="1" customWidth="1"/>
    <col min="8212" max="8212" width="11.42578125" style="2"/>
    <col min="8213" max="8213" width="9.7109375" style="2" customWidth="1"/>
    <col min="8214" max="8447" width="11.42578125" style="2"/>
    <col min="8448" max="8448" width="7.140625" style="2" customWidth="1"/>
    <col min="8449" max="8449" width="17.85546875" style="2" customWidth="1"/>
    <col min="8450" max="8450" width="44.28515625" style="2" customWidth="1"/>
    <col min="8451" max="8451" width="10.42578125" style="2" customWidth="1"/>
    <col min="8452" max="8452" width="10.5703125" style="2" customWidth="1"/>
    <col min="8453" max="8453" width="11.140625" style="2" bestFit="1" customWidth="1"/>
    <col min="8454" max="8454" width="10.5703125" style="2" bestFit="1" customWidth="1"/>
    <col min="8455" max="8455" width="9.7109375" style="2" bestFit="1" customWidth="1"/>
    <col min="8456" max="8456" width="13" style="2" customWidth="1"/>
    <col min="8457" max="8457" width="11.42578125" style="2"/>
    <col min="8458" max="8458" width="11" style="2" customWidth="1"/>
    <col min="8459" max="8459" width="10.28515625" style="2" bestFit="1" customWidth="1"/>
    <col min="8460" max="8461" width="10" style="2" customWidth="1"/>
    <col min="8462" max="8462" width="9.140625" style="2" customWidth="1"/>
    <col min="8463" max="8463" width="12" style="2" customWidth="1"/>
    <col min="8464" max="8464" width="12.140625" style="2" customWidth="1"/>
    <col min="8465" max="8466" width="9.28515625" style="2" customWidth="1"/>
    <col min="8467" max="8467" width="10.85546875" style="2" bestFit="1" customWidth="1"/>
    <col min="8468" max="8468" width="11.42578125" style="2"/>
    <col min="8469" max="8469" width="9.7109375" style="2" customWidth="1"/>
    <col min="8470" max="8703" width="11.42578125" style="2"/>
    <col min="8704" max="8704" width="7.140625" style="2" customWidth="1"/>
    <col min="8705" max="8705" width="17.85546875" style="2" customWidth="1"/>
    <col min="8706" max="8706" width="44.28515625" style="2" customWidth="1"/>
    <col min="8707" max="8707" width="10.42578125" style="2" customWidth="1"/>
    <col min="8708" max="8708" width="10.5703125" style="2" customWidth="1"/>
    <col min="8709" max="8709" width="11.140625" style="2" bestFit="1" customWidth="1"/>
    <col min="8710" max="8710" width="10.5703125" style="2" bestFit="1" customWidth="1"/>
    <col min="8711" max="8711" width="9.7109375" style="2" bestFit="1" customWidth="1"/>
    <col min="8712" max="8712" width="13" style="2" customWidth="1"/>
    <col min="8713" max="8713" width="11.42578125" style="2"/>
    <col min="8714" max="8714" width="11" style="2" customWidth="1"/>
    <col min="8715" max="8715" width="10.28515625" style="2" bestFit="1" customWidth="1"/>
    <col min="8716" max="8717" width="10" style="2" customWidth="1"/>
    <col min="8718" max="8718" width="9.140625" style="2" customWidth="1"/>
    <col min="8719" max="8719" width="12" style="2" customWidth="1"/>
    <col min="8720" max="8720" width="12.140625" style="2" customWidth="1"/>
    <col min="8721" max="8722" width="9.28515625" style="2" customWidth="1"/>
    <col min="8723" max="8723" width="10.85546875" style="2" bestFit="1" customWidth="1"/>
    <col min="8724" max="8724" width="11.42578125" style="2"/>
    <col min="8725" max="8725" width="9.7109375" style="2" customWidth="1"/>
    <col min="8726" max="8959" width="11.42578125" style="2"/>
    <col min="8960" max="8960" width="7.140625" style="2" customWidth="1"/>
    <col min="8961" max="8961" width="17.85546875" style="2" customWidth="1"/>
    <col min="8962" max="8962" width="44.28515625" style="2" customWidth="1"/>
    <col min="8963" max="8963" width="10.42578125" style="2" customWidth="1"/>
    <col min="8964" max="8964" width="10.5703125" style="2" customWidth="1"/>
    <col min="8965" max="8965" width="11.140625" style="2" bestFit="1" customWidth="1"/>
    <col min="8966" max="8966" width="10.5703125" style="2" bestFit="1" customWidth="1"/>
    <col min="8967" max="8967" width="9.7109375" style="2" bestFit="1" customWidth="1"/>
    <col min="8968" max="8968" width="13" style="2" customWidth="1"/>
    <col min="8969" max="8969" width="11.42578125" style="2"/>
    <col min="8970" max="8970" width="11" style="2" customWidth="1"/>
    <col min="8971" max="8971" width="10.28515625" style="2" bestFit="1" customWidth="1"/>
    <col min="8972" max="8973" width="10" style="2" customWidth="1"/>
    <col min="8974" max="8974" width="9.140625" style="2" customWidth="1"/>
    <col min="8975" max="8975" width="12" style="2" customWidth="1"/>
    <col min="8976" max="8976" width="12.140625" style="2" customWidth="1"/>
    <col min="8977" max="8978" width="9.28515625" style="2" customWidth="1"/>
    <col min="8979" max="8979" width="10.85546875" style="2" bestFit="1" customWidth="1"/>
    <col min="8980" max="8980" width="11.42578125" style="2"/>
    <col min="8981" max="8981" width="9.7109375" style="2" customWidth="1"/>
    <col min="8982" max="9215" width="11.42578125" style="2"/>
    <col min="9216" max="9216" width="7.140625" style="2" customWidth="1"/>
    <col min="9217" max="9217" width="17.85546875" style="2" customWidth="1"/>
    <col min="9218" max="9218" width="44.28515625" style="2" customWidth="1"/>
    <col min="9219" max="9219" width="10.42578125" style="2" customWidth="1"/>
    <col min="9220" max="9220" width="10.5703125" style="2" customWidth="1"/>
    <col min="9221" max="9221" width="11.140625" style="2" bestFit="1" customWidth="1"/>
    <col min="9222" max="9222" width="10.5703125" style="2" bestFit="1" customWidth="1"/>
    <col min="9223" max="9223" width="9.7109375" style="2" bestFit="1" customWidth="1"/>
    <col min="9224" max="9224" width="13" style="2" customWidth="1"/>
    <col min="9225" max="9225" width="11.42578125" style="2"/>
    <col min="9226" max="9226" width="11" style="2" customWidth="1"/>
    <col min="9227" max="9227" width="10.28515625" style="2" bestFit="1" customWidth="1"/>
    <col min="9228" max="9229" width="10" style="2" customWidth="1"/>
    <col min="9230" max="9230" width="9.140625" style="2" customWidth="1"/>
    <col min="9231" max="9231" width="12" style="2" customWidth="1"/>
    <col min="9232" max="9232" width="12.140625" style="2" customWidth="1"/>
    <col min="9233" max="9234" width="9.28515625" style="2" customWidth="1"/>
    <col min="9235" max="9235" width="10.85546875" style="2" bestFit="1" customWidth="1"/>
    <col min="9236" max="9236" width="11.42578125" style="2"/>
    <col min="9237" max="9237" width="9.7109375" style="2" customWidth="1"/>
    <col min="9238" max="9471" width="11.42578125" style="2"/>
    <col min="9472" max="9472" width="7.140625" style="2" customWidth="1"/>
    <col min="9473" max="9473" width="17.85546875" style="2" customWidth="1"/>
    <col min="9474" max="9474" width="44.28515625" style="2" customWidth="1"/>
    <col min="9475" max="9475" width="10.42578125" style="2" customWidth="1"/>
    <col min="9476" max="9476" width="10.5703125" style="2" customWidth="1"/>
    <col min="9477" max="9477" width="11.140625" style="2" bestFit="1" customWidth="1"/>
    <col min="9478" max="9478" width="10.5703125" style="2" bestFit="1" customWidth="1"/>
    <col min="9479" max="9479" width="9.7109375" style="2" bestFit="1" customWidth="1"/>
    <col min="9480" max="9480" width="13" style="2" customWidth="1"/>
    <col min="9481" max="9481" width="11.42578125" style="2"/>
    <col min="9482" max="9482" width="11" style="2" customWidth="1"/>
    <col min="9483" max="9483" width="10.28515625" style="2" bestFit="1" customWidth="1"/>
    <col min="9484" max="9485" width="10" style="2" customWidth="1"/>
    <col min="9486" max="9486" width="9.140625" style="2" customWidth="1"/>
    <col min="9487" max="9487" width="12" style="2" customWidth="1"/>
    <col min="9488" max="9488" width="12.140625" style="2" customWidth="1"/>
    <col min="9489" max="9490" width="9.28515625" style="2" customWidth="1"/>
    <col min="9491" max="9491" width="10.85546875" style="2" bestFit="1" customWidth="1"/>
    <col min="9492" max="9492" width="11.42578125" style="2"/>
    <col min="9493" max="9493" width="9.7109375" style="2" customWidth="1"/>
    <col min="9494" max="9727" width="11.42578125" style="2"/>
    <col min="9728" max="9728" width="7.140625" style="2" customWidth="1"/>
    <col min="9729" max="9729" width="17.85546875" style="2" customWidth="1"/>
    <col min="9730" max="9730" width="44.28515625" style="2" customWidth="1"/>
    <col min="9731" max="9731" width="10.42578125" style="2" customWidth="1"/>
    <col min="9732" max="9732" width="10.5703125" style="2" customWidth="1"/>
    <col min="9733" max="9733" width="11.140625" style="2" bestFit="1" customWidth="1"/>
    <col min="9734" max="9734" width="10.5703125" style="2" bestFit="1" customWidth="1"/>
    <col min="9735" max="9735" width="9.7109375" style="2" bestFit="1" customWidth="1"/>
    <col min="9736" max="9736" width="13" style="2" customWidth="1"/>
    <col min="9737" max="9737" width="11.42578125" style="2"/>
    <col min="9738" max="9738" width="11" style="2" customWidth="1"/>
    <col min="9739" max="9739" width="10.28515625" style="2" bestFit="1" customWidth="1"/>
    <col min="9740" max="9741" width="10" style="2" customWidth="1"/>
    <col min="9742" max="9742" width="9.140625" style="2" customWidth="1"/>
    <col min="9743" max="9743" width="12" style="2" customWidth="1"/>
    <col min="9744" max="9744" width="12.140625" style="2" customWidth="1"/>
    <col min="9745" max="9746" width="9.28515625" style="2" customWidth="1"/>
    <col min="9747" max="9747" width="10.85546875" style="2" bestFit="1" customWidth="1"/>
    <col min="9748" max="9748" width="11.42578125" style="2"/>
    <col min="9749" max="9749" width="9.7109375" style="2" customWidth="1"/>
    <col min="9750" max="9983" width="11.42578125" style="2"/>
    <col min="9984" max="9984" width="7.140625" style="2" customWidth="1"/>
    <col min="9985" max="9985" width="17.85546875" style="2" customWidth="1"/>
    <col min="9986" max="9986" width="44.28515625" style="2" customWidth="1"/>
    <col min="9987" max="9987" width="10.42578125" style="2" customWidth="1"/>
    <col min="9988" max="9988" width="10.5703125" style="2" customWidth="1"/>
    <col min="9989" max="9989" width="11.140625" style="2" bestFit="1" customWidth="1"/>
    <col min="9990" max="9990" width="10.5703125" style="2" bestFit="1" customWidth="1"/>
    <col min="9991" max="9991" width="9.7109375" style="2" bestFit="1" customWidth="1"/>
    <col min="9992" max="9992" width="13" style="2" customWidth="1"/>
    <col min="9993" max="9993" width="11.42578125" style="2"/>
    <col min="9994" max="9994" width="11" style="2" customWidth="1"/>
    <col min="9995" max="9995" width="10.28515625" style="2" bestFit="1" customWidth="1"/>
    <col min="9996" max="9997" width="10" style="2" customWidth="1"/>
    <col min="9998" max="9998" width="9.140625" style="2" customWidth="1"/>
    <col min="9999" max="9999" width="12" style="2" customWidth="1"/>
    <col min="10000" max="10000" width="12.140625" style="2" customWidth="1"/>
    <col min="10001" max="10002" width="9.28515625" style="2" customWidth="1"/>
    <col min="10003" max="10003" width="10.85546875" style="2" bestFit="1" customWidth="1"/>
    <col min="10004" max="10004" width="11.42578125" style="2"/>
    <col min="10005" max="10005" width="9.7109375" style="2" customWidth="1"/>
    <col min="10006" max="10239" width="11.42578125" style="2"/>
    <col min="10240" max="10240" width="7.140625" style="2" customWidth="1"/>
    <col min="10241" max="10241" width="17.85546875" style="2" customWidth="1"/>
    <col min="10242" max="10242" width="44.28515625" style="2" customWidth="1"/>
    <col min="10243" max="10243" width="10.42578125" style="2" customWidth="1"/>
    <col min="10244" max="10244" width="10.5703125" style="2" customWidth="1"/>
    <col min="10245" max="10245" width="11.140625" style="2" bestFit="1" customWidth="1"/>
    <col min="10246" max="10246" width="10.5703125" style="2" bestFit="1" customWidth="1"/>
    <col min="10247" max="10247" width="9.7109375" style="2" bestFit="1" customWidth="1"/>
    <col min="10248" max="10248" width="13" style="2" customWidth="1"/>
    <col min="10249" max="10249" width="11.42578125" style="2"/>
    <col min="10250" max="10250" width="11" style="2" customWidth="1"/>
    <col min="10251" max="10251" width="10.28515625" style="2" bestFit="1" customWidth="1"/>
    <col min="10252" max="10253" width="10" style="2" customWidth="1"/>
    <col min="10254" max="10254" width="9.140625" style="2" customWidth="1"/>
    <col min="10255" max="10255" width="12" style="2" customWidth="1"/>
    <col min="10256" max="10256" width="12.140625" style="2" customWidth="1"/>
    <col min="10257" max="10258" width="9.28515625" style="2" customWidth="1"/>
    <col min="10259" max="10259" width="10.85546875" style="2" bestFit="1" customWidth="1"/>
    <col min="10260" max="10260" width="11.42578125" style="2"/>
    <col min="10261" max="10261" width="9.7109375" style="2" customWidth="1"/>
    <col min="10262" max="10495" width="11.42578125" style="2"/>
    <col min="10496" max="10496" width="7.140625" style="2" customWidth="1"/>
    <col min="10497" max="10497" width="17.85546875" style="2" customWidth="1"/>
    <col min="10498" max="10498" width="44.28515625" style="2" customWidth="1"/>
    <col min="10499" max="10499" width="10.42578125" style="2" customWidth="1"/>
    <col min="10500" max="10500" width="10.5703125" style="2" customWidth="1"/>
    <col min="10501" max="10501" width="11.140625" style="2" bestFit="1" customWidth="1"/>
    <col min="10502" max="10502" width="10.5703125" style="2" bestFit="1" customWidth="1"/>
    <col min="10503" max="10503" width="9.7109375" style="2" bestFit="1" customWidth="1"/>
    <col min="10504" max="10504" width="13" style="2" customWidth="1"/>
    <col min="10505" max="10505" width="11.42578125" style="2"/>
    <col min="10506" max="10506" width="11" style="2" customWidth="1"/>
    <col min="10507" max="10507" width="10.28515625" style="2" bestFit="1" customWidth="1"/>
    <col min="10508" max="10509" width="10" style="2" customWidth="1"/>
    <col min="10510" max="10510" width="9.140625" style="2" customWidth="1"/>
    <col min="10511" max="10511" width="12" style="2" customWidth="1"/>
    <col min="10512" max="10512" width="12.140625" style="2" customWidth="1"/>
    <col min="10513" max="10514" width="9.28515625" style="2" customWidth="1"/>
    <col min="10515" max="10515" width="10.85546875" style="2" bestFit="1" customWidth="1"/>
    <col min="10516" max="10516" width="11.42578125" style="2"/>
    <col min="10517" max="10517" width="9.7109375" style="2" customWidth="1"/>
    <col min="10518" max="10751" width="11.42578125" style="2"/>
    <col min="10752" max="10752" width="7.140625" style="2" customWidth="1"/>
    <col min="10753" max="10753" width="17.85546875" style="2" customWidth="1"/>
    <col min="10754" max="10754" width="44.28515625" style="2" customWidth="1"/>
    <col min="10755" max="10755" width="10.42578125" style="2" customWidth="1"/>
    <col min="10756" max="10756" width="10.5703125" style="2" customWidth="1"/>
    <col min="10757" max="10757" width="11.140625" style="2" bestFit="1" customWidth="1"/>
    <col min="10758" max="10758" width="10.5703125" style="2" bestFit="1" customWidth="1"/>
    <col min="10759" max="10759" width="9.7109375" style="2" bestFit="1" customWidth="1"/>
    <col min="10760" max="10760" width="13" style="2" customWidth="1"/>
    <col min="10761" max="10761" width="11.42578125" style="2"/>
    <col min="10762" max="10762" width="11" style="2" customWidth="1"/>
    <col min="10763" max="10763" width="10.28515625" style="2" bestFit="1" customWidth="1"/>
    <col min="10764" max="10765" width="10" style="2" customWidth="1"/>
    <col min="10766" max="10766" width="9.140625" style="2" customWidth="1"/>
    <col min="10767" max="10767" width="12" style="2" customWidth="1"/>
    <col min="10768" max="10768" width="12.140625" style="2" customWidth="1"/>
    <col min="10769" max="10770" width="9.28515625" style="2" customWidth="1"/>
    <col min="10771" max="10771" width="10.85546875" style="2" bestFit="1" customWidth="1"/>
    <col min="10772" max="10772" width="11.42578125" style="2"/>
    <col min="10773" max="10773" width="9.7109375" style="2" customWidth="1"/>
    <col min="10774" max="11007" width="11.42578125" style="2"/>
    <col min="11008" max="11008" width="7.140625" style="2" customWidth="1"/>
    <col min="11009" max="11009" width="17.85546875" style="2" customWidth="1"/>
    <col min="11010" max="11010" width="44.28515625" style="2" customWidth="1"/>
    <col min="11011" max="11011" width="10.42578125" style="2" customWidth="1"/>
    <col min="11012" max="11012" width="10.5703125" style="2" customWidth="1"/>
    <col min="11013" max="11013" width="11.140625" style="2" bestFit="1" customWidth="1"/>
    <col min="11014" max="11014" width="10.5703125" style="2" bestFit="1" customWidth="1"/>
    <col min="11015" max="11015" width="9.7109375" style="2" bestFit="1" customWidth="1"/>
    <col min="11016" max="11016" width="13" style="2" customWidth="1"/>
    <col min="11017" max="11017" width="11.42578125" style="2"/>
    <col min="11018" max="11018" width="11" style="2" customWidth="1"/>
    <col min="11019" max="11019" width="10.28515625" style="2" bestFit="1" customWidth="1"/>
    <col min="11020" max="11021" width="10" style="2" customWidth="1"/>
    <col min="11022" max="11022" width="9.140625" style="2" customWidth="1"/>
    <col min="11023" max="11023" width="12" style="2" customWidth="1"/>
    <col min="11024" max="11024" width="12.140625" style="2" customWidth="1"/>
    <col min="11025" max="11026" width="9.28515625" style="2" customWidth="1"/>
    <col min="11027" max="11027" width="10.85546875" style="2" bestFit="1" customWidth="1"/>
    <col min="11028" max="11028" width="11.42578125" style="2"/>
    <col min="11029" max="11029" width="9.7109375" style="2" customWidth="1"/>
    <col min="11030" max="11263" width="11.42578125" style="2"/>
    <col min="11264" max="11264" width="7.140625" style="2" customWidth="1"/>
    <col min="11265" max="11265" width="17.85546875" style="2" customWidth="1"/>
    <col min="11266" max="11266" width="44.28515625" style="2" customWidth="1"/>
    <col min="11267" max="11267" width="10.42578125" style="2" customWidth="1"/>
    <col min="11268" max="11268" width="10.5703125" style="2" customWidth="1"/>
    <col min="11269" max="11269" width="11.140625" style="2" bestFit="1" customWidth="1"/>
    <col min="11270" max="11270" width="10.5703125" style="2" bestFit="1" customWidth="1"/>
    <col min="11271" max="11271" width="9.7109375" style="2" bestFit="1" customWidth="1"/>
    <col min="11272" max="11272" width="13" style="2" customWidth="1"/>
    <col min="11273" max="11273" width="11.42578125" style="2"/>
    <col min="11274" max="11274" width="11" style="2" customWidth="1"/>
    <col min="11275" max="11275" width="10.28515625" style="2" bestFit="1" customWidth="1"/>
    <col min="11276" max="11277" width="10" style="2" customWidth="1"/>
    <col min="11278" max="11278" width="9.140625" style="2" customWidth="1"/>
    <col min="11279" max="11279" width="12" style="2" customWidth="1"/>
    <col min="11280" max="11280" width="12.140625" style="2" customWidth="1"/>
    <col min="11281" max="11282" width="9.28515625" style="2" customWidth="1"/>
    <col min="11283" max="11283" width="10.85546875" style="2" bestFit="1" customWidth="1"/>
    <col min="11284" max="11284" width="11.42578125" style="2"/>
    <col min="11285" max="11285" width="9.7109375" style="2" customWidth="1"/>
    <col min="11286" max="11519" width="11.42578125" style="2"/>
    <col min="11520" max="11520" width="7.140625" style="2" customWidth="1"/>
    <col min="11521" max="11521" width="17.85546875" style="2" customWidth="1"/>
    <col min="11522" max="11522" width="44.28515625" style="2" customWidth="1"/>
    <col min="11523" max="11523" width="10.42578125" style="2" customWidth="1"/>
    <col min="11524" max="11524" width="10.5703125" style="2" customWidth="1"/>
    <col min="11525" max="11525" width="11.140625" style="2" bestFit="1" customWidth="1"/>
    <col min="11526" max="11526" width="10.5703125" style="2" bestFit="1" customWidth="1"/>
    <col min="11527" max="11527" width="9.7109375" style="2" bestFit="1" customWidth="1"/>
    <col min="11528" max="11528" width="13" style="2" customWidth="1"/>
    <col min="11529" max="11529" width="11.42578125" style="2"/>
    <col min="11530" max="11530" width="11" style="2" customWidth="1"/>
    <col min="11531" max="11531" width="10.28515625" style="2" bestFit="1" customWidth="1"/>
    <col min="11532" max="11533" width="10" style="2" customWidth="1"/>
    <col min="11534" max="11534" width="9.140625" style="2" customWidth="1"/>
    <col min="11535" max="11535" width="12" style="2" customWidth="1"/>
    <col min="11536" max="11536" width="12.140625" style="2" customWidth="1"/>
    <col min="11537" max="11538" width="9.28515625" style="2" customWidth="1"/>
    <col min="11539" max="11539" width="10.85546875" style="2" bestFit="1" customWidth="1"/>
    <col min="11540" max="11540" width="11.42578125" style="2"/>
    <col min="11541" max="11541" width="9.7109375" style="2" customWidth="1"/>
    <col min="11542" max="11775" width="11.42578125" style="2"/>
    <col min="11776" max="11776" width="7.140625" style="2" customWidth="1"/>
    <col min="11777" max="11777" width="17.85546875" style="2" customWidth="1"/>
    <col min="11778" max="11778" width="44.28515625" style="2" customWidth="1"/>
    <col min="11779" max="11779" width="10.42578125" style="2" customWidth="1"/>
    <col min="11780" max="11780" width="10.5703125" style="2" customWidth="1"/>
    <col min="11781" max="11781" width="11.140625" style="2" bestFit="1" customWidth="1"/>
    <col min="11782" max="11782" width="10.5703125" style="2" bestFit="1" customWidth="1"/>
    <col min="11783" max="11783" width="9.7109375" style="2" bestFit="1" customWidth="1"/>
    <col min="11784" max="11784" width="13" style="2" customWidth="1"/>
    <col min="11785" max="11785" width="11.42578125" style="2"/>
    <col min="11786" max="11786" width="11" style="2" customWidth="1"/>
    <col min="11787" max="11787" width="10.28515625" style="2" bestFit="1" customWidth="1"/>
    <col min="11788" max="11789" width="10" style="2" customWidth="1"/>
    <col min="11790" max="11790" width="9.140625" style="2" customWidth="1"/>
    <col min="11791" max="11791" width="12" style="2" customWidth="1"/>
    <col min="11792" max="11792" width="12.140625" style="2" customWidth="1"/>
    <col min="11793" max="11794" width="9.28515625" style="2" customWidth="1"/>
    <col min="11795" max="11795" width="10.85546875" style="2" bestFit="1" customWidth="1"/>
    <col min="11796" max="11796" width="11.42578125" style="2"/>
    <col min="11797" max="11797" width="9.7109375" style="2" customWidth="1"/>
    <col min="11798" max="12031" width="11.42578125" style="2"/>
    <col min="12032" max="12032" width="7.140625" style="2" customWidth="1"/>
    <col min="12033" max="12033" width="17.85546875" style="2" customWidth="1"/>
    <col min="12034" max="12034" width="44.28515625" style="2" customWidth="1"/>
    <col min="12035" max="12035" width="10.42578125" style="2" customWidth="1"/>
    <col min="12036" max="12036" width="10.5703125" style="2" customWidth="1"/>
    <col min="12037" max="12037" width="11.140625" style="2" bestFit="1" customWidth="1"/>
    <col min="12038" max="12038" width="10.5703125" style="2" bestFit="1" customWidth="1"/>
    <col min="12039" max="12039" width="9.7109375" style="2" bestFit="1" customWidth="1"/>
    <col min="12040" max="12040" width="13" style="2" customWidth="1"/>
    <col min="12041" max="12041" width="11.42578125" style="2"/>
    <col min="12042" max="12042" width="11" style="2" customWidth="1"/>
    <col min="12043" max="12043" width="10.28515625" style="2" bestFit="1" customWidth="1"/>
    <col min="12044" max="12045" width="10" style="2" customWidth="1"/>
    <col min="12046" max="12046" width="9.140625" style="2" customWidth="1"/>
    <col min="12047" max="12047" width="12" style="2" customWidth="1"/>
    <col min="12048" max="12048" width="12.140625" style="2" customWidth="1"/>
    <col min="12049" max="12050" width="9.28515625" style="2" customWidth="1"/>
    <col min="12051" max="12051" width="10.85546875" style="2" bestFit="1" customWidth="1"/>
    <col min="12052" max="12052" width="11.42578125" style="2"/>
    <col min="12053" max="12053" width="9.7109375" style="2" customWidth="1"/>
    <col min="12054" max="12287" width="11.42578125" style="2"/>
    <col min="12288" max="12288" width="7.140625" style="2" customWidth="1"/>
    <col min="12289" max="12289" width="17.85546875" style="2" customWidth="1"/>
    <col min="12290" max="12290" width="44.28515625" style="2" customWidth="1"/>
    <col min="12291" max="12291" width="10.42578125" style="2" customWidth="1"/>
    <col min="12292" max="12292" width="10.5703125" style="2" customWidth="1"/>
    <col min="12293" max="12293" width="11.140625" style="2" bestFit="1" customWidth="1"/>
    <col min="12294" max="12294" width="10.5703125" style="2" bestFit="1" customWidth="1"/>
    <col min="12295" max="12295" width="9.7109375" style="2" bestFit="1" customWidth="1"/>
    <col min="12296" max="12296" width="13" style="2" customWidth="1"/>
    <col min="12297" max="12297" width="11.42578125" style="2"/>
    <col min="12298" max="12298" width="11" style="2" customWidth="1"/>
    <col min="12299" max="12299" width="10.28515625" style="2" bestFit="1" customWidth="1"/>
    <col min="12300" max="12301" width="10" style="2" customWidth="1"/>
    <col min="12302" max="12302" width="9.140625" style="2" customWidth="1"/>
    <col min="12303" max="12303" width="12" style="2" customWidth="1"/>
    <col min="12304" max="12304" width="12.140625" style="2" customWidth="1"/>
    <col min="12305" max="12306" width="9.28515625" style="2" customWidth="1"/>
    <col min="12307" max="12307" width="10.85546875" style="2" bestFit="1" customWidth="1"/>
    <col min="12308" max="12308" width="11.42578125" style="2"/>
    <col min="12309" max="12309" width="9.7109375" style="2" customWidth="1"/>
    <col min="12310" max="12543" width="11.42578125" style="2"/>
    <col min="12544" max="12544" width="7.140625" style="2" customWidth="1"/>
    <col min="12545" max="12545" width="17.85546875" style="2" customWidth="1"/>
    <col min="12546" max="12546" width="44.28515625" style="2" customWidth="1"/>
    <col min="12547" max="12547" width="10.42578125" style="2" customWidth="1"/>
    <col min="12548" max="12548" width="10.5703125" style="2" customWidth="1"/>
    <col min="12549" max="12549" width="11.140625" style="2" bestFit="1" customWidth="1"/>
    <col min="12550" max="12550" width="10.5703125" style="2" bestFit="1" customWidth="1"/>
    <col min="12551" max="12551" width="9.7109375" style="2" bestFit="1" customWidth="1"/>
    <col min="12552" max="12552" width="13" style="2" customWidth="1"/>
    <col min="12553" max="12553" width="11.42578125" style="2"/>
    <col min="12554" max="12554" width="11" style="2" customWidth="1"/>
    <col min="12555" max="12555" width="10.28515625" style="2" bestFit="1" customWidth="1"/>
    <col min="12556" max="12557" width="10" style="2" customWidth="1"/>
    <col min="12558" max="12558" width="9.140625" style="2" customWidth="1"/>
    <col min="12559" max="12559" width="12" style="2" customWidth="1"/>
    <col min="12560" max="12560" width="12.140625" style="2" customWidth="1"/>
    <col min="12561" max="12562" width="9.28515625" style="2" customWidth="1"/>
    <col min="12563" max="12563" width="10.85546875" style="2" bestFit="1" customWidth="1"/>
    <col min="12564" max="12564" width="11.42578125" style="2"/>
    <col min="12565" max="12565" width="9.7109375" style="2" customWidth="1"/>
    <col min="12566" max="12799" width="11.42578125" style="2"/>
    <col min="12800" max="12800" width="7.140625" style="2" customWidth="1"/>
    <col min="12801" max="12801" width="17.85546875" style="2" customWidth="1"/>
    <col min="12802" max="12802" width="44.28515625" style="2" customWidth="1"/>
    <col min="12803" max="12803" width="10.42578125" style="2" customWidth="1"/>
    <col min="12804" max="12804" width="10.5703125" style="2" customWidth="1"/>
    <col min="12805" max="12805" width="11.140625" style="2" bestFit="1" customWidth="1"/>
    <col min="12806" max="12806" width="10.5703125" style="2" bestFit="1" customWidth="1"/>
    <col min="12807" max="12807" width="9.7109375" style="2" bestFit="1" customWidth="1"/>
    <col min="12808" max="12808" width="13" style="2" customWidth="1"/>
    <col min="12809" max="12809" width="11.42578125" style="2"/>
    <col min="12810" max="12810" width="11" style="2" customWidth="1"/>
    <col min="12811" max="12811" width="10.28515625" style="2" bestFit="1" customWidth="1"/>
    <col min="12812" max="12813" width="10" style="2" customWidth="1"/>
    <col min="12814" max="12814" width="9.140625" style="2" customWidth="1"/>
    <col min="12815" max="12815" width="12" style="2" customWidth="1"/>
    <col min="12816" max="12816" width="12.140625" style="2" customWidth="1"/>
    <col min="12817" max="12818" width="9.28515625" style="2" customWidth="1"/>
    <col min="12819" max="12819" width="10.85546875" style="2" bestFit="1" customWidth="1"/>
    <col min="12820" max="12820" width="11.42578125" style="2"/>
    <col min="12821" max="12821" width="9.7109375" style="2" customWidth="1"/>
    <col min="12822" max="13055" width="11.42578125" style="2"/>
    <col min="13056" max="13056" width="7.140625" style="2" customWidth="1"/>
    <col min="13057" max="13057" width="17.85546875" style="2" customWidth="1"/>
    <col min="13058" max="13058" width="44.28515625" style="2" customWidth="1"/>
    <col min="13059" max="13059" width="10.42578125" style="2" customWidth="1"/>
    <col min="13060" max="13060" width="10.5703125" style="2" customWidth="1"/>
    <col min="13061" max="13061" width="11.140625" style="2" bestFit="1" customWidth="1"/>
    <col min="13062" max="13062" width="10.5703125" style="2" bestFit="1" customWidth="1"/>
    <col min="13063" max="13063" width="9.7109375" style="2" bestFit="1" customWidth="1"/>
    <col min="13064" max="13064" width="13" style="2" customWidth="1"/>
    <col min="13065" max="13065" width="11.42578125" style="2"/>
    <col min="13066" max="13066" width="11" style="2" customWidth="1"/>
    <col min="13067" max="13067" width="10.28515625" style="2" bestFit="1" customWidth="1"/>
    <col min="13068" max="13069" width="10" style="2" customWidth="1"/>
    <col min="13070" max="13070" width="9.140625" style="2" customWidth="1"/>
    <col min="13071" max="13071" width="12" style="2" customWidth="1"/>
    <col min="13072" max="13072" width="12.140625" style="2" customWidth="1"/>
    <col min="13073" max="13074" width="9.28515625" style="2" customWidth="1"/>
    <col min="13075" max="13075" width="10.85546875" style="2" bestFit="1" customWidth="1"/>
    <col min="13076" max="13076" width="11.42578125" style="2"/>
    <col min="13077" max="13077" width="9.7109375" style="2" customWidth="1"/>
    <col min="13078" max="13311" width="11.42578125" style="2"/>
    <col min="13312" max="13312" width="7.140625" style="2" customWidth="1"/>
    <col min="13313" max="13313" width="17.85546875" style="2" customWidth="1"/>
    <col min="13314" max="13314" width="44.28515625" style="2" customWidth="1"/>
    <col min="13315" max="13315" width="10.42578125" style="2" customWidth="1"/>
    <col min="13316" max="13316" width="10.5703125" style="2" customWidth="1"/>
    <col min="13317" max="13317" width="11.140625" style="2" bestFit="1" customWidth="1"/>
    <col min="13318" max="13318" width="10.5703125" style="2" bestFit="1" customWidth="1"/>
    <col min="13319" max="13319" width="9.7109375" style="2" bestFit="1" customWidth="1"/>
    <col min="13320" max="13320" width="13" style="2" customWidth="1"/>
    <col min="13321" max="13321" width="11.42578125" style="2"/>
    <col min="13322" max="13322" width="11" style="2" customWidth="1"/>
    <col min="13323" max="13323" width="10.28515625" style="2" bestFit="1" customWidth="1"/>
    <col min="13324" max="13325" width="10" style="2" customWidth="1"/>
    <col min="13326" max="13326" width="9.140625" style="2" customWidth="1"/>
    <col min="13327" max="13327" width="12" style="2" customWidth="1"/>
    <col min="13328" max="13328" width="12.140625" style="2" customWidth="1"/>
    <col min="13329" max="13330" width="9.28515625" style="2" customWidth="1"/>
    <col min="13331" max="13331" width="10.85546875" style="2" bestFit="1" customWidth="1"/>
    <col min="13332" max="13332" width="11.42578125" style="2"/>
    <col min="13333" max="13333" width="9.7109375" style="2" customWidth="1"/>
    <col min="13334" max="13567" width="11.42578125" style="2"/>
    <col min="13568" max="13568" width="7.140625" style="2" customWidth="1"/>
    <col min="13569" max="13569" width="17.85546875" style="2" customWidth="1"/>
    <col min="13570" max="13570" width="44.28515625" style="2" customWidth="1"/>
    <col min="13571" max="13571" width="10.42578125" style="2" customWidth="1"/>
    <col min="13572" max="13572" width="10.5703125" style="2" customWidth="1"/>
    <col min="13573" max="13573" width="11.140625" style="2" bestFit="1" customWidth="1"/>
    <col min="13574" max="13574" width="10.5703125" style="2" bestFit="1" customWidth="1"/>
    <col min="13575" max="13575" width="9.7109375" style="2" bestFit="1" customWidth="1"/>
    <col min="13576" max="13576" width="13" style="2" customWidth="1"/>
    <col min="13577" max="13577" width="11.42578125" style="2"/>
    <col min="13578" max="13578" width="11" style="2" customWidth="1"/>
    <col min="13579" max="13579" width="10.28515625" style="2" bestFit="1" customWidth="1"/>
    <col min="13580" max="13581" width="10" style="2" customWidth="1"/>
    <col min="13582" max="13582" width="9.140625" style="2" customWidth="1"/>
    <col min="13583" max="13583" width="12" style="2" customWidth="1"/>
    <col min="13584" max="13584" width="12.140625" style="2" customWidth="1"/>
    <col min="13585" max="13586" width="9.28515625" style="2" customWidth="1"/>
    <col min="13587" max="13587" width="10.85546875" style="2" bestFit="1" customWidth="1"/>
    <col min="13588" max="13588" width="11.42578125" style="2"/>
    <col min="13589" max="13589" width="9.7109375" style="2" customWidth="1"/>
    <col min="13590" max="13823" width="11.42578125" style="2"/>
    <col min="13824" max="13824" width="7.140625" style="2" customWidth="1"/>
    <col min="13825" max="13825" width="17.85546875" style="2" customWidth="1"/>
    <col min="13826" max="13826" width="44.28515625" style="2" customWidth="1"/>
    <col min="13827" max="13827" width="10.42578125" style="2" customWidth="1"/>
    <col min="13828" max="13828" width="10.5703125" style="2" customWidth="1"/>
    <col min="13829" max="13829" width="11.140625" style="2" bestFit="1" customWidth="1"/>
    <col min="13830" max="13830" width="10.5703125" style="2" bestFit="1" customWidth="1"/>
    <col min="13831" max="13831" width="9.7109375" style="2" bestFit="1" customWidth="1"/>
    <col min="13832" max="13832" width="13" style="2" customWidth="1"/>
    <col min="13833" max="13833" width="11.42578125" style="2"/>
    <col min="13834" max="13834" width="11" style="2" customWidth="1"/>
    <col min="13835" max="13835" width="10.28515625" style="2" bestFit="1" customWidth="1"/>
    <col min="13836" max="13837" width="10" style="2" customWidth="1"/>
    <col min="13838" max="13838" width="9.140625" style="2" customWidth="1"/>
    <col min="13839" max="13839" width="12" style="2" customWidth="1"/>
    <col min="13840" max="13840" width="12.140625" style="2" customWidth="1"/>
    <col min="13841" max="13842" width="9.28515625" style="2" customWidth="1"/>
    <col min="13843" max="13843" width="10.85546875" style="2" bestFit="1" customWidth="1"/>
    <col min="13844" max="13844" width="11.42578125" style="2"/>
    <col min="13845" max="13845" width="9.7109375" style="2" customWidth="1"/>
    <col min="13846" max="14079" width="11.42578125" style="2"/>
    <col min="14080" max="14080" width="7.140625" style="2" customWidth="1"/>
    <col min="14081" max="14081" width="17.85546875" style="2" customWidth="1"/>
    <col min="14082" max="14082" width="44.28515625" style="2" customWidth="1"/>
    <col min="14083" max="14083" width="10.42578125" style="2" customWidth="1"/>
    <col min="14084" max="14084" width="10.5703125" style="2" customWidth="1"/>
    <col min="14085" max="14085" width="11.140625" style="2" bestFit="1" customWidth="1"/>
    <col min="14086" max="14086" width="10.5703125" style="2" bestFit="1" customWidth="1"/>
    <col min="14087" max="14087" width="9.7109375" style="2" bestFit="1" customWidth="1"/>
    <col min="14088" max="14088" width="13" style="2" customWidth="1"/>
    <col min="14089" max="14089" width="11.42578125" style="2"/>
    <col min="14090" max="14090" width="11" style="2" customWidth="1"/>
    <col min="14091" max="14091" width="10.28515625" style="2" bestFit="1" customWidth="1"/>
    <col min="14092" max="14093" width="10" style="2" customWidth="1"/>
    <col min="14094" max="14094" width="9.140625" style="2" customWidth="1"/>
    <col min="14095" max="14095" width="12" style="2" customWidth="1"/>
    <col min="14096" max="14096" width="12.140625" style="2" customWidth="1"/>
    <col min="14097" max="14098" width="9.28515625" style="2" customWidth="1"/>
    <col min="14099" max="14099" width="10.85546875" style="2" bestFit="1" customWidth="1"/>
    <col min="14100" max="14100" width="11.42578125" style="2"/>
    <col min="14101" max="14101" width="9.7109375" style="2" customWidth="1"/>
    <col min="14102" max="14335" width="11.42578125" style="2"/>
    <col min="14336" max="14336" width="7.140625" style="2" customWidth="1"/>
    <col min="14337" max="14337" width="17.85546875" style="2" customWidth="1"/>
    <col min="14338" max="14338" width="44.28515625" style="2" customWidth="1"/>
    <col min="14339" max="14339" width="10.42578125" style="2" customWidth="1"/>
    <col min="14340" max="14340" width="10.5703125" style="2" customWidth="1"/>
    <col min="14341" max="14341" width="11.140625" style="2" bestFit="1" customWidth="1"/>
    <col min="14342" max="14342" width="10.5703125" style="2" bestFit="1" customWidth="1"/>
    <col min="14343" max="14343" width="9.7109375" style="2" bestFit="1" customWidth="1"/>
    <col min="14344" max="14344" width="13" style="2" customWidth="1"/>
    <col min="14345" max="14345" width="11.42578125" style="2"/>
    <col min="14346" max="14346" width="11" style="2" customWidth="1"/>
    <col min="14347" max="14347" width="10.28515625" style="2" bestFit="1" customWidth="1"/>
    <col min="14348" max="14349" width="10" style="2" customWidth="1"/>
    <col min="14350" max="14350" width="9.140625" style="2" customWidth="1"/>
    <col min="14351" max="14351" width="12" style="2" customWidth="1"/>
    <col min="14352" max="14352" width="12.140625" style="2" customWidth="1"/>
    <col min="14353" max="14354" width="9.28515625" style="2" customWidth="1"/>
    <col min="14355" max="14355" width="10.85546875" style="2" bestFit="1" customWidth="1"/>
    <col min="14356" max="14356" width="11.42578125" style="2"/>
    <col min="14357" max="14357" width="9.7109375" style="2" customWidth="1"/>
    <col min="14358" max="14591" width="11.42578125" style="2"/>
    <col min="14592" max="14592" width="7.140625" style="2" customWidth="1"/>
    <col min="14593" max="14593" width="17.85546875" style="2" customWidth="1"/>
    <col min="14594" max="14594" width="44.28515625" style="2" customWidth="1"/>
    <col min="14595" max="14595" width="10.42578125" style="2" customWidth="1"/>
    <col min="14596" max="14596" width="10.5703125" style="2" customWidth="1"/>
    <col min="14597" max="14597" width="11.140625" style="2" bestFit="1" customWidth="1"/>
    <col min="14598" max="14598" width="10.5703125" style="2" bestFit="1" customWidth="1"/>
    <col min="14599" max="14599" width="9.7109375" style="2" bestFit="1" customWidth="1"/>
    <col min="14600" max="14600" width="13" style="2" customWidth="1"/>
    <col min="14601" max="14601" width="11.42578125" style="2"/>
    <col min="14602" max="14602" width="11" style="2" customWidth="1"/>
    <col min="14603" max="14603" width="10.28515625" style="2" bestFit="1" customWidth="1"/>
    <col min="14604" max="14605" width="10" style="2" customWidth="1"/>
    <col min="14606" max="14606" width="9.140625" style="2" customWidth="1"/>
    <col min="14607" max="14607" width="12" style="2" customWidth="1"/>
    <col min="14608" max="14608" width="12.140625" style="2" customWidth="1"/>
    <col min="14609" max="14610" width="9.28515625" style="2" customWidth="1"/>
    <col min="14611" max="14611" width="10.85546875" style="2" bestFit="1" customWidth="1"/>
    <col min="14612" max="14612" width="11.42578125" style="2"/>
    <col min="14613" max="14613" width="9.7109375" style="2" customWidth="1"/>
    <col min="14614" max="14847" width="11.42578125" style="2"/>
    <col min="14848" max="14848" width="7.140625" style="2" customWidth="1"/>
    <col min="14849" max="14849" width="17.85546875" style="2" customWidth="1"/>
    <col min="14850" max="14850" width="44.28515625" style="2" customWidth="1"/>
    <col min="14851" max="14851" width="10.42578125" style="2" customWidth="1"/>
    <col min="14852" max="14852" width="10.5703125" style="2" customWidth="1"/>
    <col min="14853" max="14853" width="11.140625" style="2" bestFit="1" customWidth="1"/>
    <col min="14854" max="14854" width="10.5703125" style="2" bestFit="1" customWidth="1"/>
    <col min="14855" max="14855" width="9.7109375" style="2" bestFit="1" customWidth="1"/>
    <col min="14856" max="14856" width="13" style="2" customWidth="1"/>
    <col min="14857" max="14857" width="11.42578125" style="2"/>
    <col min="14858" max="14858" width="11" style="2" customWidth="1"/>
    <col min="14859" max="14859" width="10.28515625" style="2" bestFit="1" customWidth="1"/>
    <col min="14860" max="14861" width="10" style="2" customWidth="1"/>
    <col min="14862" max="14862" width="9.140625" style="2" customWidth="1"/>
    <col min="14863" max="14863" width="12" style="2" customWidth="1"/>
    <col min="14864" max="14864" width="12.140625" style="2" customWidth="1"/>
    <col min="14865" max="14866" width="9.28515625" style="2" customWidth="1"/>
    <col min="14867" max="14867" width="10.85546875" style="2" bestFit="1" customWidth="1"/>
    <col min="14868" max="14868" width="11.42578125" style="2"/>
    <col min="14869" max="14869" width="9.7109375" style="2" customWidth="1"/>
    <col min="14870" max="15103" width="11.42578125" style="2"/>
    <col min="15104" max="15104" width="7.140625" style="2" customWidth="1"/>
    <col min="15105" max="15105" width="17.85546875" style="2" customWidth="1"/>
    <col min="15106" max="15106" width="44.28515625" style="2" customWidth="1"/>
    <col min="15107" max="15107" width="10.42578125" style="2" customWidth="1"/>
    <col min="15108" max="15108" width="10.5703125" style="2" customWidth="1"/>
    <col min="15109" max="15109" width="11.140625" style="2" bestFit="1" customWidth="1"/>
    <col min="15110" max="15110" width="10.5703125" style="2" bestFit="1" customWidth="1"/>
    <col min="15111" max="15111" width="9.7109375" style="2" bestFit="1" customWidth="1"/>
    <col min="15112" max="15112" width="13" style="2" customWidth="1"/>
    <col min="15113" max="15113" width="11.42578125" style="2"/>
    <col min="15114" max="15114" width="11" style="2" customWidth="1"/>
    <col min="15115" max="15115" width="10.28515625" style="2" bestFit="1" customWidth="1"/>
    <col min="15116" max="15117" width="10" style="2" customWidth="1"/>
    <col min="15118" max="15118" width="9.140625" style="2" customWidth="1"/>
    <col min="15119" max="15119" width="12" style="2" customWidth="1"/>
    <col min="15120" max="15120" width="12.140625" style="2" customWidth="1"/>
    <col min="15121" max="15122" width="9.28515625" style="2" customWidth="1"/>
    <col min="15123" max="15123" width="10.85546875" style="2" bestFit="1" customWidth="1"/>
    <col min="15124" max="15124" width="11.42578125" style="2"/>
    <col min="15125" max="15125" width="9.7109375" style="2" customWidth="1"/>
    <col min="15126" max="15359" width="11.42578125" style="2"/>
    <col min="15360" max="15360" width="7.140625" style="2" customWidth="1"/>
    <col min="15361" max="15361" width="17.85546875" style="2" customWidth="1"/>
    <col min="15362" max="15362" width="44.28515625" style="2" customWidth="1"/>
    <col min="15363" max="15363" width="10.42578125" style="2" customWidth="1"/>
    <col min="15364" max="15364" width="10.5703125" style="2" customWidth="1"/>
    <col min="15365" max="15365" width="11.140625" style="2" bestFit="1" customWidth="1"/>
    <col min="15366" max="15366" width="10.5703125" style="2" bestFit="1" customWidth="1"/>
    <col min="15367" max="15367" width="9.7109375" style="2" bestFit="1" customWidth="1"/>
    <col min="15368" max="15368" width="13" style="2" customWidth="1"/>
    <col min="15369" max="15369" width="11.42578125" style="2"/>
    <col min="15370" max="15370" width="11" style="2" customWidth="1"/>
    <col min="15371" max="15371" width="10.28515625" style="2" bestFit="1" customWidth="1"/>
    <col min="15372" max="15373" width="10" style="2" customWidth="1"/>
    <col min="15374" max="15374" width="9.140625" style="2" customWidth="1"/>
    <col min="15375" max="15375" width="12" style="2" customWidth="1"/>
    <col min="15376" max="15376" width="12.140625" style="2" customWidth="1"/>
    <col min="15377" max="15378" width="9.28515625" style="2" customWidth="1"/>
    <col min="15379" max="15379" width="10.85546875" style="2" bestFit="1" customWidth="1"/>
    <col min="15380" max="15380" width="11.42578125" style="2"/>
    <col min="15381" max="15381" width="9.7109375" style="2" customWidth="1"/>
    <col min="15382" max="15615" width="11.42578125" style="2"/>
    <col min="15616" max="15616" width="7.140625" style="2" customWidth="1"/>
    <col min="15617" max="15617" width="17.85546875" style="2" customWidth="1"/>
    <col min="15618" max="15618" width="44.28515625" style="2" customWidth="1"/>
    <col min="15619" max="15619" width="10.42578125" style="2" customWidth="1"/>
    <col min="15620" max="15620" width="10.5703125" style="2" customWidth="1"/>
    <col min="15621" max="15621" width="11.140625" style="2" bestFit="1" customWidth="1"/>
    <col min="15622" max="15622" width="10.5703125" style="2" bestFit="1" customWidth="1"/>
    <col min="15623" max="15623" width="9.7109375" style="2" bestFit="1" customWidth="1"/>
    <col min="15624" max="15624" width="13" style="2" customWidth="1"/>
    <col min="15625" max="15625" width="11.42578125" style="2"/>
    <col min="15626" max="15626" width="11" style="2" customWidth="1"/>
    <col min="15627" max="15627" width="10.28515625" style="2" bestFit="1" customWidth="1"/>
    <col min="15628" max="15629" width="10" style="2" customWidth="1"/>
    <col min="15630" max="15630" width="9.140625" style="2" customWidth="1"/>
    <col min="15631" max="15631" width="12" style="2" customWidth="1"/>
    <col min="15632" max="15632" width="12.140625" style="2" customWidth="1"/>
    <col min="15633" max="15634" width="9.28515625" style="2" customWidth="1"/>
    <col min="15635" max="15635" width="10.85546875" style="2" bestFit="1" customWidth="1"/>
    <col min="15636" max="15636" width="11.42578125" style="2"/>
    <col min="15637" max="15637" width="9.7109375" style="2" customWidth="1"/>
    <col min="15638" max="15871" width="11.42578125" style="2"/>
    <col min="15872" max="15872" width="7.140625" style="2" customWidth="1"/>
    <col min="15873" max="15873" width="17.85546875" style="2" customWidth="1"/>
    <col min="15874" max="15874" width="44.28515625" style="2" customWidth="1"/>
    <col min="15875" max="15875" width="10.42578125" style="2" customWidth="1"/>
    <col min="15876" max="15876" width="10.5703125" style="2" customWidth="1"/>
    <col min="15877" max="15877" width="11.140625" style="2" bestFit="1" customWidth="1"/>
    <col min="15878" max="15878" width="10.5703125" style="2" bestFit="1" customWidth="1"/>
    <col min="15879" max="15879" width="9.7109375" style="2" bestFit="1" customWidth="1"/>
    <col min="15880" max="15880" width="13" style="2" customWidth="1"/>
    <col min="15881" max="15881" width="11.42578125" style="2"/>
    <col min="15882" max="15882" width="11" style="2" customWidth="1"/>
    <col min="15883" max="15883" width="10.28515625" style="2" bestFit="1" customWidth="1"/>
    <col min="15884" max="15885" width="10" style="2" customWidth="1"/>
    <col min="15886" max="15886" width="9.140625" style="2" customWidth="1"/>
    <col min="15887" max="15887" width="12" style="2" customWidth="1"/>
    <col min="15888" max="15888" width="12.140625" style="2" customWidth="1"/>
    <col min="15889" max="15890" width="9.28515625" style="2" customWidth="1"/>
    <col min="15891" max="15891" width="10.85546875" style="2" bestFit="1" customWidth="1"/>
    <col min="15892" max="15892" width="11.42578125" style="2"/>
    <col min="15893" max="15893" width="9.7109375" style="2" customWidth="1"/>
    <col min="15894" max="16127" width="11.42578125" style="2"/>
    <col min="16128" max="16128" width="7.140625" style="2" customWidth="1"/>
    <col min="16129" max="16129" width="17.85546875" style="2" customWidth="1"/>
    <col min="16130" max="16130" width="44.28515625" style="2" customWidth="1"/>
    <col min="16131" max="16131" width="10.42578125" style="2" customWidth="1"/>
    <col min="16132" max="16132" width="10.5703125" style="2" customWidth="1"/>
    <col min="16133" max="16133" width="11.140625" style="2" bestFit="1" customWidth="1"/>
    <col min="16134" max="16134" width="10.5703125" style="2" bestFit="1" customWidth="1"/>
    <col min="16135" max="16135" width="9.7109375" style="2" bestFit="1" customWidth="1"/>
    <col min="16136" max="16136" width="13" style="2" customWidth="1"/>
    <col min="16137" max="16137" width="11.42578125" style="2"/>
    <col min="16138" max="16138" width="11" style="2" customWidth="1"/>
    <col min="16139" max="16139" width="10.28515625" style="2" bestFit="1" customWidth="1"/>
    <col min="16140" max="16141" width="10" style="2" customWidth="1"/>
    <col min="16142" max="16142" width="9.140625" style="2" customWidth="1"/>
    <col min="16143" max="16143" width="12" style="2" customWidth="1"/>
    <col min="16144" max="16144" width="12.140625" style="2" customWidth="1"/>
    <col min="16145" max="16146" width="9.28515625" style="2" customWidth="1"/>
    <col min="16147" max="16147" width="10.85546875" style="2" bestFit="1" customWidth="1"/>
    <col min="16148" max="16148" width="11.42578125" style="2"/>
    <col min="16149" max="16149" width="9.7109375" style="2" customWidth="1"/>
    <col min="16150" max="16384" width="11.42578125" style="2"/>
  </cols>
  <sheetData>
    <row r="1" spans="1:22" s="16" customFormat="1" ht="19.5" thickBot="1" x14ac:dyDescent="0.35">
      <c r="A1" s="447" t="s">
        <v>91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2" s="32" customFormat="1" ht="28.5" thickBot="1" x14ac:dyDescent="0.45">
      <c r="A2" s="242"/>
      <c r="B2" s="243"/>
      <c r="C2" s="244"/>
      <c r="D2" s="452" t="s">
        <v>56</v>
      </c>
      <c r="E2" s="453"/>
      <c r="F2" s="454" t="s">
        <v>57</v>
      </c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454"/>
      <c r="R2" s="454"/>
      <c r="S2" s="245" t="s">
        <v>28</v>
      </c>
      <c r="T2" s="246"/>
      <c r="U2" s="247"/>
      <c r="V2" s="45"/>
    </row>
    <row r="3" spans="1:22" s="164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55"/>
      <c r="T3" s="250" t="s">
        <v>62</v>
      </c>
      <c r="U3" s="249" t="s">
        <v>63</v>
      </c>
    </row>
    <row r="4" spans="1:22" s="164" customFormat="1" ht="18" x14ac:dyDescent="0.25">
      <c r="A4" s="423"/>
      <c r="B4" s="424"/>
      <c r="C4" s="424"/>
      <c r="D4" s="425"/>
      <c r="E4" s="425"/>
      <c r="F4" s="426"/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7"/>
      <c r="T4" s="424"/>
      <c r="U4" s="428"/>
    </row>
    <row r="5" spans="1:22" s="17" customFormat="1" ht="18" x14ac:dyDescent="0.25">
      <c r="A5" s="256">
        <v>43139</v>
      </c>
      <c r="B5" s="257" t="s">
        <v>132</v>
      </c>
      <c r="C5" s="257" t="s">
        <v>173</v>
      </c>
      <c r="D5" s="258"/>
      <c r="E5" s="258"/>
      <c r="F5" s="259">
        <v>80950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ref="S5:S35" si="0">+SUM(F5:R5)</f>
        <v>80950</v>
      </c>
      <c r="T5" s="264">
        <v>1</v>
      </c>
      <c r="U5" s="265"/>
    </row>
    <row r="6" spans="1:22" s="17" customFormat="1" ht="18" x14ac:dyDescent="0.25">
      <c r="A6" s="256">
        <v>43139</v>
      </c>
      <c r="B6" s="257" t="s">
        <v>132</v>
      </c>
      <c r="C6" s="257" t="s">
        <v>180</v>
      </c>
      <c r="D6" s="258"/>
      <c r="E6" s="258"/>
      <c r="F6" s="259">
        <v>18690</v>
      </c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18690</v>
      </c>
      <c r="T6" s="264">
        <v>2</v>
      </c>
      <c r="U6" s="265"/>
    </row>
    <row r="7" spans="1:22" s="17" customFormat="1" ht="18" x14ac:dyDescent="0.25">
      <c r="A7" s="256">
        <v>43138</v>
      </c>
      <c r="B7" s="257" t="s">
        <v>181</v>
      </c>
      <c r="C7" s="257" t="s">
        <v>186</v>
      </c>
      <c r="D7" s="258"/>
      <c r="E7" s="258"/>
      <c r="F7" s="259"/>
      <c r="G7" s="259"/>
      <c r="H7" s="259"/>
      <c r="I7" s="259"/>
      <c r="J7" s="259"/>
      <c r="K7" s="259">
        <v>444</v>
      </c>
      <c r="L7" s="259"/>
      <c r="M7" s="259"/>
      <c r="N7" s="259"/>
      <c r="O7" s="259"/>
      <c r="P7" s="259"/>
      <c r="Q7" s="259"/>
      <c r="R7" s="259"/>
      <c r="S7" s="260">
        <f t="shared" si="0"/>
        <v>444</v>
      </c>
      <c r="T7" s="264">
        <v>708</v>
      </c>
      <c r="U7" s="265"/>
    </row>
    <row r="8" spans="1:22" s="17" customFormat="1" ht="18" x14ac:dyDescent="0.25">
      <c r="A8" s="256">
        <v>43138</v>
      </c>
      <c r="B8" s="257" t="s">
        <v>181</v>
      </c>
      <c r="C8" s="257" t="s">
        <v>187</v>
      </c>
      <c r="D8" s="258"/>
      <c r="E8" s="258"/>
      <c r="F8" s="259"/>
      <c r="G8" s="259">
        <v>264</v>
      </c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264</v>
      </c>
      <c r="T8" s="264" t="s">
        <v>188</v>
      </c>
      <c r="U8" s="265"/>
    </row>
    <row r="9" spans="1:22" s="17" customFormat="1" ht="18" x14ac:dyDescent="0.25">
      <c r="A9" s="256">
        <v>43156</v>
      </c>
      <c r="B9" s="257" t="s">
        <v>118</v>
      </c>
      <c r="C9" s="257" t="s">
        <v>394</v>
      </c>
      <c r="D9" s="258">
        <v>500</v>
      </c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4"/>
      <c r="U9" s="265"/>
    </row>
    <row r="10" spans="1:22" s="17" customFormat="1" ht="18" x14ac:dyDescent="0.25">
      <c r="A10" s="256">
        <v>43140</v>
      </c>
      <c r="B10" s="257" t="s">
        <v>182</v>
      </c>
      <c r="C10" s="257" t="s">
        <v>183</v>
      </c>
      <c r="D10" s="258"/>
      <c r="E10" s="258"/>
      <c r="F10" s="259"/>
      <c r="G10" s="259"/>
      <c r="H10" s="259"/>
      <c r="I10" s="259"/>
      <c r="J10" s="259"/>
      <c r="K10" s="259">
        <v>340</v>
      </c>
      <c r="L10" s="259"/>
      <c r="M10" s="259"/>
      <c r="N10" s="259"/>
      <c r="O10" s="259"/>
      <c r="P10" s="259"/>
      <c r="Q10" s="259"/>
      <c r="R10" s="259"/>
      <c r="S10" s="260">
        <f t="shared" si="0"/>
        <v>340</v>
      </c>
      <c r="T10" s="264" t="s">
        <v>189</v>
      </c>
      <c r="U10" s="265"/>
    </row>
    <row r="11" spans="1:22" s="17" customFormat="1" ht="18" x14ac:dyDescent="0.25">
      <c r="A11" s="256">
        <v>43140</v>
      </c>
      <c r="B11" s="257" t="s">
        <v>132</v>
      </c>
      <c r="C11" s="257" t="s">
        <v>184</v>
      </c>
      <c r="D11" s="258"/>
      <c r="E11" s="258"/>
      <c r="F11" s="259">
        <v>8450</v>
      </c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8450</v>
      </c>
      <c r="T11" s="264">
        <v>3</v>
      </c>
      <c r="U11" s="265"/>
    </row>
    <row r="12" spans="1:22" s="17" customFormat="1" ht="18" x14ac:dyDescent="0.25">
      <c r="A12" s="256">
        <v>43140</v>
      </c>
      <c r="B12" s="257" t="s">
        <v>132</v>
      </c>
      <c r="C12" s="257" t="s">
        <v>185</v>
      </c>
      <c r="D12" s="258"/>
      <c r="E12" s="258"/>
      <c r="F12" s="259">
        <v>43350</v>
      </c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43350</v>
      </c>
      <c r="T12" s="264">
        <v>4</v>
      </c>
      <c r="U12" s="265"/>
    </row>
    <row r="13" spans="1:22" s="17" customFormat="1" ht="18" x14ac:dyDescent="0.25">
      <c r="A13" s="256">
        <v>43140</v>
      </c>
      <c r="B13" s="257" t="s">
        <v>132</v>
      </c>
      <c r="C13" s="257" t="s">
        <v>190</v>
      </c>
      <c r="D13" s="258"/>
      <c r="E13" s="258"/>
      <c r="F13" s="259">
        <v>3000</v>
      </c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3000</v>
      </c>
      <c r="T13" s="264">
        <v>122575</v>
      </c>
      <c r="U13" s="265"/>
    </row>
    <row r="14" spans="1:22" s="17" customFormat="1" ht="18" x14ac:dyDescent="0.25">
      <c r="A14" s="256">
        <v>43140</v>
      </c>
      <c r="B14" s="257" t="s">
        <v>132</v>
      </c>
      <c r="C14" s="257" t="s">
        <v>191</v>
      </c>
      <c r="D14" s="258"/>
      <c r="E14" s="258"/>
      <c r="F14" s="259">
        <v>1800</v>
      </c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1800</v>
      </c>
      <c r="T14" s="264">
        <v>5</v>
      </c>
      <c r="U14" s="265"/>
    </row>
    <row r="15" spans="1:22" s="17" customFormat="1" ht="18" x14ac:dyDescent="0.25">
      <c r="A15" s="256">
        <v>43145</v>
      </c>
      <c r="B15" s="257" t="s">
        <v>132</v>
      </c>
      <c r="C15" s="257" t="s">
        <v>192</v>
      </c>
      <c r="D15" s="258"/>
      <c r="E15" s="258"/>
      <c r="F15" s="259">
        <v>4650</v>
      </c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4650</v>
      </c>
      <c r="T15" s="264">
        <v>341</v>
      </c>
      <c r="U15" s="265"/>
    </row>
    <row r="16" spans="1:22" s="17" customFormat="1" ht="18" x14ac:dyDescent="0.25">
      <c r="A16" s="256">
        <v>43145</v>
      </c>
      <c r="B16" s="257" t="s">
        <v>132</v>
      </c>
      <c r="C16" s="257" t="s">
        <v>193</v>
      </c>
      <c r="D16" s="258"/>
      <c r="E16" s="258"/>
      <c r="F16" s="259">
        <v>37615</v>
      </c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37615</v>
      </c>
      <c r="T16" s="264">
        <v>338</v>
      </c>
      <c r="U16" s="265"/>
    </row>
    <row r="17" spans="1:21" s="17" customFormat="1" ht="18" x14ac:dyDescent="0.25">
      <c r="A17" s="256">
        <v>43145</v>
      </c>
      <c r="B17" s="257" t="s">
        <v>132</v>
      </c>
      <c r="C17" s="257" t="s">
        <v>194</v>
      </c>
      <c r="D17" s="258"/>
      <c r="E17" s="258"/>
      <c r="F17" s="259">
        <v>45800</v>
      </c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45800</v>
      </c>
      <c r="T17" s="264">
        <v>339</v>
      </c>
      <c r="U17" s="265"/>
    </row>
    <row r="18" spans="1:21" s="17" customFormat="1" ht="18" x14ac:dyDescent="0.25">
      <c r="A18" s="256">
        <v>43145</v>
      </c>
      <c r="B18" s="257" t="s">
        <v>132</v>
      </c>
      <c r="C18" s="257" t="s">
        <v>195</v>
      </c>
      <c r="D18" s="258"/>
      <c r="E18" s="258"/>
      <c r="F18" s="259">
        <v>4800</v>
      </c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4800</v>
      </c>
      <c r="T18" s="264">
        <v>340</v>
      </c>
      <c r="U18" s="265"/>
    </row>
    <row r="19" spans="1:21" s="17" customFormat="1" ht="18" x14ac:dyDescent="0.25">
      <c r="A19" s="256">
        <v>43140</v>
      </c>
      <c r="B19" s="257" t="s">
        <v>196</v>
      </c>
      <c r="C19" s="257" t="s">
        <v>197</v>
      </c>
      <c r="D19" s="258"/>
      <c r="E19" s="258"/>
      <c r="F19" s="259"/>
      <c r="G19" s="259"/>
      <c r="H19" s="259"/>
      <c r="I19" s="259"/>
      <c r="J19" s="259"/>
      <c r="K19" s="259">
        <v>350</v>
      </c>
      <c r="L19" s="259"/>
      <c r="M19" s="259"/>
      <c r="N19" s="259"/>
      <c r="O19" s="259"/>
      <c r="P19" s="259"/>
      <c r="Q19" s="259"/>
      <c r="R19" s="259"/>
      <c r="S19" s="260">
        <f t="shared" si="0"/>
        <v>350</v>
      </c>
      <c r="T19" s="264" t="s">
        <v>198</v>
      </c>
      <c r="U19" s="265"/>
    </row>
    <row r="20" spans="1:21" s="17" customFormat="1" ht="18" x14ac:dyDescent="0.25">
      <c r="A20" s="256">
        <v>43147</v>
      </c>
      <c r="B20" s="257" t="s">
        <v>132</v>
      </c>
      <c r="C20" s="257" t="s">
        <v>199</v>
      </c>
      <c r="D20" s="258"/>
      <c r="E20" s="258"/>
      <c r="F20" s="259">
        <v>13235</v>
      </c>
      <c r="G20" s="259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13235</v>
      </c>
      <c r="T20" s="264">
        <v>337</v>
      </c>
      <c r="U20" s="265"/>
    </row>
    <row r="21" spans="1:21" s="17" customFormat="1" ht="18" x14ac:dyDescent="0.25">
      <c r="A21" s="256">
        <v>43149</v>
      </c>
      <c r="B21" s="257" t="s">
        <v>181</v>
      </c>
      <c r="C21" s="257" t="s">
        <v>200</v>
      </c>
      <c r="D21" s="258"/>
      <c r="E21" s="258"/>
      <c r="F21" s="259"/>
      <c r="G21" s="259">
        <v>452</v>
      </c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452</v>
      </c>
      <c r="T21" s="264" t="s">
        <v>201</v>
      </c>
      <c r="U21" s="265"/>
    </row>
    <row r="22" spans="1:21" s="17" customFormat="1" ht="18" x14ac:dyDescent="0.25">
      <c r="A22" s="256">
        <v>43156</v>
      </c>
      <c r="B22" s="257" t="s">
        <v>118</v>
      </c>
      <c r="C22" s="257" t="s">
        <v>119</v>
      </c>
      <c r="D22" s="258">
        <v>148</v>
      </c>
      <c r="E22" s="258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0</v>
      </c>
      <c r="T22" s="264"/>
      <c r="U22" s="265"/>
    </row>
    <row r="23" spans="1:21" s="17" customFormat="1" ht="18" x14ac:dyDescent="0.25">
      <c r="A23" s="256">
        <v>43138</v>
      </c>
      <c r="B23" s="257" t="s">
        <v>130</v>
      </c>
      <c r="C23" s="257" t="s">
        <v>202</v>
      </c>
      <c r="D23" s="258"/>
      <c r="E23" s="258"/>
      <c r="F23" s="259"/>
      <c r="G23" s="259"/>
      <c r="H23" s="259"/>
      <c r="I23" s="259"/>
      <c r="J23" s="259"/>
      <c r="K23" s="259">
        <v>500</v>
      </c>
      <c r="L23" s="259"/>
      <c r="M23" s="259"/>
      <c r="N23" s="259"/>
      <c r="O23" s="259"/>
      <c r="P23" s="259"/>
      <c r="Q23" s="259"/>
      <c r="R23" s="259"/>
      <c r="S23" s="260">
        <f t="shared" si="0"/>
        <v>500</v>
      </c>
      <c r="T23" s="264" t="s">
        <v>203</v>
      </c>
      <c r="U23" s="265"/>
    </row>
    <row r="24" spans="1:21" s="17" customFormat="1" ht="18" x14ac:dyDescent="0.25">
      <c r="A24" s="256">
        <v>43141</v>
      </c>
      <c r="B24" s="257" t="s">
        <v>130</v>
      </c>
      <c r="C24" s="257" t="s">
        <v>204</v>
      </c>
      <c r="D24" s="258"/>
      <c r="E24" s="258"/>
      <c r="F24" s="259"/>
      <c r="G24" s="259"/>
      <c r="H24" s="259"/>
      <c r="I24" s="259"/>
      <c r="J24" s="259"/>
      <c r="K24" s="259">
        <v>88</v>
      </c>
      <c r="L24" s="259"/>
      <c r="M24" s="259"/>
      <c r="N24" s="259"/>
      <c r="O24" s="259"/>
      <c r="P24" s="259"/>
      <c r="Q24" s="259"/>
      <c r="R24" s="259"/>
      <c r="S24" s="260">
        <f t="shared" si="0"/>
        <v>88</v>
      </c>
      <c r="T24" s="264" t="s">
        <v>205</v>
      </c>
      <c r="U24" s="265"/>
    </row>
    <row r="25" spans="1:21" s="17" customFormat="1" ht="18" x14ac:dyDescent="0.25">
      <c r="A25" s="256">
        <v>43143</v>
      </c>
      <c r="B25" s="257" t="s">
        <v>130</v>
      </c>
      <c r="C25" s="257" t="s">
        <v>207</v>
      </c>
      <c r="D25" s="258"/>
      <c r="E25" s="258"/>
      <c r="F25" s="259"/>
      <c r="G25" s="259"/>
      <c r="H25" s="259"/>
      <c r="I25" s="259"/>
      <c r="J25" s="259"/>
      <c r="K25" s="259">
        <v>44</v>
      </c>
      <c r="L25" s="259"/>
      <c r="M25" s="259"/>
      <c r="N25" s="259"/>
      <c r="O25" s="259"/>
      <c r="P25" s="259"/>
      <c r="Q25" s="259"/>
      <c r="R25" s="259"/>
      <c r="S25" s="260">
        <f t="shared" si="0"/>
        <v>44</v>
      </c>
      <c r="T25" s="264" t="s">
        <v>206</v>
      </c>
      <c r="U25" s="265"/>
    </row>
    <row r="26" spans="1:21" s="17" customFormat="1" ht="18" x14ac:dyDescent="0.25">
      <c r="A26" s="256">
        <v>43146</v>
      </c>
      <c r="B26" s="257" t="s">
        <v>130</v>
      </c>
      <c r="C26" s="257" t="s">
        <v>208</v>
      </c>
      <c r="D26" s="258"/>
      <c r="E26" s="258"/>
      <c r="F26" s="259"/>
      <c r="G26" s="259"/>
      <c r="H26" s="259"/>
      <c r="I26" s="259"/>
      <c r="J26" s="259"/>
      <c r="K26" s="259">
        <v>44</v>
      </c>
      <c r="L26" s="259"/>
      <c r="M26" s="259"/>
      <c r="N26" s="259"/>
      <c r="O26" s="259"/>
      <c r="P26" s="259"/>
      <c r="Q26" s="259"/>
      <c r="R26" s="259"/>
      <c r="S26" s="260">
        <f t="shared" si="0"/>
        <v>44</v>
      </c>
      <c r="T26" s="264" t="s">
        <v>209</v>
      </c>
      <c r="U26" s="265"/>
    </row>
    <row r="27" spans="1:21" s="17" customFormat="1" ht="18" x14ac:dyDescent="0.25">
      <c r="A27" s="256">
        <v>42782</v>
      </c>
      <c r="B27" s="257" t="s">
        <v>130</v>
      </c>
      <c r="C27" s="257" t="s">
        <v>210</v>
      </c>
      <c r="D27" s="258"/>
      <c r="E27" s="258"/>
      <c r="F27" s="259"/>
      <c r="G27" s="259"/>
      <c r="H27" s="259"/>
      <c r="I27" s="259"/>
      <c r="J27" s="259"/>
      <c r="K27" s="259">
        <v>30</v>
      </c>
      <c r="L27" s="259"/>
      <c r="M27" s="259"/>
      <c r="N27" s="259"/>
      <c r="O27" s="259"/>
      <c r="P27" s="259"/>
      <c r="Q27" s="259"/>
      <c r="R27" s="259"/>
      <c r="S27" s="260">
        <f t="shared" si="0"/>
        <v>30</v>
      </c>
      <c r="T27" s="264" t="s">
        <v>213</v>
      </c>
      <c r="U27" s="265"/>
    </row>
    <row r="28" spans="1:21" s="17" customFormat="1" ht="18" x14ac:dyDescent="0.25">
      <c r="A28" s="256">
        <v>42785</v>
      </c>
      <c r="B28" s="257" t="s">
        <v>130</v>
      </c>
      <c r="C28" s="257" t="s">
        <v>211</v>
      </c>
      <c r="D28" s="258"/>
      <c r="E28" s="258"/>
      <c r="F28" s="259"/>
      <c r="G28" s="259"/>
      <c r="H28" s="259"/>
      <c r="I28" s="259"/>
      <c r="J28" s="259"/>
      <c r="K28" s="259">
        <v>30</v>
      </c>
      <c r="L28" s="259"/>
      <c r="M28" s="259"/>
      <c r="N28" s="259"/>
      <c r="O28" s="259"/>
      <c r="P28" s="259"/>
      <c r="Q28" s="259"/>
      <c r="R28" s="259"/>
      <c r="S28" s="260">
        <f t="shared" si="0"/>
        <v>30</v>
      </c>
      <c r="T28" s="264" t="s">
        <v>212</v>
      </c>
      <c r="U28" s="265"/>
    </row>
    <row r="29" spans="1:21" s="17" customFormat="1" ht="18" x14ac:dyDescent="0.25">
      <c r="A29" s="256">
        <v>43146</v>
      </c>
      <c r="B29" s="257" t="s">
        <v>214</v>
      </c>
      <c r="C29" s="257" t="s">
        <v>215</v>
      </c>
      <c r="D29" s="258"/>
      <c r="E29" s="258"/>
      <c r="F29" s="259"/>
      <c r="G29" s="259"/>
      <c r="H29" s="259"/>
      <c r="I29" s="259"/>
      <c r="J29" s="259"/>
      <c r="K29" s="259">
        <v>120</v>
      </c>
      <c r="L29" s="259"/>
      <c r="M29" s="259"/>
      <c r="N29" s="259"/>
      <c r="O29" s="259"/>
      <c r="P29" s="259"/>
      <c r="Q29" s="259"/>
      <c r="R29" s="259"/>
      <c r="S29" s="260">
        <f t="shared" si="0"/>
        <v>120</v>
      </c>
      <c r="T29" s="264" t="s">
        <v>216</v>
      </c>
      <c r="U29" s="265"/>
    </row>
    <row r="30" spans="1:21" s="17" customFormat="1" ht="18" x14ac:dyDescent="0.25">
      <c r="A30" s="256">
        <v>43150</v>
      </c>
      <c r="B30" s="257" t="s">
        <v>132</v>
      </c>
      <c r="C30" s="257" t="s">
        <v>217</v>
      </c>
      <c r="D30" s="258"/>
      <c r="E30" s="258"/>
      <c r="F30" s="259">
        <v>21350</v>
      </c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60">
        <f t="shared" si="0"/>
        <v>21350</v>
      </c>
      <c r="T30" s="264"/>
      <c r="U30" s="265"/>
    </row>
    <row r="31" spans="1:21" s="17" customFormat="1" ht="18" x14ac:dyDescent="0.25">
      <c r="A31" s="256">
        <v>43152</v>
      </c>
      <c r="B31" s="257" t="s">
        <v>132</v>
      </c>
      <c r="C31" s="257" t="s">
        <v>218</v>
      </c>
      <c r="D31" s="258"/>
      <c r="E31" s="258"/>
      <c r="F31" s="259">
        <v>1800</v>
      </c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60">
        <f t="shared" si="0"/>
        <v>1800</v>
      </c>
      <c r="T31" s="264">
        <v>3624</v>
      </c>
      <c r="U31" s="265"/>
    </row>
    <row r="32" spans="1:21" s="17" customFormat="1" ht="18" x14ac:dyDescent="0.25">
      <c r="A32" s="256">
        <v>43152</v>
      </c>
      <c r="B32" s="257" t="s">
        <v>132</v>
      </c>
      <c r="C32" s="257" t="s">
        <v>219</v>
      </c>
      <c r="D32" s="258"/>
      <c r="E32" s="258"/>
      <c r="F32" s="259">
        <v>143800</v>
      </c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60">
        <f t="shared" si="0"/>
        <v>143800</v>
      </c>
      <c r="T32" s="264"/>
      <c r="U32" s="265"/>
    </row>
    <row r="33" spans="1:21" s="17" customFormat="1" ht="18" x14ac:dyDescent="0.25">
      <c r="A33" s="256">
        <v>43134</v>
      </c>
      <c r="B33" s="257" t="s">
        <v>220</v>
      </c>
      <c r="C33" s="257" t="s">
        <v>393</v>
      </c>
      <c r="D33" s="258"/>
      <c r="E33" s="258"/>
      <c r="F33" s="259">
        <v>1900</v>
      </c>
      <c r="G33" s="259"/>
      <c r="H33" s="259"/>
      <c r="I33" s="259"/>
      <c r="J33" s="259"/>
      <c r="K33" s="259"/>
      <c r="L33" s="259"/>
      <c r="M33" s="259"/>
      <c r="N33" s="259"/>
      <c r="O33" s="259"/>
      <c r="P33" s="259"/>
      <c r="Q33" s="259" t="s">
        <v>241</v>
      </c>
      <c r="R33" s="259"/>
      <c r="S33" s="260">
        <f t="shared" si="0"/>
        <v>1900</v>
      </c>
      <c r="T33" s="264"/>
      <c r="U33" s="265"/>
    </row>
    <row r="34" spans="1:21" s="17" customFormat="1" ht="18" x14ac:dyDescent="0.25">
      <c r="A34" s="256">
        <v>43150</v>
      </c>
      <c r="B34" s="257" t="s">
        <v>238</v>
      </c>
      <c r="C34" s="257" t="s">
        <v>239</v>
      </c>
      <c r="D34" s="258"/>
      <c r="E34" s="258"/>
      <c r="F34" s="259"/>
      <c r="G34" s="259">
        <v>150</v>
      </c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60">
        <f t="shared" si="0"/>
        <v>150</v>
      </c>
      <c r="T34" s="264"/>
      <c r="U34" s="265"/>
    </row>
    <row r="35" spans="1:21" s="17" customFormat="1" ht="18" x14ac:dyDescent="0.25">
      <c r="A35" s="256">
        <v>43150</v>
      </c>
      <c r="B35" s="257" t="s">
        <v>238</v>
      </c>
      <c r="C35" s="257" t="s">
        <v>240</v>
      </c>
      <c r="D35" s="258"/>
      <c r="E35" s="258"/>
      <c r="F35" s="259"/>
      <c r="G35" s="259"/>
      <c r="H35" s="259"/>
      <c r="I35" s="259"/>
      <c r="J35" s="259"/>
      <c r="K35" s="259">
        <v>200</v>
      </c>
      <c r="L35" s="259"/>
      <c r="M35" s="259"/>
      <c r="N35" s="259"/>
      <c r="O35" s="259"/>
      <c r="P35" s="259"/>
      <c r="Q35" s="259"/>
      <c r="R35" s="259"/>
      <c r="S35" s="260">
        <f t="shared" si="0"/>
        <v>200</v>
      </c>
      <c r="T35" s="264"/>
      <c r="U35" s="265"/>
    </row>
    <row r="36" spans="1:21" s="17" customFormat="1" ht="18" x14ac:dyDescent="0.25">
      <c r="A36" s="256">
        <v>42782</v>
      </c>
      <c r="B36" s="257" t="s">
        <v>116</v>
      </c>
      <c r="C36" s="257" t="s">
        <v>392</v>
      </c>
      <c r="D36" s="258"/>
      <c r="E36" s="258"/>
      <c r="F36" s="259"/>
      <c r="G36" s="259">
        <v>57</v>
      </c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60">
        <f t="shared" ref="S36:S37" si="1">+SUM(F36:R36)</f>
        <v>57</v>
      </c>
      <c r="T36" s="264"/>
      <c r="U36" s="265"/>
    </row>
    <row r="37" spans="1:21" s="17" customFormat="1" ht="18.75" thickBot="1" x14ac:dyDescent="0.3">
      <c r="A37" s="266"/>
      <c r="B37" s="257"/>
      <c r="C37" s="257"/>
      <c r="D37" s="258"/>
      <c r="E37" s="258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68">
        <f t="shared" si="1"/>
        <v>0</v>
      </c>
      <c r="T37" s="269"/>
      <c r="U37" s="270"/>
    </row>
    <row r="38" spans="1:21" s="46" customFormat="1" ht="18.75" thickBot="1" x14ac:dyDescent="0.3">
      <c r="A38" s="271" t="s">
        <v>64</v>
      </c>
      <c r="B38" s="272"/>
      <c r="C38" s="273"/>
      <c r="D38" s="274">
        <f t="shared" ref="D38:S38" si="2">SUM(D5:D37)</f>
        <v>648</v>
      </c>
      <c r="E38" s="274">
        <f t="shared" si="2"/>
        <v>0</v>
      </c>
      <c r="F38" s="274">
        <f t="shared" si="2"/>
        <v>431190</v>
      </c>
      <c r="G38" s="274">
        <f t="shared" si="2"/>
        <v>923</v>
      </c>
      <c r="H38" s="274">
        <f t="shared" si="2"/>
        <v>0</v>
      </c>
      <c r="I38" s="274">
        <f t="shared" si="2"/>
        <v>0</v>
      </c>
      <c r="J38" s="274">
        <f t="shared" si="2"/>
        <v>0</v>
      </c>
      <c r="K38" s="274">
        <f t="shared" si="2"/>
        <v>2190</v>
      </c>
      <c r="L38" s="274">
        <f t="shared" si="2"/>
        <v>0</v>
      </c>
      <c r="M38" s="274">
        <f t="shared" si="2"/>
        <v>0</v>
      </c>
      <c r="N38" s="274">
        <f t="shared" si="2"/>
        <v>0</v>
      </c>
      <c r="O38" s="274">
        <f t="shared" si="2"/>
        <v>0</v>
      </c>
      <c r="P38" s="274">
        <f t="shared" si="2"/>
        <v>0</v>
      </c>
      <c r="Q38" s="274">
        <f t="shared" si="2"/>
        <v>0</v>
      </c>
      <c r="R38" s="274">
        <f t="shared" si="2"/>
        <v>0</v>
      </c>
      <c r="S38" s="274">
        <f t="shared" si="2"/>
        <v>434303</v>
      </c>
      <c r="T38" s="275"/>
      <c r="U38" s="276"/>
    </row>
    <row r="39" spans="1:21" s="46" customFormat="1" ht="18" x14ac:dyDescent="0.25">
      <c r="A39" s="277"/>
      <c r="B39" s="277"/>
      <c r="C39" s="278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80"/>
      <c r="U39" s="281"/>
    </row>
    <row r="40" spans="1:21" s="46" customFormat="1" ht="13.5" customHeight="1" thickBot="1" x14ac:dyDescent="0.3">
      <c r="A40" s="277"/>
      <c r="B40" s="277"/>
      <c r="C40" s="278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82"/>
      <c r="R40" s="283"/>
      <c r="S40" s="279"/>
      <c r="T40" s="280"/>
      <c r="U40" s="281"/>
    </row>
    <row r="41" spans="1:21" s="46" customFormat="1" ht="23.25" customHeight="1" thickBot="1" x14ac:dyDescent="0.3">
      <c r="A41" s="277"/>
      <c r="B41" s="277"/>
      <c r="C41" s="278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438" t="s">
        <v>106</v>
      </c>
      <c r="Q41" s="439"/>
      <c r="R41" s="284">
        <f>R38/S38</f>
        <v>0</v>
      </c>
      <c r="S41" s="279"/>
      <c r="T41" s="280"/>
      <c r="U41" s="281"/>
    </row>
    <row r="42" spans="1:21" s="46" customFormat="1" ht="18.75" thickBot="1" x14ac:dyDescent="0.3">
      <c r="A42" s="277"/>
      <c r="B42" s="277"/>
      <c r="C42" s="278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80"/>
      <c r="U42" s="281"/>
    </row>
    <row r="43" spans="1:21" s="3" customFormat="1" ht="19.5" thickBot="1" x14ac:dyDescent="0.35">
      <c r="A43" s="345" t="s">
        <v>65</v>
      </c>
      <c r="B43" s="346"/>
      <c r="C43" s="346"/>
      <c r="D43" s="288"/>
      <c r="E43" s="287"/>
      <c r="F43" s="294"/>
      <c r="G43" s="293"/>
      <c r="H43" s="293"/>
      <c r="I43" s="291"/>
      <c r="J43" s="292"/>
      <c r="K43" s="293"/>
      <c r="L43" s="347"/>
      <c r="M43" s="293"/>
      <c r="N43" s="293"/>
      <c r="O43" s="293"/>
      <c r="P43" s="291"/>
      <c r="Q43" s="291"/>
      <c r="R43" s="298"/>
      <c r="S43" s="308">
        <f>+SUM(F43:R43)</f>
        <v>0</v>
      </c>
      <c r="T43" s="218"/>
      <c r="U43" s="218"/>
    </row>
    <row r="44" spans="1:21" s="3" customFormat="1" ht="19.5" thickBot="1" x14ac:dyDescent="0.35">
      <c r="A44" s="348" t="s">
        <v>103</v>
      </c>
      <c r="B44" s="303"/>
      <c r="C44" s="303"/>
      <c r="D44" s="303"/>
      <c r="E44" s="303"/>
      <c r="F44" s="293"/>
      <c r="G44" s="293"/>
      <c r="H44" s="349"/>
      <c r="I44" s="291"/>
      <c r="J44" s="292"/>
      <c r="K44" s="293"/>
      <c r="L44" s="291"/>
      <c r="M44" s="293"/>
      <c r="N44" s="350"/>
      <c r="O44" s="293"/>
      <c r="P44" s="350"/>
      <c r="Q44" s="298"/>
      <c r="R44" s="351"/>
      <c r="S44" s="308">
        <f>+SUM(F44:R44)</f>
        <v>0</v>
      </c>
      <c r="T44" s="218"/>
      <c r="U44" s="218"/>
    </row>
    <row r="45" spans="1:21" s="47" customFormat="1" ht="19.5" thickBot="1" x14ac:dyDescent="0.35">
      <c r="A45" s="352" t="s">
        <v>66</v>
      </c>
      <c r="B45" s="353"/>
      <c r="C45" s="353"/>
      <c r="D45" s="313"/>
      <c r="E45" s="313"/>
      <c r="F45" s="326"/>
      <c r="G45" s="315"/>
      <c r="H45" s="298">
        <v>0</v>
      </c>
      <c r="I45" s="354"/>
      <c r="J45" s="354"/>
      <c r="K45" s="355"/>
      <c r="L45" s="326"/>
      <c r="M45" s="326"/>
      <c r="N45" s="326"/>
      <c r="O45" s="326"/>
      <c r="P45" s="326"/>
      <c r="Q45" s="326"/>
      <c r="R45" s="319"/>
      <c r="S45" s="308">
        <f>+SUM(F45:R45)</f>
        <v>0</v>
      </c>
      <c r="T45" s="320"/>
      <c r="U45" s="320"/>
    </row>
    <row r="46" spans="1:21" s="47" customFormat="1" ht="19.5" thickBot="1" x14ac:dyDescent="0.35">
      <c r="A46" s="330" t="s">
        <v>67</v>
      </c>
      <c r="B46" s="323"/>
      <c r="C46" s="356"/>
      <c r="D46" s="313"/>
      <c r="E46" s="357"/>
      <c r="F46" s="325"/>
      <c r="G46" s="314"/>
      <c r="H46" s="326"/>
      <c r="I46" s="327"/>
      <c r="J46" s="327"/>
      <c r="K46" s="298">
        <v>0</v>
      </c>
      <c r="L46" s="328"/>
      <c r="M46" s="314"/>
      <c r="N46" s="314"/>
      <c r="O46" s="314"/>
      <c r="P46" s="314"/>
      <c r="Q46" s="314"/>
      <c r="R46" s="327"/>
      <c r="S46" s="308">
        <f>+SUM(F46:R46)</f>
        <v>0</v>
      </c>
      <c r="T46" s="320"/>
      <c r="U46" s="320"/>
    </row>
    <row r="47" spans="1:21" s="47" customFormat="1" ht="19.5" thickBot="1" x14ac:dyDescent="0.35">
      <c r="A47" s="358" t="s">
        <v>68</v>
      </c>
      <c r="B47" s="358"/>
      <c r="C47" s="358"/>
      <c r="D47" s="330"/>
      <c r="E47" s="331">
        <f>+'CAJA CHICA'!E40</f>
        <v>500</v>
      </c>
      <c r="F47" s="331">
        <f>+'CAJA CHICA'!F40</f>
        <v>55</v>
      </c>
      <c r="G47" s="331">
        <f>+'CAJA CHICA'!G40</f>
        <v>57</v>
      </c>
      <c r="H47" s="331">
        <f>+'CAJA CHICA'!H40</f>
        <v>22</v>
      </c>
      <c r="I47" s="331">
        <f>+'CAJA CHICA'!I40</f>
        <v>0</v>
      </c>
      <c r="J47" s="331">
        <f>+'CAJA CHICA'!J40</f>
        <v>0</v>
      </c>
      <c r="K47" s="331">
        <f>+'CAJA CHICA'!K40</f>
        <v>346</v>
      </c>
      <c r="L47" s="331">
        <f>+'CAJA CHICA'!L40</f>
        <v>0</v>
      </c>
      <c r="M47" s="331">
        <f>+'CAJA CHICA'!M40</f>
        <v>0</v>
      </c>
      <c r="N47" s="331">
        <f>+'CAJA CHICA'!N40</f>
        <v>0</v>
      </c>
      <c r="O47" s="331">
        <f>+'CAJA CHICA'!O40</f>
        <v>0</v>
      </c>
      <c r="P47" s="331">
        <f>+'CAJA CHICA'!P40</f>
        <v>0</v>
      </c>
      <c r="Q47" s="331">
        <f>+'CAJA CHICA'!Q40</f>
        <v>0</v>
      </c>
      <c r="R47" s="331">
        <f>+'CAJA CHICA'!R40</f>
        <v>20</v>
      </c>
      <c r="S47" s="308">
        <f>+SUM(F47:R47)</f>
        <v>500</v>
      </c>
      <c r="T47" s="332"/>
      <c r="U47" s="320"/>
    </row>
    <row r="48" spans="1:21" s="48" customFormat="1" ht="18.75" thickBot="1" x14ac:dyDescent="0.3">
      <c r="A48" s="333" t="s">
        <v>69</v>
      </c>
      <c r="B48" s="271"/>
      <c r="C48" s="272"/>
      <c r="D48" s="272"/>
      <c r="E48" s="334" t="s">
        <v>70</v>
      </c>
      <c r="F48" s="335">
        <f t="shared" ref="F48:P48" si="3">+F47+F46+F38+F43+F45</f>
        <v>431245</v>
      </c>
      <c r="G48" s="335">
        <f t="shared" si="3"/>
        <v>980</v>
      </c>
      <c r="H48" s="335">
        <f t="shared" si="3"/>
        <v>22</v>
      </c>
      <c r="I48" s="335">
        <f t="shared" si="3"/>
        <v>0</v>
      </c>
      <c r="J48" s="335">
        <f t="shared" si="3"/>
        <v>0</v>
      </c>
      <c r="K48" s="335">
        <f t="shared" si="3"/>
        <v>2536</v>
      </c>
      <c r="L48" s="335">
        <f t="shared" si="3"/>
        <v>0</v>
      </c>
      <c r="M48" s="335">
        <f t="shared" si="3"/>
        <v>0</v>
      </c>
      <c r="N48" s="335">
        <f t="shared" si="3"/>
        <v>0</v>
      </c>
      <c r="O48" s="335">
        <f t="shared" si="3"/>
        <v>0</v>
      </c>
      <c r="P48" s="335">
        <f t="shared" si="3"/>
        <v>0</v>
      </c>
      <c r="Q48" s="335">
        <f>SUM(Q47,Q38,Q47)</f>
        <v>0</v>
      </c>
      <c r="R48" s="335">
        <f>+R47+R46+R38+R45</f>
        <v>20</v>
      </c>
      <c r="S48" s="336">
        <f>+S47+S46+S38+S45+S43+D38+S44</f>
        <v>435451</v>
      </c>
      <c r="T48" s="337"/>
      <c r="U48" s="337"/>
    </row>
    <row r="49" spans="1:21" s="47" customFormat="1" ht="19.5" thickBot="1" x14ac:dyDescent="0.35">
      <c r="A49" s="338"/>
      <c r="B49" s="320"/>
      <c r="C49" s="320"/>
      <c r="D49" s="339"/>
      <c r="E49" s="320"/>
      <c r="F49" s="339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20"/>
      <c r="T49" s="320"/>
      <c r="U49" s="320"/>
    </row>
    <row r="50" spans="1:21" s="47" customFormat="1" ht="19.5" thickBot="1" x14ac:dyDescent="0.35">
      <c r="A50" s="440" t="s">
        <v>71</v>
      </c>
      <c r="B50" s="440"/>
      <c r="C50" s="441"/>
      <c r="D50" s="340">
        <f>SUM(D38,E38,S38,S43,S44,S45,S46,S47)</f>
        <v>435451</v>
      </c>
      <c r="E50" s="320"/>
      <c r="F50" s="332"/>
      <c r="G50" s="332"/>
      <c r="H50" s="332"/>
      <c r="I50" s="332"/>
      <c r="J50" s="332"/>
      <c r="K50" s="332"/>
      <c r="L50" s="332"/>
      <c r="M50" s="332"/>
      <c r="N50" s="332"/>
      <c r="O50" s="332"/>
      <c r="P50" s="332"/>
      <c r="Q50" s="332"/>
      <c r="R50" s="332"/>
      <c r="S50" s="337"/>
      <c r="T50" s="320"/>
      <c r="U50" s="320"/>
    </row>
    <row r="51" spans="1:21" s="47" customFormat="1" ht="19.5" thickBot="1" x14ac:dyDescent="0.35">
      <c r="A51" s="338"/>
      <c r="B51" s="320"/>
      <c r="C51" s="320"/>
      <c r="D51" s="320"/>
      <c r="E51" s="320"/>
      <c r="F51" s="332"/>
      <c r="G51" s="332"/>
      <c r="H51" s="332"/>
      <c r="I51" s="332"/>
      <c r="J51" s="332"/>
      <c r="K51" s="332"/>
      <c r="L51" s="332"/>
      <c r="M51" s="332"/>
      <c r="N51" s="332"/>
      <c r="O51" s="332"/>
      <c r="P51" s="332"/>
      <c r="Q51" s="332"/>
      <c r="R51" s="332"/>
      <c r="S51" s="337"/>
      <c r="T51" s="320"/>
      <c r="U51" s="320"/>
    </row>
    <row r="52" spans="1:21" s="47" customFormat="1" ht="18.75" thickBot="1" x14ac:dyDescent="0.3">
      <c r="A52" s="442" t="s">
        <v>107</v>
      </c>
      <c r="B52" s="443"/>
      <c r="C52" s="443"/>
      <c r="D52" s="443"/>
      <c r="E52" s="444"/>
      <c r="F52" s="341">
        <f>+PRESUPUESTO!B5</f>
        <v>0</v>
      </c>
      <c r="G52" s="342">
        <f>+PRESUPUESTO!C5</f>
        <v>0</v>
      </c>
      <c r="H52" s="341">
        <f>+PRESUPUESTO!D5</f>
        <v>0</v>
      </c>
      <c r="I52" s="342">
        <f>+PRESUPUESTO!E5</f>
        <v>0</v>
      </c>
      <c r="J52" s="341">
        <f>+PRESUPUESTO!F5</f>
        <v>0</v>
      </c>
      <c r="K52" s="342">
        <f>+PRESUPUESTO!G5</f>
        <v>0</v>
      </c>
      <c r="L52" s="341">
        <f>+PRESUPUESTO!H5</f>
        <v>0</v>
      </c>
      <c r="M52" s="342">
        <f>+PRESUPUESTO!I5</f>
        <v>0</v>
      </c>
      <c r="N52" s="341">
        <f>+PRESUPUESTO!J5</f>
        <v>0</v>
      </c>
      <c r="O52" s="342">
        <f>+PRESUPUESTO!K5</f>
        <v>0</v>
      </c>
      <c r="P52" s="341">
        <f>+PRESUPUESTO!L5</f>
        <v>0</v>
      </c>
      <c r="Q52" s="342">
        <f>+PRESUPUESTO!M5</f>
        <v>0</v>
      </c>
      <c r="R52" s="341">
        <f>+PRESUPUESTO!P5</f>
        <v>0</v>
      </c>
      <c r="S52" s="341">
        <f>+PRESUPUESTO!Q5</f>
        <v>0</v>
      </c>
      <c r="T52" s="339"/>
      <c r="U52" s="339"/>
    </row>
    <row r="53" spans="1:21" s="47" customFormat="1" ht="18.75" thickBot="1" x14ac:dyDescent="0.3">
      <c r="A53" s="445" t="s">
        <v>72</v>
      </c>
      <c r="B53" s="446"/>
      <c r="C53" s="446"/>
      <c r="D53" s="446"/>
      <c r="E53" s="446"/>
      <c r="F53" s="343">
        <f t="shared" ref="F53:S53" si="4">+F52-F48</f>
        <v>-431245</v>
      </c>
      <c r="G53" s="341">
        <f t="shared" si="4"/>
        <v>-980</v>
      </c>
      <c r="H53" s="344">
        <f>+H52-H48</f>
        <v>-22</v>
      </c>
      <c r="I53" s="341">
        <f>+I52-I48</f>
        <v>0</v>
      </c>
      <c r="J53" s="344">
        <f t="shared" si="4"/>
        <v>0</v>
      </c>
      <c r="K53" s="341">
        <f t="shared" si="4"/>
        <v>-2536</v>
      </c>
      <c r="L53" s="344">
        <f t="shared" si="4"/>
        <v>0</v>
      </c>
      <c r="M53" s="341">
        <f t="shared" si="4"/>
        <v>0</v>
      </c>
      <c r="N53" s="344">
        <f t="shared" si="4"/>
        <v>0</v>
      </c>
      <c r="O53" s="341">
        <f t="shared" si="4"/>
        <v>0</v>
      </c>
      <c r="P53" s="344">
        <f t="shared" si="4"/>
        <v>0</v>
      </c>
      <c r="Q53" s="341">
        <f t="shared" si="4"/>
        <v>0</v>
      </c>
      <c r="R53" s="344">
        <f t="shared" si="4"/>
        <v>-20</v>
      </c>
      <c r="S53" s="341">
        <f t="shared" si="4"/>
        <v>-435451</v>
      </c>
      <c r="T53" s="339"/>
      <c r="U53" s="339"/>
    </row>
    <row r="54" spans="1:21" s="52" customFormat="1" x14ac:dyDescent="0.25">
      <c r="A54" s="49"/>
      <c r="B54" s="49"/>
      <c r="C54" s="49"/>
      <c r="D54" s="49"/>
      <c r="E54" s="49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1"/>
      <c r="T54" s="49"/>
      <c r="U54" s="49"/>
    </row>
    <row r="55" spans="1:21" s="52" customFormat="1" x14ac:dyDescent="0.25">
      <c r="A55" s="49"/>
      <c r="B55" s="49"/>
      <c r="C55" s="49"/>
      <c r="D55" s="49"/>
      <c r="E55" s="49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2"/>
      <c r="T55" s="49"/>
      <c r="U55" s="49"/>
    </row>
    <row r="56" spans="1:21" s="52" customFormat="1" x14ac:dyDescent="0.25">
      <c r="A56" s="53"/>
      <c r="B56" s="49"/>
      <c r="C56" s="49"/>
      <c r="D56" s="49"/>
      <c r="E56" s="49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2"/>
      <c r="T56" s="49"/>
      <c r="U56" s="49"/>
    </row>
    <row r="57" spans="1:21" s="52" customFormat="1" x14ac:dyDescent="0.25">
      <c r="A57" s="54"/>
      <c r="B57" s="49"/>
      <c r="C57" s="49"/>
      <c r="D57" s="49"/>
      <c r="E57" s="49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2"/>
      <c r="T57" s="49"/>
      <c r="U57" s="49"/>
    </row>
    <row r="58" spans="1:21" s="52" customFormat="1" x14ac:dyDescent="0.25">
      <c r="A58" s="54"/>
      <c r="B58" s="49"/>
      <c r="C58" s="49"/>
      <c r="D58" s="49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2"/>
      <c r="T58" s="49"/>
      <c r="U58" s="49"/>
    </row>
    <row r="59" spans="1:21" s="52" customFormat="1" x14ac:dyDescent="0.25">
      <c r="A59" s="54"/>
      <c r="B59" s="49"/>
      <c r="C59" s="49"/>
      <c r="D59" s="49"/>
      <c r="E59" s="49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2"/>
      <c r="T59" s="49"/>
      <c r="U59" s="49"/>
    </row>
    <row r="60" spans="1:21" s="52" customFormat="1" x14ac:dyDescent="0.25">
      <c r="A60" s="54"/>
      <c r="B60" s="49"/>
      <c r="C60" s="49"/>
      <c r="D60" s="49"/>
      <c r="E60" s="49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2"/>
      <c r="T60" s="49"/>
      <c r="U60" s="49"/>
    </row>
    <row r="61" spans="1:21" s="52" customFormat="1" x14ac:dyDescent="0.25">
      <c r="A61" s="54"/>
      <c r="B61" s="49"/>
      <c r="C61" s="49"/>
      <c r="D61" s="49"/>
      <c r="E61" s="49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2"/>
      <c r="T61" s="49"/>
      <c r="U61" s="49"/>
    </row>
    <row r="62" spans="1:21" s="52" customFormat="1" x14ac:dyDescent="0.25">
      <c r="A62" s="54"/>
      <c r="C62" s="49"/>
      <c r="D62" s="49"/>
      <c r="E62" s="49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2"/>
      <c r="T62" s="49"/>
      <c r="U62" s="49"/>
    </row>
    <row r="63" spans="1:21" s="52" customFormat="1" x14ac:dyDescent="0.25">
      <c r="A63" s="54"/>
      <c r="D63" s="49"/>
      <c r="E63" s="49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2"/>
      <c r="T63" s="49"/>
      <c r="U63" s="49"/>
    </row>
    <row r="64" spans="1:21" s="52" customFormat="1" x14ac:dyDescent="0.25">
      <c r="A64" s="54"/>
      <c r="B64" s="49"/>
      <c r="C64" s="49"/>
      <c r="D64" s="49"/>
      <c r="E64" s="49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2"/>
      <c r="T64" s="49"/>
      <c r="U64" s="49"/>
    </row>
    <row r="65" spans="4:5" x14ac:dyDescent="0.25">
      <c r="D65" s="49"/>
      <c r="E65" s="49"/>
    </row>
    <row r="66" spans="4:5" x14ac:dyDescent="0.25">
      <c r="D66" s="49"/>
      <c r="E66" s="49"/>
    </row>
    <row r="67" spans="4:5" x14ac:dyDescent="0.25">
      <c r="D67" s="49"/>
      <c r="E67" s="49"/>
    </row>
    <row r="68" spans="4:5" x14ac:dyDescent="0.25">
      <c r="D68" s="49"/>
      <c r="E68" s="49"/>
    </row>
    <row r="69" spans="4:5" x14ac:dyDescent="0.25">
      <c r="D69" s="49"/>
      <c r="E69" s="49"/>
    </row>
    <row r="70" spans="4:5" x14ac:dyDescent="0.25">
      <c r="D70" s="49"/>
      <c r="E70" s="49"/>
    </row>
    <row r="71" spans="4:5" x14ac:dyDescent="0.25">
      <c r="D71" s="49"/>
      <c r="E71" s="49"/>
    </row>
    <row r="72" spans="4:5" x14ac:dyDescent="0.25">
      <c r="D72" s="49"/>
      <c r="E72" s="49"/>
    </row>
    <row r="73" spans="4:5" x14ac:dyDescent="0.25">
      <c r="D73" s="49"/>
      <c r="E73" s="49"/>
    </row>
    <row r="74" spans="4:5" x14ac:dyDescent="0.25">
      <c r="D74" s="49"/>
      <c r="E74" s="49"/>
    </row>
    <row r="75" spans="4:5" x14ac:dyDescent="0.25">
      <c r="D75" s="49"/>
      <c r="E75" s="49"/>
    </row>
    <row r="76" spans="4:5" x14ac:dyDescent="0.25">
      <c r="D76" s="49"/>
      <c r="E76" s="49"/>
    </row>
    <row r="77" spans="4:5" x14ac:dyDescent="0.25">
      <c r="D77" s="49"/>
      <c r="E77" s="49"/>
    </row>
    <row r="78" spans="4:5" x14ac:dyDescent="0.25">
      <c r="D78" s="49"/>
      <c r="E78" s="49"/>
    </row>
    <row r="79" spans="4:5" x14ac:dyDescent="0.25">
      <c r="D79" s="49"/>
      <c r="E79" s="49"/>
    </row>
    <row r="80" spans="4:5" x14ac:dyDescent="0.25">
      <c r="D80" s="49"/>
      <c r="E80" s="49"/>
    </row>
    <row r="81" spans="4:5" x14ac:dyDescent="0.25">
      <c r="D81" s="49"/>
      <c r="E81" s="49"/>
    </row>
    <row r="82" spans="4:5" x14ac:dyDescent="0.25">
      <c r="D82" s="49"/>
      <c r="E82" s="49"/>
    </row>
    <row r="83" spans="4:5" x14ac:dyDescent="0.25">
      <c r="D83" s="49"/>
      <c r="E83" s="49"/>
    </row>
    <row r="84" spans="4:5" x14ac:dyDescent="0.25">
      <c r="D84" s="49"/>
      <c r="E84" s="49"/>
    </row>
    <row r="85" spans="4:5" x14ac:dyDescent="0.25">
      <c r="D85" s="49"/>
      <c r="E85" s="49"/>
    </row>
    <row r="86" spans="4:5" x14ac:dyDescent="0.25">
      <c r="D86" s="49"/>
      <c r="E86" s="49"/>
    </row>
    <row r="87" spans="4:5" x14ac:dyDescent="0.25">
      <c r="D87" s="49"/>
      <c r="E87" s="49"/>
    </row>
    <row r="88" spans="4:5" x14ac:dyDescent="0.25">
      <c r="D88" s="49"/>
      <c r="E88" s="49"/>
    </row>
    <row r="89" spans="4:5" x14ac:dyDescent="0.25">
      <c r="D89" s="49"/>
      <c r="E89" s="49"/>
    </row>
    <row r="90" spans="4:5" x14ac:dyDescent="0.25">
      <c r="D90" s="49"/>
      <c r="E90" s="49"/>
    </row>
    <row r="91" spans="4:5" x14ac:dyDescent="0.25">
      <c r="D91" s="49"/>
      <c r="E91" s="49"/>
    </row>
    <row r="92" spans="4:5" x14ac:dyDescent="0.25">
      <c r="D92" s="49"/>
      <c r="E92" s="49"/>
    </row>
    <row r="93" spans="4:5" x14ac:dyDescent="0.25">
      <c r="D93" s="49"/>
      <c r="E93" s="49"/>
    </row>
    <row r="94" spans="4:5" x14ac:dyDescent="0.25">
      <c r="D94" s="49"/>
      <c r="E94" s="49"/>
    </row>
    <row r="95" spans="4:5" x14ac:dyDescent="0.25">
      <c r="D95" s="49"/>
      <c r="E95" s="49"/>
    </row>
    <row r="96" spans="4:5" x14ac:dyDescent="0.25">
      <c r="D96" s="49"/>
      <c r="E96" s="49"/>
    </row>
    <row r="97" spans="4:5" x14ac:dyDescent="0.25">
      <c r="D97" s="49"/>
      <c r="E97" s="49"/>
    </row>
    <row r="98" spans="4:5" x14ac:dyDescent="0.25">
      <c r="D98" s="49"/>
      <c r="E98" s="49"/>
    </row>
    <row r="99" spans="4:5" x14ac:dyDescent="0.25">
      <c r="D99" s="49"/>
      <c r="E99" s="49"/>
    </row>
    <row r="100" spans="4:5" x14ac:dyDescent="0.25">
      <c r="D100" s="49"/>
      <c r="E100" s="49"/>
    </row>
    <row r="101" spans="4:5" x14ac:dyDescent="0.25">
      <c r="D101" s="49"/>
      <c r="E101" s="49"/>
    </row>
    <row r="102" spans="4:5" x14ac:dyDescent="0.25">
      <c r="D102" s="49"/>
      <c r="E102" s="49"/>
    </row>
    <row r="103" spans="4:5" x14ac:dyDescent="0.25">
      <c r="D103" s="49"/>
    </row>
    <row r="104" spans="4:5" x14ac:dyDescent="0.25">
      <c r="D104" s="49"/>
    </row>
    <row r="105" spans="4:5" x14ac:dyDescent="0.25">
      <c r="D105" s="49"/>
    </row>
    <row r="106" spans="4:5" x14ac:dyDescent="0.25">
      <c r="D106" s="49"/>
    </row>
    <row r="107" spans="4:5" x14ac:dyDescent="0.25">
      <c r="D107" s="49"/>
    </row>
    <row r="108" spans="4:5" x14ac:dyDescent="0.25">
      <c r="D108" s="49"/>
    </row>
    <row r="109" spans="4:5" x14ac:dyDescent="0.25">
      <c r="D109" s="49"/>
    </row>
    <row r="110" spans="4:5" x14ac:dyDescent="0.25">
      <c r="D110" s="49"/>
    </row>
  </sheetData>
  <sheetProtection sheet="1" objects="1" scenarios="1" formatColumns="0" insertRows="0" deleteRows="0" autoFilter="0"/>
  <autoFilter ref="A3:U3"/>
  <mergeCells count="8">
    <mergeCell ref="P41:Q41"/>
    <mergeCell ref="A50:C50"/>
    <mergeCell ref="A52:E52"/>
    <mergeCell ref="A53:E53"/>
    <mergeCell ref="A1:F1"/>
    <mergeCell ref="G1:U1"/>
    <mergeCell ref="D2:E2"/>
    <mergeCell ref="F2:R2"/>
  </mergeCells>
  <conditionalFormatting sqref="A53 F53:S53">
    <cfRule type="cellIs" dxfId="65" priority="9" stopIfTrue="1" operator="lessThan">
      <formula>0</formula>
    </cfRule>
  </conditionalFormatting>
  <conditionalFormatting sqref="R40">
    <cfRule type="cellIs" dxfId="64" priority="2" operator="greaterThan">
      <formula>0.03</formula>
    </cfRule>
    <cfRule type="cellIs" dxfId="63" priority="3" operator="greaterThan">
      <formula>0.2776</formula>
    </cfRule>
    <cfRule type="cellIs" dxfId="62" priority="4" operator="greaterThan">
      <formula>0.2776</formula>
    </cfRule>
    <cfRule type="cellIs" dxfId="61" priority="5" operator="greaterThan">
      <formula>0.05</formula>
    </cfRule>
  </conditionalFormatting>
  <conditionalFormatting sqref="R41">
    <cfRule type="cellIs" dxfId="60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5" orientation="landscape" horizontalDpi="1200" verticalDpi="1200" r:id="rId1"/>
  <colBreaks count="1" manualBreakCount="1"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view="pageBreakPreview" zoomScale="60" zoomScaleNormal="90" workbookViewId="0">
      <pane xSplit="5" ySplit="3" topLeftCell="K52" activePane="bottomRight" state="frozen"/>
      <selection pane="topRight" activeCell="F1" sqref="F1"/>
      <selection pane="bottomLeft" activeCell="A4" sqref="A4"/>
      <selection pane="bottomRight" activeCell="C76" sqref="C76"/>
    </sheetView>
  </sheetViews>
  <sheetFormatPr baseColWidth="10" defaultRowHeight="18.75" x14ac:dyDescent="0.3"/>
  <cols>
    <col min="1" max="1" width="15.42578125" style="195" customWidth="1"/>
    <col min="2" max="2" width="34.5703125" style="195" customWidth="1"/>
    <col min="3" max="3" width="69.140625" style="195" customWidth="1"/>
    <col min="4" max="4" width="22" style="195" customWidth="1"/>
    <col min="5" max="5" width="17.5703125" style="195" customWidth="1"/>
    <col min="6" max="6" width="23" style="195" customWidth="1"/>
    <col min="7" max="7" width="17.42578125" style="195" customWidth="1"/>
    <col min="8" max="8" width="9.7109375" style="195" bestFit="1" customWidth="1"/>
    <col min="9" max="9" width="13.140625" style="195" customWidth="1"/>
    <col min="10" max="10" width="16.5703125" style="195" customWidth="1"/>
    <col min="11" max="11" width="16.85546875" style="195" customWidth="1"/>
    <col min="12" max="12" width="10.285156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2.85546875" style="195" customWidth="1"/>
    <col min="17" max="17" width="19.42578125" style="195" customWidth="1"/>
    <col min="18" max="18" width="17" style="195" customWidth="1"/>
    <col min="19" max="19" width="18.5703125" style="195" customWidth="1"/>
    <col min="20" max="20" width="14.140625" style="195" customWidth="1"/>
    <col min="21" max="21" width="13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92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60"/>
      <c r="U2" s="361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>
        <v>43159</v>
      </c>
      <c r="B4" s="263" t="s">
        <v>132</v>
      </c>
      <c r="C4" s="263" t="s">
        <v>266</v>
      </c>
      <c r="D4" s="258"/>
      <c r="E4" s="258"/>
      <c r="F4" s="259">
        <v>15000</v>
      </c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76" si="0">+SUM(F4:R4)</f>
        <v>15000</v>
      </c>
      <c r="T4" s="261">
        <v>60572</v>
      </c>
      <c r="U4" s="262"/>
    </row>
    <row r="5" spans="1:21" s="364" customFormat="1" ht="18" x14ac:dyDescent="0.25">
      <c r="A5" s="256">
        <v>43159</v>
      </c>
      <c r="B5" s="263" t="s">
        <v>132</v>
      </c>
      <c r="C5" s="263" t="s">
        <v>267</v>
      </c>
      <c r="D5" s="258"/>
      <c r="E5" s="258"/>
      <c r="F5" s="259">
        <v>81750</v>
      </c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81750</v>
      </c>
      <c r="T5" s="261">
        <v>60571</v>
      </c>
      <c r="U5" s="262"/>
    </row>
    <row r="6" spans="1:21" s="364" customFormat="1" ht="18" x14ac:dyDescent="0.25">
      <c r="A6" s="256">
        <v>43159</v>
      </c>
      <c r="B6" s="263" t="s">
        <v>132</v>
      </c>
      <c r="C6" s="263" t="s">
        <v>268</v>
      </c>
      <c r="D6" s="258"/>
      <c r="E6" s="258"/>
      <c r="F6" s="259">
        <v>10820</v>
      </c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10820</v>
      </c>
      <c r="T6" s="261">
        <v>60579</v>
      </c>
      <c r="U6" s="262"/>
    </row>
    <row r="7" spans="1:21" s="364" customFormat="1" ht="18" x14ac:dyDescent="0.25">
      <c r="A7" s="256">
        <v>43159</v>
      </c>
      <c r="B7" s="263" t="s">
        <v>132</v>
      </c>
      <c r="C7" s="263" t="s">
        <v>269</v>
      </c>
      <c r="D7" s="258"/>
      <c r="E7" s="258"/>
      <c r="F7" s="259">
        <v>4800</v>
      </c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4800</v>
      </c>
      <c r="T7" s="261">
        <v>60575</v>
      </c>
      <c r="U7" s="262"/>
    </row>
    <row r="8" spans="1:21" s="364" customFormat="1" ht="18" x14ac:dyDescent="0.25">
      <c r="A8" s="256">
        <v>43159</v>
      </c>
      <c r="B8" s="263" t="s">
        <v>132</v>
      </c>
      <c r="C8" s="263" t="s">
        <v>270</v>
      </c>
      <c r="D8" s="258"/>
      <c r="E8" s="258"/>
      <c r="F8" s="259">
        <v>22800</v>
      </c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22800</v>
      </c>
      <c r="T8" s="261">
        <v>60574</v>
      </c>
      <c r="U8" s="262"/>
    </row>
    <row r="9" spans="1:21" s="364" customFormat="1" ht="18" x14ac:dyDescent="0.25">
      <c r="A9" s="256">
        <v>43159</v>
      </c>
      <c r="B9" s="263" t="s">
        <v>132</v>
      </c>
      <c r="C9" s="263" t="s">
        <v>271</v>
      </c>
      <c r="D9" s="258"/>
      <c r="E9" s="258"/>
      <c r="F9" s="259">
        <v>8400</v>
      </c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8400</v>
      </c>
      <c r="T9" s="261">
        <v>60573</v>
      </c>
      <c r="U9" s="262"/>
    </row>
    <row r="10" spans="1:21" s="364" customFormat="1" ht="18" x14ac:dyDescent="0.25">
      <c r="A10" s="256">
        <v>43161</v>
      </c>
      <c r="B10" s="263" t="s">
        <v>250</v>
      </c>
      <c r="C10" s="263" t="s">
        <v>249</v>
      </c>
      <c r="D10" s="258"/>
      <c r="E10" s="258"/>
      <c r="F10" s="259"/>
      <c r="G10" s="259"/>
      <c r="H10" s="259"/>
      <c r="I10" s="259"/>
      <c r="J10" s="259">
        <v>2000</v>
      </c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2000</v>
      </c>
      <c r="T10" s="261">
        <v>217309</v>
      </c>
      <c r="U10" s="262"/>
    </row>
    <row r="11" spans="1:21" s="364" customFormat="1" ht="18" x14ac:dyDescent="0.25">
      <c r="A11" s="256">
        <v>43161</v>
      </c>
      <c r="B11" s="263" t="s">
        <v>251</v>
      </c>
      <c r="C11" s="263" t="s">
        <v>249</v>
      </c>
      <c r="D11" s="258"/>
      <c r="E11" s="258"/>
      <c r="F11" s="259"/>
      <c r="G11" s="259"/>
      <c r="H11" s="259"/>
      <c r="I11" s="259"/>
      <c r="J11" s="259">
        <v>2000</v>
      </c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2000</v>
      </c>
      <c r="T11" s="261">
        <v>217309</v>
      </c>
      <c r="U11" s="262"/>
    </row>
    <row r="12" spans="1:21" s="364" customFormat="1" ht="18" x14ac:dyDescent="0.25">
      <c r="A12" s="256">
        <v>43161</v>
      </c>
      <c r="B12" s="263" t="s">
        <v>279</v>
      </c>
      <c r="C12" s="263" t="s">
        <v>249</v>
      </c>
      <c r="D12" s="258"/>
      <c r="E12" s="258"/>
      <c r="F12" s="259"/>
      <c r="G12" s="259"/>
      <c r="H12" s="259"/>
      <c r="I12" s="259"/>
      <c r="J12" s="259">
        <v>2000</v>
      </c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2000</v>
      </c>
      <c r="T12" s="261">
        <v>217309</v>
      </c>
      <c r="U12" s="262"/>
    </row>
    <row r="13" spans="1:21" s="364" customFormat="1" ht="18" x14ac:dyDescent="0.25">
      <c r="A13" s="256">
        <v>43166</v>
      </c>
      <c r="B13" s="263" t="s">
        <v>132</v>
      </c>
      <c r="C13" s="263" t="s">
        <v>272</v>
      </c>
      <c r="D13" s="258"/>
      <c r="E13" s="258"/>
      <c r="F13" s="259">
        <v>30225</v>
      </c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30225</v>
      </c>
      <c r="T13" s="261">
        <v>60616</v>
      </c>
      <c r="U13" s="262"/>
    </row>
    <row r="14" spans="1:21" s="364" customFormat="1" ht="18" x14ac:dyDescent="0.25">
      <c r="A14" s="256">
        <v>43166</v>
      </c>
      <c r="B14" s="263" t="s">
        <v>132</v>
      </c>
      <c r="C14" s="263" t="s">
        <v>273</v>
      </c>
      <c r="D14" s="258"/>
      <c r="E14" s="258"/>
      <c r="F14" s="259">
        <v>4800</v>
      </c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4800</v>
      </c>
      <c r="T14" s="261">
        <v>60617</v>
      </c>
      <c r="U14" s="262"/>
    </row>
    <row r="15" spans="1:21" s="364" customFormat="1" ht="18" x14ac:dyDescent="0.25">
      <c r="A15" s="256">
        <v>43167</v>
      </c>
      <c r="B15" s="263" t="s">
        <v>130</v>
      </c>
      <c r="C15" s="263" t="s">
        <v>252</v>
      </c>
      <c r="D15" s="258"/>
      <c r="E15" s="258"/>
      <c r="F15" s="259"/>
      <c r="G15" s="259"/>
      <c r="H15" s="259"/>
      <c r="I15" s="259"/>
      <c r="J15" s="259"/>
      <c r="K15" s="259">
        <v>250</v>
      </c>
      <c r="L15" s="259"/>
      <c r="M15" s="259"/>
      <c r="N15" s="259"/>
      <c r="O15" s="259"/>
      <c r="P15" s="259"/>
      <c r="Q15" s="259"/>
      <c r="R15" s="259"/>
      <c r="S15" s="260">
        <f t="shared" si="0"/>
        <v>250</v>
      </c>
      <c r="T15" s="264" t="s">
        <v>329</v>
      </c>
      <c r="U15" s="265"/>
    </row>
    <row r="16" spans="1:21" s="364" customFormat="1" ht="18" x14ac:dyDescent="0.25">
      <c r="A16" s="256">
        <v>43176</v>
      </c>
      <c r="B16" s="257" t="s">
        <v>274</v>
      </c>
      <c r="C16" s="257" t="s">
        <v>275</v>
      </c>
      <c r="D16" s="258"/>
      <c r="E16" s="258"/>
      <c r="F16" s="259"/>
      <c r="G16" s="259"/>
      <c r="H16" s="259"/>
      <c r="I16" s="259"/>
      <c r="J16" s="259"/>
      <c r="K16" s="259">
        <v>150</v>
      </c>
      <c r="L16" s="259"/>
      <c r="M16" s="259"/>
      <c r="N16" s="259"/>
      <c r="O16" s="259"/>
      <c r="P16" s="259"/>
      <c r="Q16" s="259"/>
      <c r="R16" s="259"/>
      <c r="S16" s="260">
        <f t="shared" si="0"/>
        <v>150</v>
      </c>
      <c r="T16" s="264" t="s">
        <v>330</v>
      </c>
      <c r="U16" s="265"/>
    </row>
    <row r="17" spans="1:21" s="364" customFormat="1" ht="18" x14ac:dyDescent="0.25">
      <c r="A17" s="256">
        <v>43166</v>
      </c>
      <c r="B17" s="257" t="s">
        <v>276</v>
      </c>
      <c r="C17" s="257" t="s">
        <v>277</v>
      </c>
      <c r="D17" s="258"/>
      <c r="E17" s="258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59"/>
      <c r="Q17" s="259"/>
      <c r="R17" s="259">
        <v>350</v>
      </c>
      <c r="S17" s="260">
        <f t="shared" si="0"/>
        <v>350</v>
      </c>
      <c r="T17" s="264">
        <v>9055</v>
      </c>
      <c r="U17" s="265"/>
    </row>
    <row r="18" spans="1:21" s="364" customFormat="1" ht="18" x14ac:dyDescent="0.25">
      <c r="A18" s="420">
        <v>43173</v>
      </c>
      <c r="B18" s="267" t="s">
        <v>132</v>
      </c>
      <c r="C18" s="267" t="s">
        <v>278</v>
      </c>
      <c r="D18" s="258"/>
      <c r="E18" s="258"/>
      <c r="F18" s="259">
        <v>10200</v>
      </c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10200</v>
      </c>
      <c r="T18" s="269">
        <v>60715</v>
      </c>
      <c r="U18" s="270"/>
    </row>
    <row r="19" spans="1:21" s="364" customFormat="1" ht="18" x14ac:dyDescent="0.25">
      <c r="A19" s="256">
        <v>43169</v>
      </c>
      <c r="B19" s="263" t="s">
        <v>130</v>
      </c>
      <c r="C19" s="263" t="s">
        <v>253</v>
      </c>
      <c r="D19" s="258"/>
      <c r="E19" s="258"/>
      <c r="F19" s="259"/>
      <c r="G19" s="259"/>
      <c r="H19" s="259"/>
      <c r="I19" s="259"/>
      <c r="J19" s="259"/>
      <c r="K19" s="259">
        <v>300</v>
      </c>
      <c r="L19" s="259"/>
      <c r="M19" s="259"/>
      <c r="N19" s="259"/>
      <c r="O19" s="259"/>
      <c r="P19" s="259"/>
      <c r="Q19" s="259"/>
      <c r="R19" s="259"/>
      <c r="S19" s="260">
        <f t="shared" si="0"/>
        <v>300</v>
      </c>
      <c r="T19" s="269" t="s">
        <v>331</v>
      </c>
      <c r="U19" s="270"/>
    </row>
    <row r="20" spans="1:21" s="364" customFormat="1" ht="18" x14ac:dyDescent="0.25">
      <c r="A20" s="420">
        <v>43169</v>
      </c>
      <c r="B20" s="267" t="s">
        <v>280</v>
      </c>
      <c r="C20" s="267" t="s">
        <v>281</v>
      </c>
      <c r="D20" s="258"/>
      <c r="E20" s="258"/>
      <c r="F20" s="259"/>
      <c r="G20" s="259">
        <v>200</v>
      </c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200</v>
      </c>
      <c r="T20" s="269" t="s">
        <v>332</v>
      </c>
      <c r="U20" s="270"/>
    </row>
    <row r="21" spans="1:21" s="364" customFormat="1" ht="18" x14ac:dyDescent="0.25">
      <c r="A21" s="420">
        <v>43180</v>
      </c>
      <c r="B21" s="267" t="s">
        <v>132</v>
      </c>
      <c r="C21" s="267" t="s">
        <v>282</v>
      </c>
      <c r="D21" s="258"/>
      <c r="E21" s="258"/>
      <c r="F21" s="259">
        <v>4200</v>
      </c>
      <c r="G21" s="259"/>
      <c r="H21" s="259"/>
      <c r="I21" s="259"/>
      <c r="J21" s="259"/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4200</v>
      </c>
      <c r="T21" s="269">
        <v>4200</v>
      </c>
      <c r="U21" s="270"/>
    </row>
    <row r="22" spans="1:21" s="364" customFormat="1" ht="18" x14ac:dyDescent="0.25">
      <c r="A22" s="420">
        <v>43180</v>
      </c>
      <c r="B22" s="267" t="s">
        <v>132</v>
      </c>
      <c r="C22" s="267" t="s">
        <v>283</v>
      </c>
      <c r="D22" s="258"/>
      <c r="E22" s="258"/>
      <c r="F22" s="259">
        <v>6000</v>
      </c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6000</v>
      </c>
      <c r="T22" s="269">
        <v>60769</v>
      </c>
      <c r="U22" s="270"/>
    </row>
    <row r="23" spans="1:21" s="364" customFormat="1" ht="18" x14ac:dyDescent="0.25">
      <c r="A23" s="420">
        <v>43174</v>
      </c>
      <c r="B23" s="267" t="s">
        <v>284</v>
      </c>
      <c r="C23" s="267" t="s">
        <v>285</v>
      </c>
      <c r="D23" s="258"/>
      <c r="E23" s="258"/>
      <c r="F23" s="259"/>
      <c r="G23" s="259"/>
      <c r="H23" s="259"/>
      <c r="I23" s="259"/>
      <c r="J23" s="259">
        <v>3000</v>
      </c>
      <c r="K23" s="259"/>
      <c r="L23" s="259"/>
      <c r="M23" s="259"/>
      <c r="N23" s="259"/>
      <c r="O23" s="259"/>
      <c r="P23" s="259"/>
      <c r="Q23" s="259"/>
      <c r="R23" s="259"/>
      <c r="S23" s="260">
        <f t="shared" si="0"/>
        <v>3000</v>
      </c>
      <c r="T23" s="269">
        <v>246166</v>
      </c>
      <c r="U23" s="270"/>
    </row>
    <row r="24" spans="1:21" s="364" customFormat="1" ht="18" x14ac:dyDescent="0.25">
      <c r="A24" s="420">
        <v>43174</v>
      </c>
      <c r="B24" s="267" t="s">
        <v>286</v>
      </c>
      <c r="C24" s="267" t="s">
        <v>285</v>
      </c>
      <c r="D24" s="258"/>
      <c r="E24" s="258"/>
      <c r="F24" s="259"/>
      <c r="G24" s="259"/>
      <c r="H24" s="259"/>
      <c r="I24" s="259"/>
      <c r="J24" s="259">
        <v>1500</v>
      </c>
      <c r="K24" s="259"/>
      <c r="L24" s="259"/>
      <c r="M24" s="259"/>
      <c r="N24" s="259"/>
      <c r="O24" s="259"/>
      <c r="P24" s="259"/>
      <c r="Q24" s="259"/>
      <c r="R24" s="259"/>
      <c r="S24" s="260">
        <f t="shared" si="0"/>
        <v>1500</v>
      </c>
      <c r="T24" s="269">
        <v>246166</v>
      </c>
      <c r="U24" s="270"/>
    </row>
    <row r="25" spans="1:21" s="364" customFormat="1" ht="18" x14ac:dyDescent="0.25">
      <c r="A25" s="420">
        <v>43174</v>
      </c>
      <c r="B25" s="267" t="s">
        <v>287</v>
      </c>
      <c r="C25" s="267" t="s">
        <v>285</v>
      </c>
      <c r="D25" s="258"/>
      <c r="E25" s="258"/>
      <c r="F25" s="259"/>
      <c r="G25" s="259"/>
      <c r="H25" s="259"/>
      <c r="I25" s="259"/>
      <c r="J25" s="259">
        <v>1500</v>
      </c>
      <c r="K25" s="259"/>
      <c r="L25" s="259"/>
      <c r="M25" s="259"/>
      <c r="N25" s="259"/>
      <c r="O25" s="259"/>
      <c r="P25" s="259"/>
      <c r="Q25" s="259"/>
      <c r="R25" s="259"/>
      <c r="S25" s="260">
        <f t="shared" si="0"/>
        <v>1500</v>
      </c>
      <c r="T25" s="269">
        <v>246166</v>
      </c>
      <c r="U25" s="270"/>
    </row>
    <row r="26" spans="1:21" s="364" customFormat="1" ht="18" x14ac:dyDescent="0.25">
      <c r="A26" s="420">
        <v>43174</v>
      </c>
      <c r="B26" s="267" t="s">
        <v>288</v>
      </c>
      <c r="C26" s="267" t="s">
        <v>285</v>
      </c>
      <c r="D26" s="258"/>
      <c r="E26" s="258"/>
      <c r="F26" s="259"/>
      <c r="G26" s="259"/>
      <c r="H26" s="259"/>
      <c r="I26" s="259"/>
      <c r="J26" s="259">
        <v>1500</v>
      </c>
      <c r="K26" s="259"/>
      <c r="L26" s="259"/>
      <c r="M26" s="259"/>
      <c r="N26" s="259"/>
      <c r="O26" s="259"/>
      <c r="P26" s="259"/>
      <c r="Q26" s="259"/>
      <c r="R26" s="259"/>
      <c r="S26" s="260">
        <f t="shared" si="0"/>
        <v>1500</v>
      </c>
      <c r="T26" s="269">
        <v>246166</v>
      </c>
      <c r="U26" s="270"/>
    </row>
    <row r="27" spans="1:21" s="364" customFormat="1" ht="18" x14ac:dyDescent="0.25">
      <c r="A27" s="420">
        <v>43174</v>
      </c>
      <c r="B27" s="267" t="s">
        <v>289</v>
      </c>
      <c r="C27" s="267" t="s">
        <v>285</v>
      </c>
      <c r="D27" s="258"/>
      <c r="E27" s="258"/>
      <c r="F27" s="259"/>
      <c r="G27" s="259"/>
      <c r="H27" s="259"/>
      <c r="I27" s="259"/>
      <c r="J27" s="259">
        <v>1500</v>
      </c>
      <c r="K27" s="259"/>
      <c r="L27" s="259"/>
      <c r="M27" s="259"/>
      <c r="N27" s="259"/>
      <c r="O27" s="259"/>
      <c r="P27" s="259"/>
      <c r="Q27" s="259"/>
      <c r="R27" s="259"/>
      <c r="S27" s="260">
        <f t="shared" si="0"/>
        <v>1500</v>
      </c>
      <c r="T27" s="269">
        <v>246166</v>
      </c>
      <c r="U27" s="270"/>
    </row>
    <row r="28" spans="1:21" s="364" customFormat="1" ht="18" x14ac:dyDescent="0.25">
      <c r="A28" s="420">
        <v>43174</v>
      </c>
      <c r="B28" s="267" t="s">
        <v>290</v>
      </c>
      <c r="C28" s="267" t="s">
        <v>285</v>
      </c>
      <c r="D28" s="258"/>
      <c r="E28" s="258"/>
      <c r="F28" s="259"/>
      <c r="G28" s="259"/>
      <c r="H28" s="259"/>
      <c r="I28" s="259"/>
      <c r="J28" s="259">
        <v>1000</v>
      </c>
      <c r="K28" s="259"/>
      <c r="L28" s="259"/>
      <c r="M28" s="259"/>
      <c r="N28" s="259"/>
      <c r="O28" s="259"/>
      <c r="P28" s="259"/>
      <c r="Q28" s="259"/>
      <c r="R28" s="259"/>
      <c r="S28" s="260">
        <f t="shared" si="0"/>
        <v>1000</v>
      </c>
      <c r="T28" s="269">
        <v>246166</v>
      </c>
      <c r="U28" s="270"/>
    </row>
    <row r="29" spans="1:21" s="364" customFormat="1" ht="18" x14ac:dyDescent="0.25">
      <c r="A29" s="420">
        <v>43174</v>
      </c>
      <c r="B29" s="267" t="s">
        <v>291</v>
      </c>
      <c r="C29" s="267" t="s">
        <v>285</v>
      </c>
      <c r="D29" s="258"/>
      <c r="E29" s="258"/>
      <c r="F29" s="259"/>
      <c r="G29" s="259"/>
      <c r="H29" s="259"/>
      <c r="I29" s="259"/>
      <c r="J29" s="259">
        <v>1000</v>
      </c>
      <c r="K29" s="259"/>
      <c r="L29" s="259"/>
      <c r="M29" s="259"/>
      <c r="N29" s="259"/>
      <c r="O29" s="259"/>
      <c r="P29" s="259"/>
      <c r="Q29" s="259"/>
      <c r="R29" s="259"/>
      <c r="S29" s="260">
        <f t="shared" si="0"/>
        <v>1000</v>
      </c>
      <c r="T29" s="269">
        <v>246166</v>
      </c>
      <c r="U29" s="270"/>
    </row>
    <row r="30" spans="1:21" s="364" customFormat="1" ht="18" x14ac:dyDescent="0.25">
      <c r="A30" s="420">
        <v>43174</v>
      </c>
      <c r="B30" s="267" t="s">
        <v>292</v>
      </c>
      <c r="C30" s="267" t="s">
        <v>285</v>
      </c>
      <c r="D30" s="258"/>
      <c r="E30" s="258"/>
      <c r="F30" s="259"/>
      <c r="G30" s="259"/>
      <c r="H30" s="259"/>
      <c r="I30" s="259"/>
      <c r="J30" s="259">
        <v>1000</v>
      </c>
      <c r="K30" s="259"/>
      <c r="L30" s="259"/>
      <c r="M30" s="259"/>
      <c r="N30" s="259"/>
      <c r="O30" s="259"/>
      <c r="P30" s="259"/>
      <c r="Q30" s="259"/>
      <c r="R30" s="259"/>
      <c r="S30" s="260">
        <f t="shared" si="0"/>
        <v>1000</v>
      </c>
      <c r="T30" s="269">
        <v>246166</v>
      </c>
      <c r="U30" s="270"/>
    </row>
    <row r="31" spans="1:21" s="364" customFormat="1" ht="18" x14ac:dyDescent="0.25">
      <c r="A31" s="420">
        <v>43174</v>
      </c>
      <c r="B31" s="267" t="s">
        <v>293</v>
      </c>
      <c r="C31" s="267" t="s">
        <v>285</v>
      </c>
      <c r="D31" s="258"/>
      <c r="E31" s="258"/>
      <c r="F31" s="259"/>
      <c r="G31" s="259"/>
      <c r="H31" s="259"/>
      <c r="I31" s="259"/>
      <c r="J31" s="259">
        <v>1000</v>
      </c>
      <c r="K31" s="259"/>
      <c r="L31" s="259"/>
      <c r="M31" s="259"/>
      <c r="N31" s="259"/>
      <c r="O31" s="259"/>
      <c r="P31" s="259"/>
      <c r="Q31" s="259"/>
      <c r="R31" s="259"/>
      <c r="S31" s="260">
        <f t="shared" si="0"/>
        <v>1000</v>
      </c>
      <c r="T31" s="269">
        <v>246166</v>
      </c>
      <c r="U31" s="270"/>
    </row>
    <row r="32" spans="1:21" s="364" customFormat="1" ht="18" x14ac:dyDescent="0.25">
      <c r="A32" s="420">
        <v>43174</v>
      </c>
      <c r="B32" s="267" t="s">
        <v>294</v>
      </c>
      <c r="C32" s="267" t="s">
        <v>285</v>
      </c>
      <c r="D32" s="258"/>
      <c r="E32" s="258"/>
      <c r="F32" s="259"/>
      <c r="G32" s="259"/>
      <c r="H32" s="259"/>
      <c r="I32" s="259"/>
      <c r="J32" s="259">
        <v>1000</v>
      </c>
      <c r="K32" s="259"/>
      <c r="L32" s="259"/>
      <c r="M32" s="259"/>
      <c r="N32" s="259"/>
      <c r="O32" s="259"/>
      <c r="P32" s="259"/>
      <c r="Q32" s="259"/>
      <c r="R32" s="259"/>
      <c r="S32" s="260">
        <f t="shared" si="0"/>
        <v>1000</v>
      </c>
      <c r="T32" s="269">
        <v>246166</v>
      </c>
      <c r="U32" s="270"/>
    </row>
    <row r="33" spans="1:21" s="364" customFormat="1" ht="18" x14ac:dyDescent="0.25">
      <c r="A33" s="420">
        <v>43174</v>
      </c>
      <c r="B33" s="267" t="s">
        <v>295</v>
      </c>
      <c r="C33" s="267" t="s">
        <v>285</v>
      </c>
      <c r="D33" s="258"/>
      <c r="E33" s="258"/>
      <c r="F33" s="259"/>
      <c r="G33" s="259"/>
      <c r="H33" s="259"/>
      <c r="I33" s="259"/>
      <c r="J33" s="259">
        <v>1000</v>
      </c>
      <c r="K33" s="259"/>
      <c r="L33" s="259"/>
      <c r="M33" s="259"/>
      <c r="N33" s="259"/>
      <c r="O33" s="259"/>
      <c r="P33" s="259"/>
      <c r="Q33" s="259"/>
      <c r="R33" s="259"/>
      <c r="S33" s="260">
        <f t="shared" si="0"/>
        <v>1000</v>
      </c>
      <c r="T33" s="269">
        <v>246166</v>
      </c>
      <c r="U33" s="270"/>
    </row>
    <row r="34" spans="1:21" s="364" customFormat="1" ht="18" x14ac:dyDescent="0.25">
      <c r="A34" s="420">
        <v>43174</v>
      </c>
      <c r="B34" s="267" t="s">
        <v>296</v>
      </c>
      <c r="C34" s="267" t="s">
        <v>285</v>
      </c>
      <c r="D34" s="258"/>
      <c r="E34" s="258"/>
      <c r="F34" s="259"/>
      <c r="G34" s="259"/>
      <c r="H34" s="259"/>
      <c r="I34" s="259"/>
      <c r="J34" s="259">
        <v>1000</v>
      </c>
      <c r="K34" s="259"/>
      <c r="L34" s="259"/>
      <c r="M34" s="259"/>
      <c r="N34" s="259"/>
      <c r="O34" s="259"/>
      <c r="P34" s="259"/>
      <c r="Q34" s="259"/>
      <c r="R34" s="259"/>
      <c r="S34" s="260">
        <f t="shared" si="0"/>
        <v>1000</v>
      </c>
      <c r="T34" s="269">
        <v>246166</v>
      </c>
      <c r="U34" s="270"/>
    </row>
    <row r="35" spans="1:21" s="364" customFormat="1" ht="18" x14ac:dyDescent="0.25">
      <c r="A35" s="420">
        <v>43174</v>
      </c>
      <c r="B35" s="267" t="s">
        <v>297</v>
      </c>
      <c r="C35" s="267" t="s">
        <v>285</v>
      </c>
      <c r="D35" s="258"/>
      <c r="E35" s="258"/>
      <c r="F35" s="259"/>
      <c r="G35" s="259"/>
      <c r="H35" s="259"/>
      <c r="I35" s="259"/>
      <c r="J35" s="259">
        <v>400</v>
      </c>
      <c r="K35" s="259"/>
      <c r="L35" s="259"/>
      <c r="M35" s="259"/>
      <c r="N35" s="259"/>
      <c r="O35" s="259"/>
      <c r="P35" s="259"/>
      <c r="Q35" s="259"/>
      <c r="R35" s="259"/>
      <c r="S35" s="260">
        <f t="shared" si="0"/>
        <v>400</v>
      </c>
      <c r="T35" s="269">
        <v>246166</v>
      </c>
      <c r="U35" s="270"/>
    </row>
    <row r="36" spans="1:21" s="364" customFormat="1" ht="18" x14ac:dyDescent="0.25">
      <c r="A36" s="420">
        <v>43174</v>
      </c>
      <c r="B36" s="267" t="s">
        <v>298</v>
      </c>
      <c r="C36" s="267" t="s">
        <v>285</v>
      </c>
      <c r="D36" s="258"/>
      <c r="E36" s="258"/>
      <c r="F36" s="259"/>
      <c r="G36" s="259"/>
      <c r="H36" s="259"/>
      <c r="I36" s="259"/>
      <c r="J36" s="259">
        <v>400</v>
      </c>
      <c r="K36" s="259"/>
      <c r="L36" s="259"/>
      <c r="M36" s="259"/>
      <c r="N36" s="259"/>
      <c r="O36" s="259"/>
      <c r="P36" s="259"/>
      <c r="Q36" s="259"/>
      <c r="R36" s="259"/>
      <c r="S36" s="260">
        <f t="shared" si="0"/>
        <v>400</v>
      </c>
      <c r="T36" s="269">
        <v>246166</v>
      </c>
      <c r="U36" s="270"/>
    </row>
    <row r="37" spans="1:21" s="364" customFormat="1" ht="18" x14ac:dyDescent="0.25">
      <c r="A37" s="420">
        <v>43174</v>
      </c>
      <c r="B37" s="267" t="s">
        <v>299</v>
      </c>
      <c r="C37" s="267" t="s">
        <v>285</v>
      </c>
      <c r="D37" s="258"/>
      <c r="E37" s="258"/>
      <c r="F37" s="259"/>
      <c r="G37" s="259"/>
      <c r="H37" s="259"/>
      <c r="I37" s="259"/>
      <c r="J37" s="259">
        <v>1000</v>
      </c>
      <c r="K37" s="259"/>
      <c r="L37" s="259"/>
      <c r="M37" s="259"/>
      <c r="N37" s="259"/>
      <c r="O37" s="259"/>
      <c r="P37" s="259"/>
      <c r="Q37" s="259"/>
      <c r="R37" s="259"/>
      <c r="S37" s="260">
        <f t="shared" si="0"/>
        <v>1000</v>
      </c>
      <c r="T37" s="269">
        <v>246166</v>
      </c>
      <c r="U37" s="270"/>
    </row>
    <row r="38" spans="1:21" s="364" customFormat="1" ht="18" x14ac:dyDescent="0.25">
      <c r="A38" s="420">
        <v>43174</v>
      </c>
      <c r="B38" s="267" t="s">
        <v>300</v>
      </c>
      <c r="C38" s="267" t="s">
        <v>285</v>
      </c>
      <c r="D38" s="258"/>
      <c r="E38" s="258"/>
      <c r="F38" s="259"/>
      <c r="G38" s="259"/>
      <c r="H38" s="259"/>
      <c r="I38" s="259"/>
      <c r="J38" s="259">
        <v>800</v>
      </c>
      <c r="K38" s="259"/>
      <c r="L38" s="259"/>
      <c r="M38" s="259"/>
      <c r="N38" s="259"/>
      <c r="O38" s="259"/>
      <c r="P38" s="259"/>
      <c r="Q38" s="259"/>
      <c r="R38" s="259"/>
      <c r="S38" s="260">
        <f t="shared" si="0"/>
        <v>800</v>
      </c>
      <c r="T38" s="269">
        <v>246166</v>
      </c>
      <c r="U38" s="270"/>
    </row>
    <row r="39" spans="1:21" s="364" customFormat="1" ht="18" x14ac:dyDescent="0.25">
      <c r="A39" s="420">
        <v>43174</v>
      </c>
      <c r="B39" s="267" t="s">
        <v>301</v>
      </c>
      <c r="C39" s="267" t="s">
        <v>285</v>
      </c>
      <c r="D39" s="258"/>
      <c r="E39" s="258"/>
      <c r="F39" s="259"/>
      <c r="G39" s="259"/>
      <c r="H39" s="259"/>
      <c r="I39" s="259"/>
      <c r="J39" s="259">
        <v>1000</v>
      </c>
      <c r="K39" s="259"/>
      <c r="L39" s="259"/>
      <c r="M39" s="259"/>
      <c r="N39" s="259"/>
      <c r="O39" s="259"/>
      <c r="P39" s="259"/>
      <c r="Q39" s="259"/>
      <c r="R39" s="259"/>
      <c r="S39" s="260">
        <f t="shared" si="0"/>
        <v>1000</v>
      </c>
      <c r="T39" s="269">
        <v>246166</v>
      </c>
      <c r="U39" s="270"/>
    </row>
    <row r="40" spans="1:21" s="364" customFormat="1" ht="18" x14ac:dyDescent="0.25">
      <c r="A40" s="420">
        <v>43174</v>
      </c>
      <c r="B40" s="267" t="s">
        <v>302</v>
      </c>
      <c r="C40" s="267" t="s">
        <v>285</v>
      </c>
      <c r="D40" s="258"/>
      <c r="E40" s="258"/>
      <c r="F40" s="259"/>
      <c r="G40" s="259"/>
      <c r="H40" s="259"/>
      <c r="I40" s="259"/>
      <c r="J40" s="259">
        <v>400</v>
      </c>
      <c r="K40" s="259"/>
      <c r="L40" s="259"/>
      <c r="M40" s="259"/>
      <c r="N40" s="259"/>
      <c r="O40" s="259"/>
      <c r="P40" s="259"/>
      <c r="Q40" s="259"/>
      <c r="R40" s="259"/>
      <c r="S40" s="260">
        <f t="shared" si="0"/>
        <v>400</v>
      </c>
      <c r="T40" s="269">
        <v>246166</v>
      </c>
      <c r="U40" s="270"/>
    </row>
    <row r="41" spans="1:21" s="364" customFormat="1" ht="18" x14ac:dyDescent="0.25">
      <c r="A41" s="420">
        <v>43174</v>
      </c>
      <c r="B41" s="267" t="s">
        <v>303</v>
      </c>
      <c r="C41" s="267" t="s">
        <v>285</v>
      </c>
      <c r="D41" s="258"/>
      <c r="E41" s="258"/>
      <c r="F41" s="259"/>
      <c r="G41" s="259"/>
      <c r="H41" s="259"/>
      <c r="I41" s="259"/>
      <c r="J41" s="259">
        <v>400</v>
      </c>
      <c r="K41" s="259"/>
      <c r="L41" s="259"/>
      <c r="M41" s="259"/>
      <c r="N41" s="259"/>
      <c r="O41" s="259"/>
      <c r="P41" s="259"/>
      <c r="Q41" s="259"/>
      <c r="R41" s="259"/>
      <c r="S41" s="260">
        <f t="shared" si="0"/>
        <v>400</v>
      </c>
      <c r="T41" s="269">
        <v>246166</v>
      </c>
      <c r="U41" s="270"/>
    </row>
    <row r="42" spans="1:21" s="364" customFormat="1" ht="18" x14ac:dyDescent="0.25">
      <c r="A42" s="420">
        <v>43174</v>
      </c>
      <c r="B42" s="267" t="s">
        <v>304</v>
      </c>
      <c r="C42" s="267" t="s">
        <v>285</v>
      </c>
      <c r="D42" s="258"/>
      <c r="E42" s="258"/>
      <c r="F42" s="259"/>
      <c r="G42" s="259"/>
      <c r="H42" s="259"/>
      <c r="I42" s="259"/>
      <c r="J42" s="259">
        <v>1000</v>
      </c>
      <c r="K42" s="259"/>
      <c r="L42" s="259"/>
      <c r="M42" s="259"/>
      <c r="N42" s="259"/>
      <c r="O42" s="259"/>
      <c r="P42" s="259"/>
      <c r="Q42" s="259"/>
      <c r="R42" s="259"/>
      <c r="S42" s="260">
        <f t="shared" si="0"/>
        <v>1000</v>
      </c>
      <c r="T42" s="269">
        <v>246166</v>
      </c>
      <c r="U42" s="270"/>
    </row>
    <row r="43" spans="1:21" s="364" customFormat="1" ht="18" x14ac:dyDescent="0.25">
      <c r="A43" s="420">
        <v>43174</v>
      </c>
      <c r="B43" s="267" t="s">
        <v>305</v>
      </c>
      <c r="C43" s="267" t="s">
        <v>285</v>
      </c>
      <c r="D43" s="258"/>
      <c r="E43" s="258"/>
      <c r="F43" s="259"/>
      <c r="G43" s="259"/>
      <c r="H43" s="259"/>
      <c r="I43" s="259"/>
      <c r="J43" s="259">
        <v>1000</v>
      </c>
      <c r="K43" s="259"/>
      <c r="L43" s="259"/>
      <c r="M43" s="259"/>
      <c r="N43" s="259"/>
      <c r="O43" s="259"/>
      <c r="P43" s="259"/>
      <c r="Q43" s="259"/>
      <c r="R43" s="259"/>
      <c r="S43" s="260">
        <f t="shared" si="0"/>
        <v>1000</v>
      </c>
      <c r="T43" s="269">
        <v>246166</v>
      </c>
      <c r="U43" s="270"/>
    </row>
    <row r="44" spans="1:21" s="364" customFormat="1" ht="18" x14ac:dyDescent="0.25">
      <c r="A44" s="420">
        <v>43174</v>
      </c>
      <c r="B44" s="267" t="s">
        <v>306</v>
      </c>
      <c r="C44" s="267" t="s">
        <v>285</v>
      </c>
      <c r="D44" s="258"/>
      <c r="E44" s="258"/>
      <c r="F44" s="259"/>
      <c r="G44" s="259"/>
      <c r="H44" s="259"/>
      <c r="I44" s="259"/>
      <c r="J44" s="259">
        <v>1000</v>
      </c>
      <c r="K44" s="259"/>
      <c r="L44" s="259"/>
      <c r="M44" s="259"/>
      <c r="N44" s="259"/>
      <c r="O44" s="259"/>
      <c r="P44" s="259"/>
      <c r="Q44" s="259"/>
      <c r="R44" s="259"/>
      <c r="S44" s="260">
        <f t="shared" si="0"/>
        <v>1000</v>
      </c>
      <c r="T44" s="269">
        <v>246166</v>
      </c>
      <c r="U44" s="270"/>
    </row>
    <row r="45" spans="1:21" s="364" customFormat="1" ht="18" x14ac:dyDescent="0.25">
      <c r="A45" s="420">
        <v>43174</v>
      </c>
      <c r="B45" s="267" t="s">
        <v>307</v>
      </c>
      <c r="C45" s="267" t="s">
        <v>285</v>
      </c>
      <c r="D45" s="258"/>
      <c r="E45" s="258"/>
      <c r="F45" s="259"/>
      <c r="G45" s="259"/>
      <c r="H45" s="259"/>
      <c r="I45" s="259"/>
      <c r="J45" s="259">
        <v>1000</v>
      </c>
      <c r="K45" s="259"/>
      <c r="L45" s="259"/>
      <c r="M45" s="259"/>
      <c r="N45" s="259"/>
      <c r="O45" s="259"/>
      <c r="P45" s="259"/>
      <c r="Q45" s="259"/>
      <c r="R45" s="259"/>
      <c r="S45" s="260">
        <f t="shared" si="0"/>
        <v>1000</v>
      </c>
      <c r="T45" s="269">
        <v>246166</v>
      </c>
      <c r="U45" s="270"/>
    </row>
    <row r="46" spans="1:21" s="364" customFormat="1" ht="18" x14ac:dyDescent="0.25">
      <c r="A46" s="420">
        <v>43174</v>
      </c>
      <c r="B46" s="267" t="s">
        <v>308</v>
      </c>
      <c r="C46" s="267" t="s">
        <v>285</v>
      </c>
      <c r="D46" s="258"/>
      <c r="E46" s="258"/>
      <c r="F46" s="259"/>
      <c r="G46" s="259"/>
      <c r="H46" s="259"/>
      <c r="I46" s="259"/>
      <c r="J46" s="259">
        <v>1000</v>
      </c>
      <c r="K46" s="259"/>
      <c r="L46" s="259"/>
      <c r="M46" s="259"/>
      <c r="N46" s="259"/>
      <c r="O46" s="259"/>
      <c r="P46" s="259"/>
      <c r="Q46" s="259"/>
      <c r="R46" s="259"/>
      <c r="S46" s="260">
        <f t="shared" si="0"/>
        <v>1000</v>
      </c>
      <c r="T46" s="269">
        <v>246166</v>
      </c>
      <c r="U46" s="270"/>
    </row>
    <row r="47" spans="1:21" s="364" customFormat="1" ht="18" x14ac:dyDescent="0.25">
      <c r="A47" s="420">
        <v>43175</v>
      </c>
      <c r="B47" s="267" t="s">
        <v>309</v>
      </c>
      <c r="C47" s="267" t="s">
        <v>285</v>
      </c>
      <c r="D47" s="258"/>
      <c r="E47" s="258"/>
      <c r="F47" s="259"/>
      <c r="G47" s="259"/>
      <c r="H47" s="259"/>
      <c r="I47" s="259"/>
      <c r="J47" s="259">
        <v>1000</v>
      </c>
      <c r="K47" s="259"/>
      <c r="L47" s="259"/>
      <c r="M47" s="259"/>
      <c r="N47" s="259"/>
      <c r="O47" s="259"/>
      <c r="P47" s="259"/>
      <c r="Q47" s="259"/>
      <c r="R47" s="259"/>
      <c r="S47" s="260">
        <f t="shared" si="0"/>
        <v>1000</v>
      </c>
      <c r="T47" s="269">
        <v>378278</v>
      </c>
      <c r="U47" s="270"/>
    </row>
    <row r="48" spans="1:21" s="364" customFormat="1" ht="18" x14ac:dyDescent="0.25">
      <c r="A48" s="420">
        <v>43175</v>
      </c>
      <c r="B48" s="267" t="s">
        <v>310</v>
      </c>
      <c r="C48" s="267" t="s">
        <v>285</v>
      </c>
      <c r="D48" s="258"/>
      <c r="E48" s="258"/>
      <c r="F48" s="259"/>
      <c r="G48" s="259"/>
      <c r="H48" s="259"/>
      <c r="I48" s="259"/>
      <c r="J48" s="259">
        <v>1000</v>
      </c>
      <c r="K48" s="259"/>
      <c r="L48" s="259"/>
      <c r="M48" s="259"/>
      <c r="N48" s="259"/>
      <c r="O48" s="259"/>
      <c r="P48" s="259"/>
      <c r="Q48" s="259"/>
      <c r="R48" s="259"/>
      <c r="S48" s="260">
        <f t="shared" si="0"/>
        <v>1000</v>
      </c>
      <c r="T48" s="269">
        <v>378278</v>
      </c>
      <c r="U48" s="270"/>
    </row>
    <row r="49" spans="1:21" s="364" customFormat="1" ht="18" x14ac:dyDescent="0.25">
      <c r="A49" s="420">
        <v>43175</v>
      </c>
      <c r="B49" s="267" t="s">
        <v>311</v>
      </c>
      <c r="C49" s="267" t="s">
        <v>285</v>
      </c>
      <c r="D49" s="258"/>
      <c r="E49" s="258"/>
      <c r="F49" s="259"/>
      <c r="G49" s="259"/>
      <c r="H49" s="259"/>
      <c r="I49" s="259"/>
      <c r="J49" s="259">
        <v>1000</v>
      </c>
      <c r="K49" s="259"/>
      <c r="L49" s="259"/>
      <c r="M49" s="259"/>
      <c r="N49" s="259"/>
      <c r="O49" s="259"/>
      <c r="P49" s="259"/>
      <c r="Q49" s="259"/>
      <c r="R49" s="259"/>
      <c r="S49" s="260">
        <f t="shared" si="0"/>
        <v>1000</v>
      </c>
      <c r="T49" s="269">
        <v>378278</v>
      </c>
      <c r="U49" s="270"/>
    </row>
    <row r="50" spans="1:21" s="364" customFormat="1" ht="18" x14ac:dyDescent="0.25">
      <c r="A50" s="420">
        <v>43175</v>
      </c>
      <c r="B50" s="267" t="s">
        <v>312</v>
      </c>
      <c r="C50" s="267" t="s">
        <v>285</v>
      </c>
      <c r="D50" s="258"/>
      <c r="E50" s="258"/>
      <c r="F50" s="259"/>
      <c r="G50" s="259"/>
      <c r="H50" s="259"/>
      <c r="I50" s="259"/>
      <c r="J50" s="259">
        <v>1000</v>
      </c>
      <c r="K50" s="259"/>
      <c r="L50" s="259"/>
      <c r="M50" s="259"/>
      <c r="N50" s="259"/>
      <c r="O50" s="259"/>
      <c r="P50" s="259"/>
      <c r="Q50" s="259"/>
      <c r="R50" s="259"/>
      <c r="S50" s="260">
        <f t="shared" si="0"/>
        <v>1000</v>
      </c>
      <c r="T50" s="269">
        <v>378278</v>
      </c>
      <c r="U50" s="270"/>
    </row>
    <row r="51" spans="1:21" s="364" customFormat="1" ht="18" x14ac:dyDescent="0.25">
      <c r="A51" s="420">
        <v>43175</v>
      </c>
      <c r="B51" s="267" t="s">
        <v>313</v>
      </c>
      <c r="C51" s="267" t="s">
        <v>285</v>
      </c>
      <c r="D51" s="258"/>
      <c r="E51" s="258"/>
      <c r="F51" s="259"/>
      <c r="G51" s="259"/>
      <c r="H51" s="259"/>
      <c r="I51" s="259"/>
      <c r="J51" s="259">
        <v>1000</v>
      </c>
      <c r="K51" s="259"/>
      <c r="L51" s="259"/>
      <c r="M51" s="259"/>
      <c r="N51" s="259"/>
      <c r="O51" s="259"/>
      <c r="P51" s="259"/>
      <c r="Q51" s="259"/>
      <c r="R51" s="259"/>
      <c r="S51" s="260">
        <f t="shared" si="0"/>
        <v>1000</v>
      </c>
      <c r="T51" s="269">
        <v>378278</v>
      </c>
      <c r="U51" s="270"/>
    </row>
    <row r="52" spans="1:21" s="364" customFormat="1" ht="18" x14ac:dyDescent="0.25">
      <c r="A52" s="420">
        <v>43175</v>
      </c>
      <c r="B52" s="267" t="s">
        <v>314</v>
      </c>
      <c r="C52" s="267" t="s">
        <v>285</v>
      </c>
      <c r="D52" s="258"/>
      <c r="E52" s="258"/>
      <c r="F52" s="259"/>
      <c r="G52" s="259"/>
      <c r="H52" s="259"/>
      <c r="I52" s="259"/>
      <c r="J52" s="259">
        <v>1200</v>
      </c>
      <c r="K52" s="259"/>
      <c r="L52" s="259"/>
      <c r="M52" s="259"/>
      <c r="N52" s="259"/>
      <c r="O52" s="259"/>
      <c r="P52" s="259"/>
      <c r="Q52" s="259"/>
      <c r="R52" s="259"/>
      <c r="S52" s="260">
        <f t="shared" si="0"/>
        <v>1200</v>
      </c>
      <c r="T52" s="269">
        <v>378278</v>
      </c>
      <c r="U52" s="270"/>
    </row>
    <row r="53" spans="1:21" s="364" customFormat="1" ht="18" x14ac:dyDescent="0.25">
      <c r="A53" s="420">
        <v>43175</v>
      </c>
      <c r="B53" s="267" t="s">
        <v>315</v>
      </c>
      <c r="C53" s="267" t="s">
        <v>285</v>
      </c>
      <c r="D53" s="258"/>
      <c r="E53" s="258"/>
      <c r="F53" s="259"/>
      <c r="G53" s="259"/>
      <c r="H53" s="259"/>
      <c r="I53" s="259"/>
      <c r="J53" s="259">
        <v>7000</v>
      </c>
      <c r="K53" s="259"/>
      <c r="L53" s="259"/>
      <c r="M53" s="259"/>
      <c r="N53" s="259"/>
      <c r="O53" s="259"/>
      <c r="P53" s="259"/>
      <c r="Q53" s="259"/>
      <c r="R53" s="259"/>
      <c r="S53" s="260">
        <f t="shared" si="0"/>
        <v>7000</v>
      </c>
      <c r="T53" s="269">
        <v>378278</v>
      </c>
      <c r="U53" s="270"/>
    </row>
    <row r="54" spans="1:21" s="364" customFormat="1" ht="18" x14ac:dyDescent="0.25">
      <c r="A54" s="420">
        <v>43175</v>
      </c>
      <c r="B54" s="267" t="s">
        <v>316</v>
      </c>
      <c r="C54" s="267" t="s">
        <v>285</v>
      </c>
      <c r="D54" s="258"/>
      <c r="E54" s="258"/>
      <c r="F54" s="259"/>
      <c r="G54" s="259"/>
      <c r="H54" s="259"/>
      <c r="I54" s="259"/>
      <c r="J54" s="259">
        <v>800</v>
      </c>
      <c r="K54" s="259"/>
      <c r="L54" s="259"/>
      <c r="M54" s="259"/>
      <c r="N54" s="259"/>
      <c r="O54" s="259"/>
      <c r="P54" s="259"/>
      <c r="Q54" s="259"/>
      <c r="R54" s="259"/>
      <c r="S54" s="260">
        <f t="shared" si="0"/>
        <v>800</v>
      </c>
      <c r="T54" s="269">
        <v>378278</v>
      </c>
      <c r="U54" s="270"/>
    </row>
    <row r="55" spans="1:21" s="364" customFormat="1" ht="18" x14ac:dyDescent="0.25">
      <c r="A55" s="420">
        <v>43175</v>
      </c>
      <c r="B55" s="267" t="s">
        <v>317</v>
      </c>
      <c r="C55" s="267" t="s">
        <v>285</v>
      </c>
      <c r="D55" s="258"/>
      <c r="E55" s="258"/>
      <c r="F55" s="259"/>
      <c r="G55" s="259"/>
      <c r="H55" s="259"/>
      <c r="I55" s="259"/>
      <c r="J55" s="259">
        <v>800</v>
      </c>
      <c r="K55" s="259"/>
      <c r="L55" s="259"/>
      <c r="M55" s="259"/>
      <c r="N55" s="259"/>
      <c r="O55" s="259"/>
      <c r="P55" s="259"/>
      <c r="Q55" s="259"/>
      <c r="R55" s="259"/>
      <c r="S55" s="260">
        <f t="shared" si="0"/>
        <v>800</v>
      </c>
      <c r="T55" s="269">
        <v>378278</v>
      </c>
      <c r="U55" s="270"/>
    </row>
    <row r="56" spans="1:21" s="364" customFormat="1" ht="18" x14ac:dyDescent="0.25">
      <c r="A56" s="420">
        <v>43175</v>
      </c>
      <c r="B56" s="267" t="s">
        <v>318</v>
      </c>
      <c r="C56" s="267" t="s">
        <v>285</v>
      </c>
      <c r="D56" s="258"/>
      <c r="E56" s="258"/>
      <c r="F56" s="259"/>
      <c r="G56" s="259"/>
      <c r="H56" s="259"/>
      <c r="I56" s="259"/>
      <c r="J56" s="259">
        <v>1200</v>
      </c>
      <c r="K56" s="259"/>
      <c r="L56" s="259"/>
      <c r="M56" s="259"/>
      <c r="N56" s="259"/>
      <c r="O56" s="259"/>
      <c r="P56" s="259"/>
      <c r="Q56" s="259"/>
      <c r="R56" s="259"/>
      <c r="S56" s="260">
        <f t="shared" si="0"/>
        <v>1200</v>
      </c>
      <c r="T56" s="269">
        <v>378278</v>
      </c>
      <c r="U56" s="270"/>
    </row>
    <row r="57" spans="1:21" s="364" customFormat="1" ht="18" x14ac:dyDescent="0.25">
      <c r="A57" s="420">
        <v>43175</v>
      </c>
      <c r="B57" s="267" t="s">
        <v>319</v>
      </c>
      <c r="C57" s="267" t="s">
        <v>285</v>
      </c>
      <c r="D57" s="258"/>
      <c r="E57" s="258"/>
      <c r="F57" s="259"/>
      <c r="G57" s="259"/>
      <c r="H57" s="259"/>
      <c r="I57" s="259"/>
      <c r="J57" s="259">
        <v>1200</v>
      </c>
      <c r="K57" s="259"/>
      <c r="L57" s="259"/>
      <c r="M57" s="259"/>
      <c r="N57" s="259"/>
      <c r="O57" s="259"/>
      <c r="P57" s="259"/>
      <c r="Q57" s="259"/>
      <c r="R57" s="259"/>
      <c r="S57" s="260">
        <f t="shared" si="0"/>
        <v>1200</v>
      </c>
      <c r="T57" s="269">
        <v>378278</v>
      </c>
      <c r="U57" s="270"/>
    </row>
    <row r="58" spans="1:21" s="364" customFormat="1" ht="18" x14ac:dyDescent="0.25">
      <c r="A58" s="420">
        <v>43175</v>
      </c>
      <c r="B58" s="267" t="s">
        <v>320</v>
      </c>
      <c r="C58" s="267" t="s">
        <v>285</v>
      </c>
      <c r="D58" s="258"/>
      <c r="E58" s="258"/>
      <c r="F58" s="259"/>
      <c r="G58" s="259"/>
      <c r="H58" s="259"/>
      <c r="I58" s="259"/>
      <c r="J58" s="259">
        <v>1200</v>
      </c>
      <c r="K58" s="259"/>
      <c r="L58" s="259"/>
      <c r="M58" s="259"/>
      <c r="N58" s="259"/>
      <c r="O58" s="259"/>
      <c r="P58" s="259"/>
      <c r="Q58" s="259"/>
      <c r="R58" s="259"/>
      <c r="S58" s="260">
        <f t="shared" si="0"/>
        <v>1200</v>
      </c>
      <c r="T58" s="269">
        <v>378278</v>
      </c>
      <c r="U58" s="270"/>
    </row>
    <row r="59" spans="1:21" s="364" customFormat="1" ht="18" x14ac:dyDescent="0.25">
      <c r="A59" s="420">
        <v>43175</v>
      </c>
      <c r="B59" s="267" t="s">
        <v>321</v>
      </c>
      <c r="C59" s="267" t="s">
        <v>285</v>
      </c>
      <c r="D59" s="258"/>
      <c r="E59" s="258"/>
      <c r="F59" s="259"/>
      <c r="G59" s="259"/>
      <c r="H59" s="259"/>
      <c r="I59" s="259"/>
      <c r="J59" s="259">
        <v>800</v>
      </c>
      <c r="K59" s="259"/>
      <c r="L59" s="259"/>
      <c r="M59" s="259"/>
      <c r="N59" s="259"/>
      <c r="O59" s="259"/>
      <c r="P59" s="259"/>
      <c r="Q59" s="259"/>
      <c r="R59" s="259"/>
      <c r="S59" s="260">
        <f t="shared" si="0"/>
        <v>800</v>
      </c>
      <c r="T59" s="269">
        <v>378278</v>
      </c>
      <c r="U59" s="270"/>
    </row>
    <row r="60" spans="1:21" s="364" customFormat="1" ht="18" x14ac:dyDescent="0.25">
      <c r="A60" s="420">
        <v>43175</v>
      </c>
      <c r="B60" s="267" t="s">
        <v>322</v>
      </c>
      <c r="C60" s="267" t="s">
        <v>285</v>
      </c>
      <c r="D60" s="258"/>
      <c r="E60" s="258"/>
      <c r="F60" s="259"/>
      <c r="G60" s="259"/>
      <c r="H60" s="259"/>
      <c r="I60" s="259"/>
      <c r="J60" s="259">
        <v>1200</v>
      </c>
      <c r="K60" s="259"/>
      <c r="L60" s="259"/>
      <c r="M60" s="259"/>
      <c r="N60" s="259"/>
      <c r="O60" s="259"/>
      <c r="P60" s="259"/>
      <c r="Q60" s="259"/>
      <c r="R60" s="259"/>
      <c r="S60" s="260">
        <f t="shared" si="0"/>
        <v>1200</v>
      </c>
      <c r="T60" s="269">
        <v>378278</v>
      </c>
      <c r="U60" s="270"/>
    </row>
    <row r="61" spans="1:21" s="364" customFormat="1" ht="18" x14ac:dyDescent="0.25">
      <c r="A61" s="420">
        <v>43175</v>
      </c>
      <c r="B61" s="267" t="s">
        <v>323</v>
      </c>
      <c r="C61" s="267" t="s">
        <v>285</v>
      </c>
      <c r="D61" s="258"/>
      <c r="E61" s="258"/>
      <c r="F61" s="259"/>
      <c r="G61" s="259"/>
      <c r="H61" s="259"/>
      <c r="I61" s="259"/>
      <c r="J61" s="259">
        <v>7000</v>
      </c>
      <c r="K61" s="259"/>
      <c r="L61" s="259"/>
      <c r="M61" s="259"/>
      <c r="N61" s="259"/>
      <c r="O61" s="259"/>
      <c r="P61" s="259"/>
      <c r="Q61" s="259"/>
      <c r="R61" s="259"/>
      <c r="S61" s="260">
        <f t="shared" si="0"/>
        <v>7000</v>
      </c>
      <c r="T61" s="269">
        <v>378278</v>
      </c>
      <c r="U61" s="270"/>
    </row>
    <row r="62" spans="1:21" s="364" customFormat="1" ht="18" x14ac:dyDescent="0.25">
      <c r="A62" s="420">
        <v>43175</v>
      </c>
      <c r="B62" s="267" t="s">
        <v>324</v>
      </c>
      <c r="C62" s="267" t="s">
        <v>285</v>
      </c>
      <c r="D62" s="258"/>
      <c r="E62" s="258"/>
      <c r="F62" s="259"/>
      <c r="G62" s="259"/>
      <c r="H62" s="259"/>
      <c r="I62" s="259"/>
      <c r="J62" s="259">
        <v>800</v>
      </c>
      <c r="K62" s="259"/>
      <c r="L62" s="259"/>
      <c r="M62" s="259"/>
      <c r="N62" s="259"/>
      <c r="O62" s="259"/>
      <c r="P62" s="259"/>
      <c r="Q62" s="259"/>
      <c r="R62" s="259"/>
      <c r="S62" s="260">
        <f t="shared" si="0"/>
        <v>800</v>
      </c>
      <c r="T62" s="269">
        <v>378278</v>
      </c>
      <c r="U62" s="270"/>
    </row>
    <row r="63" spans="1:21" s="364" customFormat="1" ht="18" x14ac:dyDescent="0.25">
      <c r="A63" s="420">
        <v>43175</v>
      </c>
      <c r="B63" s="267" t="s">
        <v>325</v>
      </c>
      <c r="C63" s="267" t="s">
        <v>285</v>
      </c>
      <c r="D63" s="258"/>
      <c r="E63" s="258"/>
      <c r="F63" s="259"/>
      <c r="G63" s="259"/>
      <c r="H63" s="259"/>
      <c r="I63" s="259"/>
      <c r="J63" s="259">
        <v>800</v>
      </c>
      <c r="K63" s="259"/>
      <c r="L63" s="259"/>
      <c r="M63" s="259"/>
      <c r="N63" s="259"/>
      <c r="O63" s="259"/>
      <c r="P63" s="259"/>
      <c r="Q63" s="259"/>
      <c r="R63" s="259"/>
      <c r="S63" s="260">
        <f t="shared" si="0"/>
        <v>800</v>
      </c>
      <c r="T63" s="269">
        <v>378278</v>
      </c>
      <c r="U63" s="270"/>
    </row>
    <row r="64" spans="1:21" s="364" customFormat="1" ht="18" x14ac:dyDescent="0.25">
      <c r="A64" s="420">
        <v>43175</v>
      </c>
      <c r="B64" s="267" t="s">
        <v>326</v>
      </c>
      <c r="C64" s="267" t="s">
        <v>285</v>
      </c>
      <c r="D64" s="258"/>
      <c r="E64" s="258"/>
      <c r="F64" s="259"/>
      <c r="G64" s="259"/>
      <c r="H64" s="259"/>
      <c r="I64" s="259"/>
      <c r="J64" s="259">
        <v>800</v>
      </c>
      <c r="K64" s="259"/>
      <c r="L64" s="259"/>
      <c r="M64" s="259"/>
      <c r="N64" s="259"/>
      <c r="O64" s="259"/>
      <c r="P64" s="259"/>
      <c r="Q64" s="259"/>
      <c r="R64" s="259"/>
      <c r="S64" s="260">
        <f t="shared" si="0"/>
        <v>800</v>
      </c>
      <c r="T64" s="269">
        <v>378278</v>
      </c>
      <c r="U64" s="270"/>
    </row>
    <row r="65" spans="1:21" s="364" customFormat="1" ht="18" x14ac:dyDescent="0.25">
      <c r="A65" s="420">
        <v>43175</v>
      </c>
      <c r="B65" s="267" t="s">
        <v>327</v>
      </c>
      <c r="C65" s="267" t="s">
        <v>285</v>
      </c>
      <c r="D65" s="258"/>
      <c r="E65" s="258"/>
      <c r="F65" s="259"/>
      <c r="G65" s="259"/>
      <c r="H65" s="259"/>
      <c r="I65" s="259"/>
      <c r="J65" s="259">
        <v>1000</v>
      </c>
      <c r="K65" s="259"/>
      <c r="L65" s="259"/>
      <c r="M65" s="259"/>
      <c r="N65" s="259"/>
      <c r="O65" s="259"/>
      <c r="P65" s="259"/>
      <c r="Q65" s="259"/>
      <c r="R65" s="259"/>
      <c r="S65" s="260">
        <f t="shared" si="0"/>
        <v>1000</v>
      </c>
      <c r="T65" s="269">
        <v>378278</v>
      </c>
      <c r="U65" s="270"/>
    </row>
    <row r="66" spans="1:21" s="364" customFormat="1" ht="18" x14ac:dyDescent="0.25">
      <c r="A66" s="420">
        <v>43182</v>
      </c>
      <c r="B66" s="267" t="s">
        <v>132</v>
      </c>
      <c r="C66" s="267" t="s">
        <v>328</v>
      </c>
      <c r="D66" s="258"/>
      <c r="E66" s="258"/>
      <c r="F66" s="259">
        <v>13725</v>
      </c>
      <c r="G66" s="259"/>
      <c r="H66" s="259"/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60">
        <f t="shared" si="0"/>
        <v>13725</v>
      </c>
      <c r="T66" s="269"/>
      <c r="U66" s="270"/>
    </row>
    <row r="67" spans="1:21" s="364" customFormat="1" ht="18" x14ac:dyDescent="0.25">
      <c r="A67" s="420">
        <v>43167</v>
      </c>
      <c r="B67" s="267" t="s">
        <v>345</v>
      </c>
      <c r="C67" s="267" t="s">
        <v>346</v>
      </c>
      <c r="D67" s="258"/>
      <c r="E67" s="258"/>
      <c r="F67" s="259"/>
      <c r="G67" s="259"/>
      <c r="H67" s="259"/>
      <c r="I67" s="259"/>
      <c r="J67" s="259"/>
      <c r="K67" s="259">
        <v>230</v>
      </c>
      <c r="L67" s="259"/>
      <c r="M67" s="259"/>
      <c r="N67" s="259"/>
      <c r="O67" s="259"/>
      <c r="P67" s="259"/>
      <c r="Q67" s="259"/>
      <c r="R67" s="259"/>
      <c r="S67" s="260">
        <f t="shared" si="0"/>
        <v>230</v>
      </c>
      <c r="T67" s="269" t="s">
        <v>347</v>
      </c>
      <c r="U67" s="270"/>
    </row>
    <row r="68" spans="1:21" s="364" customFormat="1" ht="18" x14ac:dyDescent="0.25">
      <c r="A68" s="420">
        <v>43167</v>
      </c>
      <c r="B68" s="267" t="s">
        <v>345</v>
      </c>
      <c r="C68" s="267" t="s">
        <v>348</v>
      </c>
      <c r="D68" s="258"/>
      <c r="E68" s="258"/>
      <c r="F68" s="259"/>
      <c r="G68" s="259">
        <v>259</v>
      </c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60">
        <f t="shared" si="0"/>
        <v>259</v>
      </c>
      <c r="T68" s="269" t="s">
        <v>349</v>
      </c>
      <c r="U68" s="270"/>
    </row>
    <row r="69" spans="1:21" s="364" customFormat="1" ht="18" x14ac:dyDescent="0.25">
      <c r="A69" s="420">
        <v>43171</v>
      </c>
      <c r="B69" s="267" t="s">
        <v>350</v>
      </c>
      <c r="C69" s="267" t="s">
        <v>351</v>
      </c>
      <c r="D69" s="258"/>
      <c r="E69" s="258"/>
      <c r="F69" s="259">
        <v>12119</v>
      </c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60">
        <f t="shared" si="0"/>
        <v>12119</v>
      </c>
      <c r="T69" s="269">
        <v>301689</v>
      </c>
      <c r="U69" s="270"/>
    </row>
    <row r="70" spans="1:21" s="364" customFormat="1" ht="18" x14ac:dyDescent="0.25">
      <c r="A70" s="420">
        <v>43182</v>
      </c>
      <c r="B70" s="267" t="s">
        <v>132</v>
      </c>
      <c r="C70" s="267" t="s">
        <v>283</v>
      </c>
      <c r="D70" s="258"/>
      <c r="E70" s="258"/>
      <c r="F70" s="259">
        <v>4800</v>
      </c>
      <c r="G70" s="259"/>
      <c r="H70" s="259"/>
      <c r="I70" s="259"/>
      <c r="J70" s="259"/>
      <c r="K70" s="259"/>
      <c r="L70" s="259"/>
      <c r="M70" s="259"/>
      <c r="N70" s="259"/>
      <c r="O70" s="259"/>
      <c r="P70" s="259"/>
      <c r="Q70" s="259"/>
      <c r="R70" s="259"/>
      <c r="S70" s="260">
        <f t="shared" si="0"/>
        <v>4800</v>
      </c>
      <c r="T70" s="269">
        <v>414023</v>
      </c>
      <c r="U70" s="270"/>
    </row>
    <row r="71" spans="1:21" s="364" customFormat="1" ht="18" x14ac:dyDescent="0.25">
      <c r="A71" s="420">
        <v>43182</v>
      </c>
      <c r="B71" s="267" t="s">
        <v>284</v>
      </c>
      <c r="C71" s="267" t="s">
        <v>352</v>
      </c>
      <c r="D71" s="258"/>
      <c r="E71" s="258"/>
      <c r="F71" s="259">
        <v>745</v>
      </c>
      <c r="G71" s="259"/>
      <c r="H71" s="259"/>
      <c r="I71" s="259"/>
      <c r="J71" s="259"/>
      <c r="K71" s="259"/>
      <c r="L71" s="259"/>
      <c r="M71" s="259"/>
      <c r="N71" s="259"/>
      <c r="O71" s="259"/>
      <c r="P71" s="259"/>
      <c r="Q71" s="259"/>
      <c r="R71" s="259"/>
      <c r="S71" s="260">
        <f t="shared" si="0"/>
        <v>745</v>
      </c>
      <c r="T71" s="269"/>
      <c r="U71" s="270"/>
    </row>
    <row r="72" spans="1:21" s="364" customFormat="1" ht="18" x14ac:dyDescent="0.25">
      <c r="A72" s="420">
        <v>43182</v>
      </c>
      <c r="B72" s="267" t="s">
        <v>353</v>
      </c>
      <c r="C72" s="267" t="s">
        <v>354</v>
      </c>
      <c r="D72" s="258"/>
      <c r="E72" s="258"/>
      <c r="F72" s="259"/>
      <c r="G72" s="259"/>
      <c r="H72" s="259"/>
      <c r="I72" s="259"/>
      <c r="J72" s="259">
        <v>1380</v>
      </c>
      <c r="K72" s="259"/>
      <c r="L72" s="259"/>
      <c r="M72" s="259"/>
      <c r="N72" s="259"/>
      <c r="O72" s="259"/>
      <c r="P72" s="259"/>
      <c r="Q72" s="259"/>
      <c r="R72" s="259"/>
      <c r="S72" s="260">
        <f t="shared" si="0"/>
        <v>1380</v>
      </c>
      <c r="T72" s="269"/>
      <c r="U72" s="270"/>
    </row>
    <row r="73" spans="1:21" s="364" customFormat="1" ht="18" x14ac:dyDescent="0.25">
      <c r="A73" s="420" t="s">
        <v>404</v>
      </c>
      <c r="B73" s="267" t="s">
        <v>405</v>
      </c>
      <c r="C73" s="267" t="s">
        <v>406</v>
      </c>
      <c r="D73" s="258"/>
      <c r="E73" s="258"/>
      <c r="F73" s="259"/>
      <c r="G73" s="259"/>
      <c r="H73" s="259"/>
      <c r="I73" s="259"/>
      <c r="J73" s="259"/>
      <c r="K73" s="259">
        <v>250</v>
      </c>
      <c r="L73" s="259"/>
      <c r="M73" s="259"/>
      <c r="N73" s="259"/>
      <c r="O73" s="259"/>
      <c r="P73" s="259"/>
      <c r="Q73" s="259"/>
      <c r="R73" s="259"/>
      <c r="S73" s="260">
        <f t="shared" si="0"/>
        <v>250</v>
      </c>
      <c r="T73" s="269" t="s">
        <v>407</v>
      </c>
      <c r="U73" s="270"/>
    </row>
    <row r="74" spans="1:21" s="364" customFormat="1" ht="18" x14ac:dyDescent="0.25">
      <c r="A74" s="420"/>
      <c r="B74" s="267"/>
      <c r="C74" s="267"/>
      <c r="D74" s="258"/>
      <c r="E74" s="258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60">
        <f t="shared" si="0"/>
        <v>0</v>
      </c>
      <c r="T74" s="269"/>
      <c r="U74" s="270"/>
    </row>
    <row r="75" spans="1:21" s="364" customFormat="1" ht="18" x14ac:dyDescent="0.25">
      <c r="A75" s="420"/>
      <c r="B75" s="267"/>
      <c r="C75" s="267"/>
      <c r="D75" s="258"/>
      <c r="E75" s="258"/>
      <c r="F75" s="259"/>
      <c r="G75" s="259"/>
      <c r="H75" s="259"/>
      <c r="I75" s="259"/>
      <c r="J75" s="259"/>
      <c r="K75" s="259"/>
      <c r="L75" s="259"/>
      <c r="M75" s="259"/>
      <c r="N75" s="259"/>
      <c r="O75" s="259"/>
      <c r="P75" s="259"/>
      <c r="Q75" s="259"/>
      <c r="R75" s="259"/>
      <c r="S75" s="260">
        <f t="shared" si="0"/>
        <v>0</v>
      </c>
      <c r="T75" s="269"/>
      <c r="U75" s="270"/>
    </row>
    <row r="76" spans="1:21" s="364" customFormat="1" thickBot="1" x14ac:dyDescent="0.3">
      <c r="A76" s="266"/>
      <c r="B76" s="267"/>
      <c r="C76" s="267"/>
      <c r="D76" s="258"/>
      <c r="E76" s="258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68">
        <f t="shared" si="0"/>
        <v>0</v>
      </c>
      <c r="T76" s="269"/>
      <c r="U76" s="270"/>
    </row>
    <row r="77" spans="1:21" s="366" customFormat="1" thickBot="1" x14ac:dyDescent="0.3">
      <c r="A77" s="271" t="s">
        <v>64</v>
      </c>
      <c r="B77" s="272"/>
      <c r="C77" s="273"/>
      <c r="D77" s="274">
        <f t="shared" ref="D77:S77" si="1">SUM(D4:D76)</f>
        <v>0</v>
      </c>
      <c r="E77" s="274">
        <f t="shared" si="1"/>
        <v>0</v>
      </c>
      <c r="F77" s="274">
        <f t="shared" si="1"/>
        <v>230384</v>
      </c>
      <c r="G77" s="274">
        <f t="shared" si="1"/>
        <v>459</v>
      </c>
      <c r="H77" s="274">
        <f t="shared" si="1"/>
        <v>0</v>
      </c>
      <c r="I77" s="274">
        <f t="shared" si="1"/>
        <v>0</v>
      </c>
      <c r="J77" s="274">
        <f t="shared" si="1"/>
        <v>63580</v>
      </c>
      <c r="K77" s="274">
        <f t="shared" si="1"/>
        <v>1180</v>
      </c>
      <c r="L77" s="274">
        <f t="shared" si="1"/>
        <v>0</v>
      </c>
      <c r="M77" s="274">
        <f t="shared" si="1"/>
        <v>0</v>
      </c>
      <c r="N77" s="274">
        <f t="shared" si="1"/>
        <v>0</v>
      </c>
      <c r="O77" s="274">
        <f t="shared" si="1"/>
        <v>0</v>
      </c>
      <c r="P77" s="274">
        <f t="shared" si="1"/>
        <v>0</v>
      </c>
      <c r="Q77" s="274">
        <f t="shared" si="1"/>
        <v>0</v>
      </c>
      <c r="R77" s="274">
        <f t="shared" si="1"/>
        <v>350</v>
      </c>
      <c r="S77" s="365">
        <f t="shared" si="1"/>
        <v>295953</v>
      </c>
      <c r="T77" s="275"/>
      <c r="U77" s="276"/>
    </row>
    <row r="78" spans="1:21" s="218" customFormat="1" x14ac:dyDescent="0.3"/>
    <row r="79" spans="1:21" s="218" customFormat="1" ht="15.75" customHeight="1" thickBot="1" x14ac:dyDescent="0.35">
      <c r="Q79" s="282"/>
      <c r="R79" s="283"/>
    </row>
    <row r="80" spans="1:21" s="218" customFormat="1" ht="15.75" customHeight="1" thickBot="1" x14ac:dyDescent="0.35">
      <c r="P80" s="438" t="s">
        <v>106</v>
      </c>
      <c r="Q80" s="439"/>
      <c r="R80" s="284">
        <f>R77/S77</f>
        <v>1.1826202133446864E-3</v>
      </c>
    </row>
    <row r="81" spans="1:21" s="218" customFormat="1" ht="19.5" thickBot="1" x14ac:dyDescent="0.35"/>
    <row r="82" spans="1:21" s="218" customFormat="1" ht="19.5" thickBot="1" x14ac:dyDescent="0.35">
      <c r="A82" s="345" t="s">
        <v>65</v>
      </c>
      <c r="B82" s="367"/>
      <c r="C82" s="368"/>
      <c r="D82" s="369"/>
      <c r="E82" s="370"/>
      <c r="F82" s="291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308">
        <v>6</v>
      </c>
      <c r="S82" s="308">
        <f>+SUM(F82:R82)</f>
        <v>6</v>
      </c>
    </row>
    <row r="83" spans="1:21" s="218" customFormat="1" ht="19.5" thickBot="1" x14ac:dyDescent="0.35">
      <c r="A83" s="371" t="s">
        <v>103</v>
      </c>
      <c r="B83" s="372"/>
      <c r="C83" s="373"/>
      <c r="D83" s="373"/>
      <c r="E83" s="374"/>
      <c r="F83" s="293"/>
      <c r="G83" s="293"/>
      <c r="H83" s="295"/>
      <c r="I83" s="293"/>
      <c r="J83" s="293"/>
      <c r="K83" s="293"/>
      <c r="L83" s="293"/>
      <c r="M83" s="293"/>
      <c r="N83" s="292"/>
      <c r="O83" s="293"/>
      <c r="P83" s="293"/>
      <c r="Q83" s="308">
        <v>6</v>
      </c>
      <c r="R83" s="351"/>
      <c r="S83" s="308">
        <f>+SUM(F83:R83)</f>
        <v>6</v>
      </c>
    </row>
    <row r="84" spans="1:21" s="320" customFormat="1" ht="19.5" thickBot="1" x14ac:dyDescent="0.35">
      <c r="A84" s="375" t="s">
        <v>66</v>
      </c>
      <c r="B84" s="312"/>
      <c r="C84" s="313"/>
      <c r="D84" s="313"/>
      <c r="E84" s="313"/>
      <c r="F84" s="326"/>
      <c r="G84" s="315"/>
      <c r="H84" s="298">
        <v>0</v>
      </c>
      <c r="I84" s="332"/>
      <c r="J84" s="314"/>
      <c r="K84" s="355"/>
      <c r="L84" s="315"/>
      <c r="M84" s="326"/>
      <c r="N84" s="326"/>
      <c r="O84" s="314"/>
      <c r="P84" s="314"/>
      <c r="Q84" s="314"/>
      <c r="R84" s="376"/>
      <c r="S84" s="298">
        <f>+SUM(F84:R84)</f>
        <v>0</v>
      </c>
    </row>
    <row r="85" spans="1:21" s="320" customFormat="1" ht="19.5" thickBot="1" x14ac:dyDescent="0.35">
      <c r="A85" s="330" t="s">
        <v>67</v>
      </c>
      <c r="B85" s="323"/>
      <c r="C85" s="313"/>
      <c r="D85" s="313"/>
      <c r="E85" s="377"/>
      <c r="F85" s="325"/>
      <c r="G85" s="314"/>
      <c r="H85" s="326"/>
      <c r="I85" s="327"/>
      <c r="J85" s="327"/>
      <c r="K85" s="298">
        <v>0</v>
      </c>
      <c r="L85" s="328"/>
      <c r="M85" s="314"/>
      <c r="N85" s="314"/>
      <c r="O85" s="314"/>
      <c r="P85" s="314"/>
      <c r="Q85" s="314"/>
      <c r="R85" s="327"/>
      <c r="S85" s="298">
        <f>+SUM(F85:R85)</f>
        <v>0</v>
      </c>
    </row>
    <row r="86" spans="1:21" s="320" customFormat="1" ht="19.5" thickBot="1" x14ac:dyDescent="0.35">
      <c r="A86" s="358" t="s">
        <v>68</v>
      </c>
      <c r="B86" s="358"/>
      <c r="C86" s="329"/>
      <c r="D86" s="378"/>
      <c r="E86" s="331">
        <f>+'CAJA CHICA'!E71</f>
        <v>1500</v>
      </c>
      <c r="F86" s="331">
        <f>+'CAJA CHICA'!F71</f>
        <v>55</v>
      </c>
      <c r="G86" s="331">
        <f>+'CAJA CHICA'!G71</f>
        <v>50</v>
      </c>
      <c r="H86" s="331">
        <f>+'CAJA CHICA'!H71</f>
        <v>0</v>
      </c>
      <c r="I86" s="331">
        <f>+'CAJA CHICA'!I71</f>
        <v>0</v>
      </c>
      <c r="J86" s="331">
        <f>+'CAJA CHICA'!J71</f>
        <v>0</v>
      </c>
      <c r="K86" s="331">
        <f>+'CAJA CHICA'!K71</f>
        <v>831</v>
      </c>
      <c r="L86" s="331">
        <f>+'CAJA CHICA'!L71</f>
        <v>0</v>
      </c>
      <c r="M86" s="331">
        <f>+'CAJA CHICA'!M71</f>
        <v>0</v>
      </c>
      <c r="N86" s="331">
        <f>+'CAJA CHICA'!N71</f>
        <v>0</v>
      </c>
      <c r="O86" s="331">
        <f>+'CAJA CHICA'!O71</f>
        <v>0</v>
      </c>
      <c r="P86" s="331">
        <f>+'CAJA CHICA'!P71</f>
        <v>0</v>
      </c>
      <c r="Q86" s="331">
        <f>+'CAJA CHICA'!Q71</f>
        <v>0</v>
      </c>
      <c r="R86" s="331">
        <f>+'CAJA CHICA'!R71</f>
        <v>300</v>
      </c>
      <c r="S86" s="331">
        <f>+'CAJA CHICA'!S71</f>
        <v>1236</v>
      </c>
      <c r="T86" s="332"/>
    </row>
    <row r="87" spans="1:21" s="337" customFormat="1" thickBot="1" x14ac:dyDescent="0.3">
      <c r="A87" s="333" t="s">
        <v>69</v>
      </c>
      <c r="B87" s="271"/>
      <c r="C87" s="272"/>
      <c r="D87" s="272"/>
      <c r="E87" s="334" t="s">
        <v>70</v>
      </c>
      <c r="F87" s="335">
        <f t="shared" ref="F87:P87" si="2">+F86+F85+F77+F82+F84</f>
        <v>230439</v>
      </c>
      <c r="G87" s="335">
        <f t="shared" si="2"/>
        <v>509</v>
      </c>
      <c r="H87" s="335">
        <f t="shared" si="2"/>
        <v>0</v>
      </c>
      <c r="I87" s="335">
        <f t="shared" si="2"/>
        <v>0</v>
      </c>
      <c r="J87" s="335">
        <f t="shared" si="2"/>
        <v>63580</v>
      </c>
      <c r="K87" s="335">
        <f t="shared" si="2"/>
        <v>2011</v>
      </c>
      <c r="L87" s="335">
        <f t="shared" si="2"/>
        <v>0</v>
      </c>
      <c r="M87" s="335">
        <f t="shared" si="2"/>
        <v>0</v>
      </c>
      <c r="N87" s="335">
        <f t="shared" si="2"/>
        <v>0</v>
      </c>
      <c r="O87" s="335">
        <f t="shared" si="2"/>
        <v>0</v>
      </c>
      <c r="P87" s="335">
        <f t="shared" si="2"/>
        <v>0</v>
      </c>
      <c r="Q87" s="335">
        <f>SUM(Q77,Q86)</f>
        <v>0</v>
      </c>
      <c r="R87" s="335">
        <f>+R86+R85+R77+R84</f>
        <v>650</v>
      </c>
      <c r="S87" s="336">
        <f>+S86+S85+S77+S84+S82+D77+S83</f>
        <v>297201</v>
      </c>
    </row>
    <row r="88" spans="1:21" s="320" customFormat="1" ht="19.5" thickBot="1" x14ac:dyDescent="0.35">
      <c r="A88" s="338"/>
      <c r="D88" s="339"/>
      <c r="F88" s="339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</row>
    <row r="89" spans="1:21" s="320" customFormat="1" ht="19.5" thickBot="1" x14ac:dyDescent="0.35">
      <c r="A89" s="440" t="s">
        <v>71</v>
      </c>
      <c r="B89" s="440"/>
      <c r="C89" s="441"/>
      <c r="D89" s="340">
        <f>SUM(D77,E77,S77,S82,S83,S84,S85,S86)</f>
        <v>297201</v>
      </c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7"/>
    </row>
    <row r="90" spans="1:21" s="320" customFormat="1" ht="19.5" thickBot="1" x14ac:dyDescent="0.35">
      <c r="A90" s="338"/>
      <c r="F90" s="332"/>
      <c r="G90" s="332"/>
      <c r="H90" s="332"/>
      <c r="I90" s="332"/>
      <c r="J90" s="332"/>
      <c r="K90" s="332"/>
      <c r="L90" s="332"/>
      <c r="M90" s="332"/>
      <c r="N90" s="332"/>
      <c r="O90" s="332"/>
      <c r="P90" s="332"/>
      <c r="Q90" s="332"/>
      <c r="R90" s="332"/>
      <c r="S90" s="337"/>
    </row>
    <row r="91" spans="1:21" s="320" customFormat="1" ht="19.5" thickBot="1" x14ac:dyDescent="0.35">
      <c r="A91" s="442" t="s">
        <v>107</v>
      </c>
      <c r="B91" s="443"/>
      <c r="C91" s="443"/>
      <c r="D91" s="443"/>
      <c r="E91" s="444"/>
      <c r="F91" s="341">
        <f>+PRESUPUESTO!B6</f>
        <v>0</v>
      </c>
      <c r="G91" s="341">
        <f>+PRESUPUESTO!C6</f>
        <v>0</v>
      </c>
      <c r="H91" s="341">
        <f>+PRESUPUESTO!D6</f>
        <v>0</v>
      </c>
      <c r="I91" s="341">
        <f>+PRESUPUESTO!E6</f>
        <v>0</v>
      </c>
      <c r="J91" s="341">
        <f>+PRESUPUESTO!F6</f>
        <v>0</v>
      </c>
      <c r="K91" s="341">
        <f>+PRESUPUESTO!G6</f>
        <v>0</v>
      </c>
      <c r="L91" s="341">
        <f>+PRESUPUESTO!H6</f>
        <v>0</v>
      </c>
      <c r="M91" s="341">
        <f>+PRESUPUESTO!I6</f>
        <v>0</v>
      </c>
      <c r="N91" s="341">
        <f>+PRESUPUESTO!J6</f>
        <v>0</v>
      </c>
      <c r="O91" s="341">
        <f>+PRESUPUESTO!K6</f>
        <v>0</v>
      </c>
      <c r="P91" s="341">
        <f>+PRESUPUESTO!L6</f>
        <v>0</v>
      </c>
      <c r="Q91" s="341">
        <f>+PRESUPUESTO!M6</f>
        <v>0</v>
      </c>
      <c r="R91" s="341">
        <f>+PRESUPUESTO!P6</f>
        <v>0</v>
      </c>
      <c r="S91" s="341">
        <f>+PRESUPUESTO!Q6</f>
        <v>0</v>
      </c>
      <c r="T91" s="339"/>
      <c r="U91" s="339"/>
    </row>
    <row r="92" spans="1:21" s="320" customFormat="1" ht="19.5" thickBot="1" x14ac:dyDescent="0.35">
      <c r="A92" s="445" t="s">
        <v>72</v>
      </c>
      <c r="B92" s="446"/>
      <c r="C92" s="446"/>
      <c r="D92" s="446"/>
      <c r="E92" s="446"/>
      <c r="F92" s="343">
        <f t="shared" ref="F92:S92" si="3">+F91-F87</f>
        <v>-230439</v>
      </c>
      <c r="G92" s="341">
        <f t="shared" si="3"/>
        <v>-509</v>
      </c>
      <c r="H92" s="344">
        <f>+H91-H87</f>
        <v>0</v>
      </c>
      <c r="I92" s="341">
        <f>+I91-I87</f>
        <v>0</v>
      </c>
      <c r="J92" s="344">
        <f t="shared" si="3"/>
        <v>-63580</v>
      </c>
      <c r="K92" s="341">
        <f t="shared" si="3"/>
        <v>-2011</v>
      </c>
      <c r="L92" s="344">
        <f t="shared" si="3"/>
        <v>0</v>
      </c>
      <c r="M92" s="341">
        <f t="shared" si="3"/>
        <v>0</v>
      </c>
      <c r="N92" s="344">
        <f t="shared" si="3"/>
        <v>0</v>
      </c>
      <c r="O92" s="341">
        <f t="shared" si="3"/>
        <v>0</v>
      </c>
      <c r="P92" s="344">
        <f t="shared" si="3"/>
        <v>0</v>
      </c>
      <c r="Q92" s="341">
        <f t="shared" si="3"/>
        <v>0</v>
      </c>
      <c r="R92" s="344">
        <f t="shared" si="3"/>
        <v>-650</v>
      </c>
      <c r="S92" s="341">
        <f t="shared" si="3"/>
        <v>-297201</v>
      </c>
      <c r="T92" s="339"/>
      <c r="U92" s="339"/>
    </row>
    <row r="93" spans="1:21" s="382" customFormat="1" x14ac:dyDescent="0.3">
      <c r="A93" s="379"/>
      <c r="B93" s="379"/>
      <c r="C93" s="379"/>
      <c r="D93" s="379"/>
      <c r="E93" s="379"/>
      <c r="F93" s="380"/>
      <c r="G93" s="380"/>
      <c r="H93" s="380"/>
      <c r="I93" s="380"/>
      <c r="J93" s="380"/>
      <c r="K93" s="380"/>
      <c r="L93" s="380"/>
      <c r="M93" s="380"/>
      <c r="N93" s="380"/>
      <c r="O93" s="380"/>
      <c r="P93" s="380"/>
      <c r="Q93" s="380"/>
      <c r="R93" s="380"/>
      <c r="S93" s="381"/>
      <c r="T93" s="379"/>
      <c r="U93" s="379"/>
    </row>
    <row r="94" spans="1:21" s="382" customFormat="1" x14ac:dyDescent="0.3">
      <c r="A94" s="379"/>
      <c r="B94" s="379"/>
      <c r="C94" s="379"/>
      <c r="D94" s="379"/>
      <c r="E94" s="379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195"/>
      <c r="T94" s="379"/>
      <c r="U94" s="379"/>
    </row>
    <row r="95" spans="1:21" s="382" customFormat="1" x14ac:dyDescent="0.3">
      <c r="A95" s="383"/>
      <c r="B95" s="379"/>
      <c r="C95" s="379"/>
      <c r="D95" s="379"/>
      <c r="E95" s="379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195"/>
      <c r="T95" s="379"/>
      <c r="U95" s="379"/>
    </row>
    <row r="96" spans="1:21" s="382" customFormat="1" x14ac:dyDescent="0.3">
      <c r="A96" s="384"/>
      <c r="B96" s="379"/>
      <c r="C96" s="379"/>
      <c r="D96" s="379"/>
      <c r="E96" s="379"/>
      <c r="F96" s="380"/>
      <c r="G96" s="380"/>
      <c r="H96" s="380"/>
      <c r="I96" s="380"/>
      <c r="J96" s="380"/>
      <c r="K96" s="380"/>
      <c r="L96" s="380"/>
      <c r="M96" s="380"/>
      <c r="N96" s="380"/>
      <c r="O96" s="380"/>
      <c r="P96" s="380"/>
      <c r="Q96" s="380"/>
      <c r="R96" s="380"/>
      <c r="S96" s="195"/>
      <c r="T96" s="379"/>
      <c r="U96" s="379"/>
    </row>
    <row r="97" spans="1:21" s="382" customFormat="1" x14ac:dyDescent="0.3">
      <c r="A97" s="384"/>
      <c r="B97" s="379"/>
      <c r="C97" s="379"/>
      <c r="D97" s="379"/>
      <c r="E97" s="379"/>
      <c r="F97" s="380"/>
      <c r="G97" s="380"/>
      <c r="H97" s="380"/>
      <c r="I97" s="380"/>
      <c r="J97" s="380"/>
      <c r="K97" s="380"/>
      <c r="L97" s="380"/>
      <c r="M97" s="380"/>
      <c r="N97" s="380"/>
      <c r="O97" s="380"/>
      <c r="P97" s="380"/>
      <c r="Q97" s="380"/>
      <c r="R97" s="380"/>
      <c r="S97" s="195"/>
      <c r="T97" s="379"/>
      <c r="U97" s="379"/>
    </row>
    <row r="98" spans="1:21" s="382" customFormat="1" x14ac:dyDescent="0.3">
      <c r="A98" s="384"/>
      <c r="B98" s="379"/>
      <c r="C98" s="379"/>
      <c r="D98" s="379"/>
      <c r="E98" s="379"/>
      <c r="F98" s="380"/>
      <c r="G98" s="380"/>
      <c r="H98" s="380"/>
      <c r="I98" s="380"/>
      <c r="J98" s="380"/>
      <c r="K98" s="380"/>
      <c r="L98" s="380"/>
      <c r="M98" s="380"/>
      <c r="N98" s="380"/>
      <c r="O98" s="380"/>
      <c r="P98" s="380"/>
      <c r="Q98" s="380"/>
      <c r="R98" s="380"/>
      <c r="S98" s="195"/>
      <c r="T98" s="379"/>
      <c r="U98" s="379"/>
    </row>
    <row r="99" spans="1:21" s="382" customFormat="1" x14ac:dyDescent="0.3">
      <c r="A99" s="384"/>
      <c r="B99" s="379"/>
      <c r="C99" s="379"/>
      <c r="D99" s="379"/>
      <c r="E99" s="379"/>
      <c r="F99" s="380"/>
      <c r="G99" s="380"/>
      <c r="H99" s="380"/>
      <c r="I99" s="380"/>
      <c r="J99" s="380"/>
      <c r="K99" s="380"/>
      <c r="L99" s="380"/>
      <c r="M99" s="380"/>
      <c r="N99" s="380"/>
      <c r="O99" s="380"/>
      <c r="P99" s="380"/>
      <c r="Q99" s="380"/>
      <c r="R99" s="380"/>
      <c r="S99" s="195"/>
      <c r="T99" s="379"/>
      <c r="U99" s="379"/>
    </row>
    <row r="100" spans="1:21" s="382" customFormat="1" x14ac:dyDescent="0.3">
      <c r="A100" s="384"/>
      <c r="B100" s="379"/>
      <c r="C100" s="379"/>
      <c r="D100" s="379"/>
      <c r="E100" s="379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195"/>
      <c r="T100" s="379"/>
      <c r="U100" s="379"/>
    </row>
    <row r="101" spans="1:21" s="382" customFormat="1" x14ac:dyDescent="0.3">
      <c r="A101" s="384"/>
      <c r="C101" s="379"/>
      <c r="D101" s="379"/>
      <c r="E101" s="379"/>
      <c r="F101" s="380"/>
      <c r="G101" s="380"/>
      <c r="H101" s="380"/>
      <c r="I101" s="380"/>
      <c r="J101" s="380"/>
      <c r="K101" s="380"/>
      <c r="L101" s="380"/>
      <c r="M101" s="380"/>
      <c r="N101" s="380"/>
      <c r="O101" s="380"/>
      <c r="P101" s="380"/>
      <c r="Q101" s="380"/>
      <c r="R101" s="380"/>
      <c r="S101" s="195"/>
      <c r="T101" s="379"/>
      <c r="U101" s="379"/>
    </row>
    <row r="102" spans="1:21" s="382" customFormat="1" x14ac:dyDescent="0.3">
      <c r="A102" s="384"/>
      <c r="D102" s="379"/>
      <c r="E102" s="379"/>
      <c r="F102" s="380"/>
      <c r="G102" s="380"/>
      <c r="H102" s="380"/>
      <c r="I102" s="380"/>
      <c r="J102" s="380"/>
      <c r="K102" s="380"/>
      <c r="L102" s="380"/>
      <c r="M102" s="380"/>
      <c r="N102" s="380"/>
      <c r="O102" s="380"/>
      <c r="P102" s="380"/>
      <c r="Q102" s="380"/>
      <c r="R102" s="380"/>
      <c r="S102" s="195"/>
      <c r="T102" s="379"/>
      <c r="U102" s="379"/>
    </row>
    <row r="103" spans="1:21" s="382" customFormat="1" x14ac:dyDescent="0.3">
      <c r="A103" s="384"/>
      <c r="B103" s="379"/>
      <c r="C103" s="379"/>
      <c r="D103" s="379"/>
      <c r="E103" s="379"/>
      <c r="F103" s="380"/>
      <c r="G103" s="380"/>
      <c r="H103" s="380"/>
      <c r="I103" s="380"/>
      <c r="J103" s="380"/>
      <c r="K103" s="380"/>
      <c r="L103" s="380"/>
      <c r="M103" s="380"/>
      <c r="N103" s="380"/>
      <c r="O103" s="380"/>
      <c r="P103" s="380"/>
      <c r="Q103" s="380"/>
      <c r="R103" s="380"/>
      <c r="S103" s="195"/>
      <c r="T103" s="379"/>
      <c r="U103" s="379"/>
    </row>
    <row r="104" spans="1:21" x14ac:dyDescent="0.3">
      <c r="D104" s="379"/>
      <c r="E104" s="379"/>
    </row>
    <row r="105" spans="1:21" x14ac:dyDescent="0.3">
      <c r="D105" s="379"/>
      <c r="E105" s="379"/>
    </row>
    <row r="106" spans="1:21" x14ac:dyDescent="0.3">
      <c r="D106" s="379"/>
      <c r="E106" s="379"/>
    </row>
    <row r="107" spans="1:21" x14ac:dyDescent="0.3">
      <c r="D107" s="379"/>
      <c r="E107" s="379"/>
    </row>
    <row r="108" spans="1:21" x14ac:dyDescent="0.3">
      <c r="D108" s="379"/>
      <c r="E108" s="379"/>
    </row>
    <row r="109" spans="1:21" x14ac:dyDescent="0.3">
      <c r="D109" s="379"/>
      <c r="E109" s="379"/>
    </row>
    <row r="110" spans="1:21" x14ac:dyDescent="0.3">
      <c r="D110" s="379"/>
      <c r="E110" s="379"/>
    </row>
    <row r="111" spans="1:21" x14ac:dyDescent="0.3">
      <c r="D111" s="379"/>
      <c r="E111" s="379"/>
    </row>
    <row r="112" spans="1:21" x14ac:dyDescent="0.3">
      <c r="D112" s="379"/>
      <c r="E112" s="379"/>
    </row>
    <row r="113" spans="4:5" x14ac:dyDescent="0.3">
      <c r="D113" s="379"/>
      <c r="E113" s="379"/>
    </row>
    <row r="114" spans="4:5" x14ac:dyDescent="0.3">
      <c r="D114" s="379"/>
      <c r="E114" s="379"/>
    </row>
    <row r="115" spans="4:5" x14ac:dyDescent="0.3">
      <c r="D115" s="379"/>
      <c r="E115" s="379"/>
    </row>
    <row r="116" spans="4:5" x14ac:dyDescent="0.3">
      <c r="D116" s="379"/>
      <c r="E116" s="379"/>
    </row>
    <row r="117" spans="4:5" x14ac:dyDescent="0.3">
      <c r="D117" s="379"/>
      <c r="E117" s="379"/>
    </row>
    <row r="118" spans="4:5" x14ac:dyDescent="0.3">
      <c r="D118" s="379"/>
      <c r="E118" s="379"/>
    </row>
    <row r="119" spans="4:5" x14ac:dyDescent="0.3">
      <c r="D119" s="379"/>
      <c r="E119" s="379"/>
    </row>
    <row r="120" spans="4:5" x14ac:dyDescent="0.3">
      <c r="D120" s="379"/>
      <c r="E120" s="379"/>
    </row>
    <row r="121" spans="4:5" x14ac:dyDescent="0.3">
      <c r="D121" s="379"/>
      <c r="E121" s="379"/>
    </row>
    <row r="122" spans="4:5" x14ac:dyDescent="0.3">
      <c r="D122" s="379"/>
      <c r="E122" s="379"/>
    </row>
    <row r="123" spans="4:5" x14ac:dyDescent="0.3">
      <c r="D123" s="379"/>
      <c r="E123" s="379"/>
    </row>
    <row r="124" spans="4:5" x14ac:dyDescent="0.3">
      <c r="D124" s="379"/>
      <c r="E124" s="379"/>
    </row>
    <row r="125" spans="4:5" x14ac:dyDescent="0.3">
      <c r="D125" s="379"/>
      <c r="E125" s="379"/>
    </row>
    <row r="126" spans="4:5" x14ac:dyDescent="0.3">
      <c r="D126" s="379"/>
      <c r="E126" s="379"/>
    </row>
    <row r="127" spans="4:5" x14ac:dyDescent="0.3">
      <c r="D127" s="379"/>
      <c r="E127" s="379"/>
    </row>
    <row r="128" spans="4:5" x14ac:dyDescent="0.3">
      <c r="D128" s="379"/>
      <c r="E128" s="379"/>
    </row>
    <row r="129" spans="4:5" x14ac:dyDescent="0.3">
      <c r="D129" s="379"/>
      <c r="E129" s="379"/>
    </row>
    <row r="130" spans="4:5" x14ac:dyDescent="0.3">
      <c r="D130" s="379"/>
      <c r="E130" s="379"/>
    </row>
    <row r="131" spans="4:5" x14ac:dyDescent="0.3">
      <c r="D131" s="379"/>
      <c r="E131" s="379"/>
    </row>
    <row r="132" spans="4:5" x14ac:dyDescent="0.3">
      <c r="D132" s="379"/>
      <c r="E132" s="379"/>
    </row>
    <row r="133" spans="4:5" x14ac:dyDescent="0.3">
      <c r="D133" s="379"/>
      <c r="E133" s="379"/>
    </row>
    <row r="134" spans="4:5" x14ac:dyDescent="0.3">
      <c r="D134" s="379"/>
      <c r="E134" s="379"/>
    </row>
    <row r="135" spans="4:5" x14ac:dyDescent="0.3">
      <c r="D135" s="379"/>
      <c r="E135" s="379"/>
    </row>
    <row r="136" spans="4:5" x14ac:dyDescent="0.3">
      <c r="D136" s="379"/>
      <c r="E136" s="379"/>
    </row>
    <row r="137" spans="4:5" x14ac:dyDescent="0.3">
      <c r="D137" s="379"/>
      <c r="E137" s="379"/>
    </row>
    <row r="138" spans="4:5" x14ac:dyDescent="0.3">
      <c r="D138" s="379"/>
      <c r="E138" s="379"/>
    </row>
    <row r="139" spans="4:5" x14ac:dyDescent="0.3">
      <c r="D139" s="379"/>
      <c r="E139" s="379"/>
    </row>
    <row r="140" spans="4:5" x14ac:dyDescent="0.3">
      <c r="D140" s="379"/>
      <c r="E140" s="379"/>
    </row>
    <row r="141" spans="4:5" x14ac:dyDescent="0.3">
      <c r="D141" s="379"/>
      <c r="E141" s="379"/>
    </row>
    <row r="142" spans="4:5" x14ac:dyDescent="0.3">
      <c r="D142" s="379"/>
    </row>
    <row r="143" spans="4:5" x14ac:dyDescent="0.3">
      <c r="D143" s="379"/>
    </row>
    <row r="144" spans="4:5" x14ac:dyDescent="0.3">
      <c r="D144" s="379"/>
    </row>
    <row r="145" spans="4:4" x14ac:dyDescent="0.3">
      <c r="D145" s="379"/>
    </row>
    <row r="146" spans="4:4" x14ac:dyDescent="0.3">
      <c r="D146" s="379"/>
    </row>
    <row r="147" spans="4:4" x14ac:dyDescent="0.3">
      <c r="D147" s="379"/>
    </row>
    <row r="148" spans="4:4" x14ac:dyDescent="0.3">
      <c r="D148" s="379"/>
    </row>
    <row r="149" spans="4:4" x14ac:dyDescent="0.3">
      <c r="D149" s="379"/>
    </row>
  </sheetData>
  <sheetProtection sheet="1" objects="1" scenarios="1" formatColumns="0" insertRows="0" deleteRows="0" autoFilter="0"/>
  <autoFilter ref="A3:U3"/>
  <mergeCells count="8">
    <mergeCell ref="P80:Q80"/>
    <mergeCell ref="A89:C89"/>
    <mergeCell ref="A91:E91"/>
    <mergeCell ref="A92:E92"/>
    <mergeCell ref="A1:F1"/>
    <mergeCell ref="G1:U1"/>
    <mergeCell ref="D2:E2"/>
    <mergeCell ref="F2:R2"/>
  </mergeCells>
  <conditionalFormatting sqref="A92 F92:S92">
    <cfRule type="cellIs" dxfId="59" priority="9" stopIfTrue="1" operator="lessThan">
      <formula>0</formula>
    </cfRule>
  </conditionalFormatting>
  <conditionalFormatting sqref="R79">
    <cfRule type="cellIs" dxfId="58" priority="2" operator="greaterThan">
      <formula>0.03</formula>
    </cfRule>
    <cfRule type="cellIs" dxfId="57" priority="3" operator="greaterThan">
      <formula>0.2776</formula>
    </cfRule>
    <cfRule type="cellIs" dxfId="56" priority="4" operator="greaterThan">
      <formula>0.2776</formula>
    </cfRule>
    <cfRule type="cellIs" dxfId="55" priority="5" operator="greaterThan">
      <formula>0.05</formula>
    </cfRule>
  </conditionalFormatting>
  <conditionalFormatting sqref="R80">
    <cfRule type="cellIs" dxfId="54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6" orientation="landscape" horizontalDpi="1200" verticalDpi="1200" r:id="rId1"/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zoomScale="71" zoomScaleNormal="71" workbookViewId="0">
      <pane xSplit="4" ySplit="2" topLeftCell="S39" activePane="bottomRight" state="frozen"/>
      <selection pane="topRight" activeCell="E1" sqref="E1"/>
      <selection pane="bottomLeft" activeCell="A3" sqref="A3"/>
      <selection pane="bottomRight" activeCell="C59" sqref="C59"/>
    </sheetView>
  </sheetViews>
  <sheetFormatPr baseColWidth="10" defaultRowHeight="18.75" x14ac:dyDescent="0.3"/>
  <cols>
    <col min="1" max="1" width="12" style="195" customWidth="1"/>
    <col min="2" max="2" width="41.140625" style="195" customWidth="1"/>
    <col min="3" max="3" width="74.85546875" style="195" customWidth="1"/>
    <col min="4" max="4" width="17.85546875" style="195" customWidth="1"/>
    <col min="5" max="5" width="15.140625" style="195" customWidth="1"/>
    <col min="6" max="6" width="17.7109375" style="195" customWidth="1"/>
    <col min="7" max="8" width="15.7109375" style="195" customWidth="1"/>
    <col min="9" max="9" width="13" style="195" customWidth="1"/>
    <col min="10" max="10" width="16.7109375" style="195" customWidth="1"/>
    <col min="11" max="11" width="14.140625" style="195" customWidth="1"/>
    <col min="12" max="12" width="10.425781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8.140625" style="195" customWidth="1"/>
    <col min="17" max="17" width="12.140625" style="195" customWidth="1"/>
    <col min="18" max="18" width="12.42578125" style="195" customWidth="1"/>
    <col min="19" max="19" width="21.140625" style="195" customWidth="1"/>
    <col min="20" max="20" width="11.42578125" style="195"/>
    <col min="21" max="21" width="13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93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>
        <v>43192</v>
      </c>
      <c r="B4" s="263" t="s">
        <v>284</v>
      </c>
      <c r="C4" s="263" t="s">
        <v>371</v>
      </c>
      <c r="D4" s="258"/>
      <c r="E4" s="258"/>
      <c r="F4" s="259"/>
      <c r="G4" s="259"/>
      <c r="H4" s="259"/>
      <c r="I4" s="259"/>
      <c r="J4" s="259">
        <v>3000</v>
      </c>
      <c r="K4" s="259"/>
      <c r="L4" s="259"/>
      <c r="M4" s="259"/>
      <c r="N4" s="259"/>
      <c r="O4" s="259"/>
      <c r="P4" s="259"/>
      <c r="Q4" s="259"/>
      <c r="R4" s="259"/>
      <c r="S4" s="260">
        <f t="shared" ref="S4:S61" si="0">+SUM(F4:R4)</f>
        <v>3000</v>
      </c>
      <c r="T4" s="261"/>
      <c r="U4" s="262"/>
    </row>
    <row r="5" spans="1:21" s="364" customFormat="1" ht="18" x14ac:dyDescent="0.25">
      <c r="A5" s="256">
        <v>43192</v>
      </c>
      <c r="B5" s="263" t="s">
        <v>287</v>
      </c>
      <c r="C5" s="263" t="s">
        <v>371</v>
      </c>
      <c r="D5" s="258"/>
      <c r="E5" s="258"/>
      <c r="F5" s="259"/>
      <c r="G5" s="259"/>
      <c r="H5" s="259"/>
      <c r="I5" s="259"/>
      <c r="J5" s="259">
        <v>1500</v>
      </c>
      <c r="K5" s="259"/>
      <c r="L5" s="259"/>
      <c r="M5" s="259"/>
      <c r="N5" s="259"/>
      <c r="O5" s="259"/>
      <c r="P5" s="259"/>
      <c r="Q5" s="259"/>
      <c r="R5" s="259"/>
      <c r="S5" s="260">
        <f t="shared" si="0"/>
        <v>1500</v>
      </c>
      <c r="T5" s="261"/>
      <c r="U5" s="262"/>
    </row>
    <row r="6" spans="1:21" s="364" customFormat="1" ht="18" x14ac:dyDescent="0.25">
      <c r="A6" s="256">
        <v>43192</v>
      </c>
      <c r="B6" s="263" t="s">
        <v>372</v>
      </c>
      <c r="C6" s="263" t="s">
        <v>371</v>
      </c>
      <c r="D6" s="258"/>
      <c r="E6" s="258"/>
      <c r="F6" s="259"/>
      <c r="G6" s="259"/>
      <c r="H6" s="259"/>
      <c r="I6" s="259"/>
      <c r="J6" s="259">
        <v>1500</v>
      </c>
      <c r="K6" s="259"/>
      <c r="L6" s="259"/>
      <c r="M6" s="259"/>
      <c r="N6" s="259"/>
      <c r="O6" s="259"/>
      <c r="P6" s="259"/>
      <c r="Q6" s="259"/>
      <c r="R6" s="259"/>
      <c r="S6" s="260">
        <f t="shared" si="0"/>
        <v>1500</v>
      </c>
      <c r="T6" s="261"/>
      <c r="U6" s="262"/>
    </row>
    <row r="7" spans="1:21" s="364" customFormat="1" ht="18" x14ac:dyDescent="0.25">
      <c r="A7" s="256">
        <v>43192</v>
      </c>
      <c r="B7" s="263" t="s">
        <v>373</v>
      </c>
      <c r="C7" s="263" t="s">
        <v>371</v>
      </c>
      <c r="D7" s="258"/>
      <c r="E7" s="258"/>
      <c r="F7" s="259"/>
      <c r="G7" s="259"/>
      <c r="H7" s="259"/>
      <c r="I7" s="259"/>
      <c r="J7" s="259">
        <v>1500</v>
      </c>
      <c r="K7" s="259"/>
      <c r="L7" s="259"/>
      <c r="M7" s="259"/>
      <c r="N7" s="259"/>
      <c r="O7" s="259"/>
      <c r="P7" s="259"/>
      <c r="Q7" s="259"/>
      <c r="R7" s="259"/>
      <c r="S7" s="260">
        <f t="shared" si="0"/>
        <v>1500</v>
      </c>
      <c r="T7" s="261"/>
      <c r="U7" s="262"/>
    </row>
    <row r="8" spans="1:21" s="364" customFormat="1" ht="18" x14ac:dyDescent="0.25">
      <c r="A8" s="256">
        <v>43192</v>
      </c>
      <c r="B8" s="263" t="s">
        <v>290</v>
      </c>
      <c r="C8" s="263" t="s">
        <v>371</v>
      </c>
      <c r="D8" s="258"/>
      <c r="E8" s="258"/>
      <c r="F8" s="259"/>
      <c r="G8" s="259"/>
      <c r="H8" s="259"/>
      <c r="I8" s="259"/>
      <c r="J8" s="259">
        <v>1000</v>
      </c>
      <c r="K8" s="259"/>
      <c r="L8" s="259"/>
      <c r="M8" s="259"/>
      <c r="N8" s="259"/>
      <c r="O8" s="259"/>
      <c r="P8" s="259"/>
      <c r="Q8" s="259"/>
      <c r="R8" s="259"/>
      <c r="S8" s="260">
        <f t="shared" si="0"/>
        <v>1000</v>
      </c>
      <c r="T8" s="261"/>
      <c r="U8" s="262"/>
    </row>
    <row r="9" spans="1:21" s="364" customFormat="1" ht="18" x14ac:dyDescent="0.25">
      <c r="A9" s="256">
        <v>43192</v>
      </c>
      <c r="B9" s="263" t="s">
        <v>374</v>
      </c>
      <c r="C9" s="263" t="s">
        <v>371</v>
      </c>
      <c r="D9" s="258"/>
      <c r="E9" s="258"/>
      <c r="F9" s="259"/>
      <c r="G9" s="259"/>
      <c r="H9" s="259"/>
      <c r="I9" s="259"/>
      <c r="J9" s="259">
        <v>1000</v>
      </c>
      <c r="K9" s="259"/>
      <c r="L9" s="259"/>
      <c r="M9" s="259"/>
      <c r="N9" s="259"/>
      <c r="O9" s="259"/>
      <c r="P9" s="259"/>
      <c r="Q9" s="259"/>
      <c r="R9" s="259"/>
      <c r="S9" s="260">
        <f t="shared" si="0"/>
        <v>1000</v>
      </c>
      <c r="T9" s="261"/>
      <c r="U9" s="262"/>
    </row>
    <row r="10" spans="1:21" s="364" customFormat="1" ht="18" x14ac:dyDescent="0.25">
      <c r="A10" s="256">
        <v>43192</v>
      </c>
      <c r="B10" s="263" t="s">
        <v>294</v>
      </c>
      <c r="C10" s="263" t="s">
        <v>371</v>
      </c>
      <c r="D10" s="258"/>
      <c r="E10" s="258"/>
      <c r="F10" s="259"/>
      <c r="G10" s="259"/>
      <c r="H10" s="259"/>
      <c r="I10" s="259"/>
      <c r="J10" s="259">
        <v>1000</v>
      </c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1000</v>
      </c>
      <c r="T10" s="261"/>
      <c r="U10" s="262"/>
    </row>
    <row r="11" spans="1:21" s="364" customFormat="1" ht="18" x14ac:dyDescent="0.25">
      <c r="A11" s="256">
        <v>43192</v>
      </c>
      <c r="B11" s="263" t="s">
        <v>375</v>
      </c>
      <c r="C11" s="263" t="s">
        <v>371</v>
      </c>
      <c r="D11" s="258"/>
      <c r="E11" s="258"/>
      <c r="F11" s="259"/>
      <c r="G11" s="259"/>
      <c r="H11" s="259"/>
      <c r="I11" s="259"/>
      <c r="J11" s="259">
        <v>1000</v>
      </c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1000</v>
      </c>
      <c r="T11" s="261"/>
      <c r="U11" s="262"/>
    </row>
    <row r="12" spans="1:21" s="364" customFormat="1" ht="18" x14ac:dyDescent="0.25">
      <c r="A12" s="256">
        <v>43192</v>
      </c>
      <c r="B12" s="263" t="s">
        <v>376</v>
      </c>
      <c r="C12" s="263" t="s">
        <v>371</v>
      </c>
      <c r="D12" s="258"/>
      <c r="E12" s="258"/>
      <c r="F12" s="259"/>
      <c r="G12" s="259"/>
      <c r="H12" s="259"/>
      <c r="I12" s="259"/>
      <c r="J12" s="259">
        <v>1000</v>
      </c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1000</v>
      </c>
      <c r="T12" s="261"/>
      <c r="U12" s="262"/>
    </row>
    <row r="13" spans="1:21" s="364" customFormat="1" ht="18" x14ac:dyDescent="0.25">
      <c r="A13" s="256">
        <v>43192</v>
      </c>
      <c r="B13" s="263" t="s">
        <v>377</v>
      </c>
      <c r="C13" s="263" t="s">
        <v>371</v>
      </c>
      <c r="D13" s="258"/>
      <c r="E13" s="258"/>
      <c r="F13" s="259"/>
      <c r="G13" s="259"/>
      <c r="H13" s="259"/>
      <c r="I13" s="259"/>
      <c r="J13" s="259">
        <v>1000</v>
      </c>
      <c r="K13" s="259"/>
      <c r="L13" s="259"/>
      <c r="M13" s="259"/>
      <c r="N13" s="259"/>
      <c r="O13" s="259"/>
      <c r="P13" s="259"/>
      <c r="Q13" s="259"/>
      <c r="R13" s="259"/>
      <c r="S13" s="260">
        <f t="shared" si="0"/>
        <v>1000</v>
      </c>
      <c r="T13" s="261"/>
      <c r="U13" s="262"/>
    </row>
    <row r="14" spans="1:21" s="364" customFormat="1" ht="18" x14ac:dyDescent="0.25">
      <c r="A14" s="256">
        <v>43192</v>
      </c>
      <c r="B14" s="263" t="s">
        <v>378</v>
      </c>
      <c r="C14" s="263" t="s">
        <v>371</v>
      </c>
      <c r="D14" s="258"/>
      <c r="E14" s="258"/>
      <c r="F14" s="259"/>
      <c r="G14" s="259"/>
      <c r="H14" s="259"/>
      <c r="I14" s="259"/>
      <c r="J14" s="259">
        <v>1000</v>
      </c>
      <c r="K14" s="259"/>
      <c r="L14" s="259"/>
      <c r="M14" s="259"/>
      <c r="N14" s="259"/>
      <c r="O14" s="259"/>
      <c r="P14" s="259"/>
      <c r="Q14" s="259"/>
      <c r="R14" s="259"/>
      <c r="S14" s="260">
        <f t="shared" si="0"/>
        <v>1000</v>
      </c>
      <c r="T14" s="261"/>
      <c r="U14" s="262"/>
    </row>
    <row r="15" spans="1:21" s="364" customFormat="1" ht="18" x14ac:dyDescent="0.25">
      <c r="A15" s="256">
        <v>43192</v>
      </c>
      <c r="B15" s="263" t="s">
        <v>379</v>
      </c>
      <c r="C15" s="263" t="s">
        <v>371</v>
      </c>
      <c r="D15" s="258"/>
      <c r="E15" s="258"/>
      <c r="F15" s="259"/>
      <c r="G15" s="259"/>
      <c r="H15" s="259"/>
      <c r="I15" s="259"/>
      <c r="J15" s="259">
        <v>1000</v>
      </c>
      <c r="K15" s="259"/>
      <c r="L15" s="259"/>
      <c r="M15" s="259"/>
      <c r="N15" s="259"/>
      <c r="O15" s="259"/>
      <c r="P15" s="259"/>
      <c r="Q15" s="259"/>
      <c r="R15" s="259"/>
      <c r="S15" s="260">
        <f t="shared" si="0"/>
        <v>1000</v>
      </c>
      <c r="T15" s="261"/>
      <c r="U15" s="262"/>
    </row>
    <row r="16" spans="1:21" s="364" customFormat="1" ht="18" x14ac:dyDescent="0.25">
      <c r="A16" s="256">
        <v>43192</v>
      </c>
      <c r="B16" s="263" t="s">
        <v>380</v>
      </c>
      <c r="C16" s="263" t="s">
        <v>371</v>
      </c>
      <c r="D16" s="258"/>
      <c r="E16" s="258"/>
      <c r="F16" s="259"/>
      <c r="G16" s="259"/>
      <c r="H16" s="259"/>
      <c r="I16" s="259"/>
      <c r="J16" s="259">
        <v>1000</v>
      </c>
      <c r="K16" s="259"/>
      <c r="L16" s="259"/>
      <c r="M16" s="259"/>
      <c r="N16" s="259"/>
      <c r="O16" s="259"/>
      <c r="P16" s="259"/>
      <c r="Q16" s="259"/>
      <c r="R16" s="259"/>
      <c r="S16" s="260">
        <f t="shared" si="0"/>
        <v>1000</v>
      </c>
      <c r="T16" s="261"/>
      <c r="U16" s="262"/>
    </row>
    <row r="17" spans="1:21" s="364" customFormat="1" ht="18" x14ac:dyDescent="0.25">
      <c r="A17" s="256">
        <v>43192</v>
      </c>
      <c r="B17" s="263" t="s">
        <v>381</v>
      </c>
      <c r="C17" s="263" t="s">
        <v>371</v>
      </c>
      <c r="D17" s="258"/>
      <c r="E17" s="258"/>
      <c r="F17" s="259"/>
      <c r="G17" s="259"/>
      <c r="H17" s="259"/>
      <c r="I17" s="259"/>
      <c r="J17" s="259">
        <v>1000</v>
      </c>
      <c r="K17" s="259"/>
      <c r="L17" s="259"/>
      <c r="M17" s="259"/>
      <c r="N17" s="259"/>
      <c r="O17" s="259"/>
      <c r="P17" s="259"/>
      <c r="Q17" s="259"/>
      <c r="R17" s="259"/>
      <c r="S17" s="260">
        <f t="shared" si="0"/>
        <v>1000</v>
      </c>
      <c r="T17" s="261"/>
      <c r="U17" s="262"/>
    </row>
    <row r="18" spans="1:21" s="364" customFormat="1" ht="18" x14ac:dyDescent="0.25">
      <c r="A18" s="256">
        <v>43192</v>
      </c>
      <c r="B18" s="263" t="s">
        <v>382</v>
      </c>
      <c r="C18" s="263" t="s">
        <v>371</v>
      </c>
      <c r="D18" s="258"/>
      <c r="E18" s="258"/>
      <c r="F18" s="259"/>
      <c r="G18" s="259"/>
      <c r="H18" s="259"/>
      <c r="I18" s="259"/>
      <c r="J18" s="259">
        <v>1000</v>
      </c>
      <c r="K18" s="259"/>
      <c r="L18" s="259"/>
      <c r="M18" s="259"/>
      <c r="N18" s="259"/>
      <c r="O18" s="259"/>
      <c r="P18" s="259"/>
      <c r="Q18" s="259"/>
      <c r="R18" s="259"/>
      <c r="S18" s="260">
        <f t="shared" si="0"/>
        <v>1000</v>
      </c>
      <c r="T18" s="261"/>
      <c r="U18" s="262"/>
    </row>
    <row r="19" spans="1:21" s="364" customFormat="1" ht="18" x14ac:dyDescent="0.25">
      <c r="A19" s="256">
        <v>43192</v>
      </c>
      <c r="B19" s="263" t="s">
        <v>312</v>
      </c>
      <c r="C19" s="263" t="s">
        <v>371</v>
      </c>
      <c r="D19" s="258"/>
      <c r="E19" s="258"/>
      <c r="F19" s="259"/>
      <c r="G19" s="259"/>
      <c r="H19" s="259"/>
      <c r="I19" s="259"/>
      <c r="J19" s="259">
        <v>1000</v>
      </c>
      <c r="K19" s="259"/>
      <c r="L19" s="259"/>
      <c r="M19" s="259"/>
      <c r="N19" s="259"/>
      <c r="O19" s="259"/>
      <c r="P19" s="259"/>
      <c r="Q19" s="259"/>
      <c r="R19" s="259"/>
      <c r="S19" s="260">
        <f t="shared" si="0"/>
        <v>1000</v>
      </c>
      <c r="T19" s="261"/>
      <c r="U19" s="262"/>
    </row>
    <row r="20" spans="1:21" s="364" customFormat="1" ht="18" x14ac:dyDescent="0.25">
      <c r="A20" s="256">
        <v>43192</v>
      </c>
      <c r="B20" s="263" t="s">
        <v>313</v>
      </c>
      <c r="C20" s="263" t="s">
        <v>371</v>
      </c>
      <c r="D20" s="258"/>
      <c r="E20" s="258"/>
      <c r="F20" s="259"/>
      <c r="G20" s="259"/>
      <c r="H20" s="259"/>
      <c r="I20" s="259"/>
      <c r="J20" s="259">
        <v>1000</v>
      </c>
      <c r="K20" s="259"/>
      <c r="L20" s="259"/>
      <c r="M20" s="259"/>
      <c r="N20" s="259"/>
      <c r="O20" s="259"/>
      <c r="P20" s="259"/>
      <c r="Q20" s="259"/>
      <c r="R20" s="259"/>
      <c r="S20" s="260">
        <f t="shared" si="0"/>
        <v>1000</v>
      </c>
      <c r="T20" s="261"/>
      <c r="U20" s="262"/>
    </row>
    <row r="21" spans="1:21" s="364" customFormat="1" ht="18" x14ac:dyDescent="0.25">
      <c r="A21" s="256">
        <v>43192</v>
      </c>
      <c r="B21" s="263" t="s">
        <v>317</v>
      </c>
      <c r="C21" s="263" t="s">
        <v>371</v>
      </c>
      <c r="D21" s="258"/>
      <c r="E21" s="258"/>
      <c r="F21" s="259"/>
      <c r="G21" s="259"/>
      <c r="H21" s="259"/>
      <c r="I21" s="259"/>
      <c r="J21" s="259">
        <v>800</v>
      </c>
      <c r="K21" s="259"/>
      <c r="L21" s="259"/>
      <c r="M21" s="259"/>
      <c r="N21" s="259"/>
      <c r="O21" s="259"/>
      <c r="P21" s="259"/>
      <c r="Q21" s="259"/>
      <c r="R21" s="259"/>
      <c r="S21" s="260">
        <f t="shared" si="0"/>
        <v>800</v>
      </c>
      <c r="T21" s="261"/>
      <c r="U21" s="262"/>
    </row>
    <row r="22" spans="1:21" s="364" customFormat="1" ht="18" x14ac:dyDescent="0.25">
      <c r="A22" s="256">
        <v>43192</v>
      </c>
      <c r="B22" s="263" t="s">
        <v>321</v>
      </c>
      <c r="C22" s="263" t="s">
        <v>371</v>
      </c>
      <c r="D22" s="258"/>
      <c r="E22" s="258"/>
      <c r="F22" s="259"/>
      <c r="G22" s="259"/>
      <c r="H22" s="259"/>
      <c r="I22" s="259"/>
      <c r="J22" s="259">
        <v>800</v>
      </c>
      <c r="K22" s="259"/>
      <c r="L22" s="259"/>
      <c r="M22" s="259"/>
      <c r="N22" s="259"/>
      <c r="O22" s="259"/>
      <c r="P22" s="259"/>
      <c r="Q22" s="259"/>
      <c r="R22" s="259"/>
      <c r="S22" s="260">
        <f t="shared" si="0"/>
        <v>800</v>
      </c>
      <c r="T22" s="261"/>
      <c r="U22" s="262"/>
    </row>
    <row r="23" spans="1:21" s="364" customFormat="1" ht="18" x14ac:dyDescent="0.25">
      <c r="A23" s="256">
        <v>43192</v>
      </c>
      <c r="B23" s="263" t="s">
        <v>324</v>
      </c>
      <c r="C23" s="263" t="s">
        <v>371</v>
      </c>
      <c r="D23" s="258"/>
      <c r="E23" s="258"/>
      <c r="F23" s="259"/>
      <c r="G23" s="259"/>
      <c r="H23" s="259"/>
      <c r="I23" s="259"/>
      <c r="J23" s="259">
        <v>800</v>
      </c>
      <c r="K23" s="259"/>
      <c r="L23" s="259"/>
      <c r="M23" s="259"/>
      <c r="N23" s="259"/>
      <c r="O23" s="259"/>
      <c r="P23" s="259"/>
      <c r="Q23" s="259"/>
      <c r="R23" s="259"/>
      <c r="S23" s="260">
        <f t="shared" si="0"/>
        <v>800</v>
      </c>
      <c r="T23" s="261"/>
      <c r="U23" s="262"/>
    </row>
    <row r="24" spans="1:21" s="364" customFormat="1" ht="18" x14ac:dyDescent="0.25">
      <c r="A24" s="256">
        <v>43192</v>
      </c>
      <c r="B24" s="263" t="s">
        <v>326</v>
      </c>
      <c r="C24" s="263" t="s">
        <v>371</v>
      </c>
      <c r="D24" s="258"/>
      <c r="E24" s="258"/>
      <c r="F24" s="259"/>
      <c r="G24" s="259"/>
      <c r="H24" s="259"/>
      <c r="I24" s="259"/>
      <c r="J24" s="259">
        <v>800</v>
      </c>
      <c r="K24" s="259"/>
      <c r="L24" s="259"/>
      <c r="M24" s="259"/>
      <c r="N24" s="259"/>
      <c r="O24" s="259"/>
      <c r="P24" s="259"/>
      <c r="Q24" s="259"/>
      <c r="R24" s="259"/>
      <c r="S24" s="260">
        <f t="shared" si="0"/>
        <v>800</v>
      </c>
      <c r="T24" s="261"/>
      <c r="U24" s="262"/>
    </row>
    <row r="25" spans="1:21" s="364" customFormat="1" ht="18" x14ac:dyDescent="0.25">
      <c r="A25" s="256">
        <v>43192</v>
      </c>
      <c r="B25" s="263" t="s">
        <v>327</v>
      </c>
      <c r="C25" s="263" t="s">
        <v>371</v>
      </c>
      <c r="D25" s="258"/>
      <c r="E25" s="258"/>
      <c r="F25" s="259"/>
      <c r="G25" s="259"/>
      <c r="H25" s="259"/>
      <c r="I25" s="259"/>
      <c r="J25" s="259">
        <v>1000</v>
      </c>
      <c r="K25" s="259"/>
      <c r="L25" s="259"/>
      <c r="M25" s="259"/>
      <c r="N25" s="259"/>
      <c r="O25" s="259"/>
      <c r="P25" s="259"/>
      <c r="Q25" s="259"/>
      <c r="R25" s="259"/>
      <c r="S25" s="260">
        <f t="shared" si="0"/>
        <v>1000</v>
      </c>
      <c r="T25" s="261"/>
      <c r="U25" s="262"/>
    </row>
    <row r="26" spans="1:21" s="364" customFormat="1" ht="18" x14ac:dyDescent="0.25">
      <c r="A26" s="256">
        <v>43192</v>
      </c>
      <c r="B26" s="263" t="s">
        <v>279</v>
      </c>
      <c r="C26" s="263" t="s">
        <v>371</v>
      </c>
      <c r="D26" s="258"/>
      <c r="E26" s="258"/>
      <c r="F26" s="259"/>
      <c r="G26" s="259"/>
      <c r="H26" s="259"/>
      <c r="I26" s="259"/>
      <c r="J26" s="259">
        <v>2000</v>
      </c>
      <c r="K26" s="259"/>
      <c r="L26" s="259"/>
      <c r="M26" s="259"/>
      <c r="N26" s="259"/>
      <c r="O26" s="259"/>
      <c r="P26" s="259"/>
      <c r="Q26" s="259"/>
      <c r="R26" s="259"/>
      <c r="S26" s="260">
        <f t="shared" si="0"/>
        <v>2000</v>
      </c>
      <c r="T26" s="261"/>
      <c r="U26" s="262"/>
    </row>
    <row r="27" spans="1:21" s="364" customFormat="1" ht="18" x14ac:dyDescent="0.25">
      <c r="A27" s="256">
        <v>43192</v>
      </c>
      <c r="B27" s="263" t="s">
        <v>383</v>
      </c>
      <c r="C27" s="263" t="s">
        <v>371</v>
      </c>
      <c r="D27" s="258"/>
      <c r="E27" s="258"/>
      <c r="F27" s="259"/>
      <c r="G27" s="259"/>
      <c r="H27" s="259"/>
      <c r="I27" s="259"/>
      <c r="J27" s="259">
        <v>2000</v>
      </c>
      <c r="K27" s="259"/>
      <c r="L27" s="259"/>
      <c r="M27" s="259"/>
      <c r="N27" s="259"/>
      <c r="O27" s="259"/>
      <c r="P27" s="259"/>
      <c r="Q27" s="259"/>
      <c r="R27" s="259"/>
      <c r="S27" s="260">
        <f t="shared" si="0"/>
        <v>2000</v>
      </c>
      <c r="T27" s="261"/>
      <c r="U27" s="262"/>
    </row>
    <row r="28" spans="1:21" s="364" customFormat="1" ht="18" x14ac:dyDescent="0.25">
      <c r="A28" s="256">
        <v>43192</v>
      </c>
      <c r="B28" s="263" t="s">
        <v>384</v>
      </c>
      <c r="C28" s="263" t="s">
        <v>371</v>
      </c>
      <c r="D28" s="258"/>
      <c r="E28" s="258"/>
      <c r="F28" s="259"/>
      <c r="G28" s="259"/>
      <c r="H28" s="259"/>
      <c r="I28" s="259"/>
      <c r="J28" s="259">
        <v>2000</v>
      </c>
      <c r="K28" s="259"/>
      <c r="L28" s="259"/>
      <c r="M28" s="259"/>
      <c r="N28" s="259"/>
      <c r="O28" s="259"/>
      <c r="P28" s="259"/>
      <c r="Q28" s="259"/>
      <c r="R28" s="259"/>
      <c r="S28" s="260">
        <f t="shared" si="0"/>
        <v>2000</v>
      </c>
      <c r="T28" s="261"/>
      <c r="U28" s="262"/>
    </row>
    <row r="29" spans="1:21" s="364" customFormat="1" ht="18" x14ac:dyDescent="0.25">
      <c r="A29" s="256">
        <v>43199</v>
      </c>
      <c r="B29" s="263" t="s">
        <v>286</v>
      </c>
      <c r="C29" s="263" t="s">
        <v>371</v>
      </c>
      <c r="D29" s="258"/>
      <c r="E29" s="258"/>
      <c r="F29" s="259"/>
      <c r="G29" s="259"/>
      <c r="H29" s="259"/>
      <c r="I29" s="259"/>
      <c r="J29" s="259">
        <v>1500</v>
      </c>
      <c r="K29" s="259"/>
      <c r="L29" s="259"/>
      <c r="M29" s="259"/>
      <c r="N29" s="259"/>
      <c r="O29" s="259"/>
      <c r="P29" s="259"/>
      <c r="Q29" s="259"/>
      <c r="R29" s="259"/>
      <c r="S29" s="260">
        <f t="shared" si="0"/>
        <v>1500</v>
      </c>
      <c r="T29" s="261"/>
      <c r="U29" s="262"/>
    </row>
    <row r="30" spans="1:21" s="364" customFormat="1" ht="18" x14ac:dyDescent="0.25">
      <c r="A30" s="256">
        <v>43199</v>
      </c>
      <c r="B30" s="263" t="s">
        <v>385</v>
      </c>
      <c r="C30" s="263" t="s">
        <v>371</v>
      </c>
      <c r="D30" s="258"/>
      <c r="E30" s="258"/>
      <c r="F30" s="259"/>
      <c r="G30" s="259"/>
      <c r="H30" s="259"/>
      <c r="I30" s="259"/>
      <c r="J30" s="259">
        <v>1000</v>
      </c>
      <c r="K30" s="259"/>
      <c r="L30" s="259"/>
      <c r="M30" s="259"/>
      <c r="N30" s="259"/>
      <c r="O30" s="259"/>
      <c r="P30" s="259"/>
      <c r="Q30" s="259"/>
      <c r="R30" s="259"/>
      <c r="S30" s="260">
        <f t="shared" si="0"/>
        <v>1000</v>
      </c>
      <c r="T30" s="261"/>
      <c r="U30" s="262"/>
    </row>
    <row r="31" spans="1:21" s="364" customFormat="1" ht="18" x14ac:dyDescent="0.25">
      <c r="A31" s="256">
        <v>43199</v>
      </c>
      <c r="B31" s="263" t="s">
        <v>386</v>
      </c>
      <c r="C31" s="263" t="s">
        <v>371</v>
      </c>
      <c r="D31" s="258"/>
      <c r="E31" s="258"/>
      <c r="F31" s="259"/>
      <c r="G31" s="259"/>
      <c r="H31" s="259"/>
      <c r="I31" s="259"/>
      <c r="J31" s="259">
        <v>1000</v>
      </c>
      <c r="K31" s="259"/>
      <c r="L31" s="259"/>
      <c r="M31" s="259"/>
      <c r="N31" s="259"/>
      <c r="O31" s="259"/>
      <c r="P31" s="259"/>
      <c r="Q31" s="259"/>
      <c r="R31" s="259"/>
      <c r="S31" s="260">
        <f t="shared" si="0"/>
        <v>1000</v>
      </c>
      <c r="T31" s="261"/>
      <c r="U31" s="262"/>
    </row>
    <row r="32" spans="1:21" s="364" customFormat="1" ht="18" x14ac:dyDescent="0.25">
      <c r="A32" s="256">
        <v>43199</v>
      </c>
      <c r="B32" s="263" t="s">
        <v>297</v>
      </c>
      <c r="C32" s="263" t="s">
        <v>371</v>
      </c>
      <c r="D32" s="258"/>
      <c r="E32" s="258"/>
      <c r="F32" s="259"/>
      <c r="G32" s="259"/>
      <c r="H32" s="259"/>
      <c r="I32" s="259"/>
      <c r="J32" s="259">
        <v>400</v>
      </c>
      <c r="K32" s="259"/>
      <c r="L32" s="259"/>
      <c r="M32" s="259"/>
      <c r="N32" s="259"/>
      <c r="O32" s="259"/>
      <c r="P32" s="259"/>
      <c r="Q32" s="259"/>
      <c r="R32" s="259"/>
      <c r="S32" s="260">
        <f t="shared" si="0"/>
        <v>400</v>
      </c>
      <c r="T32" s="261"/>
      <c r="U32" s="262"/>
    </row>
    <row r="33" spans="1:21" s="364" customFormat="1" ht="18" x14ac:dyDescent="0.25">
      <c r="A33" s="256">
        <v>43199</v>
      </c>
      <c r="B33" s="263" t="s">
        <v>298</v>
      </c>
      <c r="C33" s="263" t="s">
        <v>371</v>
      </c>
      <c r="D33" s="258"/>
      <c r="E33" s="258"/>
      <c r="F33" s="259"/>
      <c r="G33" s="259"/>
      <c r="H33" s="259"/>
      <c r="I33" s="259"/>
      <c r="J33" s="259">
        <v>400</v>
      </c>
      <c r="K33" s="259"/>
      <c r="L33" s="259"/>
      <c r="M33" s="259"/>
      <c r="N33" s="259"/>
      <c r="O33" s="259"/>
      <c r="P33" s="259"/>
      <c r="Q33" s="259"/>
      <c r="R33" s="259"/>
      <c r="S33" s="260">
        <f t="shared" si="0"/>
        <v>400</v>
      </c>
      <c r="T33" s="261"/>
      <c r="U33" s="262"/>
    </row>
    <row r="34" spans="1:21" s="364" customFormat="1" ht="18" x14ac:dyDescent="0.25">
      <c r="A34" s="256">
        <v>43199</v>
      </c>
      <c r="B34" s="263" t="s">
        <v>299</v>
      </c>
      <c r="C34" s="263" t="s">
        <v>371</v>
      </c>
      <c r="D34" s="258"/>
      <c r="E34" s="258"/>
      <c r="F34" s="259"/>
      <c r="G34" s="259"/>
      <c r="H34" s="259"/>
      <c r="I34" s="259"/>
      <c r="J34" s="259">
        <v>1000</v>
      </c>
      <c r="K34" s="259"/>
      <c r="L34" s="259"/>
      <c r="M34" s="259"/>
      <c r="N34" s="259"/>
      <c r="O34" s="259"/>
      <c r="P34" s="259"/>
      <c r="Q34" s="259"/>
      <c r="R34" s="259"/>
      <c r="S34" s="260">
        <f t="shared" si="0"/>
        <v>1000</v>
      </c>
      <c r="T34" s="261"/>
      <c r="U34" s="262"/>
    </row>
    <row r="35" spans="1:21" s="364" customFormat="1" ht="18" x14ac:dyDescent="0.25">
      <c r="A35" s="256">
        <v>43199</v>
      </c>
      <c r="B35" s="263" t="s">
        <v>387</v>
      </c>
      <c r="C35" s="263" t="s">
        <v>371</v>
      </c>
      <c r="D35" s="258"/>
      <c r="E35" s="258"/>
      <c r="F35" s="259"/>
      <c r="G35" s="259"/>
      <c r="H35" s="259"/>
      <c r="I35" s="259"/>
      <c r="J35" s="259">
        <v>800</v>
      </c>
      <c r="K35" s="259"/>
      <c r="L35" s="259"/>
      <c r="M35" s="259"/>
      <c r="N35" s="259"/>
      <c r="O35" s="259"/>
      <c r="P35" s="259"/>
      <c r="Q35" s="259"/>
      <c r="R35" s="259"/>
      <c r="S35" s="260">
        <f t="shared" si="0"/>
        <v>800</v>
      </c>
      <c r="T35" s="261"/>
      <c r="U35" s="262"/>
    </row>
    <row r="36" spans="1:21" s="364" customFormat="1" ht="18" x14ac:dyDescent="0.25">
      <c r="A36" s="256">
        <v>43199</v>
      </c>
      <c r="B36" s="263" t="s">
        <v>301</v>
      </c>
      <c r="C36" s="263" t="s">
        <v>371</v>
      </c>
      <c r="D36" s="258"/>
      <c r="E36" s="258"/>
      <c r="F36" s="259"/>
      <c r="G36" s="259"/>
      <c r="H36" s="259"/>
      <c r="I36" s="259"/>
      <c r="J36" s="259">
        <v>1000</v>
      </c>
      <c r="K36" s="259"/>
      <c r="L36" s="259"/>
      <c r="M36" s="259"/>
      <c r="N36" s="259"/>
      <c r="O36" s="259"/>
      <c r="P36" s="259"/>
      <c r="Q36" s="259"/>
      <c r="R36" s="259"/>
      <c r="S36" s="260">
        <f t="shared" si="0"/>
        <v>1000</v>
      </c>
      <c r="T36" s="261"/>
      <c r="U36" s="262"/>
    </row>
    <row r="37" spans="1:21" s="364" customFormat="1" ht="18" x14ac:dyDescent="0.25">
      <c r="A37" s="256">
        <v>43199</v>
      </c>
      <c r="B37" s="263" t="s">
        <v>302</v>
      </c>
      <c r="C37" s="263" t="s">
        <v>371</v>
      </c>
      <c r="D37" s="258"/>
      <c r="E37" s="258"/>
      <c r="F37" s="259"/>
      <c r="G37" s="259"/>
      <c r="H37" s="259"/>
      <c r="I37" s="259"/>
      <c r="J37" s="259">
        <v>400</v>
      </c>
      <c r="K37" s="259"/>
      <c r="L37" s="259"/>
      <c r="M37" s="259"/>
      <c r="N37" s="259"/>
      <c r="O37" s="259"/>
      <c r="P37" s="259"/>
      <c r="Q37" s="259"/>
      <c r="R37" s="259"/>
      <c r="S37" s="260">
        <f t="shared" si="0"/>
        <v>400</v>
      </c>
      <c r="T37" s="261"/>
      <c r="U37" s="262"/>
    </row>
    <row r="38" spans="1:21" s="364" customFormat="1" ht="18" x14ac:dyDescent="0.25">
      <c r="A38" s="256">
        <v>43199</v>
      </c>
      <c r="B38" s="263" t="s">
        <v>303</v>
      </c>
      <c r="C38" s="263" t="s">
        <v>371</v>
      </c>
      <c r="D38" s="258"/>
      <c r="E38" s="258"/>
      <c r="F38" s="259"/>
      <c r="G38" s="259"/>
      <c r="H38" s="259"/>
      <c r="I38" s="259"/>
      <c r="J38" s="259">
        <v>400</v>
      </c>
      <c r="K38" s="259"/>
      <c r="L38" s="259"/>
      <c r="M38" s="259"/>
      <c r="N38" s="259"/>
      <c r="O38" s="259"/>
      <c r="P38" s="259"/>
      <c r="Q38" s="259"/>
      <c r="R38" s="259"/>
      <c r="S38" s="260">
        <f t="shared" si="0"/>
        <v>400</v>
      </c>
      <c r="T38" s="261"/>
      <c r="U38" s="262"/>
    </row>
    <row r="39" spans="1:21" s="364" customFormat="1" ht="18" x14ac:dyDescent="0.25">
      <c r="A39" s="256">
        <v>43199</v>
      </c>
      <c r="B39" s="263" t="s">
        <v>388</v>
      </c>
      <c r="C39" s="263" t="s">
        <v>371</v>
      </c>
      <c r="D39" s="258"/>
      <c r="E39" s="258"/>
      <c r="F39" s="259"/>
      <c r="G39" s="259"/>
      <c r="H39" s="259"/>
      <c r="I39" s="259"/>
      <c r="J39" s="259">
        <v>1000</v>
      </c>
      <c r="K39" s="259"/>
      <c r="L39" s="259"/>
      <c r="M39" s="259"/>
      <c r="N39" s="259"/>
      <c r="O39" s="259"/>
      <c r="P39" s="259"/>
      <c r="Q39" s="259"/>
      <c r="R39" s="259"/>
      <c r="S39" s="260">
        <f t="shared" si="0"/>
        <v>1000</v>
      </c>
      <c r="T39" s="261"/>
      <c r="U39" s="262"/>
    </row>
    <row r="40" spans="1:21" s="364" customFormat="1" ht="18" x14ac:dyDescent="0.25">
      <c r="A40" s="256">
        <v>43199</v>
      </c>
      <c r="B40" s="263" t="s">
        <v>389</v>
      </c>
      <c r="C40" s="263" t="s">
        <v>371</v>
      </c>
      <c r="D40" s="258"/>
      <c r="E40" s="258"/>
      <c r="F40" s="259"/>
      <c r="G40" s="259"/>
      <c r="H40" s="259"/>
      <c r="I40" s="259"/>
      <c r="J40" s="259">
        <v>1000</v>
      </c>
      <c r="K40" s="259"/>
      <c r="L40" s="259"/>
      <c r="M40" s="259"/>
      <c r="N40" s="259"/>
      <c r="O40" s="259"/>
      <c r="P40" s="259"/>
      <c r="Q40" s="259"/>
      <c r="R40" s="259"/>
      <c r="S40" s="260">
        <f t="shared" si="0"/>
        <v>1000</v>
      </c>
      <c r="T40" s="261"/>
      <c r="U40" s="262"/>
    </row>
    <row r="41" spans="1:21" s="364" customFormat="1" ht="18" x14ac:dyDescent="0.25">
      <c r="A41" s="256">
        <v>43199</v>
      </c>
      <c r="B41" s="263" t="s">
        <v>390</v>
      </c>
      <c r="C41" s="263" t="s">
        <v>371</v>
      </c>
      <c r="D41" s="258"/>
      <c r="E41" s="258"/>
      <c r="F41" s="259"/>
      <c r="G41" s="259"/>
      <c r="H41" s="259"/>
      <c r="I41" s="259"/>
      <c r="J41" s="259">
        <v>1200</v>
      </c>
      <c r="K41" s="259"/>
      <c r="L41" s="259"/>
      <c r="M41" s="259"/>
      <c r="N41" s="259"/>
      <c r="O41" s="259"/>
      <c r="P41" s="259"/>
      <c r="Q41" s="259"/>
      <c r="R41" s="259"/>
      <c r="S41" s="260">
        <f t="shared" si="0"/>
        <v>1200</v>
      </c>
      <c r="T41" s="261"/>
      <c r="U41" s="262"/>
    </row>
    <row r="42" spans="1:21" s="364" customFormat="1" ht="18" x14ac:dyDescent="0.25">
      <c r="A42" s="256">
        <v>43199</v>
      </c>
      <c r="B42" s="263" t="s">
        <v>315</v>
      </c>
      <c r="C42" s="263" t="s">
        <v>371</v>
      </c>
      <c r="D42" s="258"/>
      <c r="E42" s="258"/>
      <c r="F42" s="259"/>
      <c r="G42" s="259"/>
      <c r="H42" s="259"/>
      <c r="I42" s="259"/>
      <c r="J42" s="259">
        <v>3500</v>
      </c>
      <c r="K42" s="259"/>
      <c r="L42" s="259"/>
      <c r="M42" s="259"/>
      <c r="N42" s="259"/>
      <c r="O42" s="259"/>
      <c r="P42" s="259"/>
      <c r="Q42" s="259"/>
      <c r="R42" s="259"/>
      <c r="S42" s="260">
        <f t="shared" si="0"/>
        <v>3500</v>
      </c>
      <c r="T42" s="261"/>
      <c r="U42" s="262"/>
    </row>
    <row r="43" spans="1:21" s="364" customFormat="1" ht="18" x14ac:dyDescent="0.25">
      <c r="A43" s="256">
        <v>43199</v>
      </c>
      <c r="B43" s="263" t="s">
        <v>316</v>
      </c>
      <c r="C43" s="263" t="s">
        <v>371</v>
      </c>
      <c r="D43" s="258"/>
      <c r="E43" s="258"/>
      <c r="F43" s="259"/>
      <c r="G43" s="259"/>
      <c r="H43" s="259"/>
      <c r="I43" s="259"/>
      <c r="J43" s="259">
        <v>800</v>
      </c>
      <c r="K43" s="259"/>
      <c r="L43" s="259"/>
      <c r="M43" s="259"/>
      <c r="N43" s="259"/>
      <c r="O43" s="259"/>
      <c r="P43" s="259"/>
      <c r="Q43" s="259"/>
      <c r="R43" s="259"/>
      <c r="S43" s="260">
        <f t="shared" si="0"/>
        <v>800</v>
      </c>
      <c r="T43" s="261"/>
      <c r="U43" s="262"/>
    </row>
    <row r="44" spans="1:21" s="364" customFormat="1" ht="18" x14ac:dyDescent="0.25">
      <c r="A44" s="256">
        <v>43199</v>
      </c>
      <c r="B44" s="263" t="s">
        <v>318</v>
      </c>
      <c r="C44" s="263" t="s">
        <v>371</v>
      </c>
      <c r="D44" s="258"/>
      <c r="E44" s="258"/>
      <c r="F44" s="259"/>
      <c r="G44" s="259"/>
      <c r="H44" s="259"/>
      <c r="I44" s="259"/>
      <c r="J44" s="259">
        <v>1200</v>
      </c>
      <c r="K44" s="259"/>
      <c r="L44" s="259"/>
      <c r="M44" s="259"/>
      <c r="N44" s="259"/>
      <c r="O44" s="259"/>
      <c r="P44" s="259"/>
      <c r="Q44" s="259"/>
      <c r="R44" s="259"/>
      <c r="S44" s="260">
        <f t="shared" si="0"/>
        <v>1200</v>
      </c>
      <c r="T44" s="261"/>
      <c r="U44" s="262"/>
    </row>
    <row r="45" spans="1:21" s="364" customFormat="1" ht="18" x14ac:dyDescent="0.25">
      <c r="A45" s="256">
        <v>43199</v>
      </c>
      <c r="B45" s="263" t="s">
        <v>391</v>
      </c>
      <c r="C45" s="263" t="s">
        <v>371</v>
      </c>
      <c r="D45" s="258"/>
      <c r="E45" s="258"/>
      <c r="F45" s="259"/>
      <c r="G45" s="259"/>
      <c r="H45" s="259"/>
      <c r="I45" s="259"/>
      <c r="J45" s="259">
        <v>1200</v>
      </c>
      <c r="K45" s="259"/>
      <c r="L45" s="259"/>
      <c r="M45" s="259"/>
      <c r="N45" s="259"/>
      <c r="O45" s="259"/>
      <c r="P45" s="259"/>
      <c r="Q45" s="259"/>
      <c r="R45" s="259"/>
      <c r="S45" s="260">
        <f t="shared" si="0"/>
        <v>1200</v>
      </c>
      <c r="T45" s="261"/>
      <c r="U45" s="262"/>
    </row>
    <row r="46" spans="1:21" s="364" customFormat="1" ht="18" x14ac:dyDescent="0.25">
      <c r="A46" s="256">
        <v>43199</v>
      </c>
      <c r="B46" s="263" t="s">
        <v>320</v>
      </c>
      <c r="C46" s="263" t="s">
        <v>371</v>
      </c>
      <c r="D46" s="258"/>
      <c r="E46" s="258"/>
      <c r="F46" s="259"/>
      <c r="G46" s="259"/>
      <c r="H46" s="259"/>
      <c r="I46" s="259"/>
      <c r="J46" s="259">
        <v>1200</v>
      </c>
      <c r="K46" s="259"/>
      <c r="L46" s="259"/>
      <c r="M46" s="259"/>
      <c r="N46" s="259"/>
      <c r="O46" s="259"/>
      <c r="P46" s="259"/>
      <c r="Q46" s="259"/>
      <c r="R46" s="259"/>
      <c r="S46" s="260">
        <f t="shared" si="0"/>
        <v>1200</v>
      </c>
      <c r="T46" s="261"/>
      <c r="U46" s="262"/>
    </row>
    <row r="47" spans="1:21" s="364" customFormat="1" ht="18" x14ac:dyDescent="0.25">
      <c r="A47" s="256">
        <v>43199</v>
      </c>
      <c r="B47" s="263" t="s">
        <v>322</v>
      </c>
      <c r="C47" s="263" t="s">
        <v>371</v>
      </c>
      <c r="D47" s="258"/>
      <c r="E47" s="258"/>
      <c r="F47" s="259"/>
      <c r="G47" s="259"/>
      <c r="H47" s="259"/>
      <c r="I47" s="259"/>
      <c r="J47" s="259">
        <v>1200</v>
      </c>
      <c r="K47" s="259"/>
      <c r="L47" s="259"/>
      <c r="M47" s="259"/>
      <c r="N47" s="259"/>
      <c r="O47" s="259"/>
      <c r="P47" s="259"/>
      <c r="Q47" s="259"/>
      <c r="R47" s="259"/>
      <c r="S47" s="260">
        <f t="shared" si="0"/>
        <v>1200</v>
      </c>
      <c r="T47" s="261"/>
      <c r="U47" s="262"/>
    </row>
    <row r="48" spans="1:21" s="364" customFormat="1" ht="18" x14ac:dyDescent="0.25">
      <c r="A48" s="256">
        <v>43199</v>
      </c>
      <c r="B48" s="263" t="s">
        <v>323</v>
      </c>
      <c r="C48" s="263" t="s">
        <v>371</v>
      </c>
      <c r="D48" s="258"/>
      <c r="E48" s="258"/>
      <c r="F48" s="259"/>
      <c r="G48" s="259"/>
      <c r="H48" s="259"/>
      <c r="I48" s="259"/>
      <c r="J48" s="259">
        <v>3500</v>
      </c>
      <c r="K48" s="259"/>
      <c r="L48" s="259"/>
      <c r="M48" s="259"/>
      <c r="N48" s="259"/>
      <c r="O48" s="259"/>
      <c r="P48" s="259"/>
      <c r="Q48" s="259"/>
      <c r="R48" s="259"/>
      <c r="S48" s="260">
        <f t="shared" si="0"/>
        <v>3500</v>
      </c>
      <c r="T48" s="261"/>
      <c r="U48" s="262"/>
    </row>
    <row r="49" spans="1:21" s="364" customFormat="1" ht="18" x14ac:dyDescent="0.25">
      <c r="A49" s="256">
        <v>43199</v>
      </c>
      <c r="B49" s="263" t="s">
        <v>325</v>
      </c>
      <c r="C49" s="263" t="s">
        <v>371</v>
      </c>
      <c r="D49" s="258"/>
      <c r="E49" s="258"/>
      <c r="F49" s="259"/>
      <c r="G49" s="259"/>
      <c r="H49" s="259"/>
      <c r="I49" s="259"/>
      <c r="J49" s="259">
        <v>800</v>
      </c>
      <c r="K49" s="259"/>
      <c r="L49" s="259"/>
      <c r="M49" s="259"/>
      <c r="N49" s="259"/>
      <c r="O49" s="259"/>
      <c r="P49" s="259"/>
      <c r="Q49" s="259"/>
      <c r="R49" s="259"/>
      <c r="S49" s="260">
        <f t="shared" si="0"/>
        <v>800</v>
      </c>
      <c r="T49" s="261"/>
      <c r="U49" s="262"/>
    </row>
    <row r="50" spans="1:21" s="364" customFormat="1" ht="18" x14ac:dyDescent="0.25">
      <c r="A50" s="256">
        <v>43208</v>
      </c>
      <c r="B50" s="263" t="s">
        <v>395</v>
      </c>
      <c r="C50" s="263" t="s">
        <v>402</v>
      </c>
      <c r="D50" s="258"/>
      <c r="E50" s="258"/>
      <c r="F50" s="259"/>
      <c r="G50" s="259"/>
      <c r="H50" s="259"/>
      <c r="I50" s="259"/>
      <c r="J50" s="259">
        <v>2400</v>
      </c>
      <c r="K50" s="259"/>
      <c r="L50" s="259"/>
      <c r="M50" s="259"/>
      <c r="N50" s="259"/>
      <c r="O50" s="259"/>
      <c r="P50" s="259"/>
      <c r="Q50" s="259"/>
      <c r="R50" s="259"/>
      <c r="S50" s="260">
        <f t="shared" si="0"/>
        <v>2400</v>
      </c>
      <c r="T50" s="261"/>
      <c r="U50" s="262"/>
    </row>
    <row r="51" spans="1:21" s="364" customFormat="1" ht="18" x14ac:dyDescent="0.25">
      <c r="A51" s="256">
        <v>43208</v>
      </c>
      <c r="B51" s="263" t="s">
        <v>396</v>
      </c>
      <c r="C51" s="263" t="s">
        <v>402</v>
      </c>
      <c r="D51" s="258"/>
      <c r="E51" s="258"/>
      <c r="F51" s="259"/>
      <c r="G51" s="259"/>
      <c r="H51" s="259"/>
      <c r="I51" s="259"/>
      <c r="J51" s="259">
        <v>1600</v>
      </c>
      <c r="K51" s="259"/>
      <c r="L51" s="259"/>
      <c r="M51" s="259"/>
      <c r="N51" s="259"/>
      <c r="O51" s="259"/>
      <c r="P51" s="259"/>
      <c r="Q51" s="259"/>
      <c r="R51" s="259"/>
      <c r="S51" s="260">
        <f t="shared" si="0"/>
        <v>1600</v>
      </c>
      <c r="T51" s="261"/>
      <c r="U51" s="262"/>
    </row>
    <row r="52" spans="1:21" s="364" customFormat="1" ht="18" x14ac:dyDescent="0.25">
      <c r="A52" s="256">
        <v>43208</v>
      </c>
      <c r="B52" s="257" t="s">
        <v>397</v>
      </c>
      <c r="C52" s="263" t="s">
        <v>402</v>
      </c>
      <c r="D52" s="258"/>
      <c r="E52" s="258"/>
      <c r="F52" s="259"/>
      <c r="G52" s="259"/>
      <c r="H52" s="259"/>
      <c r="I52" s="259"/>
      <c r="J52" s="259">
        <v>1600</v>
      </c>
      <c r="K52" s="259"/>
      <c r="L52" s="259"/>
      <c r="M52" s="259"/>
      <c r="N52" s="259"/>
      <c r="O52" s="259"/>
      <c r="P52" s="259"/>
      <c r="Q52" s="259"/>
      <c r="R52" s="259"/>
      <c r="S52" s="260">
        <f t="shared" si="0"/>
        <v>1600</v>
      </c>
      <c r="T52" s="264"/>
      <c r="U52" s="265"/>
    </row>
    <row r="53" spans="1:21" s="364" customFormat="1" ht="18" x14ac:dyDescent="0.25">
      <c r="A53" s="420">
        <v>43208</v>
      </c>
      <c r="B53" s="267" t="s">
        <v>398</v>
      </c>
      <c r="C53" s="263" t="s">
        <v>402</v>
      </c>
      <c r="D53" s="258"/>
      <c r="E53" s="258"/>
      <c r="F53" s="259"/>
      <c r="G53" s="259"/>
      <c r="H53" s="259"/>
      <c r="I53" s="259"/>
      <c r="J53" s="259">
        <v>1600</v>
      </c>
      <c r="K53" s="259"/>
      <c r="L53" s="259"/>
      <c r="M53" s="259"/>
      <c r="N53" s="259"/>
      <c r="O53" s="259"/>
      <c r="P53" s="259"/>
      <c r="Q53" s="259"/>
      <c r="R53" s="259"/>
      <c r="S53" s="268">
        <f t="shared" si="0"/>
        <v>1600</v>
      </c>
      <c r="T53" s="269"/>
      <c r="U53" s="270"/>
    </row>
    <row r="54" spans="1:21" s="364" customFormat="1" ht="18" x14ac:dyDescent="0.25">
      <c r="A54" s="420">
        <v>43208</v>
      </c>
      <c r="B54" s="267" t="s">
        <v>399</v>
      </c>
      <c r="C54" s="263" t="s">
        <v>402</v>
      </c>
      <c r="D54" s="258"/>
      <c r="E54" s="258"/>
      <c r="F54" s="259"/>
      <c r="G54" s="259"/>
      <c r="H54" s="259"/>
      <c r="I54" s="259"/>
      <c r="J54" s="259">
        <v>2400</v>
      </c>
      <c r="K54" s="259"/>
      <c r="L54" s="259"/>
      <c r="M54" s="259"/>
      <c r="N54" s="259"/>
      <c r="O54" s="259"/>
      <c r="P54" s="259"/>
      <c r="Q54" s="259"/>
      <c r="R54" s="259"/>
      <c r="S54" s="268">
        <f t="shared" si="0"/>
        <v>2400</v>
      </c>
      <c r="T54" s="269"/>
      <c r="U54" s="270"/>
    </row>
    <row r="55" spans="1:21" s="364" customFormat="1" ht="18" x14ac:dyDescent="0.25">
      <c r="A55" s="420">
        <v>43215</v>
      </c>
      <c r="B55" s="267" t="s">
        <v>400</v>
      </c>
      <c r="C55" s="263" t="s">
        <v>401</v>
      </c>
      <c r="D55" s="258"/>
      <c r="E55" s="258"/>
      <c r="F55" s="259"/>
      <c r="G55" s="259"/>
      <c r="H55" s="259"/>
      <c r="I55" s="259"/>
      <c r="J55" s="259">
        <v>2000</v>
      </c>
      <c r="K55" s="259"/>
      <c r="L55" s="259"/>
      <c r="M55" s="259"/>
      <c r="N55" s="259"/>
      <c r="O55" s="259"/>
      <c r="P55" s="259"/>
      <c r="Q55" s="259"/>
      <c r="R55" s="259"/>
      <c r="S55" s="268">
        <f t="shared" ref="S55:S60" si="1">+SUM(F55:R55)</f>
        <v>2000</v>
      </c>
      <c r="T55" s="269" t="s">
        <v>407</v>
      </c>
      <c r="U55" s="270"/>
    </row>
    <row r="56" spans="1:21" s="364" customFormat="1" ht="18" x14ac:dyDescent="0.25">
      <c r="A56" s="420">
        <v>43216</v>
      </c>
      <c r="B56" s="267" t="s">
        <v>181</v>
      </c>
      <c r="C56" s="263" t="s">
        <v>403</v>
      </c>
      <c r="D56" s="258"/>
      <c r="E56" s="258"/>
      <c r="F56" s="259"/>
      <c r="G56" s="259"/>
      <c r="H56" s="259"/>
      <c r="I56" s="259"/>
      <c r="J56" s="259"/>
      <c r="K56" s="259">
        <v>200</v>
      </c>
      <c r="L56" s="259"/>
      <c r="M56" s="259"/>
      <c r="N56" s="259"/>
      <c r="O56" s="259"/>
      <c r="P56" s="259"/>
      <c r="Q56" s="259"/>
      <c r="R56" s="259"/>
      <c r="S56" s="268">
        <f t="shared" si="1"/>
        <v>200</v>
      </c>
      <c r="T56" s="269" t="s">
        <v>410</v>
      </c>
      <c r="U56" s="270"/>
    </row>
    <row r="57" spans="1:21" s="364" customFormat="1" ht="18" x14ac:dyDescent="0.25">
      <c r="A57" s="420">
        <v>43214</v>
      </c>
      <c r="B57" s="267" t="s">
        <v>408</v>
      </c>
      <c r="C57" s="263" t="s">
        <v>409</v>
      </c>
      <c r="D57" s="258"/>
      <c r="E57" s="258"/>
      <c r="F57" s="259"/>
      <c r="G57" s="259"/>
      <c r="H57" s="259"/>
      <c r="I57" s="259"/>
      <c r="J57" s="259">
        <v>300</v>
      </c>
      <c r="K57" s="259"/>
      <c r="L57" s="259"/>
      <c r="M57" s="259"/>
      <c r="N57" s="259"/>
      <c r="O57" s="259"/>
      <c r="P57" s="259"/>
      <c r="Q57" s="259"/>
      <c r="R57" s="259"/>
      <c r="S57" s="268">
        <f t="shared" si="1"/>
        <v>300</v>
      </c>
      <c r="T57" s="269"/>
      <c r="U57" s="270"/>
    </row>
    <row r="58" spans="1:21" s="364" customFormat="1" ht="18" x14ac:dyDescent="0.25">
      <c r="A58" s="420"/>
      <c r="B58" s="267"/>
      <c r="C58" s="263"/>
      <c r="D58" s="258"/>
      <c r="E58" s="258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68">
        <f t="shared" si="1"/>
        <v>0</v>
      </c>
      <c r="T58" s="269"/>
      <c r="U58" s="270"/>
    </row>
    <row r="59" spans="1:21" s="364" customFormat="1" ht="18" x14ac:dyDescent="0.25">
      <c r="A59" s="420"/>
      <c r="B59" s="267"/>
      <c r="C59" s="263"/>
      <c r="D59" s="258"/>
      <c r="E59" s="258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68">
        <f t="shared" si="1"/>
        <v>0</v>
      </c>
      <c r="T59" s="269"/>
      <c r="U59" s="270"/>
    </row>
    <row r="60" spans="1:21" s="364" customFormat="1" ht="18" x14ac:dyDescent="0.25">
      <c r="A60" s="420"/>
      <c r="B60" s="267"/>
      <c r="C60" s="263"/>
      <c r="D60" s="258"/>
      <c r="E60" s="258"/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68">
        <f t="shared" si="1"/>
        <v>0</v>
      </c>
      <c r="T60" s="269"/>
      <c r="U60" s="270"/>
    </row>
    <row r="61" spans="1:21" s="364" customFormat="1" thickBot="1" x14ac:dyDescent="0.3">
      <c r="A61" s="266"/>
      <c r="B61" s="267"/>
      <c r="C61" s="267"/>
      <c r="D61" s="258"/>
      <c r="E61" s="258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68">
        <f t="shared" si="0"/>
        <v>0</v>
      </c>
      <c r="T61" s="269"/>
      <c r="U61" s="270"/>
    </row>
    <row r="62" spans="1:21" s="366" customFormat="1" thickBot="1" x14ac:dyDescent="0.3">
      <c r="A62" s="271" t="s">
        <v>64</v>
      </c>
      <c r="B62" s="272"/>
      <c r="C62" s="273"/>
      <c r="D62" s="274">
        <f t="shared" ref="D62:S62" si="2">SUM(D4:D61)</f>
        <v>0</v>
      </c>
      <c r="E62" s="274">
        <f t="shared" si="2"/>
        <v>0</v>
      </c>
      <c r="F62" s="274">
        <f t="shared" si="2"/>
        <v>0</v>
      </c>
      <c r="G62" s="274">
        <f t="shared" si="2"/>
        <v>0</v>
      </c>
      <c r="H62" s="274">
        <f t="shared" si="2"/>
        <v>0</v>
      </c>
      <c r="I62" s="274">
        <f t="shared" si="2"/>
        <v>0</v>
      </c>
      <c r="J62" s="274">
        <f t="shared" si="2"/>
        <v>67100</v>
      </c>
      <c r="K62" s="274">
        <f t="shared" si="2"/>
        <v>200</v>
      </c>
      <c r="L62" s="274">
        <f t="shared" si="2"/>
        <v>0</v>
      </c>
      <c r="M62" s="274">
        <f t="shared" si="2"/>
        <v>0</v>
      </c>
      <c r="N62" s="274">
        <f t="shared" si="2"/>
        <v>0</v>
      </c>
      <c r="O62" s="274">
        <f t="shared" si="2"/>
        <v>0</v>
      </c>
      <c r="P62" s="274">
        <f t="shared" si="2"/>
        <v>0</v>
      </c>
      <c r="Q62" s="274">
        <f t="shared" si="2"/>
        <v>0</v>
      </c>
      <c r="R62" s="274">
        <f t="shared" si="2"/>
        <v>0</v>
      </c>
      <c r="S62" s="274">
        <f t="shared" si="2"/>
        <v>67300</v>
      </c>
      <c r="T62" s="275"/>
      <c r="U62" s="276"/>
    </row>
    <row r="63" spans="1:21" s="218" customFormat="1" x14ac:dyDescent="0.3"/>
    <row r="64" spans="1:21" s="218" customFormat="1" ht="15.75" customHeight="1" thickBot="1" x14ac:dyDescent="0.35">
      <c r="Q64" s="282"/>
      <c r="R64" s="283"/>
    </row>
    <row r="65" spans="1:21" s="218" customFormat="1" ht="15.75" customHeight="1" thickBot="1" x14ac:dyDescent="0.35">
      <c r="P65" s="438" t="s">
        <v>106</v>
      </c>
      <c r="Q65" s="439"/>
      <c r="R65" s="284">
        <f>R62/S62</f>
        <v>0</v>
      </c>
    </row>
    <row r="66" spans="1:21" s="218" customFormat="1" ht="19.5" thickBot="1" x14ac:dyDescent="0.35"/>
    <row r="67" spans="1:21" s="218" customFormat="1" ht="19.5" thickBot="1" x14ac:dyDescent="0.35">
      <c r="A67" s="387" t="s">
        <v>65</v>
      </c>
      <c r="B67" s="288"/>
      <c r="C67" s="288"/>
      <c r="D67" s="288"/>
      <c r="E67" s="288"/>
      <c r="F67" s="293"/>
      <c r="G67" s="293"/>
      <c r="H67" s="297"/>
      <c r="I67" s="293"/>
      <c r="J67" s="293"/>
      <c r="K67" s="293"/>
      <c r="L67" s="293"/>
      <c r="M67" s="293"/>
      <c r="N67" s="293"/>
      <c r="O67" s="293"/>
      <c r="P67" s="293"/>
      <c r="Q67" s="293"/>
      <c r="R67" s="298"/>
      <c r="S67" s="308">
        <f>+SUM(F67:R67)</f>
        <v>0</v>
      </c>
    </row>
    <row r="68" spans="1:21" s="218" customFormat="1" ht="19.5" thickBot="1" x14ac:dyDescent="0.35">
      <c r="A68" s="348" t="s">
        <v>103</v>
      </c>
      <c r="B68" s="303"/>
      <c r="C68" s="303"/>
      <c r="D68" s="303"/>
      <c r="E68" s="303"/>
      <c r="F68" s="293"/>
      <c r="G68" s="293"/>
      <c r="H68" s="388"/>
      <c r="I68" s="293"/>
      <c r="J68" s="293"/>
      <c r="K68" s="293"/>
      <c r="L68" s="293"/>
      <c r="M68" s="293"/>
      <c r="N68" s="293"/>
      <c r="O68" s="293"/>
      <c r="P68" s="293"/>
      <c r="Q68" s="298"/>
      <c r="R68" s="307"/>
      <c r="S68" s="308">
        <f>+SUM(F68:R68)</f>
        <v>0</v>
      </c>
    </row>
    <row r="69" spans="1:21" s="320" customFormat="1" ht="19.5" thickBot="1" x14ac:dyDescent="0.35">
      <c r="A69" s="375" t="s">
        <v>66</v>
      </c>
      <c r="B69" s="312"/>
      <c r="C69" s="312"/>
      <c r="D69" s="313"/>
      <c r="E69" s="356"/>
      <c r="F69" s="314"/>
      <c r="G69" s="319"/>
      <c r="H69" s="298">
        <v>0</v>
      </c>
      <c r="I69" s="354"/>
      <c r="J69" s="326"/>
      <c r="K69" s="389"/>
      <c r="L69" s="326"/>
      <c r="M69" s="326"/>
      <c r="N69" s="326"/>
      <c r="O69" s="326"/>
      <c r="P69" s="326"/>
      <c r="Q69" s="326"/>
      <c r="R69" s="319"/>
      <c r="S69" s="316">
        <f>+SUM(F69:R69)</f>
        <v>0</v>
      </c>
    </row>
    <row r="70" spans="1:21" s="320" customFormat="1" ht="19.5" thickBot="1" x14ac:dyDescent="0.35">
      <c r="A70" s="330" t="s">
        <v>67</v>
      </c>
      <c r="B70" s="323"/>
      <c r="C70" s="323"/>
      <c r="D70" s="390"/>
      <c r="E70" s="324"/>
      <c r="F70" s="325"/>
      <c r="G70" s="314"/>
      <c r="H70" s="326"/>
      <c r="I70" s="327"/>
      <c r="J70" s="327"/>
      <c r="K70" s="298">
        <v>0</v>
      </c>
      <c r="L70" s="328"/>
      <c r="M70" s="314"/>
      <c r="N70" s="314"/>
      <c r="O70" s="314"/>
      <c r="P70" s="314"/>
      <c r="Q70" s="314"/>
      <c r="R70" s="327"/>
      <c r="S70" s="298">
        <f>+SUM(F70:R70)</f>
        <v>0</v>
      </c>
    </row>
    <row r="71" spans="1:21" s="320" customFormat="1" ht="19.5" thickBot="1" x14ac:dyDescent="0.35">
      <c r="A71" s="358" t="s">
        <v>68</v>
      </c>
      <c r="B71" s="358"/>
      <c r="C71" s="358"/>
      <c r="D71" s="330"/>
      <c r="E71" s="331">
        <f>+'CAJA CHICA'!E85</f>
        <v>1000</v>
      </c>
      <c r="F71" s="331">
        <f>+'CAJA CHICA'!F85</f>
        <v>0</v>
      </c>
      <c r="G71" s="331">
        <f>+'CAJA CHICA'!G85</f>
        <v>39</v>
      </c>
      <c r="H71" s="331">
        <f>+'CAJA CHICA'!H85</f>
        <v>0</v>
      </c>
      <c r="I71" s="331">
        <f>+'CAJA CHICA'!I85</f>
        <v>0</v>
      </c>
      <c r="J71" s="331">
        <f>+'CAJA CHICA'!J85</f>
        <v>0</v>
      </c>
      <c r="K71" s="331">
        <f>+'CAJA CHICA'!K85</f>
        <v>361</v>
      </c>
      <c r="L71" s="331">
        <f>+'CAJA CHICA'!L85</f>
        <v>0</v>
      </c>
      <c r="M71" s="331">
        <f>+'CAJA CHICA'!M85</f>
        <v>0</v>
      </c>
      <c r="N71" s="331">
        <f>+'CAJA CHICA'!N85</f>
        <v>0</v>
      </c>
      <c r="O71" s="331">
        <f>+'CAJA CHICA'!O85</f>
        <v>0</v>
      </c>
      <c r="P71" s="331">
        <f>+'CAJA CHICA'!P85</f>
        <v>0</v>
      </c>
      <c r="Q71" s="331">
        <f>+'CAJA CHICA'!Q85</f>
        <v>0</v>
      </c>
      <c r="R71" s="331">
        <f>+'CAJA CHICA'!R85</f>
        <v>0</v>
      </c>
      <c r="S71" s="331">
        <f>+'CAJA CHICA'!S85</f>
        <v>368</v>
      </c>
      <c r="T71" s="332"/>
    </row>
    <row r="72" spans="1:21" s="337" customFormat="1" thickBot="1" x14ac:dyDescent="0.3">
      <c r="A72" s="333" t="s">
        <v>69</v>
      </c>
      <c r="B72" s="271"/>
      <c r="C72" s="272"/>
      <c r="D72" s="272"/>
      <c r="E72" s="334" t="s">
        <v>70</v>
      </c>
      <c r="F72" s="335">
        <f t="shared" ref="F72:P72" si="3">+F71+F70+F62+F67+F69</f>
        <v>0</v>
      </c>
      <c r="G72" s="335">
        <f t="shared" si="3"/>
        <v>39</v>
      </c>
      <c r="H72" s="335">
        <f t="shared" si="3"/>
        <v>0</v>
      </c>
      <c r="I72" s="335">
        <f t="shared" si="3"/>
        <v>0</v>
      </c>
      <c r="J72" s="335">
        <f t="shared" si="3"/>
        <v>67100</v>
      </c>
      <c r="K72" s="335">
        <f t="shared" si="3"/>
        <v>561</v>
      </c>
      <c r="L72" s="335">
        <f t="shared" si="3"/>
        <v>0</v>
      </c>
      <c r="M72" s="335">
        <f t="shared" si="3"/>
        <v>0</v>
      </c>
      <c r="N72" s="335">
        <f t="shared" si="3"/>
        <v>0</v>
      </c>
      <c r="O72" s="335">
        <f t="shared" si="3"/>
        <v>0</v>
      </c>
      <c r="P72" s="335">
        <f t="shared" si="3"/>
        <v>0</v>
      </c>
      <c r="Q72" s="335">
        <f>SUM(Q71,Q62,Q71)</f>
        <v>0</v>
      </c>
      <c r="R72" s="335">
        <f>+R71+R70+R62+R69</f>
        <v>0</v>
      </c>
      <c r="S72" s="336">
        <f>+S71+S70+S62+S69+S67+D62+S68</f>
        <v>67668</v>
      </c>
    </row>
    <row r="73" spans="1:21" s="320" customFormat="1" ht="19.5" thickBot="1" x14ac:dyDescent="0.35">
      <c r="A73" s="338"/>
      <c r="D73" s="339"/>
      <c r="F73" s="339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</row>
    <row r="74" spans="1:21" s="320" customFormat="1" ht="19.5" thickBot="1" x14ac:dyDescent="0.35">
      <c r="A74" s="440" t="s">
        <v>71</v>
      </c>
      <c r="B74" s="440"/>
      <c r="C74" s="441"/>
      <c r="D74" s="340">
        <f>SUM(D62,E62,S62,S67,S68,S69,S70,S71)</f>
        <v>67668</v>
      </c>
      <c r="F74" s="332"/>
      <c r="G74" s="332"/>
      <c r="H74" s="332"/>
      <c r="I74" s="332"/>
      <c r="J74" s="332"/>
      <c r="K74" s="332"/>
      <c r="L74" s="332"/>
      <c r="M74" s="332"/>
      <c r="N74" s="332"/>
      <c r="O74" s="332"/>
      <c r="P74" s="332"/>
      <c r="Q74" s="332"/>
      <c r="R74" s="332"/>
      <c r="S74" s="337"/>
    </row>
    <row r="75" spans="1:21" s="320" customFormat="1" ht="19.5" thickBot="1" x14ac:dyDescent="0.35">
      <c r="A75" s="338"/>
      <c r="F75" s="332"/>
      <c r="G75" s="332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7"/>
    </row>
    <row r="76" spans="1:21" s="320" customFormat="1" ht="19.5" thickBot="1" x14ac:dyDescent="0.35">
      <c r="A76" s="442" t="s">
        <v>107</v>
      </c>
      <c r="B76" s="443"/>
      <c r="C76" s="443"/>
      <c r="D76" s="443"/>
      <c r="E76" s="444"/>
      <c r="F76" s="341">
        <f>+PRESUPUESTO!B7</f>
        <v>0</v>
      </c>
      <c r="G76" s="342">
        <f>+PRESUPUESTO!C7</f>
        <v>0</v>
      </c>
      <c r="H76" s="341">
        <f>+PRESUPUESTO!D7</f>
        <v>0</v>
      </c>
      <c r="I76" s="342">
        <f>+PRESUPUESTO!E7</f>
        <v>0</v>
      </c>
      <c r="J76" s="341">
        <f>+PRESUPUESTO!F7</f>
        <v>0</v>
      </c>
      <c r="K76" s="342">
        <f>+PRESUPUESTO!G7</f>
        <v>0</v>
      </c>
      <c r="L76" s="341">
        <f>+PRESUPUESTO!H7</f>
        <v>0</v>
      </c>
      <c r="M76" s="342">
        <f>+PRESUPUESTO!I7</f>
        <v>0</v>
      </c>
      <c r="N76" s="341">
        <f>+PRESUPUESTO!J7</f>
        <v>0</v>
      </c>
      <c r="O76" s="342">
        <f>+PRESUPUESTO!K7</f>
        <v>0</v>
      </c>
      <c r="P76" s="341">
        <f>+PRESUPUESTO!L7</f>
        <v>0</v>
      </c>
      <c r="Q76" s="342">
        <f>+PRESUPUESTO!M7</f>
        <v>0</v>
      </c>
      <c r="R76" s="341">
        <f>+PRESUPUESTO!P7</f>
        <v>0</v>
      </c>
      <c r="S76" s="341">
        <f>+PRESUPUESTO!Q7</f>
        <v>0</v>
      </c>
      <c r="T76" s="339"/>
      <c r="U76" s="339"/>
    </row>
    <row r="77" spans="1:21" s="320" customFormat="1" ht="19.5" thickBot="1" x14ac:dyDescent="0.35">
      <c r="A77" s="445" t="s">
        <v>72</v>
      </c>
      <c r="B77" s="446"/>
      <c r="C77" s="446"/>
      <c r="D77" s="446"/>
      <c r="E77" s="446"/>
      <c r="F77" s="343">
        <f t="shared" ref="F77:S77" si="4">+F76-F72</f>
        <v>0</v>
      </c>
      <c r="G77" s="341">
        <f t="shared" si="4"/>
        <v>-39</v>
      </c>
      <c r="H77" s="344">
        <f>+H76-H72</f>
        <v>0</v>
      </c>
      <c r="I77" s="341">
        <f>+I76-I72</f>
        <v>0</v>
      </c>
      <c r="J77" s="344">
        <f t="shared" si="4"/>
        <v>-67100</v>
      </c>
      <c r="K77" s="341">
        <f t="shared" si="4"/>
        <v>-561</v>
      </c>
      <c r="L77" s="344">
        <f t="shared" si="4"/>
        <v>0</v>
      </c>
      <c r="M77" s="341">
        <f t="shared" si="4"/>
        <v>0</v>
      </c>
      <c r="N77" s="344">
        <f t="shared" si="4"/>
        <v>0</v>
      </c>
      <c r="O77" s="341">
        <f t="shared" si="4"/>
        <v>0</v>
      </c>
      <c r="P77" s="344">
        <f t="shared" si="4"/>
        <v>0</v>
      </c>
      <c r="Q77" s="341">
        <f t="shared" si="4"/>
        <v>0</v>
      </c>
      <c r="R77" s="344">
        <f t="shared" si="4"/>
        <v>0</v>
      </c>
      <c r="S77" s="341">
        <f t="shared" si="4"/>
        <v>-67668</v>
      </c>
      <c r="T77" s="339"/>
      <c r="U77" s="339"/>
    </row>
    <row r="78" spans="1:21" s="382" customFormat="1" x14ac:dyDescent="0.3">
      <c r="A78" s="379"/>
      <c r="B78" s="379"/>
      <c r="C78" s="379"/>
      <c r="D78" s="379"/>
      <c r="E78" s="379"/>
      <c r="F78" s="380"/>
      <c r="G78" s="380"/>
      <c r="H78" s="380"/>
      <c r="I78" s="380"/>
      <c r="J78" s="380"/>
      <c r="K78" s="380"/>
      <c r="L78" s="380"/>
      <c r="M78" s="380"/>
      <c r="N78" s="380"/>
      <c r="O78" s="380"/>
      <c r="P78" s="380"/>
      <c r="Q78" s="380"/>
      <c r="R78" s="380"/>
      <c r="S78" s="381"/>
      <c r="T78" s="379"/>
      <c r="U78" s="379"/>
    </row>
    <row r="79" spans="1:21" s="382" customFormat="1" x14ac:dyDescent="0.3">
      <c r="A79" s="379"/>
      <c r="B79" s="379"/>
      <c r="C79" s="379"/>
      <c r="D79" s="379"/>
      <c r="E79" s="379"/>
      <c r="F79" s="380"/>
      <c r="G79" s="380"/>
      <c r="H79" s="380"/>
      <c r="I79" s="380"/>
      <c r="J79" s="380"/>
      <c r="K79" s="380"/>
      <c r="L79" s="380"/>
      <c r="M79" s="380"/>
      <c r="N79" s="380"/>
      <c r="O79" s="380"/>
      <c r="P79" s="380"/>
      <c r="Q79" s="380"/>
      <c r="R79" s="380"/>
      <c r="S79" s="195"/>
      <c r="T79" s="379"/>
      <c r="U79" s="379"/>
    </row>
    <row r="80" spans="1:21" s="382" customFormat="1" x14ac:dyDescent="0.3">
      <c r="A80" s="383"/>
      <c r="B80" s="379"/>
      <c r="C80" s="379"/>
      <c r="D80" s="379"/>
      <c r="E80" s="379"/>
      <c r="F80" s="380"/>
      <c r="G80" s="380"/>
      <c r="H80" s="380"/>
      <c r="I80" s="380"/>
      <c r="J80" s="380"/>
      <c r="K80" s="380"/>
      <c r="L80" s="380"/>
      <c r="M80" s="380"/>
      <c r="N80" s="380"/>
      <c r="O80" s="380"/>
      <c r="P80" s="380"/>
      <c r="Q80" s="380"/>
      <c r="R80" s="380"/>
      <c r="S80" s="195"/>
      <c r="T80" s="379"/>
      <c r="U80" s="379"/>
    </row>
    <row r="81" spans="1:21" s="382" customFormat="1" x14ac:dyDescent="0.3">
      <c r="A81" s="384"/>
      <c r="B81" s="379"/>
      <c r="C81" s="379"/>
      <c r="D81" s="379"/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195"/>
      <c r="T81" s="379"/>
      <c r="U81" s="379"/>
    </row>
    <row r="82" spans="1:21" s="382" customFormat="1" x14ac:dyDescent="0.3">
      <c r="A82" s="384"/>
      <c r="B82" s="379"/>
      <c r="C82" s="379"/>
      <c r="D82" s="379"/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195"/>
      <c r="T82" s="379"/>
      <c r="U82" s="379"/>
    </row>
    <row r="83" spans="1:21" s="382" customFormat="1" x14ac:dyDescent="0.3">
      <c r="A83" s="384"/>
      <c r="B83" s="379"/>
      <c r="C83" s="379"/>
      <c r="D83" s="379"/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195"/>
      <c r="T83" s="379"/>
      <c r="U83" s="379"/>
    </row>
    <row r="84" spans="1:21" s="382" customFormat="1" x14ac:dyDescent="0.3">
      <c r="A84" s="384"/>
      <c r="B84" s="379"/>
      <c r="C84" s="379"/>
      <c r="D84" s="379"/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195"/>
      <c r="T84" s="379"/>
      <c r="U84" s="379"/>
    </row>
    <row r="85" spans="1:21" s="382" customFormat="1" x14ac:dyDescent="0.3">
      <c r="A85" s="384"/>
      <c r="B85" s="379"/>
      <c r="C85" s="379"/>
      <c r="D85" s="379"/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195"/>
      <c r="T85" s="379"/>
      <c r="U85" s="379"/>
    </row>
    <row r="86" spans="1:21" s="382" customFormat="1" x14ac:dyDescent="0.3">
      <c r="A86" s="384"/>
      <c r="C86" s="379"/>
      <c r="D86" s="379"/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195"/>
      <c r="T86" s="379"/>
      <c r="U86" s="379"/>
    </row>
    <row r="87" spans="1:21" s="382" customFormat="1" x14ac:dyDescent="0.3">
      <c r="A87" s="384"/>
      <c r="D87" s="379"/>
      <c r="E87" s="379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195"/>
      <c r="T87" s="379"/>
      <c r="U87" s="379"/>
    </row>
    <row r="88" spans="1:21" s="382" customFormat="1" x14ac:dyDescent="0.3">
      <c r="A88" s="384"/>
      <c r="B88" s="379"/>
      <c r="C88" s="379"/>
      <c r="D88" s="379"/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195"/>
      <c r="T88" s="379"/>
      <c r="U88" s="379"/>
    </row>
    <row r="89" spans="1:21" x14ac:dyDescent="0.3">
      <c r="D89" s="379"/>
      <c r="E89" s="379"/>
    </row>
    <row r="90" spans="1:21" x14ac:dyDescent="0.3">
      <c r="D90" s="379"/>
      <c r="E90" s="379"/>
    </row>
    <row r="91" spans="1:21" x14ac:dyDescent="0.3">
      <c r="D91" s="379"/>
      <c r="E91" s="379"/>
    </row>
    <row r="92" spans="1:21" x14ac:dyDescent="0.3">
      <c r="D92" s="379"/>
      <c r="E92" s="379"/>
    </row>
    <row r="93" spans="1:21" x14ac:dyDescent="0.3">
      <c r="D93" s="379"/>
      <c r="E93" s="379"/>
    </row>
    <row r="94" spans="1:21" x14ac:dyDescent="0.3">
      <c r="D94" s="379"/>
      <c r="E94" s="379"/>
    </row>
    <row r="95" spans="1:21" x14ac:dyDescent="0.3">
      <c r="D95" s="379"/>
      <c r="E95" s="379"/>
    </row>
    <row r="96" spans="1:21" x14ac:dyDescent="0.3">
      <c r="D96" s="379"/>
      <c r="E96" s="379"/>
    </row>
    <row r="97" spans="4:5" x14ac:dyDescent="0.3">
      <c r="D97" s="379"/>
      <c r="E97" s="379"/>
    </row>
    <row r="98" spans="4:5" x14ac:dyDescent="0.3">
      <c r="D98" s="379"/>
      <c r="E98" s="379"/>
    </row>
    <row r="99" spans="4:5" x14ac:dyDescent="0.3">
      <c r="D99" s="379"/>
      <c r="E99" s="379"/>
    </row>
    <row r="100" spans="4:5" x14ac:dyDescent="0.3">
      <c r="D100" s="379"/>
      <c r="E100" s="379"/>
    </row>
    <row r="101" spans="4:5" x14ac:dyDescent="0.3">
      <c r="D101" s="379"/>
      <c r="E101" s="379"/>
    </row>
    <row r="102" spans="4:5" x14ac:dyDescent="0.3">
      <c r="D102" s="379"/>
      <c r="E102" s="379"/>
    </row>
    <row r="103" spans="4:5" x14ac:dyDescent="0.3">
      <c r="D103" s="379"/>
      <c r="E103" s="379"/>
    </row>
    <row r="104" spans="4:5" x14ac:dyDescent="0.3">
      <c r="D104" s="379"/>
      <c r="E104" s="379"/>
    </row>
    <row r="105" spans="4:5" x14ac:dyDescent="0.3">
      <c r="D105" s="379"/>
      <c r="E105" s="379"/>
    </row>
    <row r="106" spans="4:5" x14ac:dyDescent="0.3">
      <c r="D106" s="379"/>
      <c r="E106" s="379"/>
    </row>
    <row r="107" spans="4:5" x14ac:dyDescent="0.3">
      <c r="D107" s="379"/>
      <c r="E107" s="379"/>
    </row>
    <row r="108" spans="4:5" x14ac:dyDescent="0.3">
      <c r="D108" s="379"/>
      <c r="E108" s="379"/>
    </row>
    <row r="109" spans="4:5" x14ac:dyDescent="0.3">
      <c r="D109" s="379"/>
      <c r="E109" s="379"/>
    </row>
    <row r="110" spans="4:5" x14ac:dyDescent="0.3">
      <c r="D110" s="379"/>
      <c r="E110" s="379"/>
    </row>
    <row r="111" spans="4:5" x14ac:dyDescent="0.3">
      <c r="D111" s="379"/>
      <c r="E111" s="379"/>
    </row>
    <row r="112" spans="4:5" x14ac:dyDescent="0.3">
      <c r="D112" s="379"/>
      <c r="E112" s="379"/>
    </row>
    <row r="113" spans="4:5" x14ac:dyDescent="0.3">
      <c r="D113" s="379"/>
      <c r="E113" s="379"/>
    </row>
    <row r="114" spans="4:5" x14ac:dyDescent="0.3">
      <c r="D114" s="379"/>
      <c r="E114" s="379"/>
    </row>
    <row r="115" spans="4:5" x14ac:dyDescent="0.3">
      <c r="D115" s="379"/>
      <c r="E115" s="379"/>
    </row>
    <row r="116" spans="4:5" x14ac:dyDescent="0.3">
      <c r="D116" s="379"/>
      <c r="E116" s="379"/>
    </row>
    <row r="117" spans="4:5" x14ac:dyDescent="0.3">
      <c r="D117" s="379"/>
      <c r="E117" s="379"/>
    </row>
    <row r="118" spans="4:5" x14ac:dyDescent="0.3">
      <c r="D118" s="379"/>
      <c r="E118" s="379"/>
    </row>
    <row r="119" spans="4:5" x14ac:dyDescent="0.3">
      <c r="D119" s="379"/>
      <c r="E119" s="379"/>
    </row>
    <row r="120" spans="4:5" x14ac:dyDescent="0.3">
      <c r="D120" s="379"/>
      <c r="E120" s="379"/>
    </row>
    <row r="121" spans="4:5" x14ac:dyDescent="0.3">
      <c r="D121" s="379"/>
      <c r="E121" s="379"/>
    </row>
    <row r="122" spans="4:5" x14ac:dyDescent="0.3">
      <c r="D122" s="379"/>
      <c r="E122" s="379"/>
    </row>
    <row r="123" spans="4:5" x14ac:dyDescent="0.3">
      <c r="D123" s="379"/>
      <c r="E123" s="379"/>
    </row>
    <row r="124" spans="4:5" x14ac:dyDescent="0.3">
      <c r="D124" s="379"/>
      <c r="E124" s="379"/>
    </row>
    <row r="125" spans="4:5" x14ac:dyDescent="0.3">
      <c r="D125" s="379"/>
      <c r="E125" s="379"/>
    </row>
    <row r="126" spans="4:5" x14ac:dyDescent="0.3">
      <c r="D126" s="379"/>
      <c r="E126" s="379"/>
    </row>
    <row r="127" spans="4:5" x14ac:dyDescent="0.3">
      <c r="D127" s="379"/>
    </row>
    <row r="128" spans="4:5" x14ac:dyDescent="0.3">
      <c r="D128" s="379"/>
    </row>
    <row r="129" spans="4:4" x14ac:dyDescent="0.3">
      <c r="D129" s="379"/>
    </row>
    <row r="130" spans="4:4" x14ac:dyDescent="0.3">
      <c r="D130" s="379"/>
    </row>
    <row r="131" spans="4:4" x14ac:dyDescent="0.3">
      <c r="D131" s="379"/>
    </row>
    <row r="132" spans="4:4" x14ac:dyDescent="0.3">
      <c r="D132" s="379"/>
    </row>
    <row r="133" spans="4:4" x14ac:dyDescent="0.3">
      <c r="D133" s="379"/>
    </row>
    <row r="134" spans="4:4" x14ac:dyDescent="0.3">
      <c r="D134" s="379"/>
    </row>
  </sheetData>
  <sheetProtection sheet="1" objects="1" scenarios="1" formatColumns="0" insertColumns="0" insertRows="0" deleteRows="0" autoFilter="0"/>
  <autoFilter ref="A3:U3"/>
  <mergeCells count="8">
    <mergeCell ref="P65:Q65"/>
    <mergeCell ref="A74:C74"/>
    <mergeCell ref="A76:E76"/>
    <mergeCell ref="A77:E77"/>
    <mergeCell ref="A1:F1"/>
    <mergeCell ref="G1:U1"/>
    <mergeCell ref="D2:E2"/>
    <mergeCell ref="F2:R2"/>
  </mergeCells>
  <conditionalFormatting sqref="A77 F77:S77">
    <cfRule type="cellIs" dxfId="53" priority="9" stopIfTrue="1" operator="lessThan">
      <formula>0</formula>
    </cfRule>
  </conditionalFormatting>
  <conditionalFormatting sqref="R64">
    <cfRule type="cellIs" dxfId="52" priority="2" operator="greaterThan">
      <formula>0.03</formula>
    </cfRule>
    <cfRule type="cellIs" dxfId="51" priority="3" operator="greaterThan">
      <formula>0.2776</formula>
    </cfRule>
    <cfRule type="cellIs" dxfId="50" priority="4" operator="greaterThan">
      <formula>0.2776</formula>
    </cfRule>
    <cfRule type="cellIs" dxfId="49" priority="5" operator="greaterThan">
      <formula>0.05</formula>
    </cfRule>
  </conditionalFormatting>
  <conditionalFormatting sqref="R65">
    <cfRule type="cellIs" dxfId="48" priority="1" operator="greaterThan">
      <formula>0.05</formula>
    </cfRule>
  </conditionalFormatting>
  <printOptions verticalCentered="1"/>
  <pageMargins left="0" right="0" top="0" bottom="0" header="0" footer="0"/>
  <pageSetup paperSize="9" scale="57" orientation="landscape" horizontalDpi="1200" verticalDpi="1200" r:id="rId1"/>
  <rowBreaks count="1" manualBreakCount="1">
    <brk id="77" max="16383" man="1"/>
  </rowBreaks>
  <colBreaks count="1" manualBreakCount="1">
    <brk id="19" max="3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view="pageBreakPreview" zoomScale="80" zoomScaleSheetLayoutView="80" workbookViewId="0">
      <pane ySplit="1" topLeftCell="A2" activePane="bottomLeft" state="frozen"/>
      <selection pane="bottomLeft" sqref="A1:F1"/>
    </sheetView>
  </sheetViews>
  <sheetFormatPr baseColWidth="10" defaultRowHeight="18.75" x14ac:dyDescent="0.3"/>
  <cols>
    <col min="1" max="1" width="13.28515625" style="195" customWidth="1"/>
    <col min="2" max="2" width="41.7109375" style="195" customWidth="1"/>
    <col min="3" max="3" width="51.5703125" style="195" customWidth="1"/>
    <col min="4" max="4" width="18.28515625" style="195" customWidth="1"/>
    <col min="5" max="5" width="16.28515625" style="195" customWidth="1"/>
    <col min="6" max="6" width="16.140625" style="195" customWidth="1"/>
    <col min="7" max="7" width="17.7109375" style="195" customWidth="1"/>
    <col min="8" max="8" width="17" style="195" customWidth="1"/>
    <col min="9" max="9" width="13" style="195" customWidth="1"/>
    <col min="10" max="10" width="18.85546875" style="195" customWidth="1"/>
    <col min="11" max="11" width="17" style="195" customWidth="1"/>
    <col min="12" max="12" width="10.42578125" style="195" bestFit="1" customWidth="1"/>
    <col min="13" max="13" width="10" style="195" customWidth="1"/>
    <col min="14" max="14" width="11.28515625" style="195" customWidth="1"/>
    <col min="15" max="15" width="10.5703125" style="195" customWidth="1"/>
    <col min="16" max="16" width="12.85546875" style="195" customWidth="1"/>
    <col min="17" max="17" width="15" style="195" customWidth="1"/>
    <col min="18" max="18" width="12.42578125" style="195" customWidth="1"/>
    <col min="19" max="19" width="19.7109375" style="195" customWidth="1"/>
    <col min="20" max="20" width="11.42578125" style="195"/>
    <col min="21" max="21" width="9.7109375" style="195" customWidth="1"/>
    <col min="22" max="255" width="11.42578125" style="195"/>
    <col min="256" max="256" width="7.140625" style="195" customWidth="1"/>
    <col min="257" max="257" width="17.85546875" style="195" customWidth="1"/>
    <col min="258" max="258" width="44.28515625" style="195" customWidth="1"/>
    <col min="259" max="259" width="10.42578125" style="195" customWidth="1"/>
    <col min="260" max="260" width="10.5703125" style="195" customWidth="1"/>
    <col min="261" max="261" width="11.140625" style="195" bestFit="1" customWidth="1"/>
    <col min="262" max="262" width="10.5703125" style="195" bestFit="1" customWidth="1"/>
    <col min="263" max="263" width="9.7109375" style="195" bestFit="1" customWidth="1"/>
    <col min="264" max="264" width="13" style="195" customWidth="1"/>
    <col min="265" max="265" width="11.42578125" style="195"/>
    <col min="266" max="266" width="11" style="195" customWidth="1"/>
    <col min="267" max="267" width="10.28515625" style="195" bestFit="1" customWidth="1"/>
    <col min="268" max="269" width="10" style="195" customWidth="1"/>
    <col min="270" max="270" width="9.140625" style="195" customWidth="1"/>
    <col min="271" max="271" width="12" style="195" customWidth="1"/>
    <col min="272" max="272" width="12.140625" style="195" customWidth="1"/>
    <col min="273" max="274" width="9.28515625" style="195" customWidth="1"/>
    <col min="275" max="275" width="10.85546875" style="195" bestFit="1" customWidth="1"/>
    <col min="276" max="276" width="11.42578125" style="195"/>
    <col min="277" max="277" width="9.7109375" style="195" customWidth="1"/>
    <col min="278" max="511" width="11.42578125" style="195"/>
    <col min="512" max="512" width="7.140625" style="195" customWidth="1"/>
    <col min="513" max="513" width="17.85546875" style="195" customWidth="1"/>
    <col min="514" max="514" width="44.28515625" style="195" customWidth="1"/>
    <col min="515" max="515" width="10.42578125" style="195" customWidth="1"/>
    <col min="516" max="516" width="10.5703125" style="195" customWidth="1"/>
    <col min="517" max="517" width="11.140625" style="195" bestFit="1" customWidth="1"/>
    <col min="518" max="518" width="10.5703125" style="195" bestFit="1" customWidth="1"/>
    <col min="519" max="519" width="9.7109375" style="195" bestFit="1" customWidth="1"/>
    <col min="520" max="520" width="13" style="195" customWidth="1"/>
    <col min="521" max="521" width="11.42578125" style="195"/>
    <col min="522" max="522" width="11" style="195" customWidth="1"/>
    <col min="523" max="523" width="10.28515625" style="195" bestFit="1" customWidth="1"/>
    <col min="524" max="525" width="10" style="195" customWidth="1"/>
    <col min="526" max="526" width="9.140625" style="195" customWidth="1"/>
    <col min="527" max="527" width="12" style="195" customWidth="1"/>
    <col min="528" max="528" width="12.140625" style="195" customWidth="1"/>
    <col min="529" max="530" width="9.28515625" style="195" customWidth="1"/>
    <col min="531" max="531" width="10.85546875" style="195" bestFit="1" customWidth="1"/>
    <col min="532" max="532" width="11.42578125" style="195"/>
    <col min="533" max="533" width="9.7109375" style="195" customWidth="1"/>
    <col min="534" max="767" width="11.42578125" style="195"/>
    <col min="768" max="768" width="7.140625" style="195" customWidth="1"/>
    <col min="769" max="769" width="17.85546875" style="195" customWidth="1"/>
    <col min="770" max="770" width="44.28515625" style="195" customWidth="1"/>
    <col min="771" max="771" width="10.42578125" style="195" customWidth="1"/>
    <col min="772" max="772" width="10.5703125" style="195" customWidth="1"/>
    <col min="773" max="773" width="11.140625" style="195" bestFit="1" customWidth="1"/>
    <col min="774" max="774" width="10.5703125" style="195" bestFit="1" customWidth="1"/>
    <col min="775" max="775" width="9.7109375" style="195" bestFit="1" customWidth="1"/>
    <col min="776" max="776" width="13" style="195" customWidth="1"/>
    <col min="777" max="777" width="11.42578125" style="195"/>
    <col min="778" max="778" width="11" style="195" customWidth="1"/>
    <col min="779" max="779" width="10.28515625" style="195" bestFit="1" customWidth="1"/>
    <col min="780" max="781" width="10" style="195" customWidth="1"/>
    <col min="782" max="782" width="9.140625" style="195" customWidth="1"/>
    <col min="783" max="783" width="12" style="195" customWidth="1"/>
    <col min="784" max="784" width="12.140625" style="195" customWidth="1"/>
    <col min="785" max="786" width="9.28515625" style="195" customWidth="1"/>
    <col min="787" max="787" width="10.85546875" style="195" bestFit="1" customWidth="1"/>
    <col min="788" max="788" width="11.42578125" style="195"/>
    <col min="789" max="789" width="9.7109375" style="195" customWidth="1"/>
    <col min="790" max="1023" width="11.42578125" style="195"/>
    <col min="1024" max="1024" width="7.140625" style="195" customWidth="1"/>
    <col min="1025" max="1025" width="17.85546875" style="195" customWidth="1"/>
    <col min="1026" max="1026" width="44.28515625" style="195" customWidth="1"/>
    <col min="1027" max="1027" width="10.42578125" style="195" customWidth="1"/>
    <col min="1028" max="1028" width="10.5703125" style="195" customWidth="1"/>
    <col min="1029" max="1029" width="11.140625" style="195" bestFit="1" customWidth="1"/>
    <col min="1030" max="1030" width="10.5703125" style="195" bestFit="1" customWidth="1"/>
    <col min="1031" max="1031" width="9.7109375" style="195" bestFit="1" customWidth="1"/>
    <col min="1032" max="1032" width="13" style="195" customWidth="1"/>
    <col min="1033" max="1033" width="11.42578125" style="195"/>
    <col min="1034" max="1034" width="11" style="195" customWidth="1"/>
    <col min="1035" max="1035" width="10.28515625" style="195" bestFit="1" customWidth="1"/>
    <col min="1036" max="1037" width="10" style="195" customWidth="1"/>
    <col min="1038" max="1038" width="9.140625" style="195" customWidth="1"/>
    <col min="1039" max="1039" width="12" style="195" customWidth="1"/>
    <col min="1040" max="1040" width="12.140625" style="195" customWidth="1"/>
    <col min="1041" max="1042" width="9.28515625" style="195" customWidth="1"/>
    <col min="1043" max="1043" width="10.85546875" style="195" bestFit="1" customWidth="1"/>
    <col min="1044" max="1044" width="11.42578125" style="195"/>
    <col min="1045" max="1045" width="9.7109375" style="195" customWidth="1"/>
    <col min="1046" max="1279" width="11.42578125" style="195"/>
    <col min="1280" max="1280" width="7.140625" style="195" customWidth="1"/>
    <col min="1281" max="1281" width="17.85546875" style="195" customWidth="1"/>
    <col min="1282" max="1282" width="44.28515625" style="195" customWidth="1"/>
    <col min="1283" max="1283" width="10.42578125" style="195" customWidth="1"/>
    <col min="1284" max="1284" width="10.5703125" style="195" customWidth="1"/>
    <col min="1285" max="1285" width="11.140625" style="195" bestFit="1" customWidth="1"/>
    <col min="1286" max="1286" width="10.5703125" style="195" bestFit="1" customWidth="1"/>
    <col min="1287" max="1287" width="9.7109375" style="195" bestFit="1" customWidth="1"/>
    <col min="1288" max="1288" width="13" style="195" customWidth="1"/>
    <col min="1289" max="1289" width="11.42578125" style="195"/>
    <col min="1290" max="1290" width="11" style="195" customWidth="1"/>
    <col min="1291" max="1291" width="10.28515625" style="195" bestFit="1" customWidth="1"/>
    <col min="1292" max="1293" width="10" style="195" customWidth="1"/>
    <col min="1294" max="1294" width="9.140625" style="195" customWidth="1"/>
    <col min="1295" max="1295" width="12" style="195" customWidth="1"/>
    <col min="1296" max="1296" width="12.140625" style="195" customWidth="1"/>
    <col min="1297" max="1298" width="9.28515625" style="195" customWidth="1"/>
    <col min="1299" max="1299" width="10.85546875" style="195" bestFit="1" customWidth="1"/>
    <col min="1300" max="1300" width="11.42578125" style="195"/>
    <col min="1301" max="1301" width="9.7109375" style="195" customWidth="1"/>
    <col min="1302" max="1535" width="11.42578125" style="195"/>
    <col min="1536" max="1536" width="7.140625" style="195" customWidth="1"/>
    <col min="1537" max="1537" width="17.85546875" style="195" customWidth="1"/>
    <col min="1538" max="1538" width="44.28515625" style="195" customWidth="1"/>
    <col min="1539" max="1539" width="10.42578125" style="195" customWidth="1"/>
    <col min="1540" max="1540" width="10.5703125" style="195" customWidth="1"/>
    <col min="1541" max="1541" width="11.140625" style="195" bestFit="1" customWidth="1"/>
    <col min="1542" max="1542" width="10.5703125" style="195" bestFit="1" customWidth="1"/>
    <col min="1543" max="1543" width="9.7109375" style="195" bestFit="1" customWidth="1"/>
    <col min="1544" max="1544" width="13" style="195" customWidth="1"/>
    <col min="1545" max="1545" width="11.42578125" style="195"/>
    <col min="1546" max="1546" width="11" style="195" customWidth="1"/>
    <col min="1547" max="1547" width="10.28515625" style="195" bestFit="1" customWidth="1"/>
    <col min="1548" max="1549" width="10" style="195" customWidth="1"/>
    <col min="1550" max="1550" width="9.140625" style="195" customWidth="1"/>
    <col min="1551" max="1551" width="12" style="195" customWidth="1"/>
    <col min="1552" max="1552" width="12.140625" style="195" customWidth="1"/>
    <col min="1553" max="1554" width="9.28515625" style="195" customWidth="1"/>
    <col min="1555" max="1555" width="10.85546875" style="195" bestFit="1" customWidth="1"/>
    <col min="1556" max="1556" width="11.42578125" style="195"/>
    <col min="1557" max="1557" width="9.7109375" style="195" customWidth="1"/>
    <col min="1558" max="1791" width="11.42578125" style="195"/>
    <col min="1792" max="1792" width="7.140625" style="195" customWidth="1"/>
    <col min="1793" max="1793" width="17.85546875" style="195" customWidth="1"/>
    <col min="1794" max="1794" width="44.28515625" style="195" customWidth="1"/>
    <col min="1795" max="1795" width="10.42578125" style="195" customWidth="1"/>
    <col min="1796" max="1796" width="10.5703125" style="195" customWidth="1"/>
    <col min="1797" max="1797" width="11.140625" style="195" bestFit="1" customWidth="1"/>
    <col min="1798" max="1798" width="10.5703125" style="195" bestFit="1" customWidth="1"/>
    <col min="1799" max="1799" width="9.7109375" style="195" bestFit="1" customWidth="1"/>
    <col min="1800" max="1800" width="13" style="195" customWidth="1"/>
    <col min="1801" max="1801" width="11.42578125" style="195"/>
    <col min="1802" max="1802" width="11" style="195" customWidth="1"/>
    <col min="1803" max="1803" width="10.28515625" style="195" bestFit="1" customWidth="1"/>
    <col min="1804" max="1805" width="10" style="195" customWidth="1"/>
    <col min="1806" max="1806" width="9.140625" style="195" customWidth="1"/>
    <col min="1807" max="1807" width="12" style="195" customWidth="1"/>
    <col min="1808" max="1808" width="12.140625" style="195" customWidth="1"/>
    <col min="1809" max="1810" width="9.28515625" style="195" customWidth="1"/>
    <col min="1811" max="1811" width="10.85546875" style="195" bestFit="1" customWidth="1"/>
    <col min="1812" max="1812" width="11.42578125" style="195"/>
    <col min="1813" max="1813" width="9.7109375" style="195" customWidth="1"/>
    <col min="1814" max="2047" width="11.42578125" style="195"/>
    <col min="2048" max="2048" width="7.140625" style="195" customWidth="1"/>
    <col min="2049" max="2049" width="17.85546875" style="195" customWidth="1"/>
    <col min="2050" max="2050" width="44.28515625" style="195" customWidth="1"/>
    <col min="2051" max="2051" width="10.42578125" style="195" customWidth="1"/>
    <col min="2052" max="2052" width="10.5703125" style="195" customWidth="1"/>
    <col min="2053" max="2053" width="11.140625" style="195" bestFit="1" customWidth="1"/>
    <col min="2054" max="2054" width="10.5703125" style="195" bestFit="1" customWidth="1"/>
    <col min="2055" max="2055" width="9.7109375" style="195" bestFit="1" customWidth="1"/>
    <col min="2056" max="2056" width="13" style="195" customWidth="1"/>
    <col min="2057" max="2057" width="11.42578125" style="195"/>
    <col min="2058" max="2058" width="11" style="195" customWidth="1"/>
    <col min="2059" max="2059" width="10.28515625" style="195" bestFit="1" customWidth="1"/>
    <col min="2060" max="2061" width="10" style="195" customWidth="1"/>
    <col min="2062" max="2062" width="9.140625" style="195" customWidth="1"/>
    <col min="2063" max="2063" width="12" style="195" customWidth="1"/>
    <col min="2064" max="2064" width="12.140625" style="195" customWidth="1"/>
    <col min="2065" max="2066" width="9.28515625" style="195" customWidth="1"/>
    <col min="2067" max="2067" width="10.85546875" style="195" bestFit="1" customWidth="1"/>
    <col min="2068" max="2068" width="11.42578125" style="195"/>
    <col min="2069" max="2069" width="9.7109375" style="195" customWidth="1"/>
    <col min="2070" max="2303" width="11.42578125" style="195"/>
    <col min="2304" max="2304" width="7.140625" style="195" customWidth="1"/>
    <col min="2305" max="2305" width="17.85546875" style="195" customWidth="1"/>
    <col min="2306" max="2306" width="44.28515625" style="195" customWidth="1"/>
    <col min="2307" max="2307" width="10.42578125" style="195" customWidth="1"/>
    <col min="2308" max="2308" width="10.5703125" style="195" customWidth="1"/>
    <col min="2309" max="2309" width="11.140625" style="195" bestFit="1" customWidth="1"/>
    <col min="2310" max="2310" width="10.5703125" style="195" bestFit="1" customWidth="1"/>
    <col min="2311" max="2311" width="9.7109375" style="195" bestFit="1" customWidth="1"/>
    <col min="2312" max="2312" width="13" style="195" customWidth="1"/>
    <col min="2313" max="2313" width="11.42578125" style="195"/>
    <col min="2314" max="2314" width="11" style="195" customWidth="1"/>
    <col min="2315" max="2315" width="10.28515625" style="195" bestFit="1" customWidth="1"/>
    <col min="2316" max="2317" width="10" style="195" customWidth="1"/>
    <col min="2318" max="2318" width="9.140625" style="195" customWidth="1"/>
    <col min="2319" max="2319" width="12" style="195" customWidth="1"/>
    <col min="2320" max="2320" width="12.140625" style="195" customWidth="1"/>
    <col min="2321" max="2322" width="9.28515625" style="195" customWidth="1"/>
    <col min="2323" max="2323" width="10.85546875" style="195" bestFit="1" customWidth="1"/>
    <col min="2324" max="2324" width="11.42578125" style="195"/>
    <col min="2325" max="2325" width="9.7109375" style="195" customWidth="1"/>
    <col min="2326" max="2559" width="11.42578125" style="195"/>
    <col min="2560" max="2560" width="7.140625" style="195" customWidth="1"/>
    <col min="2561" max="2561" width="17.85546875" style="195" customWidth="1"/>
    <col min="2562" max="2562" width="44.28515625" style="195" customWidth="1"/>
    <col min="2563" max="2563" width="10.42578125" style="195" customWidth="1"/>
    <col min="2564" max="2564" width="10.5703125" style="195" customWidth="1"/>
    <col min="2565" max="2565" width="11.140625" style="195" bestFit="1" customWidth="1"/>
    <col min="2566" max="2566" width="10.5703125" style="195" bestFit="1" customWidth="1"/>
    <col min="2567" max="2567" width="9.7109375" style="195" bestFit="1" customWidth="1"/>
    <col min="2568" max="2568" width="13" style="195" customWidth="1"/>
    <col min="2569" max="2569" width="11.42578125" style="195"/>
    <col min="2570" max="2570" width="11" style="195" customWidth="1"/>
    <col min="2571" max="2571" width="10.28515625" style="195" bestFit="1" customWidth="1"/>
    <col min="2572" max="2573" width="10" style="195" customWidth="1"/>
    <col min="2574" max="2574" width="9.140625" style="195" customWidth="1"/>
    <col min="2575" max="2575" width="12" style="195" customWidth="1"/>
    <col min="2576" max="2576" width="12.140625" style="195" customWidth="1"/>
    <col min="2577" max="2578" width="9.28515625" style="195" customWidth="1"/>
    <col min="2579" max="2579" width="10.85546875" style="195" bestFit="1" customWidth="1"/>
    <col min="2580" max="2580" width="11.42578125" style="195"/>
    <col min="2581" max="2581" width="9.7109375" style="195" customWidth="1"/>
    <col min="2582" max="2815" width="11.42578125" style="195"/>
    <col min="2816" max="2816" width="7.140625" style="195" customWidth="1"/>
    <col min="2817" max="2817" width="17.85546875" style="195" customWidth="1"/>
    <col min="2818" max="2818" width="44.28515625" style="195" customWidth="1"/>
    <col min="2819" max="2819" width="10.42578125" style="195" customWidth="1"/>
    <col min="2820" max="2820" width="10.5703125" style="195" customWidth="1"/>
    <col min="2821" max="2821" width="11.140625" style="195" bestFit="1" customWidth="1"/>
    <col min="2822" max="2822" width="10.5703125" style="195" bestFit="1" customWidth="1"/>
    <col min="2823" max="2823" width="9.7109375" style="195" bestFit="1" customWidth="1"/>
    <col min="2824" max="2824" width="13" style="195" customWidth="1"/>
    <col min="2825" max="2825" width="11.42578125" style="195"/>
    <col min="2826" max="2826" width="11" style="195" customWidth="1"/>
    <col min="2827" max="2827" width="10.28515625" style="195" bestFit="1" customWidth="1"/>
    <col min="2828" max="2829" width="10" style="195" customWidth="1"/>
    <col min="2830" max="2830" width="9.140625" style="195" customWidth="1"/>
    <col min="2831" max="2831" width="12" style="195" customWidth="1"/>
    <col min="2832" max="2832" width="12.140625" style="195" customWidth="1"/>
    <col min="2833" max="2834" width="9.28515625" style="195" customWidth="1"/>
    <col min="2835" max="2835" width="10.85546875" style="195" bestFit="1" customWidth="1"/>
    <col min="2836" max="2836" width="11.42578125" style="195"/>
    <col min="2837" max="2837" width="9.7109375" style="195" customWidth="1"/>
    <col min="2838" max="3071" width="11.42578125" style="195"/>
    <col min="3072" max="3072" width="7.140625" style="195" customWidth="1"/>
    <col min="3073" max="3073" width="17.85546875" style="195" customWidth="1"/>
    <col min="3074" max="3074" width="44.28515625" style="195" customWidth="1"/>
    <col min="3075" max="3075" width="10.42578125" style="195" customWidth="1"/>
    <col min="3076" max="3076" width="10.5703125" style="195" customWidth="1"/>
    <col min="3077" max="3077" width="11.140625" style="195" bestFit="1" customWidth="1"/>
    <col min="3078" max="3078" width="10.5703125" style="195" bestFit="1" customWidth="1"/>
    <col min="3079" max="3079" width="9.7109375" style="195" bestFit="1" customWidth="1"/>
    <col min="3080" max="3080" width="13" style="195" customWidth="1"/>
    <col min="3081" max="3081" width="11.42578125" style="195"/>
    <col min="3082" max="3082" width="11" style="195" customWidth="1"/>
    <col min="3083" max="3083" width="10.28515625" style="195" bestFit="1" customWidth="1"/>
    <col min="3084" max="3085" width="10" style="195" customWidth="1"/>
    <col min="3086" max="3086" width="9.140625" style="195" customWidth="1"/>
    <col min="3087" max="3087" width="12" style="195" customWidth="1"/>
    <col min="3088" max="3088" width="12.140625" style="195" customWidth="1"/>
    <col min="3089" max="3090" width="9.28515625" style="195" customWidth="1"/>
    <col min="3091" max="3091" width="10.85546875" style="195" bestFit="1" customWidth="1"/>
    <col min="3092" max="3092" width="11.42578125" style="195"/>
    <col min="3093" max="3093" width="9.7109375" style="195" customWidth="1"/>
    <col min="3094" max="3327" width="11.42578125" style="195"/>
    <col min="3328" max="3328" width="7.140625" style="195" customWidth="1"/>
    <col min="3329" max="3329" width="17.85546875" style="195" customWidth="1"/>
    <col min="3330" max="3330" width="44.28515625" style="195" customWidth="1"/>
    <col min="3331" max="3331" width="10.42578125" style="195" customWidth="1"/>
    <col min="3332" max="3332" width="10.5703125" style="195" customWidth="1"/>
    <col min="3333" max="3333" width="11.140625" style="195" bestFit="1" customWidth="1"/>
    <col min="3334" max="3334" width="10.5703125" style="195" bestFit="1" customWidth="1"/>
    <col min="3335" max="3335" width="9.7109375" style="195" bestFit="1" customWidth="1"/>
    <col min="3336" max="3336" width="13" style="195" customWidth="1"/>
    <col min="3337" max="3337" width="11.42578125" style="195"/>
    <col min="3338" max="3338" width="11" style="195" customWidth="1"/>
    <col min="3339" max="3339" width="10.28515625" style="195" bestFit="1" customWidth="1"/>
    <col min="3340" max="3341" width="10" style="195" customWidth="1"/>
    <col min="3342" max="3342" width="9.140625" style="195" customWidth="1"/>
    <col min="3343" max="3343" width="12" style="195" customWidth="1"/>
    <col min="3344" max="3344" width="12.140625" style="195" customWidth="1"/>
    <col min="3345" max="3346" width="9.28515625" style="195" customWidth="1"/>
    <col min="3347" max="3347" width="10.85546875" style="195" bestFit="1" customWidth="1"/>
    <col min="3348" max="3348" width="11.42578125" style="195"/>
    <col min="3349" max="3349" width="9.7109375" style="195" customWidth="1"/>
    <col min="3350" max="3583" width="11.42578125" style="195"/>
    <col min="3584" max="3584" width="7.140625" style="195" customWidth="1"/>
    <col min="3585" max="3585" width="17.85546875" style="195" customWidth="1"/>
    <col min="3586" max="3586" width="44.28515625" style="195" customWidth="1"/>
    <col min="3587" max="3587" width="10.42578125" style="195" customWidth="1"/>
    <col min="3588" max="3588" width="10.5703125" style="195" customWidth="1"/>
    <col min="3589" max="3589" width="11.140625" style="195" bestFit="1" customWidth="1"/>
    <col min="3590" max="3590" width="10.5703125" style="195" bestFit="1" customWidth="1"/>
    <col min="3591" max="3591" width="9.7109375" style="195" bestFit="1" customWidth="1"/>
    <col min="3592" max="3592" width="13" style="195" customWidth="1"/>
    <col min="3593" max="3593" width="11.42578125" style="195"/>
    <col min="3594" max="3594" width="11" style="195" customWidth="1"/>
    <col min="3595" max="3595" width="10.28515625" style="195" bestFit="1" customWidth="1"/>
    <col min="3596" max="3597" width="10" style="195" customWidth="1"/>
    <col min="3598" max="3598" width="9.140625" style="195" customWidth="1"/>
    <col min="3599" max="3599" width="12" style="195" customWidth="1"/>
    <col min="3600" max="3600" width="12.140625" style="195" customWidth="1"/>
    <col min="3601" max="3602" width="9.28515625" style="195" customWidth="1"/>
    <col min="3603" max="3603" width="10.85546875" style="195" bestFit="1" customWidth="1"/>
    <col min="3604" max="3604" width="11.42578125" style="195"/>
    <col min="3605" max="3605" width="9.7109375" style="195" customWidth="1"/>
    <col min="3606" max="3839" width="11.42578125" style="195"/>
    <col min="3840" max="3840" width="7.140625" style="195" customWidth="1"/>
    <col min="3841" max="3841" width="17.85546875" style="195" customWidth="1"/>
    <col min="3842" max="3842" width="44.28515625" style="195" customWidth="1"/>
    <col min="3843" max="3843" width="10.42578125" style="195" customWidth="1"/>
    <col min="3844" max="3844" width="10.5703125" style="195" customWidth="1"/>
    <col min="3845" max="3845" width="11.140625" style="195" bestFit="1" customWidth="1"/>
    <col min="3846" max="3846" width="10.5703125" style="195" bestFit="1" customWidth="1"/>
    <col min="3847" max="3847" width="9.7109375" style="195" bestFit="1" customWidth="1"/>
    <col min="3848" max="3848" width="13" style="195" customWidth="1"/>
    <col min="3849" max="3849" width="11.42578125" style="195"/>
    <col min="3850" max="3850" width="11" style="195" customWidth="1"/>
    <col min="3851" max="3851" width="10.28515625" style="195" bestFit="1" customWidth="1"/>
    <col min="3852" max="3853" width="10" style="195" customWidth="1"/>
    <col min="3854" max="3854" width="9.140625" style="195" customWidth="1"/>
    <col min="3855" max="3855" width="12" style="195" customWidth="1"/>
    <col min="3856" max="3856" width="12.140625" style="195" customWidth="1"/>
    <col min="3857" max="3858" width="9.28515625" style="195" customWidth="1"/>
    <col min="3859" max="3859" width="10.85546875" style="195" bestFit="1" customWidth="1"/>
    <col min="3860" max="3860" width="11.42578125" style="195"/>
    <col min="3861" max="3861" width="9.7109375" style="195" customWidth="1"/>
    <col min="3862" max="4095" width="11.42578125" style="195"/>
    <col min="4096" max="4096" width="7.140625" style="195" customWidth="1"/>
    <col min="4097" max="4097" width="17.85546875" style="195" customWidth="1"/>
    <col min="4098" max="4098" width="44.28515625" style="195" customWidth="1"/>
    <col min="4099" max="4099" width="10.42578125" style="195" customWidth="1"/>
    <col min="4100" max="4100" width="10.5703125" style="195" customWidth="1"/>
    <col min="4101" max="4101" width="11.140625" style="195" bestFit="1" customWidth="1"/>
    <col min="4102" max="4102" width="10.5703125" style="195" bestFit="1" customWidth="1"/>
    <col min="4103" max="4103" width="9.7109375" style="195" bestFit="1" customWidth="1"/>
    <col min="4104" max="4104" width="13" style="195" customWidth="1"/>
    <col min="4105" max="4105" width="11.42578125" style="195"/>
    <col min="4106" max="4106" width="11" style="195" customWidth="1"/>
    <col min="4107" max="4107" width="10.28515625" style="195" bestFit="1" customWidth="1"/>
    <col min="4108" max="4109" width="10" style="195" customWidth="1"/>
    <col min="4110" max="4110" width="9.140625" style="195" customWidth="1"/>
    <col min="4111" max="4111" width="12" style="195" customWidth="1"/>
    <col min="4112" max="4112" width="12.140625" style="195" customWidth="1"/>
    <col min="4113" max="4114" width="9.28515625" style="195" customWidth="1"/>
    <col min="4115" max="4115" width="10.85546875" style="195" bestFit="1" customWidth="1"/>
    <col min="4116" max="4116" width="11.42578125" style="195"/>
    <col min="4117" max="4117" width="9.7109375" style="195" customWidth="1"/>
    <col min="4118" max="4351" width="11.42578125" style="195"/>
    <col min="4352" max="4352" width="7.140625" style="195" customWidth="1"/>
    <col min="4353" max="4353" width="17.85546875" style="195" customWidth="1"/>
    <col min="4354" max="4354" width="44.28515625" style="195" customWidth="1"/>
    <col min="4355" max="4355" width="10.42578125" style="195" customWidth="1"/>
    <col min="4356" max="4356" width="10.5703125" style="195" customWidth="1"/>
    <col min="4357" max="4357" width="11.140625" style="195" bestFit="1" customWidth="1"/>
    <col min="4358" max="4358" width="10.5703125" style="195" bestFit="1" customWidth="1"/>
    <col min="4359" max="4359" width="9.7109375" style="195" bestFit="1" customWidth="1"/>
    <col min="4360" max="4360" width="13" style="195" customWidth="1"/>
    <col min="4361" max="4361" width="11.42578125" style="195"/>
    <col min="4362" max="4362" width="11" style="195" customWidth="1"/>
    <col min="4363" max="4363" width="10.28515625" style="195" bestFit="1" customWidth="1"/>
    <col min="4364" max="4365" width="10" style="195" customWidth="1"/>
    <col min="4366" max="4366" width="9.140625" style="195" customWidth="1"/>
    <col min="4367" max="4367" width="12" style="195" customWidth="1"/>
    <col min="4368" max="4368" width="12.140625" style="195" customWidth="1"/>
    <col min="4369" max="4370" width="9.28515625" style="195" customWidth="1"/>
    <col min="4371" max="4371" width="10.85546875" style="195" bestFit="1" customWidth="1"/>
    <col min="4372" max="4372" width="11.42578125" style="195"/>
    <col min="4373" max="4373" width="9.7109375" style="195" customWidth="1"/>
    <col min="4374" max="4607" width="11.42578125" style="195"/>
    <col min="4608" max="4608" width="7.140625" style="195" customWidth="1"/>
    <col min="4609" max="4609" width="17.85546875" style="195" customWidth="1"/>
    <col min="4610" max="4610" width="44.28515625" style="195" customWidth="1"/>
    <col min="4611" max="4611" width="10.42578125" style="195" customWidth="1"/>
    <col min="4612" max="4612" width="10.5703125" style="195" customWidth="1"/>
    <col min="4613" max="4613" width="11.140625" style="195" bestFit="1" customWidth="1"/>
    <col min="4614" max="4614" width="10.5703125" style="195" bestFit="1" customWidth="1"/>
    <col min="4615" max="4615" width="9.7109375" style="195" bestFit="1" customWidth="1"/>
    <col min="4616" max="4616" width="13" style="195" customWidth="1"/>
    <col min="4617" max="4617" width="11.42578125" style="195"/>
    <col min="4618" max="4618" width="11" style="195" customWidth="1"/>
    <col min="4619" max="4619" width="10.28515625" style="195" bestFit="1" customWidth="1"/>
    <col min="4620" max="4621" width="10" style="195" customWidth="1"/>
    <col min="4622" max="4622" width="9.140625" style="195" customWidth="1"/>
    <col min="4623" max="4623" width="12" style="195" customWidth="1"/>
    <col min="4624" max="4624" width="12.140625" style="195" customWidth="1"/>
    <col min="4625" max="4626" width="9.28515625" style="195" customWidth="1"/>
    <col min="4627" max="4627" width="10.85546875" style="195" bestFit="1" customWidth="1"/>
    <col min="4628" max="4628" width="11.42578125" style="195"/>
    <col min="4629" max="4629" width="9.7109375" style="195" customWidth="1"/>
    <col min="4630" max="4863" width="11.42578125" style="195"/>
    <col min="4864" max="4864" width="7.140625" style="195" customWidth="1"/>
    <col min="4865" max="4865" width="17.85546875" style="195" customWidth="1"/>
    <col min="4866" max="4866" width="44.28515625" style="195" customWidth="1"/>
    <col min="4867" max="4867" width="10.42578125" style="195" customWidth="1"/>
    <col min="4868" max="4868" width="10.5703125" style="195" customWidth="1"/>
    <col min="4869" max="4869" width="11.140625" style="195" bestFit="1" customWidth="1"/>
    <col min="4870" max="4870" width="10.5703125" style="195" bestFit="1" customWidth="1"/>
    <col min="4871" max="4871" width="9.7109375" style="195" bestFit="1" customWidth="1"/>
    <col min="4872" max="4872" width="13" style="195" customWidth="1"/>
    <col min="4873" max="4873" width="11.42578125" style="195"/>
    <col min="4874" max="4874" width="11" style="195" customWidth="1"/>
    <col min="4875" max="4875" width="10.28515625" style="195" bestFit="1" customWidth="1"/>
    <col min="4876" max="4877" width="10" style="195" customWidth="1"/>
    <col min="4878" max="4878" width="9.140625" style="195" customWidth="1"/>
    <col min="4879" max="4879" width="12" style="195" customWidth="1"/>
    <col min="4880" max="4880" width="12.140625" style="195" customWidth="1"/>
    <col min="4881" max="4882" width="9.28515625" style="195" customWidth="1"/>
    <col min="4883" max="4883" width="10.85546875" style="195" bestFit="1" customWidth="1"/>
    <col min="4884" max="4884" width="11.42578125" style="195"/>
    <col min="4885" max="4885" width="9.7109375" style="195" customWidth="1"/>
    <col min="4886" max="5119" width="11.42578125" style="195"/>
    <col min="5120" max="5120" width="7.140625" style="195" customWidth="1"/>
    <col min="5121" max="5121" width="17.85546875" style="195" customWidth="1"/>
    <col min="5122" max="5122" width="44.28515625" style="195" customWidth="1"/>
    <col min="5123" max="5123" width="10.42578125" style="195" customWidth="1"/>
    <col min="5124" max="5124" width="10.5703125" style="195" customWidth="1"/>
    <col min="5125" max="5125" width="11.140625" style="195" bestFit="1" customWidth="1"/>
    <col min="5126" max="5126" width="10.5703125" style="195" bestFit="1" customWidth="1"/>
    <col min="5127" max="5127" width="9.7109375" style="195" bestFit="1" customWidth="1"/>
    <col min="5128" max="5128" width="13" style="195" customWidth="1"/>
    <col min="5129" max="5129" width="11.42578125" style="195"/>
    <col min="5130" max="5130" width="11" style="195" customWidth="1"/>
    <col min="5131" max="5131" width="10.28515625" style="195" bestFit="1" customWidth="1"/>
    <col min="5132" max="5133" width="10" style="195" customWidth="1"/>
    <col min="5134" max="5134" width="9.140625" style="195" customWidth="1"/>
    <col min="5135" max="5135" width="12" style="195" customWidth="1"/>
    <col min="5136" max="5136" width="12.140625" style="195" customWidth="1"/>
    <col min="5137" max="5138" width="9.28515625" style="195" customWidth="1"/>
    <col min="5139" max="5139" width="10.85546875" style="195" bestFit="1" customWidth="1"/>
    <col min="5140" max="5140" width="11.42578125" style="195"/>
    <col min="5141" max="5141" width="9.7109375" style="195" customWidth="1"/>
    <col min="5142" max="5375" width="11.42578125" style="195"/>
    <col min="5376" max="5376" width="7.140625" style="195" customWidth="1"/>
    <col min="5377" max="5377" width="17.85546875" style="195" customWidth="1"/>
    <col min="5378" max="5378" width="44.28515625" style="195" customWidth="1"/>
    <col min="5379" max="5379" width="10.42578125" style="195" customWidth="1"/>
    <col min="5380" max="5380" width="10.5703125" style="195" customWidth="1"/>
    <col min="5381" max="5381" width="11.140625" style="195" bestFit="1" customWidth="1"/>
    <col min="5382" max="5382" width="10.5703125" style="195" bestFit="1" customWidth="1"/>
    <col min="5383" max="5383" width="9.7109375" style="195" bestFit="1" customWidth="1"/>
    <col min="5384" max="5384" width="13" style="195" customWidth="1"/>
    <col min="5385" max="5385" width="11.42578125" style="195"/>
    <col min="5386" max="5386" width="11" style="195" customWidth="1"/>
    <col min="5387" max="5387" width="10.28515625" style="195" bestFit="1" customWidth="1"/>
    <col min="5388" max="5389" width="10" style="195" customWidth="1"/>
    <col min="5390" max="5390" width="9.140625" style="195" customWidth="1"/>
    <col min="5391" max="5391" width="12" style="195" customWidth="1"/>
    <col min="5392" max="5392" width="12.140625" style="195" customWidth="1"/>
    <col min="5393" max="5394" width="9.28515625" style="195" customWidth="1"/>
    <col min="5395" max="5395" width="10.85546875" style="195" bestFit="1" customWidth="1"/>
    <col min="5396" max="5396" width="11.42578125" style="195"/>
    <col min="5397" max="5397" width="9.7109375" style="195" customWidth="1"/>
    <col min="5398" max="5631" width="11.42578125" style="195"/>
    <col min="5632" max="5632" width="7.140625" style="195" customWidth="1"/>
    <col min="5633" max="5633" width="17.85546875" style="195" customWidth="1"/>
    <col min="5634" max="5634" width="44.28515625" style="195" customWidth="1"/>
    <col min="5635" max="5635" width="10.42578125" style="195" customWidth="1"/>
    <col min="5636" max="5636" width="10.5703125" style="195" customWidth="1"/>
    <col min="5637" max="5637" width="11.140625" style="195" bestFit="1" customWidth="1"/>
    <col min="5638" max="5638" width="10.5703125" style="195" bestFit="1" customWidth="1"/>
    <col min="5639" max="5639" width="9.7109375" style="195" bestFit="1" customWidth="1"/>
    <col min="5640" max="5640" width="13" style="195" customWidth="1"/>
    <col min="5641" max="5641" width="11.42578125" style="195"/>
    <col min="5642" max="5642" width="11" style="195" customWidth="1"/>
    <col min="5643" max="5643" width="10.28515625" style="195" bestFit="1" customWidth="1"/>
    <col min="5644" max="5645" width="10" style="195" customWidth="1"/>
    <col min="5646" max="5646" width="9.140625" style="195" customWidth="1"/>
    <col min="5647" max="5647" width="12" style="195" customWidth="1"/>
    <col min="5648" max="5648" width="12.140625" style="195" customWidth="1"/>
    <col min="5649" max="5650" width="9.28515625" style="195" customWidth="1"/>
    <col min="5651" max="5651" width="10.85546875" style="195" bestFit="1" customWidth="1"/>
    <col min="5652" max="5652" width="11.42578125" style="195"/>
    <col min="5653" max="5653" width="9.7109375" style="195" customWidth="1"/>
    <col min="5654" max="5887" width="11.42578125" style="195"/>
    <col min="5888" max="5888" width="7.140625" style="195" customWidth="1"/>
    <col min="5889" max="5889" width="17.85546875" style="195" customWidth="1"/>
    <col min="5890" max="5890" width="44.28515625" style="195" customWidth="1"/>
    <col min="5891" max="5891" width="10.42578125" style="195" customWidth="1"/>
    <col min="5892" max="5892" width="10.5703125" style="195" customWidth="1"/>
    <col min="5893" max="5893" width="11.140625" style="195" bestFit="1" customWidth="1"/>
    <col min="5894" max="5894" width="10.5703125" style="195" bestFit="1" customWidth="1"/>
    <col min="5895" max="5895" width="9.7109375" style="195" bestFit="1" customWidth="1"/>
    <col min="5896" max="5896" width="13" style="195" customWidth="1"/>
    <col min="5897" max="5897" width="11.42578125" style="195"/>
    <col min="5898" max="5898" width="11" style="195" customWidth="1"/>
    <col min="5899" max="5899" width="10.28515625" style="195" bestFit="1" customWidth="1"/>
    <col min="5900" max="5901" width="10" style="195" customWidth="1"/>
    <col min="5902" max="5902" width="9.140625" style="195" customWidth="1"/>
    <col min="5903" max="5903" width="12" style="195" customWidth="1"/>
    <col min="5904" max="5904" width="12.140625" style="195" customWidth="1"/>
    <col min="5905" max="5906" width="9.28515625" style="195" customWidth="1"/>
    <col min="5907" max="5907" width="10.85546875" style="195" bestFit="1" customWidth="1"/>
    <col min="5908" max="5908" width="11.42578125" style="195"/>
    <col min="5909" max="5909" width="9.7109375" style="195" customWidth="1"/>
    <col min="5910" max="6143" width="11.42578125" style="195"/>
    <col min="6144" max="6144" width="7.140625" style="195" customWidth="1"/>
    <col min="6145" max="6145" width="17.85546875" style="195" customWidth="1"/>
    <col min="6146" max="6146" width="44.28515625" style="195" customWidth="1"/>
    <col min="6147" max="6147" width="10.42578125" style="195" customWidth="1"/>
    <col min="6148" max="6148" width="10.5703125" style="195" customWidth="1"/>
    <col min="6149" max="6149" width="11.140625" style="195" bestFit="1" customWidth="1"/>
    <col min="6150" max="6150" width="10.5703125" style="195" bestFit="1" customWidth="1"/>
    <col min="6151" max="6151" width="9.7109375" style="195" bestFit="1" customWidth="1"/>
    <col min="6152" max="6152" width="13" style="195" customWidth="1"/>
    <col min="6153" max="6153" width="11.42578125" style="195"/>
    <col min="6154" max="6154" width="11" style="195" customWidth="1"/>
    <col min="6155" max="6155" width="10.28515625" style="195" bestFit="1" customWidth="1"/>
    <col min="6156" max="6157" width="10" style="195" customWidth="1"/>
    <col min="6158" max="6158" width="9.140625" style="195" customWidth="1"/>
    <col min="6159" max="6159" width="12" style="195" customWidth="1"/>
    <col min="6160" max="6160" width="12.140625" style="195" customWidth="1"/>
    <col min="6161" max="6162" width="9.28515625" style="195" customWidth="1"/>
    <col min="6163" max="6163" width="10.85546875" style="195" bestFit="1" customWidth="1"/>
    <col min="6164" max="6164" width="11.42578125" style="195"/>
    <col min="6165" max="6165" width="9.7109375" style="195" customWidth="1"/>
    <col min="6166" max="6399" width="11.42578125" style="195"/>
    <col min="6400" max="6400" width="7.140625" style="195" customWidth="1"/>
    <col min="6401" max="6401" width="17.85546875" style="195" customWidth="1"/>
    <col min="6402" max="6402" width="44.28515625" style="195" customWidth="1"/>
    <col min="6403" max="6403" width="10.42578125" style="195" customWidth="1"/>
    <col min="6404" max="6404" width="10.5703125" style="195" customWidth="1"/>
    <col min="6405" max="6405" width="11.140625" style="195" bestFit="1" customWidth="1"/>
    <col min="6406" max="6406" width="10.5703125" style="195" bestFit="1" customWidth="1"/>
    <col min="6407" max="6407" width="9.7109375" style="195" bestFit="1" customWidth="1"/>
    <col min="6408" max="6408" width="13" style="195" customWidth="1"/>
    <col min="6409" max="6409" width="11.42578125" style="195"/>
    <col min="6410" max="6410" width="11" style="195" customWidth="1"/>
    <col min="6411" max="6411" width="10.28515625" style="195" bestFit="1" customWidth="1"/>
    <col min="6412" max="6413" width="10" style="195" customWidth="1"/>
    <col min="6414" max="6414" width="9.140625" style="195" customWidth="1"/>
    <col min="6415" max="6415" width="12" style="195" customWidth="1"/>
    <col min="6416" max="6416" width="12.140625" style="195" customWidth="1"/>
    <col min="6417" max="6418" width="9.28515625" style="195" customWidth="1"/>
    <col min="6419" max="6419" width="10.85546875" style="195" bestFit="1" customWidth="1"/>
    <col min="6420" max="6420" width="11.42578125" style="195"/>
    <col min="6421" max="6421" width="9.7109375" style="195" customWidth="1"/>
    <col min="6422" max="6655" width="11.42578125" style="195"/>
    <col min="6656" max="6656" width="7.140625" style="195" customWidth="1"/>
    <col min="6657" max="6657" width="17.85546875" style="195" customWidth="1"/>
    <col min="6658" max="6658" width="44.28515625" style="195" customWidth="1"/>
    <col min="6659" max="6659" width="10.42578125" style="195" customWidth="1"/>
    <col min="6660" max="6660" width="10.5703125" style="195" customWidth="1"/>
    <col min="6661" max="6661" width="11.140625" style="195" bestFit="1" customWidth="1"/>
    <col min="6662" max="6662" width="10.5703125" style="195" bestFit="1" customWidth="1"/>
    <col min="6663" max="6663" width="9.7109375" style="195" bestFit="1" customWidth="1"/>
    <col min="6664" max="6664" width="13" style="195" customWidth="1"/>
    <col min="6665" max="6665" width="11.42578125" style="195"/>
    <col min="6666" max="6666" width="11" style="195" customWidth="1"/>
    <col min="6667" max="6667" width="10.28515625" style="195" bestFit="1" customWidth="1"/>
    <col min="6668" max="6669" width="10" style="195" customWidth="1"/>
    <col min="6670" max="6670" width="9.140625" style="195" customWidth="1"/>
    <col min="6671" max="6671" width="12" style="195" customWidth="1"/>
    <col min="6672" max="6672" width="12.140625" style="195" customWidth="1"/>
    <col min="6673" max="6674" width="9.28515625" style="195" customWidth="1"/>
    <col min="6675" max="6675" width="10.85546875" style="195" bestFit="1" customWidth="1"/>
    <col min="6676" max="6676" width="11.42578125" style="195"/>
    <col min="6677" max="6677" width="9.7109375" style="195" customWidth="1"/>
    <col min="6678" max="6911" width="11.42578125" style="195"/>
    <col min="6912" max="6912" width="7.140625" style="195" customWidth="1"/>
    <col min="6913" max="6913" width="17.85546875" style="195" customWidth="1"/>
    <col min="6914" max="6914" width="44.28515625" style="195" customWidth="1"/>
    <col min="6915" max="6915" width="10.42578125" style="195" customWidth="1"/>
    <col min="6916" max="6916" width="10.5703125" style="195" customWidth="1"/>
    <col min="6917" max="6917" width="11.140625" style="195" bestFit="1" customWidth="1"/>
    <col min="6918" max="6918" width="10.5703125" style="195" bestFit="1" customWidth="1"/>
    <col min="6919" max="6919" width="9.7109375" style="195" bestFit="1" customWidth="1"/>
    <col min="6920" max="6920" width="13" style="195" customWidth="1"/>
    <col min="6921" max="6921" width="11.42578125" style="195"/>
    <col min="6922" max="6922" width="11" style="195" customWidth="1"/>
    <col min="6923" max="6923" width="10.28515625" style="195" bestFit="1" customWidth="1"/>
    <col min="6924" max="6925" width="10" style="195" customWidth="1"/>
    <col min="6926" max="6926" width="9.140625" style="195" customWidth="1"/>
    <col min="6927" max="6927" width="12" style="195" customWidth="1"/>
    <col min="6928" max="6928" width="12.140625" style="195" customWidth="1"/>
    <col min="6929" max="6930" width="9.28515625" style="195" customWidth="1"/>
    <col min="6931" max="6931" width="10.85546875" style="195" bestFit="1" customWidth="1"/>
    <col min="6932" max="6932" width="11.42578125" style="195"/>
    <col min="6933" max="6933" width="9.7109375" style="195" customWidth="1"/>
    <col min="6934" max="7167" width="11.42578125" style="195"/>
    <col min="7168" max="7168" width="7.140625" style="195" customWidth="1"/>
    <col min="7169" max="7169" width="17.85546875" style="195" customWidth="1"/>
    <col min="7170" max="7170" width="44.28515625" style="195" customWidth="1"/>
    <col min="7171" max="7171" width="10.42578125" style="195" customWidth="1"/>
    <col min="7172" max="7172" width="10.5703125" style="195" customWidth="1"/>
    <col min="7173" max="7173" width="11.140625" style="195" bestFit="1" customWidth="1"/>
    <col min="7174" max="7174" width="10.5703125" style="195" bestFit="1" customWidth="1"/>
    <col min="7175" max="7175" width="9.7109375" style="195" bestFit="1" customWidth="1"/>
    <col min="7176" max="7176" width="13" style="195" customWidth="1"/>
    <col min="7177" max="7177" width="11.42578125" style="195"/>
    <col min="7178" max="7178" width="11" style="195" customWidth="1"/>
    <col min="7179" max="7179" width="10.28515625" style="195" bestFit="1" customWidth="1"/>
    <col min="7180" max="7181" width="10" style="195" customWidth="1"/>
    <col min="7182" max="7182" width="9.140625" style="195" customWidth="1"/>
    <col min="7183" max="7183" width="12" style="195" customWidth="1"/>
    <col min="7184" max="7184" width="12.140625" style="195" customWidth="1"/>
    <col min="7185" max="7186" width="9.28515625" style="195" customWidth="1"/>
    <col min="7187" max="7187" width="10.85546875" style="195" bestFit="1" customWidth="1"/>
    <col min="7188" max="7188" width="11.42578125" style="195"/>
    <col min="7189" max="7189" width="9.7109375" style="195" customWidth="1"/>
    <col min="7190" max="7423" width="11.42578125" style="195"/>
    <col min="7424" max="7424" width="7.140625" style="195" customWidth="1"/>
    <col min="7425" max="7425" width="17.85546875" style="195" customWidth="1"/>
    <col min="7426" max="7426" width="44.28515625" style="195" customWidth="1"/>
    <col min="7427" max="7427" width="10.42578125" style="195" customWidth="1"/>
    <col min="7428" max="7428" width="10.5703125" style="195" customWidth="1"/>
    <col min="7429" max="7429" width="11.140625" style="195" bestFit="1" customWidth="1"/>
    <col min="7430" max="7430" width="10.5703125" style="195" bestFit="1" customWidth="1"/>
    <col min="7431" max="7431" width="9.7109375" style="195" bestFit="1" customWidth="1"/>
    <col min="7432" max="7432" width="13" style="195" customWidth="1"/>
    <col min="7433" max="7433" width="11.42578125" style="195"/>
    <col min="7434" max="7434" width="11" style="195" customWidth="1"/>
    <col min="7435" max="7435" width="10.28515625" style="195" bestFit="1" customWidth="1"/>
    <col min="7436" max="7437" width="10" style="195" customWidth="1"/>
    <col min="7438" max="7438" width="9.140625" style="195" customWidth="1"/>
    <col min="7439" max="7439" width="12" style="195" customWidth="1"/>
    <col min="7440" max="7440" width="12.140625" style="195" customWidth="1"/>
    <col min="7441" max="7442" width="9.28515625" style="195" customWidth="1"/>
    <col min="7443" max="7443" width="10.85546875" style="195" bestFit="1" customWidth="1"/>
    <col min="7444" max="7444" width="11.42578125" style="195"/>
    <col min="7445" max="7445" width="9.7109375" style="195" customWidth="1"/>
    <col min="7446" max="7679" width="11.42578125" style="195"/>
    <col min="7680" max="7680" width="7.140625" style="195" customWidth="1"/>
    <col min="7681" max="7681" width="17.85546875" style="195" customWidth="1"/>
    <col min="7682" max="7682" width="44.28515625" style="195" customWidth="1"/>
    <col min="7683" max="7683" width="10.42578125" style="195" customWidth="1"/>
    <col min="7684" max="7684" width="10.5703125" style="195" customWidth="1"/>
    <col min="7685" max="7685" width="11.140625" style="195" bestFit="1" customWidth="1"/>
    <col min="7686" max="7686" width="10.5703125" style="195" bestFit="1" customWidth="1"/>
    <col min="7687" max="7687" width="9.7109375" style="195" bestFit="1" customWidth="1"/>
    <col min="7688" max="7688" width="13" style="195" customWidth="1"/>
    <col min="7689" max="7689" width="11.42578125" style="195"/>
    <col min="7690" max="7690" width="11" style="195" customWidth="1"/>
    <col min="7691" max="7691" width="10.28515625" style="195" bestFit="1" customWidth="1"/>
    <col min="7692" max="7693" width="10" style="195" customWidth="1"/>
    <col min="7694" max="7694" width="9.140625" style="195" customWidth="1"/>
    <col min="7695" max="7695" width="12" style="195" customWidth="1"/>
    <col min="7696" max="7696" width="12.140625" style="195" customWidth="1"/>
    <col min="7697" max="7698" width="9.28515625" style="195" customWidth="1"/>
    <col min="7699" max="7699" width="10.85546875" style="195" bestFit="1" customWidth="1"/>
    <col min="7700" max="7700" width="11.42578125" style="195"/>
    <col min="7701" max="7701" width="9.7109375" style="195" customWidth="1"/>
    <col min="7702" max="7935" width="11.42578125" style="195"/>
    <col min="7936" max="7936" width="7.140625" style="195" customWidth="1"/>
    <col min="7937" max="7937" width="17.85546875" style="195" customWidth="1"/>
    <col min="7938" max="7938" width="44.28515625" style="195" customWidth="1"/>
    <col min="7939" max="7939" width="10.42578125" style="195" customWidth="1"/>
    <col min="7940" max="7940" width="10.5703125" style="195" customWidth="1"/>
    <col min="7941" max="7941" width="11.140625" style="195" bestFit="1" customWidth="1"/>
    <col min="7942" max="7942" width="10.5703125" style="195" bestFit="1" customWidth="1"/>
    <col min="7943" max="7943" width="9.7109375" style="195" bestFit="1" customWidth="1"/>
    <col min="7944" max="7944" width="13" style="195" customWidth="1"/>
    <col min="7945" max="7945" width="11.42578125" style="195"/>
    <col min="7946" max="7946" width="11" style="195" customWidth="1"/>
    <col min="7947" max="7947" width="10.28515625" style="195" bestFit="1" customWidth="1"/>
    <col min="7948" max="7949" width="10" style="195" customWidth="1"/>
    <col min="7950" max="7950" width="9.140625" style="195" customWidth="1"/>
    <col min="7951" max="7951" width="12" style="195" customWidth="1"/>
    <col min="7952" max="7952" width="12.140625" style="195" customWidth="1"/>
    <col min="7953" max="7954" width="9.28515625" style="195" customWidth="1"/>
    <col min="7955" max="7955" width="10.85546875" style="195" bestFit="1" customWidth="1"/>
    <col min="7956" max="7956" width="11.42578125" style="195"/>
    <col min="7957" max="7957" width="9.7109375" style="195" customWidth="1"/>
    <col min="7958" max="8191" width="11.42578125" style="195"/>
    <col min="8192" max="8192" width="7.140625" style="195" customWidth="1"/>
    <col min="8193" max="8193" width="17.85546875" style="195" customWidth="1"/>
    <col min="8194" max="8194" width="44.28515625" style="195" customWidth="1"/>
    <col min="8195" max="8195" width="10.42578125" style="195" customWidth="1"/>
    <col min="8196" max="8196" width="10.5703125" style="195" customWidth="1"/>
    <col min="8197" max="8197" width="11.140625" style="195" bestFit="1" customWidth="1"/>
    <col min="8198" max="8198" width="10.5703125" style="195" bestFit="1" customWidth="1"/>
    <col min="8199" max="8199" width="9.7109375" style="195" bestFit="1" customWidth="1"/>
    <col min="8200" max="8200" width="13" style="195" customWidth="1"/>
    <col min="8201" max="8201" width="11.42578125" style="195"/>
    <col min="8202" max="8202" width="11" style="195" customWidth="1"/>
    <col min="8203" max="8203" width="10.28515625" style="195" bestFit="1" customWidth="1"/>
    <col min="8204" max="8205" width="10" style="195" customWidth="1"/>
    <col min="8206" max="8206" width="9.140625" style="195" customWidth="1"/>
    <col min="8207" max="8207" width="12" style="195" customWidth="1"/>
    <col min="8208" max="8208" width="12.140625" style="195" customWidth="1"/>
    <col min="8209" max="8210" width="9.28515625" style="195" customWidth="1"/>
    <col min="8211" max="8211" width="10.85546875" style="195" bestFit="1" customWidth="1"/>
    <col min="8212" max="8212" width="11.42578125" style="195"/>
    <col min="8213" max="8213" width="9.7109375" style="195" customWidth="1"/>
    <col min="8214" max="8447" width="11.42578125" style="195"/>
    <col min="8448" max="8448" width="7.140625" style="195" customWidth="1"/>
    <col min="8449" max="8449" width="17.85546875" style="195" customWidth="1"/>
    <col min="8450" max="8450" width="44.28515625" style="195" customWidth="1"/>
    <col min="8451" max="8451" width="10.42578125" style="195" customWidth="1"/>
    <col min="8452" max="8452" width="10.5703125" style="195" customWidth="1"/>
    <col min="8453" max="8453" width="11.140625" style="195" bestFit="1" customWidth="1"/>
    <col min="8454" max="8454" width="10.5703125" style="195" bestFit="1" customWidth="1"/>
    <col min="8455" max="8455" width="9.7109375" style="195" bestFit="1" customWidth="1"/>
    <col min="8456" max="8456" width="13" style="195" customWidth="1"/>
    <col min="8457" max="8457" width="11.42578125" style="195"/>
    <col min="8458" max="8458" width="11" style="195" customWidth="1"/>
    <col min="8459" max="8459" width="10.28515625" style="195" bestFit="1" customWidth="1"/>
    <col min="8460" max="8461" width="10" style="195" customWidth="1"/>
    <col min="8462" max="8462" width="9.140625" style="195" customWidth="1"/>
    <col min="8463" max="8463" width="12" style="195" customWidth="1"/>
    <col min="8464" max="8464" width="12.140625" style="195" customWidth="1"/>
    <col min="8465" max="8466" width="9.28515625" style="195" customWidth="1"/>
    <col min="8467" max="8467" width="10.85546875" style="195" bestFit="1" customWidth="1"/>
    <col min="8468" max="8468" width="11.42578125" style="195"/>
    <col min="8469" max="8469" width="9.7109375" style="195" customWidth="1"/>
    <col min="8470" max="8703" width="11.42578125" style="195"/>
    <col min="8704" max="8704" width="7.140625" style="195" customWidth="1"/>
    <col min="8705" max="8705" width="17.85546875" style="195" customWidth="1"/>
    <col min="8706" max="8706" width="44.28515625" style="195" customWidth="1"/>
    <col min="8707" max="8707" width="10.42578125" style="195" customWidth="1"/>
    <col min="8708" max="8708" width="10.5703125" style="195" customWidth="1"/>
    <col min="8709" max="8709" width="11.140625" style="195" bestFit="1" customWidth="1"/>
    <col min="8710" max="8710" width="10.5703125" style="195" bestFit="1" customWidth="1"/>
    <col min="8711" max="8711" width="9.7109375" style="195" bestFit="1" customWidth="1"/>
    <col min="8712" max="8712" width="13" style="195" customWidth="1"/>
    <col min="8713" max="8713" width="11.42578125" style="195"/>
    <col min="8714" max="8714" width="11" style="195" customWidth="1"/>
    <col min="8715" max="8715" width="10.28515625" style="195" bestFit="1" customWidth="1"/>
    <col min="8716" max="8717" width="10" style="195" customWidth="1"/>
    <col min="8718" max="8718" width="9.140625" style="195" customWidth="1"/>
    <col min="8719" max="8719" width="12" style="195" customWidth="1"/>
    <col min="8720" max="8720" width="12.140625" style="195" customWidth="1"/>
    <col min="8721" max="8722" width="9.28515625" style="195" customWidth="1"/>
    <col min="8723" max="8723" width="10.85546875" style="195" bestFit="1" customWidth="1"/>
    <col min="8724" max="8724" width="11.42578125" style="195"/>
    <col min="8725" max="8725" width="9.7109375" style="195" customWidth="1"/>
    <col min="8726" max="8959" width="11.42578125" style="195"/>
    <col min="8960" max="8960" width="7.140625" style="195" customWidth="1"/>
    <col min="8961" max="8961" width="17.85546875" style="195" customWidth="1"/>
    <col min="8962" max="8962" width="44.28515625" style="195" customWidth="1"/>
    <col min="8963" max="8963" width="10.42578125" style="195" customWidth="1"/>
    <col min="8964" max="8964" width="10.5703125" style="195" customWidth="1"/>
    <col min="8965" max="8965" width="11.140625" style="195" bestFit="1" customWidth="1"/>
    <col min="8966" max="8966" width="10.5703125" style="195" bestFit="1" customWidth="1"/>
    <col min="8967" max="8967" width="9.7109375" style="195" bestFit="1" customWidth="1"/>
    <col min="8968" max="8968" width="13" style="195" customWidth="1"/>
    <col min="8969" max="8969" width="11.42578125" style="195"/>
    <col min="8970" max="8970" width="11" style="195" customWidth="1"/>
    <col min="8971" max="8971" width="10.28515625" style="195" bestFit="1" customWidth="1"/>
    <col min="8972" max="8973" width="10" style="195" customWidth="1"/>
    <col min="8974" max="8974" width="9.140625" style="195" customWidth="1"/>
    <col min="8975" max="8975" width="12" style="195" customWidth="1"/>
    <col min="8976" max="8976" width="12.140625" style="195" customWidth="1"/>
    <col min="8977" max="8978" width="9.28515625" style="195" customWidth="1"/>
    <col min="8979" max="8979" width="10.85546875" style="195" bestFit="1" customWidth="1"/>
    <col min="8980" max="8980" width="11.42578125" style="195"/>
    <col min="8981" max="8981" width="9.7109375" style="195" customWidth="1"/>
    <col min="8982" max="9215" width="11.42578125" style="195"/>
    <col min="9216" max="9216" width="7.140625" style="195" customWidth="1"/>
    <col min="9217" max="9217" width="17.85546875" style="195" customWidth="1"/>
    <col min="9218" max="9218" width="44.28515625" style="195" customWidth="1"/>
    <col min="9219" max="9219" width="10.42578125" style="195" customWidth="1"/>
    <col min="9220" max="9220" width="10.5703125" style="195" customWidth="1"/>
    <col min="9221" max="9221" width="11.140625" style="195" bestFit="1" customWidth="1"/>
    <col min="9222" max="9222" width="10.5703125" style="195" bestFit="1" customWidth="1"/>
    <col min="9223" max="9223" width="9.7109375" style="195" bestFit="1" customWidth="1"/>
    <col min="9224" max="9224" width="13" style="195" customWidth="1"/>
    <col min="9225" max="9225" width="11.42578125" style="195"/>
    <col min="9226" max="9226" width="11" style="195" customWidth="1"/>
    <col min="9227" max="9227" width="10.28515625" style="195" bestFit="1" customWidth="1"/>
    <col min="9228" max="9229" width="10" style="195" customWidth="1"/>
    <col min="9230" max="9230" width="9.140625" style="195" customWidth="1"/>
    <col min="9231" max="9231" width="12" style="195" customWidth="1"/>
    <col min="9232" max="9232" width="12.140625" style="195" customWidth="1"/>
    <col min="9233" max="9234" width="9.28515625" style="195" customWidth="1"/>
    <col min="9235" max="9235" width="10.85546875" style="195" bestFit="1" customWidth="1"/>
    <col min="9236" max="9236" width="11.42578125" style="195"/>
    <col min="9237" max="9237" width="9.7109375" style="195" customWidth="1"/>
    <col min="9238" max="9471" width="11.42578125" style="195"/>
    <col min="9472" max="9472" width="7.140625" style="195" customWidth="1"/>
    <col min="9473" max="9473" width="17.85546875" style="195" customWidth="1"/>
    <col min="9474" max="9474" width="44.28515625" style="195" customWidth="1"/>
    <col min="9475" max="9475" width="10.42578125" style="195" customWidth="1"/>
    <col min="9476" max="9476" width="10.5703125" style="195" customWidth="1"/>
    <col min="9477" max="9477" width="11.140625" style="195" bestFit="1" customWidth="1"/>
    <col min="9478" max="9478" width="10.5703125" style="195" bestFit="1" customWidth="1"/>
    <col min="9479" max="9479" width="9.7109375" style="195" bestFit="1" customWidth="1"/>
    <col min="9480" max="9480" width="13" style="195" customWidth="1"/>
    <col min="9481" max="9481" width="11.42578125" style="195"/>
    <col min="9482" max="9482" width="11" style="195" customWidth="1"/>
    <col min="9483" max="9483" width="10.28515625" style="195" bestFit="1" customWidth="1"/>
    <col min="9484" max="9485" width="10" style="195" customWidth="1"/>
    <col min="9486" max="9486" width="9.140625" style="195" customWidth="1"/>
    <col min="9487" max="9487" width="12" style="195" customWidth="1"/>
    <col min="9488" max="9488" width="12.140625" style="195" customWidth="1"/>
    <col min="9489" max="9490" width="9.28515625" style="195" customWidth="1"/>
    <col min="9491" max="9491" width="10.85546875" style="195" bestFit="1" customWidth="1"/>
    <col min="9492" max="9492" width="11.42578125" style="195"/>
    <col min="9493" max="9493" width="9.7109375" style="195" customWidth="1"/>
    <col min="9494" max="9727" width="11.42578125" style="195"/>
    <col min="9728" max="9728" width="7.140625" style="195" customWidth="1"/>
    <col min="9729" max="9729" width="17.85546875" style="195" customWidth="1"/>
    <col min="9730" max="9730" width="44.28515625" style="195" customWidth="1"/>
    <col min="9731" max="9731" width="10.42578125" style="195" customWidth="1"/>
    <col min="9732" max="9732" width="10.5703125" style="195" customWidth="1"/>
    <col min="9733" max="9733" width="11.140625" style="195" bestFit="1" customWidth="1"/>
    <col min="9734" max="9734" width="10.5703125" style="195" bestFit="1" customWidth="1"/>
    <col min="9735" max="9735" width="9.7109375" style="195" bestFit="1" customWidth="1"/>
    <col min="9736" max="9736" width="13" style="195" customWidth="1"/>
    <col min="9737" max="9737" width="11.42578125" style="195"/>
    <col min="9738" max="9738" width="11" style="195" customWidth="1"/>
    <col min="9739" max="9739" width="10.28515625" style="195" bestFit="1" customWidth="1"/>
    <col min="9740" max="9741" width="10" style="195" customWidth="1"/>
    <col min="9742" max="9742" width="9.140625" style="195" customWidth="1"/>
    <col min="9743" max="9743" width="12" style="195" customWidth="1"/>
    <col min="9744" max="9744" width="12.140625" style="195" customWidth="1"/>
    <col min="9745" max="9746" width="9.28515625" style="195" customWidth="1"/>
    <col min="9747" max="9747" width="10.85546875" style="195" bestFit="1" customWidth="1"/>
    <col min="9748" max="9748" width="11.42578125" style="195"/>
    <col min="9749" max="9749" width="9.7109375" style="195" customWidth="1"/>
    <col min="9750" max="9983" width="11.42578125" style="195"/>
    <col min="9984" max="9984" width="7.140625" style="195" customWidth="1"/>
    <col min="9985" max="9985" width="17.85546875" style="195" customWidth="1"/>
    <col min="9986" max="9986" width="44.28515625" style="195" customWidth="1"/>
    <col min="9987" max="9987" width="10.42578125" style="195" customWidth="1"/>
    <col min="9988" max="9988" width="10.5703125" style="195" customWidth="1"/>
    <col min="9989" max="9989" width="11.140625" style="195" bestFit="1" customWidth="1"/>
    <col min="9990" max="9990" width="10.5703125" style="195" bestFit="1" customWidth="1"/>
    <col min="9991" max="9991" width="9.7109375" style="195" bestFit="1" customWidth="1"/>
    <col min="9992" max="9992" width="13" style="195" customWidth="1"/>
    <col min="9993" max="9993" width="11.42578125" style="195"/>
    <col min="9994" max="9994" width="11" style="195" customWidth="1"/>
    <col min="9995" max="9995" width="10.28515625" style="195" bestFit="1" customWidth="1"/>
    <col min="9996" max="9997" width="10" style="195" customWidth="1"/>
    <col min="9998" max="9998" width="9.140625" style="195" customWidth="1"/>
    <col min="9999" max="9999" width="12" style="195" customWidth="1"/>
    <col min="10000" max="10000" width="12.140625" style="195" customWidth="1"/>
    <col min="10001" max="10002" width="9.28515625" style="195" customWidth="1"/>
    <col min="10003" max="10003" width="10.85546875" style="195" bestFit="1" customWidth="1"/>
    <col min="10004" max="10004" width="11.42578125" style="195"/>
    <col min="10005" max="10005" width="9.7109375" style="195" customWidth="1"/>
    <col min="10006" max="10239" width="11.42578125" style="195"/>
    <col min="10240" max="10240" width="7.140625" style="195" customWidth="1"/>
    <col min="10241" max="10241" width="17.85546875" style="195" customWidth="1"/>
    <col min="10242" max="10242" width="44.28515625" style="195" customWidth="1"/>
    <col min="10243" max="10243" width="10.42578125" style="195" customWidth="1"/>
    <col min="10244" max="10244" width="10.5703125" style="195" customWidth="1"/>
    <col min="10245" max="10245" width="11.140625" style="195" bestFit="1" customWidth="1"/>
    <col min="10246" max="10246" width="10.5703125" style="195" bestFit="1" customWidth="1"/>
    <col min="10247" max="10247" width="9.7109375" style="195" bestFit="1" customWidth="1"/>
    <col min="10248" max="10248" width="13" style="195" customWidth="1"/>
    <col min="10249" max="10249" width="11.42578125" style="195"/>
    <col min="10250" max="10250" width="11" style="195" customWidth="1"/>
    <col min="10251" max="10251" width="10.28515625" style="195" bestFit="1" customWidth="1"/>
    <col min="10252" max="10253" width="10" style="195" customWidth="1"/>
    <col min="10254" max="10254" width="9.140625" style="195" customWidth="1"/>
    <col min="10255" max="10255" width="12" style="195" customWidth="1"/>
    <col min="10256" max="10256" width="12.140625" style="195" customWidth="1"/>
    <col min="10257" max="10258" width="9.28515625" style="195" customWidth="1"/>
    <col min="10259" max="10259" width="10.85546875" style="195" bestFit="1" customWidth="1"/>
    <col min="10260" max="10260" width="11.42578125" style="195"/>
    <col min="10261" max="10261" width="9.7109375" style="195" customWidth="1"/>
    <col min="10262" max="10495" width="11.42578125" style="195"/>
    <col min="10496" max="10496" width="7.140625" style="195" customWidth="1"/>
    <col min="10497" max="10497" width="17.85546875" style="195" customWidth="1"/>
    <col min="10498" max="10498" width="44.28515625" style="195" customWidth="1"/>
    <col min="10499" max="10499" width="10.42578125" style="195" customWidth="1"/>
    <col min="10500" max="10500" width="10.5703125" style="195" customWidth="1"/>
    <col min="10501" max="10501" width="11.140625" style="195" bestFit="1" customWidth="1"/>
    <col min="10502" max="10502" width="10.5703125" style="195" bestFit="1" customWidth="1"/>
    <col min="10503" max="10503" width="9.7109375" style="195" bestFit="1" customWidth="1"/>
    <col min="10504" max="10504" width="13" style="195" customWidth="1"/>
    <col min="10505" max="10505" width="11.42578125" style="195"/>
    <col min="10506" max="10506" width="11" style="195" customWidth="1"/>
    <col min="10507" max="10507" width="10.28515625" style="195" bestFit="1" customWidth="1"/>
    <col min="10508" max="10509" width="10" style="195" customWidth="1"/>
    <col min="10510" max="10510" width="9.140625" style="195" customWidth="1"/>
    <col min="10511" max="10511" width="12" style="195" customWidth="1"/>
    <col min="10512" max="10512" width="12.140625" style="195" customWidth="1"/>
    <col min="10513" max="10514" width="9.28515625" style="195" customWidth="1"/>
    <col min="10515" max="10515" width="10.85546875" style="195" bestFit="1" customWidth="1"/>
    <col min="10516" max="10516" width="11.42578125" style="195"/>
    <col min="10517" max="10517" width="9.7109375" style="195" customWidth="1"/>
    <col min="10518" max="10751" width="11.42578125" style="195"/>
    <col min="10752" max="10752" width="7.140625" style="195" customWidth="1"/>
    <col min="10753" max="10753" width="17.85546875" style="195" customWidth="1"/>
    <col min="10754" max="10754" width="44.28515625" style="195" customWidth="1"/>
    <col min="10755" max="10755" width="10.42578125" style="195" customWidth="1"/>
    <col min="10756" max="10756" width="10.5703125" style="195" customWidth="1"/>
    <col min="10757" max="10757" width="11.140625" style="195" bestFit="1" customWidth="1"/>
    <col min="10758" max="10758" width="10.5703125" style="195" bestFit="1" customWidth="1"/>
    <col min="10759" max="10759" width="9.7109375" style="195" bestFit="1" customWidth="1"/>
    <col min="10760" max="10760" width="13" style="195" customWidth="1"/>
    <col min="10761" max="10761" width="11.42578125" style="195"/>
    <col min="10762" max="10762" width="11" style="195" customWidth="1"/>
    <col min="10763" max="10763" width="10.28515625" style="195" bestFit="1" customWidth="1"/>
    <col min="10764" max="10765" width="10" style="195" customWidth="1"/>
    <col min="10766" max="10766" width="9.140625" style="195" customWidth="1"/>
    <col min="10767" max="10767" width="12" style="195" customWidth="1"/>
    <col min="10768" max="10768" width="12.140625" style="195" customWidth="1"/>
    <col min="10769" max="10770" width="9.28515625" style="195" customWidth="1"/>
    <col min="10771" max="10771" width="10.85546875" style="195" bestFit="1" customWidth="1"/>
    <col min="10772" max="10772" width="11.42578125" style="195"/>
    <col min="10773" max="10773" width="9.7109375" style="195" customWidth="1"/>
    <col min="10774" max="11007" width="11.42578125" style="195"/>
    <col min="11008" max="11008" width="7.140625" style="195" customWidth="1"/>
    <col min="11009" max="11009" width="17.85546875" style="195" customWidth="1"/>
    <col min="11010" max="11010" width="44.28515625" style="195" customWidth="1"/>
    <col min="11011" max="11011" width="10.42578125" style="195" customWidth="1"/>
    <col min="11012" max="11012" width="10.5703125" style="195" customWidth="1"/>
    <col min="11013" max="11013" width="11.140625" style="195" bestFit="1" customWidth="1"/>
    <col min="11014" max="11014" width="10.5703125" style="195" bestFit="1" customWidth="1"/>
    <col min="11015" max="11015" width="9.7109375" style="195" bestFit="1" customWidth="1"/>
    <col min="11016" max="11016" width="13" style="195" customWidth="1"/>
    <col min="11017" max="11017" width="11.42578125" style="195"/>
    <col min="11018" max="11018" width="11" style="195" customWidth="1"/>
    <col min="11019" max="11019" width="10.28515625" style="195" bestFit="1" customWidth="1"/>
    <col min="11020" max="11021" width="10" style="195" customWidth="1"/>
    <col min="11022" max="11022" width="9.140625" style="195" customWidth="1"/>
    <col min="11023" max="11023" width="12" style="195" customWidth="1"/>
    <col min="11024" max="11024" width="12.140625" style="195" customWidth="1"/>
    <col min="11025" max="11026" width="9.28515625" style="195" customWidth="1"/>
    <col min="11027" max="11027" width="10.85546875" style="195" bestFit="1" customWidth="1"/>
    <col min="11028" max="11028" width="11.42578125" style="195"/>
    <col min="11029" max="11029" width="9.7109375" style="195" customWidth="1"/>
    <col min="11030" max="11263" width="11.42578125" style="195"/>
    <col min="11264" max="11264" width="7.140625" style="195" customWidth="1"/>
    <col min="11265" max="11265" width="17.85546875" style="195" customWidth="1"/>
    <col min="11266" max="11266" width="44.28515625" style="195" customWidth="1"/>
    <col min="11267" max="11267" width="10.42578125" style="195" customWidth="1"/>
    <col min="11268" max="11268" width="10.5703125" style="195" customWidth="1"/>
    <col min="11269" max="11269" width="11.140625" style="195" bestFit="1" customWidth="1"/>
    <col min="11270" max="11270" width="10.5703125" style="195" bestFit="1" customWidth="1"/>
    <col min="11271" max="11271" width="9.7109375" style="195" bestFit="1" customWidth="1"/>
    <col min="11272" max="11272" width="13" style="195" customWidth="1"/>
    <col min="11273" max="11273" width="11.42578125" style="195"/>
    <col min="11274" max="11274" width="11" style="195" customWidth="1"/>
    <col min="11275" max="11275" width="10.28515625" style="195" bestFit="1" customWidth="1"/>
    <col min="11276" max="11277" width="10" style="195" customWidth="1"/>
    <col min="11278" max="11278" width="9.140625" style="195" customWidth="1"/>
    <col min="11279" max="11279" width="12" style="195" customWidth="1"/>
    <col min="11280" max="11280" width="12.140625" style="195" customWidth="1"/>
    <col min="11281" max="11282" width="9.28515625" style="195" customWidth="1"/>
    <col min="11283" max="11283" width="10.85546875" style="195" bestFit="1" customWidth="1"/>
    <col min="11284" max="11284" width="11.42578125" style="195"/>
    <col min="11285" max="11285" width="9.7109375" style="195" customWidth="1"/>
    <col min="11286" max="11519" width="11.42578125" style="195"/>
    <col min="11520" max="11520" width="7.140625" style="195" customWidth="1"/>
    <col min="11521" max="11521" width="17.85546875" style="195" customWidth="1"/>
    <col min="11522" max="11522" width="44.28515625" style="195" customWidth="1"/>
    <col min="11523" max="11523" width="10.42578125" style="195" customWidth="1"/>
    <col min="11524" max="11524" width="10.5703125" style="195" customWidth="1"/>
    <col min="11525" max="11525" width="11.140625" style="195" bestFit="1" customWidth="1"/>
    <col min="11526" max="11526" width="10.5703125" style="195" bestFit="1" customWidth="1"/>
    <col min="11527" max="11527" width="9.7109375" style="195" bestFit="1" customWidth="1"/>
    <col min="11528" max="11528" width="13" style="195" customWidth="1"/>
    <col min="11529" max="11529" width="11.42578125" style="195"/>
    <col min="11530" max="11530" width="11" style="195" customWidth="1"/>
    <col min="11531" max="11531" width="10.28515625" style="195" bestFit="1" customWidth="1"/>
    <col min="11532" max="11533" width="10" style="195" customWidth="1"/>
    <col min="11534" max="11534" width="9.140625" style="195" customWidth="1"/>
    <col min="11535" max="11535" width="12" style="195" customWidth="1"/>
    <col min="11536" max="11536" width="12.140625" style="195" customWidth="1"/>
    <col min="11537" max="11538" width="9.28515625" style="195" customWidth="1"/>
    <col min="11539" max="11539" width="10.85546875" style="195" bestFit="1" customWidth="1"/>
    <col min="11540" max="11540" width="11.42578125" style="195"/>
    <col min="11541" max="11541" width="9.7109375" style="195" customWidth="1"/>
    <col min="11542" max="11775" width="11.42578125" style="195"/>
    <col min="11776" max="11776" width="7.140625" style="195" customWidth="1"/>
    <col min="11777" max="11777" width="17.85546875" style="195" customWidth="1"/>
    <col min="11778" max="11778" width="44.28515625" style="195" customWidth="1"/>
    <col min="11779" max="11779" width="10.42578125" style="195" customWidth="1"/>
    <col min="11780" max="11780" width="10.5703125" style="195" customWidth="1"/>
    <col min="11781" max="11781" width="11.140625" style="195" bestFit="1" customWidth="1"/>
    <col min="11782" max="11782" width="10.5703125" style="195" bestFit="1" customWidth="1"/>
    <col min="11783" max="11783" width="9.7109375" style="195" bestFit="1" customWidth="1"/>
    <col min="11784" max="11784" width="13" style="195" customWidth="1"/>
    <col min="11785" max="11785" width="11.42578125" style="195"/>
    <col min="11786" max="11786" width="11" style="195" customWidth="1"/>
    <col min="11787" max="11787" width="10.28515625" style="195" bestFit="1" customWidth="1"/>
    <col min="11788" max="11789" width="10" style="195" customWidth="1"/>
    <col min="11790" max="11790" width="9.140625" style="195" customWidth="1"/>
    <col min="11791" max="11791" width="12" style="195" customWidth="1"/>
    <col min="11792" max="11792" width="12.140625" style="195" customWidth="1"/>
    <col min="11793" max="11794" width="9.28515625" style="195" customWidth="1"/>
    <col min="11795" max="11795" width="10.85546875" style="195" bestFit="1" customWidth="1"/>
    <col min="11796" max="11796" width="11.42578125" style="195"/>
    <col min="11797" max="11797" width="9.7109375" style="195" customWidth="1"/>
    <col min="11798" max="12031" width="11.42578125" style="195"/>
    <col min="12032" max="12032" width="7.140625" style="195" customWidth="1"/>
    <col min="12033" max="12033" width="17.85546875" style="195" customWidth="1"/>
    <col min="12034" max="12034" width="44.28515625" style="195" customWidth="1"/>
    <col min="12035" max="12035" width="10.42578125" style="195" customWidth="1"/>
    <col min="12036" max="12036" width="10.5703125" style="195" customWidth="1"/>
    <col min="12037" max="12037" width="11.140625" style="195" bestFit="1" customWidth="1"/>
    <col min="12038" max="12038" width="10.5703125" style="195" bestFit="1" customWidth="1"/>
    <col min="12039" max="12039" width="9.7109375" style="195" bestFit="1" customWidth="1"/>
    <col min="12040" max="12040" width="13" style="195" customWidth="1"/>
    <col min="12041" max="12041" width="11.42578125" style="195"/>
    <col min="12042" max="12042" width="11" style="195" customWidth="1"/>
    <col min="12043" max="12043" width="10.28515625" style="195" bestFit="1" customWidth="1"/>
    <col min="12044" max="12045" width="10" style="195" customWidth="1"/>
    <col min="12046" max="12046" width="9.140625" style="195" customWidth="1"/>
    <col min="12047" max="12047" width="12" style="195" customWidth="1"/>
    <col min="12048" max="12048" width="12.140625" style="195" customWidth="1"/>
    <col min="12049" max="12050" width="9.28515625" style="195" customWidth="1"/>
    <col min="12051" max="12051" width="10.85546875" style="195" bestFit="1" customWidth="1"/>
    <col min="12052" max="12052" width="11.42578125" style="195"/>
    <col min="12053" max="12053" width="9.7109375" style="195" customWidth="1"/>
    <col min="12054" max="12287" width="11.42578125" style="195"/>
    <col min="12288" max="12288" width="7.140625" style="195" customWidth="1"/>
    <col min="12289" max="12289" width="17.85546875" style="195" customWidth="1"/>
    <col min="12290" max="12290" width="44.28515625" style="195" customWidth="1"/>
    <col min="12291" max="12291" width="10.42578125" style="195" customWidth="1"/>
    <col min="12292" max="12292" width="10.5703125" style="195" customWidth="1"/>
    <col min="12293" max="12293" width="11.140625" style="195" bestFit="1" customWidth="1"/>
    <col min="12294" max="12294" width="10.5703125" style="195" bestFit="1" customWidth="1"/>
    <col min="12295" max="12295" width="9.7109375" style="195" bestFit="1" customWidth="1"/>
    <col min="12296" max="12296" width="13" style="195" customWidth="1"/>
    <col min="12297" max="12297" width="11.42578125" style="195"/>
    <col min="12298" max="12298" width="11" style="195" customWidth="1"/>
    <col min="12299" max="12299" width="10.28515625" style="195" bestFit="1" customWidth="1"/>
    <col min="12300" max="12301" width="10" style="195" customWidth="1"/>
    <col min="12302" max="12302" width="9.140625" style="195" customWidth="1"/>
    <col min="12303" max="12303" width="12" style="195" customWidth="1"/>
    <col min="12304" max="12304" width="12.140625" style="195" customWidth="1"/>
    <col min="12305" max="12306" width="9.28515625" style="195" customWidth="1"/>
    <col min="12307" max="12307" width="10.85546875" style="195" bestFit="1" customWidth="1"/>
    <col min="12308" max="12308" width="11.42578125" style="195"/>
    <col min="12309" max="12309" width="9.7109375" style="195" customWidth="1"/>
    <col min="12310" max="12543" width="11.42578125" style="195"/>
    <col min="12544" max="12544" width="7.140625" style="195" customWidth="1"/>
    <col min="12545" max="12545" width="17.85546875" style="195" customWidth="1"/>
    <col min="12546" max="12546" width="44.28515625" style="195" customWidth="1"/>
    <col min="12547" max="12547" width="10.42578125" style="195" customWidth="1"/>
    <col min="12548" max="12548" width="10.5703125" style="195" customWidth="1"/>
    <col min="12549" max="12549" width="11.140625" style="195" bestFit="1" customWidth="1"/>
    <col min="12550" max="12550" width="10.5703125" style="195" bestFit="1" customWidth="1"/>
    <col min="12551" max="12551" width="9.7109375" style="195" bestFit="1" customWidth="1"/>
    <col min="12552" max="12552" width="13" style="195" customWidth="1"/>
    <col min="12553" max="12553" width="11.42578125" style="195"/>
    <col min="12554" max="12554" width="11" style="195" customWidth="1"/>
    <col min="12555" max="12555" width="10.28515625" style="195" bestFit="1" customWidth="1"/>
    <col min="12556" max="12557" width="10" style="195" customWidth="1"/>
    <col min="12558" max="12558" width="9.140625" style="195" customWidth="1"/>
    <col min="12559" max="12559" width="12" style="195" customWidth="1"/>
    <col min="12560" max="12560" width="12.140625" style="195" customWidth="1"/>
    <col min="12561" max="12562" width="9.28515625" style="195" customWidth="1"/>
    <col min="12563" max="12563" width="10.85546875" style="195" bestFit="1" customWidth="1"/>
    <col min="12564" max="12564" width="11.42578125" style="195"/>
    <col min="12565" max="12565" width="9.7109375" style="195" customWidth="1"/>
    <col min="12566" max="12799" width="11.42578125" style="195"/>
    <col min="12800" max="12800" width="7.140625" style="195" customWidth="1"/>
    <col min="12801" max="12801" width="17.85546875" style="195" customWidth="1"/>
    <col min="12802" max="12802" width="44.28515625" style="195" customWidth="1"/>
    <col min="12803" max="12803" width="10.42578125" style="195" customWidth="1"/>
    <col min="12804" max="12804" width="10.5703125" style="195" customWidth="1"/>
    <col min="12805" max="12805" width="11.140625" style="195" bestFit="1" customWidth="1"/>
    <col min="12806" max="12806" width="10.5703125" style="195" bestFit="1" customWidth="1"/>
    <col min="12807" max="12807" width="9.7109375" style="195" bestFit="1" customWidth="1"/>
    <col min="12808" max="12808" width="13" style="195" customWidth="1"/>
    <col min="12809" max="12809" width="11.42578125" style="195"/>
    <col min="12810" max="12810" width="11" style="195" customWidth="1"/>
    <col min="12811" max="12811" width="10.28515625" style="195" bestFit="1" customWidth="1"/>
    <col min="12812" max="12813" width="10" style="195" customWidth="1"/>
    <col min="12814" max="12814" width="9.140625" style="195" customWidth="1"/>
    <col min="12815" max="12815" width="12" style="195" customWidth="1"/>
    <col min="12816" max="12816" width="12.140625" style="195" customWidth="1"/>
    <col min="12817" max="12818" width="9.28515625" style="195" customWidth="1"/>
    <col min="12819" max="12819" width="10.85546875" style="195" bestFit="1" customWidth="1"/>
    <col min="12820" max="12820" width="11.42578125" style="195"/>
    <col min="12821" max="12821" width="9.7109375" style="195" customWidth="1"/>
    <col min="12822" max="13055" width="11.42578125" style="195"/>
    <col min="13056" max="13056" width="7.140625" style="195" customWidth="1"/>
    <col min="13057" max="13057" width="17.85546875" style="195" customWidth="1"/>
    <col min="13058" max="13058" width="44.28515625" style="195" customWidth="1"/>
    <col min="13059" max="13059" width="10.42578125" style="195" customWidth="1"/>
    <col min="13060" max="13060" width="10.5703125" style="195" customWidth="1"/>
    <col min="13061" max="13061" width="11.140625" style="195" bestFit="1" customWidth="1"/>
    <col min="13062" max="13062" width="10.5703125" style="195" bestFit="1" customWidth="1"/>
    <col min="13063" max="13063" width="9.7109375" style="195" bestFit="1" customWidth="1"/>
    <col min="13064" max="13064" width="13" style="195" customWidth="1"/>
    <col min="13065" max="13065" width="11.42578125" style="195"/>
    <col min="13066" max="13066" width="11" style="195" customWidth="1"/>
    <col min="13067" max="13067" width="10.28515625" style="195" bestFit="1" customWidth="1"/>
    <col min="13068" max="13069" width="10" style="195" customWidth="1"/>
    <col min="13070" max="13070" width="9.140625" style="195" customWidth="1"/>
    <col min="13071" max="13071" width="12" style="195" customWidth="1"/>
    <col min="13072" max="13072" width="12.140625" style="195" customWidth="1"/>
    <col min="13073" max="13074" width="9.28515625" style="195" customWidth="1"/>
    <col min="13075" max="13075" width="10.85546875" style="195" bestFit="1" customWidth="1"/>
    <col min="13076" max="13076" width="11.42578125" style="195"/>
    <col min="13077" max="13077" width="9.7109375" style="195" customWidth="1"/>
    <col min="13078" max="13311" width="11.42578125" style="195"/>
    <col min="13312" max="13312" width="7.140625" style="195" customWidth="1"/>
    <col min="13313" max="13313" width="17.85546875" style="195" customWidth="1"/>
    <col min="13314" max="13314" width="44.28515625" style="195" customWidth="1"/>
    <col min="13315" max="13315" width="10.42578125" style="195" customWidth="1"/>
    <col min="13316" max="13316" width="10.5703125" style="195" customWidth="1"/>
    <col min="13317" max="13317" width="11.140625" style="195" bestFit="1" customWidth="1"/>
    <col min="13318" max="13318" width="10.5703125" style="195" bestFit="1" customWidth="1"/>
    <col min="13319" max="13319" width="9.7109375" style="195" bestFit="1" customWidth="1"/>
    <col min="13320" max="13320" width="13" style="195" customWidth="1"/>
    <col min="13321" max="13321" width="11.42578125" style="195"/>
    <col min="13322" max="13322" width="11" style="195" customWidth="1"/>
    <col min="13323" max="13323" width="10.28515625" style="195" bestFit="1" customWidth="1"/>
    <col min="13324" max="13325" width="10" style="195" customWidth="1"/>
    <col min="13326" max="13326" width="9.140625" style="195" customWidth="1"/>
    <col min="13327" max="13327" width="12" style="195" customWidth="1"/>
    <col min="13328" max="13328" width="12.140625" style="195" customWidth="1"/>
    <col min="13329" max="13330" width="9.28515625" style="195" customWidth="1"/>
    <col min="13331" max="13331" width="10.85546875" style="195" bestFit="1" customWidth="1"/>
    <col min="13332" max="13332" width="11.42578125" style="195"/>
    <col min="13333" max="13333" width="9.7109375" style="195" customWidth="1"/>
    <col min="13334" max="13567" width="11.42578125" style="195"/>
    <col min="13568" max="13568" width="7.140625" style="195" customWidth="1"/>
    <col min="13569" max="13569" width="17.85546875" style="195" customWidth="1"/>
    <col min="13570" max="13570" width="44.28515625" style="195" customWidth="1"/>
    <col min="13571" max="13571" width="10.42578125" style="195" customWidth="1"/>
    <col min="13572" max="13572" width="10.5703125" style="195" customWidth="1"/>
    <col min="13573" max="13573" width="11.140625" style="195" bestFit="1" customWidth="1"/>
    <col min="13574" max="13574" width="10.5703125" style="195" bestFit="1" customWidth="1"/>
    <col min="13575" max="13575" width="9.7109375" style="195" bestFit="1" customWidth="1"/>
    <col min="13576" max="13576" width="13" style="195" customWidth="1"/>
    <col min="13577" max="13577" width="11.42578125" style="195"/>
    <col min="13578" max="13578" width="11" style="195" customWidth="1"/>
    <col min="13579" max="13579" width="10.28515625" style="195" bestFit="1" customWidth="1"/>
    <col min="13580" max="13581" width="10" style="195" customWidth="1"/>
    <col min="13582" max="13582" width="9.140625" style="195" customWidth="1"/>
    <col min="13583" max="13583" width="12" style="195" customWidth="1"/>
    <col min="13584" max="13584" width="12.140625" style="195" customWidth="1"/>
    <col min="13585" max="13586" width="9.28515625" style="195" customWidth="1"/>
    <col min="13587" max="13587" width="10.85546875" style="195" bestFit="1" customWidth="1"/>
    <col min="13588" max="13588" width="11.42578125" style="195"/>
    <col min="13589" max="13589" width="9.7109375" style="195" customWidth="1"/>
    <col min="13590" max="13823" width="11.42578125" style="195"/>
    <col min="13824" max="13824" width="7.140625" style="195" customWidth="1"/>
    <col min="13825" max="13825" width="17.85546875" style="195" customWidth="1"/>
    <col min="13826" max="13826" width="44.28515625" style="195" customWidth="1"/>
    <col min="13827" max="13827" width="10.42578125" style="195" customWidth="1"/>
    <col min="13828" max="13828" width="10.5703125" style="195" customWidth="1"/>
    <col min="13829" max="13829" width="11.140625" style="195" bestFit="1" customWidth="1"/>
    <col min="13830" max="13830" width="10.5703125" style="195" bestFit="1" customWidth="1"/>
    <col min="13831" max="13831" width="9.7109375" style="195" bestFit="1" customWidth="1"/>
    <col min="13832" max="13832" width="13" style="195" customWidth="1"/>
    <col min="13833" max="13833" width="11.42578125" style="195"/>
    <col min="13834" max="13834" width="11" style="195" customWidth="1"/>
    <col min="13835" max="13835" width="10.28515625" style="195" bestFit="1" customWidth="1"/>
    <col min="13836" max="13837" width="10" style="195" customWidth="1"/>
    <col min="13838" max="13838" width="9.140625" style="195" customWidth="1"/>
    <col min="13839" max="13839" width="12" style="195" customWidth="1"/>
    <col min="13840" max="13840" width="12.140625" style="195" customWidth="1"/>
    <col min="13841" max="13842" width="9.28515625" style="195" customWidth="1"/>
    <col min="13843" max="13843" width="10.85546875" style="195" bestFit="1" customWidth="1"/>
    <col min="13844" max="13844" width="11.42578125" style="195"/>
    <col min="13845" max="13845" width="9.7109375" style="195" customWidth="1"/>
    <col min="13846" max="14079" width="11.42578125" style="195"/>
    <col min="14080" max="14080" width="7.140625" style="195" customWidth="1"/>
    <col min="14081" max="14081" width="17.85546875" style="195" customWidth="1"/>
    <col min="14082" max="14082" width="44.28515625" style="195" customWidth="1"/>
    <col min="14083" max="14083" width="10.42578125" style="195" customWidth="1"/>
    <col min="14084" max="14084" width="10.5703125" style="195" customWidth="1"/>
    <col min="14085" max="14085" width="11.140625" style="195" bestFit="1" customWidth="1"/>
    <col min="14086" max="14086" width="10.5703125" style="195" bestFit="1" customWidth="1"/>
    <col min="14087" max="14087" width="9.7109375" style="195" bestFit="1" customWidth="1"/>
    <col min="14088" max="14088" width="13" style="195" customWidth="1"/>
    <col min="14089" max="14089" width="11.42578125" style="195"/>
    <col min="14090" max="14090" width="11" style="195" customWidth="1"/>
    <col min="14091" max="14091" width="10.28515625" style="195" bestFit="1" customWidth="1"/>
    <col min="14092" max="14093" width="10" style="195" customWidth="1"/>
    <col min="14094" max="14094" width="9.140625" style="195" customWidth="1"/>
    <col min="14095" max="14095" width="12" style="195" customWidth="1"/>
    <col min="14096" max="14096" width="12.140625" style="195" customWidth="1"/>
    <col min="14097" max="14098" width="9.28515625" style="195" customWidth="1"/>
    <col min="14099" max="14099" width="10.85546875" style="195" bestFit="1" customWidth="1"/>
    <col min="14100" max="14100" width="11.42578125" style="195"/>
    <col min="14101" max="14101" width="9.7109375" style="195" customWidth="1"/>
    <col min="14102" max="14335" width="11.42578125" style="195"/>
    <col min="14336" max="14336" width="7.140625" style="195" customWidth="1"/>
    <col min="14337" max="14337" width="17.85546875" style="195" customWidth="1"/>
    <col min="14338" max="14338" width="44.28515625" style="195" customWidth="1"/>
    <col min="14339" max="14339" width="10.42578125" style="195" customWidth="1"/>
    <col min="14340" max="14340" width="10.5703125" style="195" customWidth="1"/>
    <col min="14341" max="14341" width="11.140625" style="195" bestFit="1" customWidth="1"/>
    <col min="14342" max="14342" width="10.5703125" style="195" bestFit="1" customWidth="1"/>
    <col min="14343" max="14343" width="9.7109375" style="195" bestFit="1" customWidth="1"/>
    <col min="14344" max="14344" width="13" style="195" customWidth="1"/>
    <col min="14345" max="14345" width="11.42578125" style="195"/>
    <col min="14346" max="14346" width="11" style="195" customWidth="1"/>
    <col min="14347" max="14347" width="10.28515625" style="195" bestFit="1" customWidth="1"/>
    <col min="14348" max="14349" width="10" style="195" customWidth="1"/>
    <col min="14350" max="14350" width="9.140625" style="195" customWidth="1"/>
    <col min="14351" max="14351" width="12" style="195" customWidth="1"/>
    <col min="14352" max="14352" width="12.140625" style="195" customWidth="1"/>
    <col min="14353" max="14354" width="9.28515625" style="195" customWidth="1"/>
    <col min="14355" max="14355" width="10.85546875" style="195" bestFit="1" customWidth="1"/>
    <col min="14356" max="14356" width="11.42578125" style="195"/>
    <col min="14357" max="14357" width="9.7109375" style="195" customWidth="1"/>
    <col min="14358" max="14591" width="11.42578125" style="195"/>
    <col min="14592" max="14592" width="7.140625" style="195" customWidth="1"/>
    <col min="14593" max="14593" width="17.85546875" style="195" customWidth="1"/>
    <col min="14594" max="14594" width="44.28515625" style="195" customWidth="1"/>
    <col min="14595" max="14595" width="10.42578125" style="195" customWidth="1"/>
    <col min="14596" max="14596" width="10.5703125" style="195" customWidth="1"/>
    <col min="14597" max="14597" width="11.140625" style="195" bestFit="1" customWidth="1"/>
    <col min="14598" max="14598" width="10.5703125" style="195" bestFit="1" customWidth="1"/>
    <col min="14599" max="14599" width="9.7109375" style="195" bestFit="1" customWidth="1"/>
    <col min="14600" max="14600" width="13" style="195" customWidth="1"/>
    <col min="14601" max="14601" width="11.42578125" style="195"/>
    <col min="14602" max="14602" width="11" style="195" customWidth="1"/>
    <col min="14603" max="14603" width="10.28515625" style="195" bestFit="1" customWidth="1"/>
    <col min="14604" max="14605" width="10" style="195" customWidth="1"/>
    <col min="14606" max="14606" width="9.140625" style="195" customWidth="1"/>
    <col min="14607" max="14607" width="12" style="195" customWidth="1"/>
    <col min="14608" max="14608" width="12.140625" style="195" customWidth="1"/>
    <col min="14609" max="14610" width="9.28515625" style="195" customWidth="1"/>
    <col min="14611" max="14611" width="10.85546875" style="195" bestFit="1" customWidth="1"/>
    <col min="14612" max="14612" width="11.42578125" style="195"/>
    <col min="14613" max="14613" width="9.7109375" style="195" customWidth="1"/>
    <col min="14614" max="14847" width="11.42578125" style="195"/>
    <col min="14848" max="14848" width="7.140625" style="195" customWidth="1"/>
    <col min="14849" max="14849" width="17.85546875" style="195" customWidth="1"/>
    <col min="14850" max="14850" width="44.28515625" style="195" customWidth="1"/>
    <col min="14851" max="14851" width="10.42578125" style="195" customWidth="1"/>
    <col min="14852" max="14852" width="10.5703125" style="195" customWidth="1"/>
    <col min="14853" max="14853" width="11.140625" style="195" bestFit="1" customWidth="1"/>
    <col min="14854" max="14854" width="10.5703125" style="195" bestFit="1" customWidth="1"/>
    <col min="14855" max="14855" width="9.7109375" style="195" bestFit="1" customWidth="1"/>
    <col min="14856" max="14856" width="13" style="195" customWidth="1"/>
    <col min="14857" max="14857" width="11.42578125" style="195"/>
    <col min="14858" max="14858" width="11" style="195" customWidth="1"/>
    <col min="14859" max="14859" width="10.28515625" style="195" bestFit="1" customWidth="1"/>
    <col min="14860" max="14861" width="10" style="195" customWidth="1"/>
    <col min="14862" max="14862" width="9.140625" style="195" customWidth="1"/>
    <col min="14863" max="14863" width="12" style="195" customWidth="1"/>
    <col min="14864" max="14864" width="12.140625" style="195" customWidth="1"/>
    <col min="14865" max="14866" width="9.28515625" style="195" customWidth="1"/>
    <col min="14867" max="14867" width="10.85546875" style="195" bestFit="1" customWidth="1"/>
    <col min="14868" max="14868" width="11.42578125" style="195"/>
    <col min="14869" max="14869" width="9.7109375" style="195" customWidth="1"/>
    <col min="14870" max="15103" width="11.42578125" style="195"/>
    <col min="15104" max="15104" width="7.140625" style="195" customWidth="1"/>
    <col min="15105" max="15105" width="17.85546875" style="195" customWidth="1"/>
    <col min="15106" max="15106" width="44.28515625" style="195" customWidth="1"/>
    <col min="15107" max="15107" width="10.42578125" style="195" customWidth="1"/>
    <col min="15108" max="15108" width="10.5703125" style="195" customWidth="1"/>
    <col min="15109" max="15109" width="11.140625" style="195" bestFit="1" customWidth="1"/>
    <col min="15110" max="15110" width="10.5703125" style="195" bestFit="1" customWidth="1"/>
    <col min="15111" max="15111" width="9.7109375" style="195" bestFit="1" customWidth="1"/>
    <col min="15112" max="15112" width="13" style="195" customWidth="1"/>
    <col min="15113" max="15113" width="11.42578125" style="195"/>
    <col min="15114" max="15114" width="11" style="195" customWidth="1"/>
    <col min="15115" max="15115" width="10.28515625" style="195" bestFit="1" customWidth="1"/>
    <col min="15116" max="15117" width="10" style="195" customWidth="1"/>
    <col min="15118" max="15118" width="9.140625" style="195" customWidth="1"/>
    <col min="15119" max="15119" width="12" style="195" customWidth="1"/>
    <col min="15120" max="15120" width="12.140625" style="195" customWidth="1"/>
    <col min="15121" max="15122" width="9.28515625" style="195" customWidth="1"/>
    <col min="15123" max="15123" width="10.85546875" style="195" bestFit="1" customWidth="1"/>
    <col min="15124" max="15124" width="11.42578125" style="195"/>
    <col min="15125" max="15125" width="9.7109375" style="195" customWidth="1"/>
    <col min="15126" max="15359" width="11.42578125" style="195"/>
    <col min="15360" max="15360" width="7.140625" style="195" customWidth="1"/>
    <col min="15361" max="15361" width="17.85546875" style="195" customWidth="1"/>
    <col min="15362" max="15362" width="44.28515625" style="195" customWidth="1"/>
    <col min="15363" max="15363" width="10.42578125" style="195" customWidth="1"/>
    <col min="15364" max="15364" width="10.5703125" style="195" customWidth="1"/>
    <col min="15365" max="15365" width="11.140625" style="195" bestFit="1" customWidth="1"/>
    <col min="15366" max="15366" width="10.5703125" style="195" bestFit="1" customWidth="1"/>
    <col min="15367" max="15367" width="9.7109375" style="195" bestFit="1" customWidth="1"/>
    <col min="15368" max="15368" width="13" style="195" customWidth="1"/>
    <col min="15369" max="15369" width="11.42578125" style="195"/>
    <col min="15370" max="15370" width="11" style="195" customWidth="1"/>
    <col min="15371" max="15371" width="10.28515625" style="195" bestFit="1" customWidth="1"/>
    <col min="15372" max="15373" width="10" style="195" customWidth="1"/>
    <col min="15374" max="15374" width="9.140625" style="195" customWidth="1"/>
    <col min="15375" max="15375" width="12" style="195" customWidth="1"/>
    <col min="15376" max="15376" width="12.140625" style="195" customWidth="1"/>
    <col min="15377" max="15378" width="9.28515625" style="195" customWidth="1"/>
    <col min="15379" max="15379" width="10.85546875" style="195" bestFit="1" customWidth="1"/>
    <col min="15380" max="15380" width="11.42578125" style="195"/>
    <col min="15381" max="15381" width="9.7109375" style="195" customWidth="1"/>
    <col min="15382" max="15615" width="11.42578125" style="195"/>
    <col min="15616" max="15616" width="7.140625" style="195" customWidth="1"/>
    <col min="15617" max="15617" width="17.85546875" style="195" customWidth="1"/>
    <col min="15618" max="15618" width="44.28515625" style="195" customWidth="1"/>
    <col min="15619" max="15619" width="10.42578125" style="195" customWidth="1"/>
    <col min="15620" max="15620" width="10.5703125" style="195" customWidth="1"/>
    <col min="15621" max="15621" width="11.140625" style="195" bestFit="1" customWidth="1"/>
    <col min="15622" max="15622" width="10.5703125" style="195" bestFit="1" customWidth="1"/>
    <col min="15623" max="15623" width="9.7109375" style="195" bestFit="1" customWidth="1"/>
    <col min="15624" max="15624" width="13" style="195" customWidth="1"/>
    <col min="15625" max="15625" width="11.42578125" style="195"/>
    <col min="15626" max="15626" width="11" style="195" customWidth="1"/>
    <col min="15627" max="15627" width="10.28515625" style="195" bestFit="1" customWidth="1"/>
    <col min="15628" max="15629" width="10" style="195" customWidth="1"/>
    <col min="15630" max="15630" width="9.140625" style="195" customWidth="1"/>
    <col min="15631" max="15631" width="12" style="195" customWidth="1"/>
    <col min="15632" max="15632" width="12.140625" style="195" customWidth="1"/>
    <col min="15633" max="15634" width="9.28515625" style="195" customWidth="1"/>
    <col min="15635" max="15635" width="10.85546875" style="195" bestFit="1" customWidth="1"/>
    <col min="15636" max="15636" width="11.42578125" style="195"/>
    <col min="15637" max="15637" width="9.7109375" style="195" customWidth="1"/>
    <col min="15638" max="15871" width="11.42578125" style="195"/>
    <col min="15872" max="15872" width="7.140625" style="195" customWidth="1"/>
    <col min="15873" max="15873" width="17.85546875" style="195" customWidth="1"/>
    <col min="15874" max="15874" width="44.28515625" style="195" customWidth="1"/>
    <col min="15875" max="15875" width="10.42578125" style="195" customWidth="1"/>
    <col min="15876" max="15876" width="10.5703125" style="195" customWidth="1"/>
    <col min="15877" max="15877" width="11.140625" style="195" bestFit="1" customWidth="1"/>
    <col min="15878" max="15878" width="10.5703125" style="195" bestFit="1" customWidth="1"/>
    <col min="15879" max="15879" width="9.7109375" style="195" bestFit="1" customWidth="1"/>
    <col min="15880" max="15880" width="13" style="195" customWidth="1"/>
    <col min="15881" max="15881" width="11.42578125" style="195"/>
    <col min="15882" max="15882" width="11" style="195" customWidth="1"/>
    <col min="15883" max="15883" width="10.28515625" style="195" bestFit="1" customWidth="1"/>
    <col min="15884" max="15885" width="10" style="195" customWidth="1"/>
    <col min="15886" max="15886" width="9.140625" style="195" customWidth="1"/>
    <col min="15887" max="15887" width="12" style="195" customWidth="1"/>
    <col min="15888" max="15888" width="12.140625" style="195" customWidth="1"/>
    <col min="15889" max="15890" width="9.28515625" style="195" customWidth="1"/>
    <col min="15891" max="15891" width="10.85546875" style="195" bestFit="1" customWidth="1"/>
    <col min="15892" max="15892" width="11.42578125" style="195"/>
    <col min="15893" max="15893" width="9.7109375" style="195" customWidth="1"/>
    <col min="15894" max="16127" width="11.42578125" style="195"/>
    <col min="16128" max="16128" width="7.140625" style="195" customWidth="1"/>
    <col min="16129" max="16129" width="17.85546875" style="195" customWidth="1"/>
    <col min="16130" max="16130" width="44.28515625" style="195" customWidth="1"/>
    <col min="16131" max="16131" width="10.42578125" style="195" customWidth="1"/>
    <col min="16132" max="16132" width="10.5703125" style="195" customWidth="1"/>
    <col min="16133" max="16133" width="11.140625" style="195" bestFit="1" customWidth="1"/>
    <col min="16134" max="16134" width="10.5703125" style="195" bestFit="1" customWidth="1"/>
    <col min="16135" max="16135" width="9.7109375" style="195" bestFit="1" customWidth="1"/>
    <col min="16136" max="16136" width="13" style="195" customWidth="1"/>
    <col min="16137" max="16137" width="11.42578125" style="195"/>
    <col min="16138" max="16138" width="11" style="195" customWidth="1"/>
    <col min="16139" max="16139" width="10.28515625" style="195" bestFit="1" customWidth="1"/>
    <col min="16140" max="16141" width="10" style="195" customWidth="1"/>
    <col min="16142" max="16142" width="9.140625" style="195" customWidth="1"/>
    <col min="16143" max="16143" width="12" style="195" customWidth="1"/>
    <col min="16144" max="16144" width="12.140625" style="195" customWidth="1"/>
    <col min="16145" max="16146" width="9.28515625" style="195" customWidth="1"/>
    <col min="16147" max="16147" width="10.85546875" style="195" bestFit="1" customWidth="1"/>
    <col min="16148" max="16148" width="11.42578125" style="195"/>
    <col min="16149" max="16149" width="9.7109375" style="195" customWidth="1"/>
    <col min="16150" max="16384" width="11.42578125" style="195"/>
  </cols>
  <sheetData>
    <row r="1" spans="1:21" s="200" customFormat="1" ht="19.5" thickBot="1" x14ac:dyDescent="0.35">
      <c r="A1" s="447" t="s">
        <v>94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85"/>
      <c r="U2" s="386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>
        <v>43224</v>
      </c>
      <c r="B4" s="414" t="s">
        <v>431</v>
      </c>
      <c r="C4" s="263" t="s">
        <v>474</v>
      </c>
      <c r="D4" s="258"/>
      <c r="E4" s="258"/>
      <c r="F4" s="259"/>
      <c r="G4" s="259"/>
      <c r="H4" s="259"/>
      <c r="I4" s="259"/>
      <c r="J4" s="259">
        <v>3000</v>
      </c>
      <c r="K4" s="259"/>
      <c r="L4" s="259"/>
      <c r="M4" s="259"/>
      <c r="N4" s="259"/>
      <c r="O4" s="259"/>
      <c r="P4" s="259"/>
      <c r="Q4" s="259"/>
      <c r="R4" s="259"/>
      <c r="S4" s="260">
        <f t="shared" ref="S4:S58" si="0">+SUM(F4:R4)</f>
        <v>3000</v>
      </c>
      <c r="T4" s="261"/>
      <c r="U4" s="262"/>
    </row>
    <row r="5" spans="1:21" s="364" customFormat="1" ht="18" x14ac:dyDescent="0.25">
      <c r="A5" s="256">
        <v>43224</v>
      </c>
      <c r="B5" s="414" t="s">
        <v>432</v>
      </c>
      <c r="C5" s="263" t="s">
        <v>474</v>
      </c>
      <c r="D5" s="258"/>
      <c r="E5" s="258"/>
      <c r="F5" s="259"/>
      <c r="G5" s="259"/>
      <c r="H5" s="259"/>
      <c r="I5" s="259"/>
      <c r="J5" s="259">
        <v>1500</v>
      </c>
      <c r="K5" s="259"/>
      <c r="L5" s="259"/>
      <c r="M5" s="259"/>
      <c r="N5" s="259"/>
      <c r="O5" s="259"/>
      <c r="P5" s="259"/>
      <c r="Q5" s="259"/>
      <c r="R5" s="259"/>
      <c r="S5" s="260"/>
      <c r="T5" s="261"/>
      <c r="U5" s="262"/>
    </row>
    <row r="6" spans="1:21" s="364" customFormat="1" ht="18" x14ac:dyDescent="0.25">
      <c r="A6" s="256" t="s">
        <v>475</v>
      </c>
      <c r="B6" s="414" t="s">
        <v>433</v>
      </c>
      <c r="C6" s="263" t="s">
        <v>474</v>
      </c>
      <c r="D6" s="258"/>
      <c r="E6" s="258"/>
      <c r="F6" s="259"/>
      <c r="G6" s="259"/>
      <c r="H6" s="259"/>
      <c r="I6" s="259"/>
      <c r="J6" s="259">
        <v>1500</v>
      </c>
      <c r="K6" s="259"/>
      <c r="L6" s="259"/>
      <c r="M6" s="259"/>
      <c r="N6" s="259"/>
      <c r="O6" s="259"/>
      <c r="P6" s="259"/>
      <c r="Q6" s="259"/>
      <c r="R6" s="259"/>
      <c r="S6" s="260"/>
      <c r="T6" s="261"/>
      <c r="U6" s="262"/>
    </row>
    <row r="7" spans="1:21" s="364" customFormat="1" ht="18" x14ac:dyDescent="0.25">
      <c r="A7" s="256">
        <v>43224</v>
      </c>
      <c r="B7" s="414" t="s">
        <v>289</v>
      </c>
      <c r="C7" s="263" t="s">
        <v>474</v>
      </c>
      <c r="D7" s="258"/>
      <c r="E7" s="258"/>
      <c r="F7" s="259"/>
      <c r="G7" s="259"/>
      <c r="H7" s="259"/>
      <c r="I7" s="259"/>
      <c r="J7" s="259">
        <v>1500</v>
      </c>
      <c r="K7" s="259"/>
      <c r="L7" s="259"/>
      <c r="M7" s="259"/>
      <c r="N7" s="259"/>
      <c r="O7" s="259"/>
      <c r="P7" s="259"/>
      <c r="Q7" s="259"/>
      <c r="R7" s="259"/>
      <c r="S7" s="260"/>
      <c r="T7" s="261"/>
      <c r="U7" s="262"/>
    </row>
    <row r="8" spans="1:21" s="364" customFormat="1" ht="18" x14ac:dyDescent="0.25">
      <c r="A8" s="256">
        <v>43224</v>
      </c>
      <c r="B8" s="414" t="s">
        <v>434</v>
      </c>
      <c r="C8" s="263" t="s">
        <v>474</v>
      </c>
      <c r="D8" s="258"/>
      <c r="E8" s="258"/>
      <c r="F8" s="259"/>
      <c r="G8" s="259"/>
      <c r="H8" s="259"/>
      <c r="I8" s="259"/>
      <c r="J8" s="259">
        <v>1000</v>
      </c>
      <c r="K8" s="259"/>
      <c r="L8" s="259"/>
      <c r="M8" s="259"/>
      <c r="N8" s="259"/>
      <c r="O8" s="259"/>
      <c r="P8" s="259"/>
      <c r="Q8" s="259"/>
      <c r="R8" s="259"/>
      <c r="S8" s="260"/>
      <c r="T8" s="261"/>
      <c r="U8" s="262"/>
    </row>
    <row r="9" spans="1:21" s="364" customFormat="1" ht="18" x14ac:dyDescent="0.25">
      <c r="A9" s="256">
        <v>43224</v>
      </c>
      <c r="B9" s="414" t="s">
        <v>374</v>
      </c>
      <c r="C9" s="263" t="s">
        <v>474</v>
      </c>
      <c r="D9" s="258"/>
      <c r="E9" s="258"/>
      <c r="F9" s="259"/>
      <c r="G9" s="259"/>
      <c r="H9" s="259"/>
      <c r="I9" s="259"/>
      <c r="J9" s="259">
        <v>1000</v>
      </c>
      <c r="K9" s="259"/>
      <c r="L9" s="259"/>
      <c r="M9" s="259"/>
      <c r="N9" s="259"/>
      <c r="O9" s="259"/>
      <c r="P9" s="259"/>
      <c r="Q9" s="259"/>
      <c r="R9" s="259"/>
      <c r="S9" s="260"/>
      <c r="T9" s="261"/>
      <c r="U9" s="262"/>
    </row>
    <row r="10" spans="1:21" s="364" customFormat="1" ht="18" x14ac:dyDescent="0.25">
      <c r="A10" s="256">
        <v>43224</v>
      </c>
      <c r="B10" s="414" t="s">
        <v>435</v>
      </c>
      <c r="C10" s="263" t="s">
        <v>474</v>
      </c>
      <c r="D10" s="258"/>
      <c r="E10" s="258"/>
      <c r="F10" s="259"/>
      <c r="G10" s="259"/>
      <c r="H10" s="259"/>
      <c r="I10" s="259"/>
      <c r="J10" s="259">
        <v>1000</v>
      </c>
      <c r="K10" s="259"/>
      <c r="L10" s="259"/>
      <c r="M10" s="259"/>
      <c r="N10" s="259"/>
      <c r="O10" s="259"/>
      <c r="P10" s="259"/>
      <c r="Q10" s="259"/>
      <c r="R10" s="259"/>
      <c r="S10" s="260"/>
      <c r="T10" s="261"/>
      <c r="U10" s="262"/>
    </row>
    <row r="11" spans="1:21" s="364" customFormat="1" ht="18" x14ac:dyDescent="0.25">
      <c r="A11" s="256">
        <v>43224</v>
      </c>
      <c r="B11" s="414" t="s">
        <v>436</v>
      </c>
      <c r="C11" s="263" t="s">
        <v>474</v>
      </c>
      <c r="D11" s="258"/>
      <c r="E11" s="258"/>
      <c r="F11" s="259"/>
      <c r="G11" s="259"/>
      <c r="H11" s="259"/>
      <c r="I11" s="259"/>
      <c r="J11" s="259">
        <v>1000</v>
      </c>
      <c r="K11" s="259"/>
      <c r="L11" s="259"/>
      <c r="M11" s="259"/>
      <c r="N11" s="259"/>
      <c r="O11" s="259"/>
      <c r="P11" s="259"/>
      <c r="Q11" s="259"/>
      <c r="R11" s="259"/>
      <c r="S11" s="260"/>
      <c r="T11" s="261"/>
      <c r="U11" s="262"/>
    </row>
    <row r="12" spans="1:21" s="364" customFormat="1" ht="18" x14ac:dyDescent="0.25">
      <c r="A12" s="256">
        <v>43224</v>
      </c>
      <c r="B12" s="414" t="s">
        <v>437</v>
      </c>
      <c r="C12" s="263" t="s">
        <v>474</v>
      </c>
      <c r="D12" s="258"/>
      <c r="E12" s="258"/>
      <c r="F12" s="259"/>
      <c r="G12" s="259"/>
      <c r="H12" s="259"/>
      <c r="I12" s="259"/>
      <c r="J12" s="259">
        <v>1000</v>
      </c>
      <c r="K12" s="259"/>
      <c r="L12" s="259"/>
      <c r="M12" s="259"/>
      <c r="N12" s="259"/>
      <c r="O12" s="259"/>
      <c r="P12" s="259"/>
      <c r="Q12" s="259"/>
      <c r="R12" s="259"/>
      <c r="S12" s="260"/>
      <c r="T12" s="261"/>
      <c r="U12" s="262"/>
    </row>
    <row r="13" spans="1:21" s="364" customFormat="1" ht="18" x14ac:dyDescent="0.25">
      <c r="A13" s="256">
        <v>43224</v>
      </c>
      <c r="B13" s="414" t="s">
        <v>438</v>
      </c>
      <c r="C13" s="263" t="s">
        <v>474</v>
      </c>
      <c r="D13" s="258"/>
      <c r="E13" s="258"/>
      <c r="F13" s="259"/>
      <c r="G13" s="259"/>
      <c r="H13" s="259"/>
      <c r="I13" s="259"/>
      <c r="J13" s="259">
        <v>1000</v>
      </c>
      <c r="K13" s="259"/>
      <c r="L13" s="259"/>
      <c r="M13" s="259"/>
      <c r="N13" s="259"/>
      <c r="O13" s="259"/>
      <c r="P13" s="259"/>
      <c r="Q13" s="259"/>
      <c r="R13" s="259"/>
      <c r="S13" s="260"/>
      <c r="T13" s="261"/>
      <c r="U13" s="262"/>
    </row>
    <row r="14" spans="1:21" s="364" customFormat="1" ht="18" x14ac:dyDescent="0.25">
      <c r="A14" s="256">
        <v>43224</v>
      </c>
      <c r="B14" s="414" t="s">
        <v>439</v>
      </c>
      <c r="C14" s="263" t="s">
        <v>474</v>
      </c>
      <c r="D14" s="258"/>
      <c r="E14" s="258"/>
      <c r="F14" s="259"/>
      <c r="G14" s="259"/>
      <c r="H14" s="259"/>
      <c r="I14" s="259"/>
      <c r="J14" s="259">
        <v>1000</v>
      </c>
      <c r="K14" s="259"/>
      <c r="L14" s="259"/>
      <c r="M14" s="259"/>
      <c r="N14" s="259"/>
      <c r="O14" s="259"/>
      <c r="P14" s="259"/>
      <c r="Q14" s="259"/>
      <c r="R14" s="259"/>
      <c r="S14" s="260"/>
      <c r="T14" s="261"/>
      <c r="U14" s="262"/>
    </row>
    <row r="15" spans="1:21" s="364" customFormat="1" ht="18" x14ac:dyDescent="0.25">
      <c r="A15" s="256">
        <v>43224</v>
      </c>
      <c r="B15" s="414" t="s">
        <v>440</v>
      </c>
      <c r="C15" s="263" t="s">
        <v>474</v>
      </c>
      <c r="D15" s="258"/>
      <c r="E15" s="258"/>
      <c r="F15" s="259"/>
      <c r="G15" s="259"/>
      <c r="H15" s="259"/>
      <c r="I15" s="259"/>
      <c r="J15" s="259">
        <v>1000</v>
      </c>
      <c r="K15" s="259"/>
      <c r="L15" s="259"/>
      <c r="M15" s="259"/>
      <c r="N15" s="259"/>
      <c r="O15" s="259"/>
      <c r="P15" s="259"/>
      <c r="Q15" s="259"/>
      <c r="R15" s="259"/>
      <c r="S15" s="260"/>
      <c r="T15" s="261"/>
      <c r="U15" s="262"/>
    </row>
    <row r="16" spans="1:21" s="364" customFormat="1" ht="18" x14ac:dyDescent="0.25">
      <c r="A16" s="256">
        <v>43224</v>
      </c>
      <c r="B16" s="414" t="s">
        <v>441</v>
      </c>
      <c r="C16" s="263" t="s">
        <v>474</v>
      </c>
      <c r="D16" s="258"/>
      <c r="E16" s="258"/>
      <c r="F16" s="259"/>
      <c r="G16" s="259"/>
      <c r="H16" s="259"/>
      <c r="I16" s="259"/>
      <c r="J16" s="259">
        <v>1000</v>
      </c>
      <c r="K16" s="259"/>
      <c r="L16" s="259"/>
      <c r="M16" s="259"/>
      <c r="N16" s="259"/>
      <c r="O16" s="259"/>
      <c r="P16" s="259"/>
      <c r="Q16" s="259"/>
      <c r="R16" s="259"/>
      <c r="S16" s="260"/>
      <c r="T16" s="261"/>
      <c r="U16" s="262"/>
    </row>
    <row r="17" spans="1:21" s="364" customFormat="1" ht="18" x14ac:dyDescent="0.25">
      <c r="A17" s="256">
        <v>43224</v>
      </c>
      <c r="B17" s="414" t="s">
        <v>442</v>
      </c>
      <c r="C17" s="263" t="s">
        <v>474</v>
      </c>
      <c r="D17" s="258"/>
      <c r="E17" s="258"/>
      <c r="F17" s="259"/>
      <c r="G17" s="259"/>
      <c r="H17" s="259"/>
      <c r="I17" s="259"/>
      <c r="J17" s="259">
        <v>1000</v>
      </c>
      <c r="K17" s="259"/>
      <c r="L17" s="259"/>
      <c r="M17" s="259"/>
      <c r="N17" s="259"/>
      <c r="O17" s="259"/>
      <c r="P17" s="259"/>
      <c r="Q17" s="259"/>
      <c r="R17" s="259"/>
      <c r="S17" s="260"/>
      <c r="T17" s="261"/>
      <c r="U17" s="262"/>
    </row>
    <row r="18" spans="1:21" s="364" customFormat="1" ht="18" x14ac:dyDescent="0.25">
      <c r="A18" s="256">
        <v>43224</v>
      </c>
      <c r="B18" s="414" t="s">
        <v>443</v>
      </c>
      <c r="C18" s="263" t="s">
        <v>474</v>
      </c>
      <c r="D18" s="258"/>
      <c r="E18" s="258"/>
      <c r="F18" s="259"/>
      <c r="G18" s="259"/>
      <c r="H18" s="259"/>
      <c r="I18" s="259"/>
      <c r="J18" s="259">
        <v>1000</v>
      </c>
      <c r="K18" s="259"/>
      <c r="L18" s="259"/>
      <c r="M18" s="259"/>
      <c r="N18" s="259"/>
      <c r="O18" s="259"/>
      <c r="P18" s="259"/>
      <c r="Q18" s="259"/>
      <c r="R18" s="259"/>
      <c r="S18" s="260"/>
      <c r="T18" s="261"/>
      <c r="U18" s="262"/>
    </row>
    <row r="19" spans="1:21" s="364" customFormat="1" ht="18" x14ac:dyDescent="0.25">
      <c r="A19" s="256">
        <v>43224</v>
      </c>
      <c r="B19" s="414" t="s">
        <v>444</v>
      </c>
      <c r="C19" s="263" t="s">
        <v>474</v>
      </c>
      <c r="D19" s="258"/>
      <c r="E19" s="258"/>
      <c r="F19" s="259"/>
      <c r="G19" s="259"/>
      <c r="H19" s="259"/>
      <c r="I19" s="259"/>
      <c r="J19" s="259">
        <v>1000</v>
      </c>
      <c r="K19" s="259"/>
      <c r="L19" s="259"/>
      <c r="M19" s="259"/>
      <c r="N19" s="259"/>
      <c r="O19" s="259"/>
      <c r="P19" s="259"/>
      <c r="Q19" s="259"/>
      <c r="R19" s="259"/>
      <c r="S19" s="260"/>
      <c r="T19" s="261"/>
      <c r="U19" s="262"/>
    </row>
    <row r="20" spans="1:21" s="364" customFormat="1" ht="18" x14ac:dyDescent="0.25">
      <c r="A20" s="256">
        <v>43224</v>
      </c>
      <c r="B20" s="414" t="s">
        <v>445</v>
      </c>
      <c r="C20" s="263" t="s">
        <v>474</v>
      </c>
      <c r="D20" s="258"/>
      <c r="E20" s="258"/>
      <c r="F20" s="259"/>
      <c r="G20" s="259"/>
      <c r="H20" s="259"/>
      <c r="I20" s="259"/>
      <c r="J20" s="259">
        <v>1000</v>
      </c>
      <c r="K20" s="259"/>
      <c r="L20" s="259"/>
      <c r="M20" s="259"/>
      <c r="N20" s="259"/>
      <c r="O20" s="259"/>
      <c r="P20" s="259"/>
      <c r="Q20" s="259"/>
      <c r="R20" s="259"/>
      <c r="S20" s="260"/>
      <c r="T20" s="261"/>
      <c r="U20" s="262"/>
    </row>
    <row r="21" spans="1:21" s="364" customFormat="1" ht="18" x14ac:dyDescent="0.25">
      <c r="A21" s="256">
        <v>43224</v>
      </c>
      <c r="B21" s="414" t="s">
        <v>446</v>
      </c>
      <c r="C21" s="263" t="s">
        <v>474</v>
      </c>
      <c r="D21" s="258"/>
      <c r="E21" s="258"/>
      <c r="F21" s="259"/>
      <c r="G21" s="259"/>
      <c r="H21" s="259"/>
      <c r="I21" s="259"/>
      <c r="J21" s="259">
        <v>800</v>
      </c>
      <c r="K21" s="259"/>
      <c r="L21" s="259"/>
      <c r="M21" s="259"/>
      <c r="N21" s="259"/>
      <c r="O21" s="259"/>
      <c r="P21" s="259"/>
      <c r="Q21" s="259"/>
      <c r="R21" s="259"/>
      <c r="S21" s="260"/>
      <c r="T21" s="261"/>
      <c r="U21" s="262"/>
    </row>
    <row r="22" spans="1:21" s="364" customFormat="1" ht="18" x14ac:dyDescent="0.25">
      <c r="A22" s="256">
        <v>43224</v>
      </c>
      <c r="B22" s="414" t="s">
        <v>447</v>
      </c>
      <c r="C22" s="263" t="s">
        <v>474</v>
      </c>
      <c r="D22" s="258"/>
      <c r="E22" s="258"/>
      <c r="F22" s="259"/>
      <c r="G22" s="259"/>
      <c r="H22" s="259"/>
      <c r="I22" s="259"/>
      <c r="J22" s="259">
        <v>800</v>
      </c>
      <c r="K22" s="259"/>
      <c r="L22" s="259"/>
      <c r="M22" s="259"/>
      <c r="N22" s="259"/>
      <c r="O22" s="259"/>
      <c r="P22" s="259"/>
      <c r="Q22" s="259"/>
      <c r="R22" s="259"/>
      <c r="S22" s="260"/>
      <c r="T22" s="261"/>
      <c r="U22" s="262"/>
    </row>
    <row r="23" spans="1:21" s="364" customFormat="1" ht="18" x14ac:dyDescent="0.25">
      <c r="A23" s="256">
        <v>43224</v>
      </c>
      <c r="B23" s="414" t="s">
        <v>448</v>
      </c>
      <c r="C23" s="263" t="s">
        <v>474</v>
      </c>
      <c r="D23" s="258"/>
      <c r="E23" s="258"/>
      <c r="F23" s="259"/>
      <c r="G23" s="259"/>
      <c r="H23" s="259"/>
      <c r="I23" s="259"/>
      <c r="J23" s="259">
        <v>800</v>
      </c>
      <c r="K23" s="259"/>
      <c r="L23" s="259"/>
      <c r="M23" s="259"/>
      <c r="N23" s="259"/>
      <c r="O23" s="259"/>
      <c r="P23" s="259"/>
      <c r="Q23" s="259"/>
      <c r="R23" s="259"/>
      <c r="S23" s="260"/>
      <c r="T23" s="261"/>
      <c r="U23" s="262"/>
    </row>
    <row r="24" spans="1:21" s="364" customFormat="1" ht="18" x14ac:dyDescent="0.25">
      <c r="A24" s="256">
        <v>43224</v>
      </c>
      <c r="B24" s="414" t="s">
        <v>449</v>
      </c>
      <c r="C24" s="263" t="s">
        <v>474</v>
      </c>
      <c r="D24" s="258"/>
      <c r="E24" s="258"/>
      <c r="F24" s="259"/>
      <c r="G24" s="259"/>
      <c r="H24" s="259"/>
      <c r="I24" s="259"/>
      <c r="J24" s="259">
        <v>800</v>
      </c>
      <c r="K24" s="259"/>
      <c r="L24" s="259"/>
      <c r="M24" s="259"/>
      <c r="N24" s="259"/>
      <c r="O24" s="259"/>
      <c r="P24" s="259"/>
      <c r="Q24" s="259"/>
      <c r="R24" s="259"/>
      <c r="S24" s="260"/>
      <c r="T24" s="261"/>
      <c r="U24" s="262"/>
    </row>
    <row r="25" spans="1:21" s="364" customFormat="1" ht="18" x14ac:dyDescent="0.25">
      <c r="A25" s="256">
        <v>43224</v>
      </c>
      <c r="B25" s="414" t="s">
        <v>450</v>
      </c>
      <c r="C25" s="263" t="s">
        <v>474</v>
      </c>
      <c r="D25" s="258"/>
      <c r="E25" s="258"/>
      <c r="F25" s="259"/>
      <c r="G25" s="259"/>
      <c r="H25" s="259"/>
      <c r="I25" s="259"/>
      <c r="J25" s="259">
        <v>1000</v>
      </c>
      <c r="K25" s="259"/>
      <c r="L25" s="259"/>
      <c r="M25" s="259"/>
      <c r="N25" s="259"/>
      <c r="O25" s="259"/>
      <c r="P25" s="259"/>
      <c r="Q25" s="259"/>
      <c r="R25" s="259"/>
      <c r="S25" s="260"/>
      <c r="T25" s="261"/>
      <c r="U25" s="262"/>
    </row>
    <row r="26" spans="1:21" s="364" customFormat="1" ht="18" x14ac:dyDescent="0.25">
      <c r="A26" s="256">
        <v>43224</v>
      </c>
      <c r="B26" s="414" t="s">
        <v>451</v>
      </c>
      <c r="C26" s="263" t="s">
        <v>474</v>
      </c>
      <c r="D26" s="258"/>
      <c r="E26" s="258"/>
      <c r="F26" s="259"/>
      <c r="G26" s="259"/>
      <c r="H26" s="259"/>
      <c r="I26" s="259"/>
      <c r="J26" s="259">
        <v>2000</v>
      </c>
      <c r="K26" s="259"/>
      <c r="L26" s="259"/>
      <c r="M26" s="259"/>
      <c r="N26" s="259"/>
      <c r="O26" s="259"/>
      <c r="P26" s="259"/>
      <c r="Q26" s="259"/>
      <c r="R26" s="259"/>
      <c r="S26" s="260"/>
      <c r="T26" s="261"/>
      <c r="U26" s="262"/>
    </row>
    <row r="27" spans="1:21" s="364" customFormat="1" ht="18" x14ac:dyDescent="0.25">
      <c r="A27" s="256">
        <v>43224</v>
      </c>
      <c r="B27" s="414" t="s">
        <v>452</v>
      </c>
      <c r="C27" s="263" t="s">
        <v>474</v>
      </c>
      <c r="D27" s="258"/>
      <c r="E27" s="258"/>
      <c r="F27" s="259"/>
      <c r="G27" s="259"/>
      <c r="H27" s="259"/>
      <c r="I27" s="259"/>
      <c r="J27" s="259">
        <v>2000</v>
      </c>
      <c r="K27" s="259"/>
      <c r="L27" s="259"/>
      <c r="M27" s="259"/>
      <c r="N27" s="259"/>
      <c r="O27" s="259"/>
      <c r="P27" s="259"/>
      <c r="Q27" s="259"/>
      <c r="R27" s="259"/>
      <c r="S27" s="260"/>
      <c r="T27" s="261"/>
      <c r="U27" s="262"/>
    </row>
    <row r="28" spans="1:21" s="364" customFormat="1" ht="18" x14ac:dyDescent="0.25">
      <c r="A28" s="256">
        <v>43224</v>
      </c>
      <c r="B28" s="414" t="s">
        <v>453</v>
      </c>
      <c r="C28" s="263" t="s">
        <v>474</v>
      </c>
      <c r="D28" s="258"/>
      <c r="E28" s="258"/>
      <c r="F28" s="259"/>
      <c r="G28" s="259"/>
      <c r="H28" s="259"/>
      <c r="I28" s="259"/>
      <c r="J28" s="259">
        <v>2000</v>
      </c>
      <c r="K28" s="259"/>
      <c r="L28" s="259"/>
      <c r="M28" s="259"/>
      <c r="N28" s="259"/>
      <c r="O28" s="259"/>
      <c r="P28" s="259"/>
      <c r="Q28" s="259"/>
      <c r="R28" s="259"/>
      <c r="S28" s="260"/>
      <c r="T28" s="261"/>
      <c r="U28" s="262"/>
    </row>
    <row r="29" spans="1:21" s="364" customFormat="1" ht="18" x14ac:dyDescent="0.25">
      <c r="A29" s="256">
        <v>43224</v>
      </c>
      <c r="B29" s="414" t="s">
        <v>454</v>
      </c>
      <c r="C29" s="263" t="s">
        <v>474</v>
      </c>
      <c r="D29" s="258"/>
      <c r="E29" s="258"/>
      <c r="F29" s="259"/>
      <c r="G29" s="259"/>
      <c r="H29" s="259"/>
      <c r="I29" s="259"/>
      <c r="J29" s="259">
        <v>1500</v>
      </c>
      <c r="K29" s="259"/>
      <c r="L29" s="259"/>
      <c r="M29" s="259"/>
      <c r="N29" s="259"/>
      <c r="O29" s="259"/>
      <c r="P29" s="259"/>
      <c r="Q29" s="259"/>
      <c r="R29" s="259"/>
      <c r="S29" s="260"/>
      <c r="T29" s="261"/>
      <c r="U29" s="262"/>
    </row>
    <row r="30" spans="1:21" s="364" customFormat="1" ht="18" x14ac:dyDescent="0.25">
      <c r="A30" s="256">
        <v>43224</v>
      </c>
      <c r="B30" s="414" t="s">
        <v>297</v>
      </c>
      <c r="C30" s="263" t="s">
        <v>474</v>
      </c>
      <c r="D30" s="258"/>
      <c r="E30" s="258"/>
      <c r="F30" s="259"/>
      <c r="G30" s="259"/>
      <c r="H30" s="259"/>
      <c r="I30" s="259"/>
      <c r="J30" s="259">
        <v>400</v>
      </c>
      <c r="K30" s="259"/>
      <c r="L30" s="259"/>
      <c r="M30" s="259"/>
      <c r="N30" s="259"/>
      <c r="O30" s="259"/>
      <c r="P30" s="259"/>
      <c r="Q30" s="259"/>
      <c r="R30" s="259"/>
      <c r="S30" s="260"/>
      <c r="T30" s="261"/>
      <c r="U30" s="262"/>
    </row>
    <row r="31" spans="1:21" s="364" customFormat="1" ht="18" x14ac:dyDescent="0.25">
      <c r="A31" s="256">
        <v>43224</v>
      </c>
      <c r="B31" s="414" t="s">
        <v>455</v>
      </c>
      <c r="C31" s="263" t="s">
        <v>474</v>
      </c>
      <c r="D31" s="258"/>
      <c r="E31" s="258"/>
      <c r="F31" s="259"/>
      <c r="G31" s="259"/>
      <c r="H31" s="259"/>
      <c r="I31" s="259"/>
      <c r="J31" s="259">
        <v>400</v>
      </c>
      <c r="K31" s="259"/>
      <c r="L31" s="259"/>
      <c r="M31" s="259"/>
      <c r="N31" s="259"/>
      <c r="O31" s="259"/>
      <c r="P31" s="259"/>
      <c r="Q31" s="259"/>
      <c r="R31" s="259"/>
      <c r="S31" s="260"/>
      <c r="T31" s="261"/>
      <c r="U31" s="262"/>
    </row>
    <row r="32" spans="1:21" s="364" customFormat="1" ht="18" x14ac:dyDescent="0.25">
      <c r="A32" s="256">
        <v>43224</v>
      </c>
      <c r="B32" s="414" t="s">
        <v>456</v>
      </c>
      <c r="C32" s="263" t="s">
        <v>474</v>
      </c>
      <c r="D32" s="258"/>
      <c r="E32" s="258"/>
      <c r="F32" s="259"/>
      <c r="G32" s="259"/>
      <c r="H32" s="259"/>
      <c r="I32" s="259"/>
      <c r="J32" s="259">
        <v>1000</v>
      </c>
      <c r="K32" s="259"/>
      <c r="L32" s="259"/>
      <c r="M32" s="259"/>
      <c r="N32" s="259"/>
      <c r="O32" s="259"/>
      <c r="P32" s="259"/>
      <c r="Q32" s="259"/>
      <c r="R32" s="259"/>
      <c r="S32" s="260"/>
      <c r="T32" s="261"/>
      <c r="U32" s="262"/>
    </row>
    <row r="33" spans="1:21" s="364" customFormat="1" ht="18" x14ac:dyDescent="0.25">
      <c r="A33" s="256">
        <v>43224</v>
      </c>
      <c r="B33" s="414" t="s">
        <v>457</v>
      </c>
      <c r="C33" s="263" t="s">
        <v>474</v>
      </c>
      <c r="D33" s="258"/>
      <c r="E33" s="258"/>
      <c r="F33" s="259"/>
      <c r="G33" s="259"/>
      <c r="H33" s="259"/>
      <c r="I33" s="259"/>
      <c r="J33" s="259">
        <v>800</v>
      </c>
      <c r="K33" s="259"/>
      <c r="L33" s="259"/>
      <c r="M33" s="259"/>
      <c r="N33" s="259"/>
      <c r="O33" s="259"/>
      <c r="P33" s="259"/>
      <c r="Q33" s="259"/>
      <c r="R33" s="259"/>
      <c r="S33" s="260"/>
      <c r="T33" s="261"/>
      <c r="U33" s="262"/>
    </row>
    <row r="34" spans="1:21" s="364" customFormat="1" ht="18" x14ac:dyDescent="0.25">
      <c r="A34" s="256">
        <v>43224</v>
      </c>
      <c r="B34" s="414" t="s">
        <v>458</v>
      </c>
      <c r="C34" s="263" t="s">
        <v>474</v>
      </c>
      <c r="D34" s="258"/>
      <c r="E34" s="258"/>
      <c r="F34" s="259"/>
      <c r="G34" s="259"/>
      <c r="H34" s="259"/>
      <c r="I34" s="259"/>
      <c r="J34" s="259">
        <v>1000</v>
      </c>
      <c r="K34" s="259"/>
      <c r="L34" s="259"/>
      <c r="M34" s="259"/>
      <c r="N34" s="259"/>
      <c r="O34" s="259"/>
      <c r="P34" s="259"/>
      <c r="Q34" s="259"/>
      <c r="R34" s="259"/>
      <c r="S34" s="260"/>
      <c r="T34" s="261"/>
      <c r="U34" s="262"/>
    </row>
    <row r="35" spans="1:21" s="364" customFormat="1" ht="18" x14ac:dyDescent="0.25">
      <c r="A35" s="256">
        <v>43224</v>
      </c>
      <c r="B35" s="414" t="s">
        <v>459</v>
      </c>
      <c r="C35" s="263" t="s">
        <v>474</v>
      </c>
      <c r="D35" s="258"/>
      <c r="E35" s="258"/>
      <c r="F35" s="259"/>
      <c r="G35" s="259"/>
      <c r="H35" s="259"/>
      <c r="I35" s="259"/>
      <c r="J35" s="259">
        <v>400</v>
      </c>
      <c r="K35" s="259"/>
      <c r="L35" s="259"/>
      <c r="M35" s="259"/>
      <c r="N35" s="259"/>
      <c r="O35" s="259"/>
      <c r="P35" s="259"/>
      <c r="Q35" s="259"/>
      <c r="R35" s="259"/>
      <c r="S35" s="260"/>
      <c r="T35" s="261"/>
      <c r="U35" s="262"/>
    </row>
    <row r="36" spans="1:21" s="364" customFormat="1" ht="18" x14ac:dyDescent="0.25">
      <c r="A36" s="256">
        <v>43224</v>
      </c>
      <c r="B36" s="414" t="s">
        <v>460</v>
      </c>
      <c r="C36" s="263" t="s">
        <v>474</v>
      </c>
      <c r="D36" s="258"/>
      <c r="E36" s="258"/>
      <c r="F36" s="259"/>
      <c r="G36" s="259"/>
      <c r="H36" s="259"/>
      <c r="I36" s="259"/>
      <c r="J36" s="259">
        <v>400</v>
      </c>
      <c r="K36" s="259"/>
      <c r="L36" s="259"/>
      <c r="M36" s="259"/>
      <c r="N36" s="259"/>
      <c r="O36" s="259"/>
      <c r="P36" s="259"/>
      <c r="Q36" s="259"/>
      <c r="R36" s="259"/>
      <c r="S36" s="260"/>
      <c r="T36" s="261"/>
      <c r="U36" s="262"/>
    </row>
    <row r="37" spans="1:21" s="364" customFormat="1" ht="18" x14ac:dyDescent="0.25">
      <c r="A37" s="256">
        <v>43224</v>
      </c>
      <c r="B37" s="414" t="s">
        <v>461</v>
      </c>
      <c r="C37" s="263" t="s">
        <v>474</v>
      </c>
      <c r="D37" s="258"/>
      <c r="E37" s="258"/>
      <c r="F37" s="259"/>
      <c r="G37" s="259"/>
      <c r="H37" s="259"/>
      <c r="I37" s="259"/>
      <c r="J37" s="259">
        <v>1000</v>
      </c>
      <c r="K37" s="259"/>
      <c r="L37" s="259"/>
      <c r="M37" s="259"/>
      <c r="N37" s="259"/>
      <c r="O37" s="259"/>
      <c r="P37" s="259"/>
      <c r="Q37" s="259"/>
      <c r="R37" s="259"/>
      <c r="S37" s="260"/>
      <c r="T37" s="261"/>
      <c r="U37" s="262"/>
    </row>
    <row r="38" spans="1:21" s="364" customFormat="1" ht="18" x14ac:dyDescent="0.25">
      <c r="A38" s="256">
        <v>43224</v>
      </c>
      <c r="B38" s="414" t="s">
        <v>462</v>
      </c>
      <c r="C38" s="263" t="s">
        <v>474</v>
      </c>
      <c r="D38" s="258"/>
      <c r="E38" s="258"/>
      <c r="F38" s="259"/>
      <c r="G38" s="259"/>
      <c r="H38" s="259"/>
      <c r="I38" s="259"/>
      <c r="J38" s="259">
        <v>1200</v>
      </c>
      <c r="K38" s="259"/>
      <c r="L38" s="259"/>
      <c r="M38" s="259"/>
      <c r="N38" s="259"/>
      <c r="O38" s="259"/>
      <c r="P38" s="259"/>
      <c r="Q38" s="259"/>
      <c r="R38" s="259"/>
      <c r="S38" s="260"/>
      <c r="T38" s="261"/>
      <c r="U38" s="262"/>
    </row>
    <row r="39" spans="1:21" s="364" customFormat="1" ht="18" x14ac:dyDescent="0.25">
      <c r="A39" s="256">
        <v>42128</v>
      </c>
      <c r="B39" s="414" t="s">
        <v>463</v>
      </c>
      <c r="C39" s="263" t="s">
        <v>474</v>
      </c>
      <c r="D39" s="258"/>
      <c r="E39" s="258"/>
      <c r="F39" s="259"/>
      <c r="G39" s="259"/>
      <c r="H39" s="259"/>
      <c r="I39" s="259"/>
      <c r="J39" s="259">
        <v>3500</v>
      </c>
      <c r="K39" s="259"/>
      <c r="L39" s="259"/>
      <c r="M39" s="259"/>
      <c r="N39" s="259"/>
      <c r="O39" s="259"/>
      <c r="P39" s="259"/>
      <c r="Q39" s="259"/>
      <c r="R39" s="259"/>
      <c r="S39" s="260"/>
      <c r="T39" s="261"/>
      <c r="U39" s="262"/>
    </row>
    <row r="40" spans="1:21" s="364" customFormat="1" ht="18" x14ac:dyDescent="0.25">
      <c r="A40" s="256">
        <v>43224</v>
      </c>
      <c r="B40" s="414" t="s">
        <v>464</v>
      </c>
      <c r="C40" s="263" t="s">
        <v>474</v>
      </c>
      <c r="D40" s="258"/>
      <c r="E40" s="258"/>
      <c r="F40" s="259"/>
      <c r="G40" s="259"/>
      <c r="H40" s="259"/>
      <c r="I40" s="259"/>
      <c r="J40" s="259">
        <v>800</v>
      </c>
      <c r="K40" s="259"/>
      <c r="L40" s="259"/>
      <c r="M40" s="259"/>
      <c r="N40" s="259"/>
      <c r="O40" s="259"/>
      <c r="P40" s="259"/>
      <c r="Q40" s="259"/>
      <c r="R40" s="259"/>
      <c r="S40" s="260"/>
      <c r="T40" s="261"/>
      <c r="U40" s="262"/>
    </row>
    <row r="41" spans="1:21" s="364" customFormat="1" ht="18" x14ac:dyDescent="0.25">
      <c r="A41" s="256">
        <v>43224</v>
      </c>
      <c r="B41" s="414" t="s">
        <v>465</v>
      </c>
      <c r="C41" s="263" t="s">
        <v>474</v>
      </c>
      <c r="D41" s="258"/>
      <c r="E41" s="258"/>
      <c r="F41" s="259"/>
      <c r="G41" s="259"/>
      <c r="H41" s="259"/>
      <c r="I41" s="259"/>
      <c r="J41" s="259">
        <v>1200</v>
      </c>
      <c r="K41" s="259"/>
      <c r="L41" s="259"/>
      <c r="M41" s="259"/>
      <c r="N41" s="259"/>
      <c r="O41" s="259"/>
      <c r="P41" s="259"/>
      <c r="Q41" s="259"/>
      <c r="R41" s="259"/>
      <c r="S41" s="260"/>
      <c r="T41" s="261"/>
      <c r="U41" s="262"/>
    </row>
    <row r="42" spans="1:21" s="364" customFormat="1" ht="18" x14ac:dyDescent="0.25">
      <c r="A42" s="256">
        <v>43224</v>
      </c>
      <c r="B42" s="414" t="s">
        <v>466</v>
      </c>
      <c r="C42" s="263" t="s">
        <v>474</v>
      </c>
      <c r="D42" s="258"/>
      <c r="E42" s="258"/>
      <c r="F42" s="259"/>
      <c r="G42" s="259"/>
      <c r="H42" s="259"/>
      <c r="I42" s="259"/>
      <c r="J42" s="259">
        <v>1200</v>
      </c>
      <c r="K42" s="259"/>
      <c r="L42" s="259"/>
      <c r="M42" s="259"/>
      <c r="N42" s="259"/>
      <c r="O42" s="259"/>
      <c r="P42" s="259"/>
      <c r="Q42" s="259"/>
      <c r="R42" s="259"/>
      <c r="S42" s="260"/>
      <c r="T42" s="261"/>
      <c r="U42" s="262"/>
    </row>
    <row r="43" spans="1:21" s="364" customFormat="1" ht="18" x14ac:dyDescent="0.25">
      <c r="A43" s="256">
        <v>43224</v>
      </c>
      <c r="B43" s="414" t="s">
        <v>467</v>
      </c>
      <c r="C43" s="263" t="s">
        <v>474</v>
      </c>
      <c r="D43" s="258"/>
      <c r="E43" s="258"/>
      <c r="F43" s="259"/>
      <c r="G43" s="259"/>
      <c r="H43" s="259"/>
      <c r="I43" s="259"/>
      <c r="J43" s="259">
        <v>1200</v>
      </c>
      <c r="K43" s="259"/>
      <c r="L43" s="259"/>
      <c r="M43" s="259"/>
      <c r="N43" s="259"/>
      <c r="O43" s="259"/>
      <c r="P43" s="259"/>
      <c r="Q43" s="259"/>
      <c r="R43" s="259"/>
      <c r="S43" s="260"/>
      <c r="T43" s="261"/>
      <c r="U43" s="262"/>
    </row>
    <row r="44" spans="1:21" s="364" customFormat="1" ht="18" x14ac:dyDescent="0.25">
      <c r="A44" s="256">
        <v>43224</v>
      </c>
      <c r="B44" s="414" t="s">
        <v>468</v>
      </c>
      <c r="C44" s="263" t="s">
        <v>474</v>
      </c>
      <c r="D44" s="258"/>
      <c r="E44" s="258"/>
      <c r="F44" s="259"/>
      <c r="G44" s="259"/>
      <c r="H44" s="259"/>
      <c r="I44" s="259"/>
      <c r="J44" s="259">
        <v>1200</v>
      </c>
      <c r="K44" s="259"/>
      <c r="L44" s="259"/>
      <c r="M44" s="259"/>
      <c r="N44" s="259"/>
      <c r="O44" s="259"/>
      <c r="P44" s="259"/>
      <c r="Q44" s="259"/>
      <c r="R44" s="259"/>
      <c r="S44" s="260"/>
      <c r="T44" s="261"/>
      <c r="U44" s="262"/>
    </row>
    <row r="45" spans="1:21" s="364" customFormat="1" ht="18" x14ac:dyDescent="0.25">
      <c r="A45" s="256">
        <v>43224</v>
      </c>
      <c r="B45" s="414" t="s">
        <v>469</v>
      </c>
      <c r="C45" s="263" t="s">
        <v>474</v>
      </c>
      <c r="D45" s="258"/>
      <c r="E45" s="258"/>
      <c r="F45" s="259"/>
      <c r="G45" s="259"/>
      <c r="H45" s="259"/>
      <c r="I45" s="259"/>
      <c r="J45" s="259">
        <v>3500</v>
      </c>
      <c r="K45" s="259"/>
      <c r="L45" s="259"/>
      <c r="M45" s="259"/>
      <c r="N45" s="259"/>
      <c r="O45" s="259"/>
      <c r="P45" s="259"/>
      <c r="Q45" s="259"/>
      <c r="R45" s="259"/>
      <c r="S45" s="260"/>
      <c r="T45" s="261"/>
      <c r="U45" s="262"/>
    </row>
    <row r="46" spans="1:21" s="364" customFormat="1" ht="18" x14ac:dyDescent="0.25">
      <c r="A46" s="256">
        <v>43224</v>
      </c>
      <c r="B46" s="414" t="s">
        <v>470</v>
      </c>
      <c r="C46" s="263" t="s">
        <v>474</v>
      </c>
      <c r="D46" s="258"/>
      <c r="E46" s="258"/>
      <c r="F46" s="259"/>
      <c r="G46" s="259"/>
      <c r="H46" s="259"/>
      <c r="I46" s="259"/>
      <c r="J46" s="259">
        <v>800</v>
      </c>
      <c r="K46" s="259"/>
      <c r="L46" s="259"/>
      <c r="M46" s="259"/>
      <c r="N46" s="259"/>
      <c r="O46" s="259"/>
      <c r="P46" s="259"/>
      <c r="Q46" s="259"/>
      <c r="R46" s="259"/>
      <c r="S46" s="260"/>
      <c r="T46" s="261"/>
      <c r="U46" s="262"/>
    </row>
    <row r="47" spans="1:21" s="364" customFormat="1" ht="18" x14ac:dyDescent="0.25">
      <c r="A47" s="256">
        <v>43224</v>
      </c>
      <c r="B47" s="414" t="s">
        <v>471</v>
      </c>
      <c r="C47" s="263" t="s">
        <v>474</v>
      </c>
      <c r="D47" s="258"/>
      <c r="E47" s="258"/>
      <c r="F47" s="259"/>
      <c r="G47" s="259"/>
      <c r="H47" s="259"/>
      <c r="I47" s="259"/>
      <c r="J47" s="259">
        <v>1200</v>
      </c>
      <c r="K47" s="259"/>
      <c r="L47" s="259"/>
      <c r="M47" s="259"/>
      <c r="N47" s="259"/>
      <c r="O47" s="259"/>
      <c r="P47" s="259"/>
      <c r="Q47" s="259"/>
      <c r="R47" s="259"/>
      <c r="S47" s="260"/>
      <c r="T47" s="261"/>
      <c r="U47" s="262"/>
    </row>
    <row r="48" spans="1:21" s="364" customFormat="1" ht="18" x14ac:dyDescent="0.25">
      <c r="A48" s="256">
        <v>43224</v>
      </c>
      <c r="B48" s="414" t="s">
        <v>396</v>
      </c>
      <c r="C48" s="263" t="s">
        <v>474</v>
      </c>
      <c r="D48" s="258"/>
      <c r="E48" s="258"/>
      <c r="F48" s="259"/>
      <c r="G48" s="259"/>
      <c r="H48" s="259"/>
      <c r="I48" s="259"/>
      <c r="J48" s="259">
        <v>800</v>
      </c>
      <c r="K48" s="259"/>
      <c r="L48" s="259"/>
      <c r="M48" s="259"/>
      <c r="N48" s="259"/>
      <c r="O48" s="259"/>
      <c r="P48" s="259"/>
      <c r="Q48" s="259"/>
      <c r="R48" s="259"/>
      <c r="S48" s="260"/>
      <c r="T48" s="261"/>
      <c r="U48" s="262"/>
    </row>
    <row r="49" spans="1:21" s="364" customFormat="1" ht="18" x14ac:dyDescent="0.25">
      <c r="A49" s="256">
        <v>43224</v>
      </c>
      <c r="B49" s="414" t="s">
        <v>397</v>
      </c>
      <c r="C49" s="263" t="s">
        <v>474</v>
      </c>
      <c r="D49" s="258"/>
      <c r="E49" s="258"/>
      <c r="F49" s="259"/>
      <c r="G49" s="259"/>
      <c r="H49" s="259"/>
      <c r="I49" s="259"/>
      <c r="J49" s="259">
        <v>800</v>
      </c>
      <c r="K49" s="259"/>
      <c r="L49" s="259"/>
      <c r="M49" s="259"/>
      <c r="N49" s="259"/>
      <c r="O49" s="259"/>
      <c r="P49" s="259"/>
      <c r="Q49" s="259"/>
      <c r="R49" s="259"/>
      <c r="S49" s="260"/>
      <c r="T49" s="261"/>
      <c r="U49" s="262"/>
    </row>
    <row r="50" spans="1:21" s="364" customFormat="1" ht="18" x14ac:dyDescent="0.25">
      <c r="A50" s="256">
        <v>43224</v>
      </c>
      <c r="B50" s="414" t="s">
        <v>472</v>
      </c>
      <c r="C50" s="263" t="s">
        <v>474</v>
      </c>
      <c r="D50" s="258"/>
      <c r="E50" s="258"/>
      <c r="F50" s="259"/>
      <c r="G50" s="259"/>
      <c r="H50" s="259"/>
      <c r="I50" s="259"/>
      <c r="J50" s="259">
        <v>800</v>
      </c>
      <c r="K50" s="259"/>
      <c r="L50" s="259"/>
      <c r="M50" s="259"/>
      <c r="N50" s="259"/>
      <c r="O50" s="259"/>
      <c r="P50" s="259"/>
      <c r="Q50" s="259"/>
      <c r="R50" s="259"/>
      <c r="S50" s="260"/>
      <c r="T50" s="261"/>
      <c r="U50" s="262"/>
    </row>
    <row r="51" spans="1:21" s="364" customFormat="1" ht="18" x14ac:dyDescent="0.25">
      <c r="A51" s="256">
        <v>43224</v>
      </c>
      <c r="B51" s="414" t="s">
        <v>473</v>
      </c>
      <c r="C51" s="263" t="s">
        <v>474</v>
      </c>
      <c r="D51" s="258"/>
      <c r="E51" s="258"/>
      <c r="F51" s="259"/>
      <c r="G51" s="259"/>
      <c r="H51" s="259"/>
      <c r="I51" s="259"/>
      <c r="J51" s="259">
        <v>1200</v>
      </c>
      <c r="K51" s="259"/>
      <c r="L51" s="259"/>
      <c r="M51" s="259"/>
      <c r="N51" s="259"/>
      <c r="O51" s="259"/>
      <c r="P51" s="259"/>
      <c r="Q51" s="259"/>
      <c r="R51" s="259"/>
      <c r="S51" s="260"/>
      <c r="T51" s="261"/>
      <c r="U51" s="262"/>
    </row>
    <row r="52" spans="1:21" s="364" customFormat="1" ht="18" x14ac:dyDescent="0.25">
      <c r="A52" s="256">
        <v>43229</v>
      </c>
      <c r="B52" s="414" t="s">
        <v>476</v>
      </c>
      <c r="C52" s="263" t="s">
        <v>485</v>
      </c>
      <c r="D52" s="258"/>
      <c r="E52" s="258"/>
      <c r="F52" s="259"/>
      <c r="G52" s="259"/>
      <c r="H52" s="259"/>
      <c r="I52" s="259"/>
      <c r="J52" s="259">
        <v>2000</v>
      </c>
      <c r="K52" s="259"/>
      <c r="L52" s="259"/>
      <c r="M52" s="259"/>
      <c r="N52" s="259"/>
      <c r="O52" s="259"/>
      <c r="P52" s="259"/>
      <c r="Q52" s="259"/>
      <c r="R52" s="259"/>
      <c r="S52" s="260"/>
      <c r="T52" s="261"/>
      <c r="U52" s="262"/>
    </row>
    <row r="53" spans="1:21" s="364" customFormat="1" ht="18" x14ac:dyDescent="0.25">
      <c r="A53" s="256">
        <v>43229</v>
      </c>
      <c r="B53" s="414" t="s">
        <v>477</v>
      </c>
      <c r="C53" s="263" t="s">
        <v>485</v>
      </c>
      <c r="D53" s="258"/>
      <c r="E53" s="258"/>
      <c r="F53" s="259"/>
      <c r="G53" s="259"/>
      <c r="H53" s="259"/>
      <c r="I53" s="259"/>
      <c r="J53" s="259">
        <v>2000</v>
      </c>
      <c r="K53" s="259"/>
      <c r="L53" s="259"/>
      <c r="M53" s="259"/>
      <c r="N53" s="259"/>
      <c r="O53" s="259"/>
      <c r="P53" s="259"/>
      <c r="Q53" s="259"/>
      <c r="R53" s="259"/>
      <c r="S53" s="260"/>
      <c r="T53" s="261"/>
      <c r="U53" s="262"/>
    </row>
    <row r="54" spans="1:21" s="364" customFormat="1" ht="18" x14ac:dyDescent="0.25">
      <c r="A54" s="256">
        <v>43229</v>
      </c>
      <c r="B54" s="414" t="s">
        <v>478</v>
      </c>
      <c r="C54" s="263" t="s">
        <v>485</v>
      </c>
      <c r="D54" s="258"/>
      <c r="E54" s="258"/>
      <c r="F54" s="259"/>
      <c r="G54" s="259"/>
      <c r="H54" s="259"/>
      <c r="I54" s="259"/>
      <c r="J54" s="259">
        <v>2000</v>
      </c>
      <c r="K54" s="259"/>
      <c r="L54" s="259"/>
      <c r="M54" s="259"/>
      <c r="N54" s="259"/>
      <c r="O54" s="259"/>
      <c r="P54" s="259"/>
      <c r="Q54" s="259"/>
      <c r="R54" s="259"/>
      <c r="S54" s="260"/>
      <c r="T54" s="261"/>
      <c r="U54" s="262"/>
    </row>
    <row r="55" spans="1:21" s="364" customFormat="1" ht="18" x14ac:dyDescent="0.25">
      <c r="A55" s="256">
        <v>43229</v>
      </c>
      <c r="B55" s="414" t="s">
        <v>479</v>
      </c>
      <c r="C55" s="263" t="s">
        <v>485</v>
      </c>
      <c r="D55" s="258"/>
      <c r="E55" s="258"/>
      <c r="F55" s="259"/>
      <c r="G55" s="259"/>
      <c r="H55" s="259"/>
      <c r="I55" s="259"/>
      <c r="J55" s="259">
        <v>2000</v>
      </c>
      <c r="K55" s="259"/>
      <c r="L55" s="259"/>
      <c r="M55" s="259"/>
      <c r="N55" s="259"/>
      <c r="O55" s="259"/>
      <c r="P55" s="259"/>
      <c r="Q55" s="259"/>
      <c r="R55" s="259"/>
      <c r="S55" s="260"/>
      <c r="T55" s="261"/>
      <c r="U55" s="262"/>
    </row>
    <row r="56" spans="1:21" s="364" customFormat="1" ht="18" x14ac:dyDescent="0.25">
      <c r="A56" s="256">
        <v>43229</v>
      </c>
      <c r="B56" s="414" t="s">
        <v>480</v>
      </c>
      <c r="C56" s="263" t="s">
        <v>485</v>
      </c>
      <c r="D56" s="258"/>
      <c r="E56" s="258"/>
      <c r="F56" s="259"/>
      <c r="G56" s="259"/>
      <c r="H56" s="259"/>
      <c r="I56" s="259"/>
      <c r="J56" s="259">
        <v>2000</v>
      </c>
      <c r="K56" s="259"/>
      <c r="L56" s="259"/>
      <c r="M56" s="259"/>
      <c r="N56" s="259"/>
      <c r="O56" s="259"/>
      <c r="P56" s="259"/>
      <c r="Q56" s="259"/>
      <c r="R56" s="259"/>
      <c r="S56" s="260"/>
      <c r="T56" s="261"/>
      <c r="U56" s="262"/>
    </row>
    <row r="57" spans="1:21" s="364" customFormat="1" ht="18" x14ac:dyDescent="0.25">
      <c r="A57" s="256">
        <v>43229</v>
      </c>
      <c r="B57" s="414" t="s">
        <v>481</v>
      </c>
      <c r="C57" s="263" t="s">
        <v>485</v>
      </c>
      <c r="D57" s="258"/>
      <c r="E57" s="258"/>
      <c r="F57" s="259"/>
      <c r="G57" s="259"/>
      <c r="H57" s="259"/>
      <c r="I57" s="259"/>
      <c r="J57" s="259">
        <v>2000</v>
      </c>
      <c r="K57" s="259"/>
      <c r="L57" s="259"/>
      <c r="M57" s="259"/>
      <c r="N57" s="259"/>
      <c r="O57" s="259"/>
      <c r="P57" s="259"/>
      <c r="Q57" s="259"/>
      <c r="R57" s="259"/>
      <c r="S57" s="260"/>
      <c r="T57" s="261"/>
      <c r="U57" s="262"/>
    </row>
    <row r="58" spans="1:21" s="364" customFormat="1" ht="18" x14ac:dyDescent="0.25">
      <c r="A58" s="256">
        <v>43229</v>
      </c>
      <c r="B58" s="414" t="s">
        <v>353</v>
      </c>
      <c r="C58" s="263" t="s">
        <v>486</v>
      </c>
      <c r="D58" s="258"/>
      <c r="E58" s="258"/>
      <c r="F58" s="259"/>
      <c r="G58" s="259"/>
      <c r="H58" s="259"/>
      <c r="I58" s="259"/>
      <c r="J58" s="259">
        <v>1380</v>
      </c>
      <c r="K58" s="259"/>
      <c r="L58" s="259"/>
      <c r="M58" s="259"/>
      <c r="N58" s="259"/>
      <c r="O58" s="259"/>
      <c r="P58" s="259"/>
      <c r="Q58" s="259"/>
      <c r="R58" s="259"/>
      <c r="S58" s="260">
        <f t="shared" si="0"/>
        <v>1380</v>
      </c>
      <c r="T58" s="261"/>
      <c r="U58" s="262"/>
    </row>
    <row r="59" spans="1:21" s="364" customFormat="1" ht="18" x14ac:dyDescent="0.25">
      <c r="A59" s="256">
        <v>43229</v>
      </c>
      <c r="B59" s="414" t="s">
        <v>482</v>
      </c>
      <c r="C59" s="263" t="s">
        <v>485</v>
      </c>
      <c r="D59" s="258"/>
      <c r="E59" s="258"/>
      <c r="F59" s="259"/>
      <c r="G59" s="259"/>
      <c r="H59" s="259"/>
      <c r="I59" s="259"/>
      <c r="J59" s="259">
        <v>2000</v>
      </c>
      <c r="K59" s="259"/>
      <c r="L59" s="259"/>
      <c r="M59" s="259"/>
      <c r="N59" s="259"/>
      <c r="O59" s="259"/>
      <c r="P59" s="259"/>
      <c r="Q59" s="259"/>
      <c r="R59" s="259"/>
      <c r="S59" s="260">
        <f t="shared" ref="S59:S64" si="1">+SUM(F59:R59)</f>
        <v>2000</v>
      </c>
      <c r="T59" s="264"/>
      <c r="U59" s="265"/>
    </row>
    <row r="60" spans="1:21" s="364" customFormat="1" ht="18" x14ac:dyDescent="0.25">
      <c r="A60" s="256">
        <v>43229</v>
      </c>
      <c r="B60" s="414" t="s">
        <v>483</v>
      </c>
      <c r="C60" s="263" t="s">
        <v>485</v>
      </c>
      <c r="D60" s="258"/>
      <c r="E60" s="258"/>
      <c r="F60" s="259"/>
      <c r="G60" s="259"/>
      <c r="H60" s="259"/>
      <c r="I60" s="259"/>
      <c r="J60" s="259">
        <v>2400</v>
      </c>
      <c r="K60" s="259"/>
      <c r="L60" s="259"/>
      <c r="M60" s="259"/>
      <c r="N60" s="259"/>
      <c r="O60" s="259"/>
      <c r="P60" s="259"/>
      <c r="Q60" s="259"/>
      <c r="R60" s="259"/>
      <c r="S60" s="260">
        <f t="shared" si="1"/>
        <v>2400</v>
      </c>
      <c r="T60" s="264"/>
      <c r="U60" s="265"/>
    </row>
    <row r="61" spans="1:21" s="364" customFormat="1" ht="18" x14ac:dyDescent="0.25">
      <c r="A61" s="256">
        <v>43229</v>
      </c>
      <c r="B61" s="414" t="s">
        <v>484</v>
      </c>
      <c r="C61" s="263" t="s">
        <v>485</v>
      </c>
      <c r="D61" s="258"/>
      <c r="E61" s="258"/>
      <c r="F61" s="259"/>
      <c r="G61" s="259"/>
      <c r="H61" s="259"/>
      <c r="I61" s="259"/>
      <c r="J61" s="259">
        <v>2400</v>
      </c>
      <c r="K61" s="259"/>
      <c r="L61" s="259"/>
      <c r="M61" s="259"/>
      <c r="N61" s="259"/>
      <c r="O61" s="259"/>
      <c r="P61" s="259"/>
      <c r="Q61" s="259"/>
      <c r="R61" s="259"/>
      <c r="S61" s="260">
        <f t="shared" si="1"/>
        <v>2400</v>
      </c>
      <c r="T61" s="264"/>
      <c r="U61" s="265"/>
    </row>
    <row r="62" spans="1:21" s="364" customFormat="1" ht="18" x14ac:dyDescent="0.25">
      <c r="A62" s="256"/>
      <c r="B62" s="257"/>
      <c r="C62" s="257"/>
      <c r="D62" s="258"/>
      <c r="E62" s="258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60">
        <f t="shared" si="1"/>
        <v>0</v>
      </c>
      <c r="T62" s="264"/>
      <c r="U62" s="265"/>
    </row>
    <row r="63" spans="1:21" s="364" customFormat="1" ht="18" x14ac:dyDescent="0.25">
      <c r="A63" s="256"/>
      <c r="B63" s="257"/>
      <c r="C63" s="257"/>
      <c r="D63" s="258"/>
      <c r="E63" s="258"/>
      <c r="F63" s="259"/>
      <c r="G63" s="259"/>
      <c r="H63" s="259"/>
      <c r="I63" s="259"/>
      <c r="J63" s="259"/>
      <c r="K63" s="259"/>
      <c r="L63" s="259"/>
      <c r="M63" s="259"/>
      <c r="N63" s="259"/>
      <c r="O63" s="259"/>
      <c r="P63" s="259"/>
      <c r="Q63" s="259"/>
      <c r="R63" s="259"/>
      <c r="S63" s="260">
        <f t="shared" si="1"/>
        <v>0</v>
      </c>
      <c r="T63" s="264"/>
      <c r="U63" s="265"/>
    </row>
    <row r="64" spans="1:21" s="364" customFormat="1" thickBot="1" x14ac:dyDescent="0.3">
      <c r="A64" s="266"/>
      <c r="B64" s="267"/>
      <c r="C64" s="267"/>
      <c r="D64" s="258"/>
      <c r="E64" s="258"/>
      <c r="F64" s="259"/>
      <c r="G64" s="259"/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60">
        <f t="shared" si="1"/>
        <v>0</v>
      </c>
      <c r="T64" s="269"/>
      <c r="U64" s="270"/>
    </row>
    <row r="65" spans="1:21" s="366" customFormat="1" thickBot="1" x14ac:dyDescent="0.3">
      <c r="A65" s="271" t="s">
        <v>64</v>
      </c>
      <c r="B65" s="272"/>
      <c r="C65" s="273"/>
      <c r="D65" s="274">
        <f t="shared" ref="D65:S65" si="2">SUM(D4:D64)</f>
        <v>0</v>
      </c>
      <c r="E65" s="274">
        <f t="shared" si="2"/>
        <v>0</v>
      </c>
      <c r="F65" s="274">
        <f t="shared" si="2"/>
        <v>0</v>
      </c>
      <c r="G65" s="274">
        <f t="shared" si="2"/>
        <v>0</v>
      </c>
      <c r="H65" s="274">
        <f t="shared" si="2"/>
        <v>0</v>
      </c>
      <c r="I65" s="274">
        <f t="shared" si="2"/>
        <v>0</v>
      </c>
      <c r="J65" s="274">
        <f t="shared" si="2"/>
        <v>77180</v>
      </c>
      <c r="K65" s="274">
        <f t="shared" si="2"/>
        <v>0</v>
      </c>
      <c r="L65" s="274">
        <f t="shared" si="2"/>
        <v>0</v>
      </c>
      <c r="M65" s="274">
        <f t="shared" si="2"/>
        <v>0</v>
      </c>
      <c r="N65" s="274">
        <f t="shared" si="2"/>
        <v>0</v>
      </c>
      <c r="O65" s="274">
        <f t="shared" si="2"/>
        <v>0</v>
      </c>
      <c r="P65" s="274">
        <f t="shared" si="2"/>
        <v>0</v>
      </c>
      <c r="Q65" s="274">
        <f t="shared" si="2"/>
        <v>0</v>
      </c>
      <c r="R65" s="274">
        <f t="shared" si="2"/>
        <v>0</v>
      </c>
      <c r="S65" s="274">
        <f t="shared" si="2"/>
        <v>11180</v>
      </c>
      <c r="T65" s="275"/>
      <c r="U65" s="276"/>
    </row>
    <row r="66" spans="1:21" s="218" customFormat="1" x14ac:dyDescent="0.3"/>
    <row r="67" spans="1:21" s="218" customFormat="1" ht="15.75" customHeight="1" thickBot="1" x14ac:dyDescent="0.35">
      <c r="Q67" s="282"/>
      <c r="R67" s="283"/>
    </row>
    <row r="68" spans="1:21" s="218" customFormat="1" ht="15.75" customHeight="1" thickBot="1" x14ac:dyDescent="0.35">
      <c r="P68" s="438" t="s">
        <v>106</v>
      </c>
      <c r="Q68" s="439"/>
      <c r="R68" s="284">
        <f>R65/S65</f>
        <v>0</v>
      </c>
    </row>
    <row r="69" spans="1:21" s="218" customFormat="1" ht="19.5" thickBot="1" x14ac:dyDescent="0.35"/>
    <row r="70" spans="1:21" s="218" customFormat="1" ht="19.5" thickBot="1" x14ac:dyDescent="0.35">
      <c r="A70" s="387" t="s">
        <v>65</v>
      </c>
      <c r="B70" s="288"/>
      <c r="C70" s="288"/>
      <c r="D70" s="288"/>
      <c r="E70" s="288"/>
      <c r="F70" s="293"/>
      <c r="G70" s="293"/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8"/>
      <c r="S70" s="299">
        <f>+SUM(F70:R70)</f>
        <v>0</v>
      </c>
    </row>
    <row r="71" spans="1:21" s="218" customFormat="1" ht="19.5" thickBot="1" x14ac:dyDescent="0.35">
      <c r="A71" s="348" t="s">
        <v>103</v>
      </c>
      <c r="B71" s="303"/>
      <c r="C71" s="303"/>
      <c r="D71" s="303"/>
      <c r="E71" s="303"/>
      <c r="F71" s="293"/>
      <c r="G71" s="293"/>
      <c r="H71" s="295"/>
      <c r="I71" s="293"/>
      <c r="J71" s="293"/>
      <c r="K71" s="293"/>
      <c r="L71" s="293"/>
      <c r="M71" s="293"/>
      <c r="N71" s="293"/>
      <c r="O71" s="293"/>
      <c r="P71" s="293"/>
      <c r="Q71" s="298"/>
      <c r="R71" s="307"/>
      <c r="S71" s="308">
        <f>+SUM(F71:R71)</f>
        <v>0</v>
      </c>
    </row>
    <row r="72" spans="1:21" s="320" customFormat="1" ht="19.5" thickBot="1" x14ac:dyDescent="0.35">
      <c r="A72" s="375" t="s">
        <v>66</v>
      </c>
      <c r="B72" s="312"/>
      <c r="C72" s="313"/>
      <c r="D72" s="313"/>
      <c r="E72" s="313"/>
      <c r="F72" s="326"/>
      <c r="G72" s="327"/>
      <c r="H72" s="298">
        <v>0</v>
      </c>
      <c r="I72" s="332"/>
      <c r="J72" s="314"/>
      <c r="K72" s="355"/>
      <c r="L72" s="326"/>
      <c r="M72" s="326"/>
      <c r="N72" s="326"/>
      <c r="O72" s="326"/>
      <c r="P72" s="326"/>
      <c r="Q72" s="326"/>
      <c r="R72" s="319"/>
      <c r="S72" s="298">
        <f>+SUM(F72:R72)</f>
        <v>0</v>
      </c>
    </row>
    <row r="73" spans="1:21" s="320" customFormat="1" ht="19.5" thickBot="1" x14ac:dyDescent="0.35">
      <c r="A73" s="330" t="s">
        <v>67</v>
      </c>
      <c r="B73" s="323"/>
      <c r="C73" s="323"/>
      <c r="D73" s="390"/>
      <c r="E73" s="324"/>
      <c r="F73" s="325"/>
      <c r="G73" s="314"/>
      <c r="H73" s="326"/>
      <c r="I73" s="327"/>
      <c r="J73" s="327"/>
      <c r="K73" s="298">
        <v>0</v>
      </c>
      <c r="L73" s="328"/>
      <c r="M73" s="314"/>
      <c r="N73" s="314"/>
      <c r="O73" s="314"/>
      <c r="P73" s="314"/>
      <c r="Q73" s="314"/>
      <c r="R73" s="327"/>
      <c r="S73" s="298">
        <f>+SUM(F73:R73)</f>
        <v>0</v>
      </c>
    </row>
    <row r="74" spans="1:21" s="320" customFormat="1" ht="19.5" thickBot="1" x14ac:dyDescent="0.35">
      <c r="A74" s="358" t="s">
        <v>68</v>
      </c>
      <c r="B74" s="358"/>
      <c r="C74" s="358"/>
      <c r="D74" s="330"/>
      <c r="E74" s="331">
        <f>+'CAJA CHICA'!E95</f>
        <v>0</v>
      </c>
      <c r="F74" s="331">
        <f>+'CAJA CHICA'!F95</f>
        <v>0</v>
      </c>
      <c r="G74" s="331">
        <f>+'CAJA CHICA'!G95</f>
        <v>0</v>
      </c>
      <c r="H74" s="331">
        <f>+'CAJA CHICA'!H95</f>
        <v>0</v>
      </c>
      <c r="I74" s="331">
        <f>+'CAJA CHICA'!I95</f>
        <v>0</v>
      </c>
      <c r="J74" s="331">
        <f>+'CAJA CHICA'!J95</f>
        <v>0</v>
      </c>
      <c r="K74" s="331">
        <f>+'CAJA CHICA'!K95</f>
        <v>0</v>
      </c>
      <c r="L74" s="331">
        <f>+'CAJA CHICA'!L95</f>
        <v>0</v>
      </c>
      <c r="M74" s="331">
        <f>+'CAJA CHICA'!M95</f>
        <v>0</v>
      </c>
      <c r="N74" s="331">
        <f>+'CAJA CHICA'!N95</f>
        <v>0</v>
      </c>
      <c r="O74" s="331">
        <f>+'CAJA CHICA'!O95</f>
        <v>0</v>
      </c>
      <c r="P74" s="331">
        <f>+'CAJA CHICA'!P95</f>
        <v>0</v>
      </c>
      <c r="Q74" s="331">
        <f>+'CAJA CHICA'!Q95</f>
        <v>0</v>
      </c>
      <c r="R74" s="331">
        <f>+'CAJA CHICA'!R95</f>
        <v>0</v>
      </c>
      <c r="S74" s="331">
        <f>+'CAJA CHICA'!S95</f>
        <v>0</v>
      </c>
      <c r="T74" s="332"/>
    </row>
    <row r="75" spans="1:21" s="337" customFormat="1" thickBot="1" x14ac:dyDescent="0.3">
      <c r="A75" s="333" t="s">
        <v>69</v>
      </c>
      <c r="B75" s="271"/>
      <c r="C75" s="272"/>
      <c r="D75" s="272"/>
      <c r="E75" s="334" t="s">
        <v>70</v>
      </c>
      <c r="F75" s="335">
        <f t="shared" ref="F75:P75" si="3">+F74+F73+F65+F70+F72</f>
        <v>0</v>
      </c>
      <c r="G75" s="335">
        <f t="shared" si="3"/>
        <v>0</v>
      </c>
      <c r="H75" s="335">
        <f t="shared" si="3"/>
        <v>0</v>
      </c>
      <c r="I75" s="335">
        <f t="shared" si="3"/>
        <v>0</v>
      </c>
      <c r="J75" s="335">
        <f t="shared" si="3"/>
        <v>77180</v>
      </c>
      <c r="K75" s="335">
        <f t="shared" si="3"/>
        <v>0</v>
      </c>
      <c r="L75" s="335">
        <f t="shared" si="3"/>
        <v>0</v>
      </c>
      <c r="M75" s="335">
        <f t="shared" si="3"/>
        <v>0</v>
      </c>
      <c r="N75" s="335">
        <f t="shared" si="3"/>
        <v>0</v>
      </c>
      <c r="O75" s="335">
        <f t="shared" si="3"/>
        <v>0</v>
      </c>
      <c r="P75" s="335">
        <f t="shared" si="3"/>
        <v>0</v>
      </c>
      <c r="Q75" s="335">
        <f>SUM(Q74,Q65,Q74)</f>
        <v>0</v>
      </c>
      <c r="R75" s="335">
        <f>+R74+R73+R65+R72</f>
        <v>0</v>
      </c>
      <c r="S75" s="336">
        <f>+S74+S73+S65+S72+S70+D65+S71</f>
        <v>11180</v>
      </c>
    </row>
    <row r="76" spans="1:21" s="320" customFormat="1" ht="19.5" thickBot="1" x14ac:dyDescent="0.35">
      <c r="A76" s="338"/>
      <c r="D76" s="339"/>
      <c r="F76" s="339"/>
      <c r="G76" s="332"/>
      <c r="H76" s="332"/>
      <c r="I76" s="332"/>
      <c r="J76" s="332"/>
      <c r="K76" s="332"/>
      <c r="L76" s="332"/>
      <c r="M76" s="332"/>
      <c r="N76" s="332"/>
      <c r="O76" s="332"/>
      <c r="P76" s="332"/>
      <c r="Q76" s="332"/>
      <c r="R76" s="332"/>
    </row>
    <row r="77" spans="1:21" s="320" customFormat="1" ht="19.5" thickBot="1" x14ac:dyDescent="0.35">
      <c r="A77" s="440" t="s">
        <v>71</v>
      </c>
      <c r="B77" s="440"/>
      <c r="C77" s="441"/>
      <c r="D77" s="340">
        <f>SUM(D65,E65,S65,S70,S71,S72,S73,S74)</f>
        <v>11180</v>
      </c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7"/>
    </row>
    <row r="78" spans="1:21" s="320" customFormat="1" ht="19.5" thickBot="1" x14ac:dyDescent="0.35">
      <c r="A78" s="338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7"/>
    </row>
    <row r="79" spans="1:21" s="320" customFormat="1" ht="19.5" thickBot="1" x14ac:dyDescent="0.35">
      <c r="A79" s="442" t="s">
        <v>107</v>
      </c>
      <c r="B79" s="443"/>
      <c r="C79" s="443"/>
      <c r="D79" s="443"/>
      <c r="E79" s="444"/>
      <c r="F79" s="341">
        <f>+PRESUPUESTO!B8</f>
        <v>0</v>
      </c>
      <c r="G79" s="342">
        <f>+PRESUPUESTO!C8</f>
        <v>0</v>
      </c>
      <c r="H79" s="341">
        <f>+PRESUPUESTO!D8</f>
        <v>0</v>
      </c>
      <c r="I79" s="342">
        <f>+PRESUPUESTO!E8</f>
        <v>0</v>
      </c>
      <c r="J79" s="341">
        <f>+PRESUPUESTO!F8</f>
        <v>0</v>
      </c>
      <c r="K79" s="342">
        <f>+PRESUPUESTO!G8</f>
        <v>0</v>
      </c>
      <c r="L79" s="341">
        <f>+PRESUPUESTO!H8</f>
        <v>0</v>
      </c>
      <c r="M79" s="342">
        <f>+PRESUPUESTO!I8</f>
        <v>0</v>
      </c>
      <c r="N79" s="341">
        <f>+PRESUPUESTO!J8</f>
        <v>0</v>
      </c>
      <c r="O79" s="342">
        <f>+PRESUPUESTO!K8</f>
        <v>0</v>
      </c>
      <c r="P79" s="341">
        <f>+PRESUPUESTO!L8</f>
        <v>0</v>
      </c>
      <c r="Q79" s="342">
        <f>+PRESUPUESTO!M8</f>
        <v>0</v>
      </c>
      <c r="R79" s="341">
        <f>+PRESUPUESTO!P8</f>
        <v>0</v>
      </c>
      <c r="S79" s="341">
        <f>+PRESUPUESTO!Q8</f>
        <v>0</v>
      </c>
      <c r="T79" s="339"/>
      <c r="U79" s="339"/>
    </row>
    <row r="80" spans="1:21" s="320" customFormat="1" ht="19.5" thickBot="1" x14ac:dyDescent="0.35">
      <c r="A80" s="445" t="s">
        <v>72</v>
      </c>
      <c r="B80" s="446"/>
      <c r="C80" s="446"/>
      <c r="D80" s="446"/>
      <c r="E80" s="446"/>
      <c r="F80" s="343">
        <f t="shared" ref="F80:S80" si="4">+F79-F75</f>
        <v>0</v>
      </c>
      <c r="G80" s="341">
        <f t="shared" si="4"/>
        <v>0</v>
      </c>
      <c r="H80" s="344">
        <f>+H79-H75</f>
        <v>0</v>
      </c>
      <c r="I80" s="341">
        <f>+I79-I75</f>
        <v>0</v>
      </c>
      <c r="J80" s="344">
        <f t="shared" si="4"/>
        <v>-77180</v>
      </c>
      <c r="K80" s="341">
        <f t="shared" si="4"/>
        <v>0</v>
      </c>
      <c r="L80" s="344">
        <f t="shared" si="4"/>
        <v>0</v>
      </c>
      <c r="M80" s="341">
        <f t="shared" si="4"/>
        <v>0</v>
      </c>
      <c r="N80" s="344">
        <f t="shared" si="4"/>
        <v>0</v>
      </c>
      <c r="O80" s="341">
        <f t="shared" si="4"/>
        <v>0</v>
      </c>
      <c r="P80" s="344">
        <f t="shared" si="4"/>
        <v>0</v>
      </c>
      <c r="Q80" s="341">
        <f t="shared" si="4"/>
        <v>0</v>
      </c>
      <c r="R80" s="344">
        <f t="shared" si="4"/>
        <v>0</v>
      </c>
      <c r="S80" s="341">
        <f t="shared" si="4"/>
        <v>-11180</v>
      </c>
      <c r="T80" s="339"/>
      <c r="U80" s="339"/>
    </row>
    <row r="81" spans="1:21" s="382" customFormat="1" x14ac:dyDescent="0.3">
      <c r="A81" s="379"/>
      <c r="B81" s="379"/>
      <c r="C81" s="379"/>
      <c r="D81" s="379"/>
      <c r="E81" s="379"/>
      <c r="F81" s="380"/>
      <c r="G81" s="380"/>
      <c r="H81" s="380"/>
      <c r="I81" s="380"/>
      <c r="J81" s="380"/>
      <c r="K81" s="380"/>
      <c r="L81" s="380"/>
      <c r="M81" s="380"/>
      <c r="N81" s="380"/>
      <c r="O81" s="380"/>
      <c r="P81" s="380"/>
      <c r="Q81" s="380"/>
      <c r="R81" s="380"/>
      <c r="S81" s="381"/>
      <c r="T81" s="379"/>
      <c r="U81" s="379"/>
    </row>
    <row r="82" spans="1:21" s="382" customFormat="1" x14ac:dyDescent="0.3">
      <c r="A82" s="379"/>
      <c r="B82" s="379"/>
      <c r="C82" s="379"/>
      <c r="D82" s="379"/>
      <c r="E82" s="379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195"/>
      <c r="T82" s="379"/>
      <c r="U82" s="379"/>
    </row>
    <row r="83" spans="1:21" s="382" customFormat="1" x14ac:dyDescent="0.3">
      <c r="A83" s="383"/>
      <c r="B83" s="379"/>
      <c r="C83" s="379"/>
      <c r="D83" s="379"/>
      <c r="E83" s="379"/>
      <c r="F83" s="380"/>
      <c r="G83" s="380"/>
      <c r="H83" s="380"/>
      <c r="I83" s="380"/>
      <c r="J83" s="380"/>
      <c r="K83" s="380"/>
      <c r="L83" s="380"/>
      <c r="M83" s="380"/>
      <c r="N83" s="380"/>
      <c r="O83" s="380"/>
      <c r="P83" s="380"/>
      <c r="Q83" s="380"/>
      <c r="R83" s="380"/>
      <c r="S83" s="195"/>
      <c r="T83" s="379"/>
      <c r="U83" s="379"/>
    </row>
    <row r="84" spans="1:21" s="382" customFormat="1" x14ac:dyDescent="0.3">
      <c r="A84" s="384"/>
      <c r="B84" s="379"/>
      <c r="C84" s="379"/>
      <c r="D84" s="379"/>
      <c r="E84" s="379"/>
      <c r="F84" s="380"/>
      <c r="G84" s="380"/>
      <c r="H84" s="380"/>
      <c r="I84" s="380"/>
      <c r="J84" s="380"/>
      <c r="K84" s="380"/>
      <c r="L84" s="380"/>
      <c r="M84" s="380"/>
      <c r="N84" s="380"/>
      <c r="O84" s="380"/>
      <c r="P84" s="380"/>
      <c r="Q84" s="380"/>
      <c r="R84" s="380"/>
      <c r="S84" s="195"/>
      <c r="T84" s="379"/>
      <c r="U84" s="379"/>
    </row>
    <row r="85" spans="1:21" s="382" customFormat="1" x14ac:dyDescent="0.3">
      <c r="A85" s="384"/>
      <c r="B85" s="379"/>
      <c r="C85" s="379"/>
      <c r="D85" s="379"/>
      <c r="E85" s="379"/>
      <c r="F85" s="380"/>
      <c r="G85" s="380"/>
      <c r="H85" s="380"/>
      <c r="I85" s="380"/>
      <c r="J85" s="380"/>
      <c r="K85" s="380"/>
      <c r="L85" s="380"/>
      <c r="M85" s="380"/>
      <c r="N85" s="380"/>
      <c r="O85" s="380"/>
      <c r="P85" s="380"/>
      <c r="Q85" s="380"/>
      <c r="R85" s="380"/>
      <c r="S85" s="195"/>
      <c r="T85" s="379"/>
      <c r="U85" s="379"/>
    </row>
    <row r="86" spans="1:21" s="382" customFormat="1" x14ac:dyDescent="0.3">
      <c r="A86" s="384"/>
      <c r="B86" s="379"/>
      <c r="C86" s="379"/>
      <c r="D86" s="379"/>
      <c r="E86" s="379"/>
      <c r="F86" s="380"/>
      <c r="G86" s="380"/>
      <c r="H86" s="380"/>
      <c r="I86" s="380"/>
      <c r="J86" s="380"/>
      <c r="K86" s="380"/>
      <c r="L86" s="380"/>
      <c r="M86" s="380"/>
      <c r="N86" s="380"/>
      <c r="O86" s="380"/>
      <c r="P86" s="380"/>
      <c r="Q86" s="380"/>
      <c r="R86" s="380"/>
      <c r="S86" s="195"/>
      <c r="T86" s="379"/>
      <c r="U86" s="379"/>
    </row>
    <row r="87" spans="1:21" s="382" customFormat="1" x14ac:dyDescent="0.3">
      <c r="A87" s="384"/>
      <c r="B87" s="379"/>
      <c r="C87" s="379"/>
      <c r="D87" s="379"/>
      <c r="E87" s="379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195"/>
      <c r="T87" s="379"/>
      <c r="U87" s="379"/>
    </row>
    <row r="88" spans="1:21" s="382" customFormat="1" x14ac:dyDescent="0.3">
      <c r="A88" s="384"/>
      <c r="B88" s="379"/>
      <c r="C88" s="379"/>
      <c r="D88" s="379"/>
      <c r="E88" s="379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195"/>
      <c r="T88" s="379"/>
      <c r="U88" s="379"/>
    </row>
    <row r="89" spans="1:21" s="382" customFormat="1" x14ac:dyDescent="0.3">
      <c r="A89" s="384"/>
      <c r="C89" s="379"/>
      <c r="D89" s="379"/>
      <c r="E89" s="379"/>
      <c r="F89" s="380"/>
      <c r="G89" s="380"/>
      <c r="H89" s="380"/>
      <c r="I89" s="380"/>
      <c r="J89" s="380"/>
      <c r="K89" s="380"/>
      <c r="L89" s="380"/>
      <c r="M89" s="380"/>
      <c r="N89" s="380"/>
      <c r="O89" s="380"/>
      <c r="P89" s="380"/>
      <c r="Q89" s="380"/>
      <c r="R89" s="380"/>
      <c r="S89" s="195"/>
      <c r="T89" s="379"/>
      <c r="U89" s="379"/>
    </row>
    <row r="90" spans="1:21" s="382" customFormat="1" x14ac:dyDescent="0.3">
      <c r="A90" s="384"/>
      <c r="D90" s="379"/>
      <c r="E90" s="379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195"/>
      <c r="T90" s="379"/>
      <c r="U90" s="379"/>
    </row>
    <row r="91" spans="1:21" s="382" customFormat="1" x14ac:dyDescent="0.3">
      <c r="A91" s="384"/>
      <c r="B91" s="379"/>
      <c r="C91" s="379"/>
      <c r="D91" s="379"/>
      <c r="E91" s="379"/>
      <c r="F91" s="380"/>
      <c r="G91" s="380"/>
      <c r="H91" s="380"/>
      <c r="I91" s="380"/>
      <c r="J91" s="380"/>
      <c r="K91" s="380"/>
      <c r="L91" s="380"/>
      <c r="M91" s="380"/>
      <c r="N91" s="380"/>
      <c r="O91" s="380"/>
      <c r="P91" s="380"/>
      <c r="Q91" s="380"/>
      <c r="R91" s="380"/>
      <c r="S91" s="195"/>
      <c r="T91" s="379"/>
      <c r="U91" s="379"/>
    </row>
    <row r="92" spans="1:21" x14ac:dyDescent="0.3">
      <c r="D92" s="379"/>
      <c r="E92" s="379"/>
    </row>
    <row r="93" spans="1:21" x14ac:dyDescent="0.3">
      <c r="D93" s="379"/>
      <c r="E93" s="379"/>
    </row>
    <row r="94" spans="1:21" x14ac:dyDescent="0.3">
      <c r="D94" s="379"/>
      <c r="E94" s="379"/>
    </row>
    <row r="95" spans="1:21" x14ac:dyDescent="0.3">
      <c r="D95" s="379"/>
      <c r="E95" s="379"/>
    </row>
    <row r="96" spans="1:21" x14ac:dyDescent="0.3">
      <c r="D96" s="379"/>
      <c r="E96" s="379"/>
    </row>
    <row r="97" spans="4:5" x14ac:dyDescent="0.3">
      <c r="D97" s="379"/>
      <c r="E97" s="379"/>
    </row>
    <row r="98" spans="4:5" x14ac:dyDescent="0.3">
      <c r="D98" s="379"/>
      <c r="E98" s="379"/>
    </row>
    <row r="99" spans="4:5" x14ac:dyDescent="0.3">
      <c r="D99" s="379"/>
      <c r="E99" s="379"/>
    </row>
    <row r="100" spans="4:5" x14ac:dyDescent="0.3">
      <c r="D100" s="379"/>
      <c r="E100" s="379"/>
    </row>
    <row r="101" spans="4:5" x14ac:dyDescent="0.3">
      <c r="D101" s="379"/>
      <c r="E101" s="379"/>
    </row>
    <row r="102" spans="4:5" x14ac:dyDescent="0.3">
      <c r="D102" s="379"/>
      <c r="E102" s="379"/>
    </row>
    <row r="103" spans="4:5" x14ac:dyDescent="0.3">
      <c r="D103" s="379"/>
      <c r="E103" s="379"/>
    </row>
    <row r="104" spans="4:5" x14ac:dyDescent="0.3">
      <c r="D104" s="379"/>
      <c r="E104" s="379"/>
    </row>
    <row r="105" spans="4:5" x14ac:dyDescent="0.3">
      <c r="D105" s="379"/>
      <c r="E105" s="379"/>
    </row>
    <row r="106" spans="4:5" x14ac:dyDescent="0.3">
      <c r="D106" s="379"/>
      <c r="E106" s="379"/>
    </row>
    <row r="107" spans="4:5" x14ac:dyDescent="0.3">
      <c r="D107" s="379"/>
      <c r="E107" s="379"/>
    </row>
    <row r="108" spans="4:5" x14ac:dyDescent="0.3">
      <c r="D108" s="379"/>
      <c r="E108" s="379"/>
    </row>
    <row r="109" spans="4:5" x14ac:dyDescent="0.3">
      <c r="D109" s="379"/>
      <c r="E109" s="379"/>
    </row>
    <row r="110" spans="4:5" x14ac:dyDescent="0.3">
      <c r="D110" s="379"/>
      <c r="E110" s="379"/>
    </row>
    <row r="111" spans="4:5" x14ac:dyDescent="0.3">
      <c r="D111" s="379"/>
      <c r="E111" s="379"/>
    </row>
    <row r="112" spans="4:5" x14ac:dyDescent="0.3">
      <c r="D112" s="379"/>
      <c r="E112" s="379"/>
    </row>
    <row r="113" spans="4:5" x14ac:dyDescent="0.3">
      <c r="D113" s="379"/>
      <c r="E113" s="379"/>
    </row>
    <row r="114" spans="4:5" x14ac:dyDescent="0.3">
      <c r="D114" s="379"/>
      <c r="E114" s="379"/>
    </row>
    <row r="115" spans="4:5" x14ac:dyDescent="0.3">
      <c r="D115" s="379"/>
      <c r="E115" s="379"/>
    </row>
    <row r="116" spans="4:5" x14ac:dyDescent="0.3">
      <c r="D116" s="379"/>
      <c r="E116" s="379"/>
    </row>
    <row r="117" spans="4:5" x14ac:dyDescent="0.3">
      <c r="D117" s="379"/>
      <c r="E117" s="379"/>
    </row>
    <row r="118" spans="4:5" x14ac:dyDescent="0.3">
      <c r="D118" s="379"/>
      <c r="E118" s="379"/>
    </row>
    <row r="119" spans="4:5" x14ac:dyDescent="0.3">
      <c r="D119" s="379"/>
      <c r="E119" s="379"/>
    </row>
    <row r="120" spans="4:5" x14ac:dyDescent="0.3">
      <c r="D120" s="379"/>
      <c r="E120" s="379"/>
    </row>
    <row r="121" spans="4:5" x14ac:dyDescent="0.3">
      <c r="D121" s="379"/>
      <c r="E121" s="379"/>
    </row>
    <row r="122" spans="4:5" x14ac:dyDescent="0.3">
      <c r="D122" s="379"/>
      <c r="E122" s="379"/>
    </row>
    <row r="123" spans="4:5" x14ac:dyDescent="0.3">
      <c r="D123" s="379"/>
      <c r="E123" s="379"/>
    </row>
    <row r="124" spans="4:5" x14ac:dyDescent="0.3">
      <c r="D124" s="379"/>
      <c r="E124" s="379"/>
    </row>
    <row r="125" spans="4:5" x14ac:dyDescent="0.3">
      <c r="D125" s="379"/>
      <c r="E125" s="379"/>
    </row>
    <row r="126" spans="4:5" x14ac:dyDescent="0.3">
      <c r="D126" s="379"/>
      <c r="E126" s="379"/>
    </row>
    <row r="127" spans="4:5" x14ac:dyDescent="0.3">
      <c r="D127" s="379"/>
      <c r="E127" s="379"/>
    </row>
    <row r="128" spans="4:5" x14ac:dyDescent="0.3">
      <c r="D128" s="379"/>
      <c r="E128" s="379"/>
    </row>
    <row r="129" spans="4:5" x14ac:dyDescent="0.3">
      <c r="D129" s="379"/>
      <c r="E129" s="379"/>
    </row>
    <row r="130" spans="4:5" x14ac:dyDescent="0.3">
      <c r="D130" s="379"/>
    </row>
    <row r="131" spans="4:5" x14ac:dyDescent="0.3">
      <c r="D131" s="379"/>
    </row>
    <row r="132" spans="4:5" x14ac:dyDescent="0.3">
      <c r="D132" s="379"/>
    </row>
    <row r="133" spans="4:5" x14ac:dyDescent="0.3">
      <c r="D133" s="379"/>
    </row>
    <row r="134" spans="4:5" x14ac:dyDescent="0.3">
      <c r="D134" s="379"/>
    </row>
    <row r="135" spans="4:5" x14ac:dyDescent="0.3">
      <c r="D135" s="379"/>
    </row>
    <row r="136" spans="4:5" x14ac:dyDescent="0.3">
      <c r="D136" s="379"/>
    </row>
    <row r="137" spans="4:5" x14ac:dyDescent="0.3">
      <c r="D137" s="379"/>
    </row>
  </sheetData>
  <sheetProtection formatColumns="0" insertRows="0" deleteRows="0" autoFilter="0"/>
  <autoFilter ref="A3:U65"/>
  <mergeCells count="8">
    <mergeCell ref="P68:Q68"/>
    <mergeCell ref="A77:C77"/>
    <mergeCell ref="A79:E79"/>
    <mergeCell ref="A80:E80"/>
    <mergeCell ref="A1:F1"/>
    <mergeCell ref="G1:U1"/>
    <mergeCell ref="D2:E2"/>
    <mergeCell ref="F2:R2"/>
  </mergeCells>
  <conditionalFormatting sqref="A80 F80:S80">
    <cfRule type="cellIs" dxfId="47" priority="9" stopIfTrue="1" operator="lessThan">
      <formula>0</formula>
    </cfRule>
  </conditionalFormatting>
  <conditionalFormatting sqref="R67">
    <cfRule type="cellIs" dxfId="46" priority="2" operator="greaterThan">
      <formula>0.03</formula>
    </cfRule>
    <cfRule type="cellIs" dxfId="45" priority="3" operator="greaterThan">
      <formula>0.2776</formula>
    </cfRule>
    <cfRule type="cellIs" dxfId="44" priority="4" operator="greaterThan">
      <formula>0.2776</formula>
    </cfRule>
    <cfRule type="cellIs" dxfId="43" priority="5" operator="greaterThan">
      <formula>0.05</formula>
    </cfRule>
  </conditionalFormatting>
  <conditionalFormatting sqref="R68">
    <cfRule type="cellIs" dxfId="42" priority="1" operator="greaterThan">
      <formula>0.05</formula>
    </cfRule>
  </conditionalFormatting>
  <printOptions horizontalCentered="1" verticalCentered="1"/>
  <pageMargins left="0" right="0" top="0" bottom="0" header="0" footer="0"/>
  <pageSetup paperSize="9" scale="58" orientation="landscape" horizontalDpi="1200" verticalDpi="1200" r:id="rId1"/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view="pageBreakPreview" zoomScale="62" zoomScaleSheetLayoutView="62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0" sqref="C10"/>
    </sheetView>
  </sheetViews>
  <sheetFormatPr baseColWidth="10" defaultColWidth="16.140625" defaultRowHeight="18.75" x14ac:dyDescent="0.3"/>
  <cols>
    <col min="1" max="1" width="12.42578125" style="195" customWidth="1"/>
    <col min="2" max="2" width="49" style="195" customWidth="1"/>
    <col min="3" max="3" width="58.5703125" style="195" customWidth="1"/>
    <col min="4" max="4" width="21.42578125" style="195" bestFit="1" customWidth="1"/>
    <col min="5" max="5" width="21.7109375" style="195" bestFit="1" customWidth="1"/>
    <col min="6" max="6" width="16.85546875" style="195" bestFit="1" customWidth="1"/>
    <col min="7" max="9" width="16.140625" style="195"/>
    <col min="10" max="10" width="16.85546875" style="195" bestFit="1" customWidth="1"/>
    <col min="11" max="18" width="16.140625" style="195"/>
    <col min="19" max="19" width="18.5703125" style="195" customWidth="1"/>
    <col min="20" max="16384" width="16.140625" style="195"/>
  </cols>
  <sheetData>
    <row r="1" spans="1:21" s="200" customFormat="1" ht="19.5" thickBot="1" x14ac:dyDescent="0.35">
      <c r="A1" s="447" t="s">
        <v>95</v>
      </c>
      <c r="B1" s="448"/>
      <c r="C1" s="448"/>
      <c r="D1" s="448"/>
      <c r="E1" s="448"/>
      <c r="F1" s="448"/>
      <c r="G1" s="449" t="str">
        <f>+PRESUPUESTO!D1</f>
        <v>Maestro en Casa 2018</v>
      </c>
      <c r="H1" s="450"/>
      <c r="I1" s="450"/>
      <c r="J1" s="450"/>
      <c r="K1" s="450"/>
      <c r="L1" s="450"/>
      <c r="M1" s="450"/>
      <c r="N1" s="450"/>
      <c r="O1" s="450"/>
      <c r="P1" s="450"/>
      <c r="Q1" s="450"/>
      <c r="R1" s="450"/>
      <c r="S1" s="450"/>
      <c r="T1" s="450"/>
      <c r="U1" s="451"/>
    </row>
    <row r="2" spans="1:21" s="362" customFormat="1" ht="19.5" thickBot="1" x14ac:dyDescent="0.35">
      <c r="A2" s="242"/>
      <c r="B2" s="243"/>
      <c r="C2" s="244"/>
      <c r="D2" s="452" t="s">
        <v>56</v>
      </c>
      <c r="E2" s="453"/>
      <c r="F2" s="455" t="s">
        <v>57</v>
      </c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359"/>
      <c r="T2" s="360"/>
      <c r="U2" s="361"/>
    </row>
    <row r="3" spans="1:21" s="363" customFormat="1" ht="72.75" thickBot="1" x14ac:dyDescent="0.3">
      <c r="A3" s="248" t="s">
        <v>38</v>
      </c>
      <c r="B3" s="249" t="s">
        <v>39</v>
      </c>
      <c r="C3" s="250" t="s">
        <v>40</v>
      </c>
      <c r="D3" s="251" t="s">
        <v>58</v>
      </c>
      <c r="E3" s="252" t="s">
        <v>34</v>
      </c>
      <c r="F3" s="253" t="s">
        <v>2</v>
      </c>
      <c r="G3" s="254" t="s">
        <v>3</v>
      </c>
      <c r="H3" s="253" t="s">
        <v>59</v>
      </c>
      <c r="I3" s="254" t="s">
        <v>5</v>
      </c>
      <c r="J3" s="253" t="s">
        <v>60</v>
      </c>
      <c r="K3" s="254" t="s">
        <v>7</v>
      </c>
      <c r="L3" s="253" t="s">
        <v>8</v>
      </c>
      <c r="M3" s="254" t="s">
        <v>61</v>
      </c>
      <c r="N3" s="253" t="s">
        <v>10</v>
      </c>
      <c r="O3" s="254" t="s">
        <v>11</v>
      </c>
      <c r="P3" s="253" t="s">
        <v>12</v>
      </c>
      <c r="Q3" s="254" t="s">
        <v>13</v>
      </c>
      <c r="R3" s="253" t="s">
        <v>14</v>
      </c>
      <c r="S3" s="245" t="s">
        <v>28</v>
      </c>
      <c r="T3" s="250" t="s">
        <v>62</v>
      </c>
      <c r="U3" s="249" t="s">
        <v>63</v>
      </c>
    </row>
    <row r="4" spans="1:21" s="364" customFormat="1" ht="18" x14ac:dyDescent="0.25">
      <c r="A4" s="256"/>
      <c r="B4" s="414"/>
      <c r="C4" s="263"/>
      <c r="D4" s="258"/>
      <c r="E4" s="258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60">
        <f t="shared" ref="S4:S13" si="0">+SUM(F4:R4)</f>
        <v>0</v>
      </c>
      <c r="T4" s="261"/>
      <c r="U4" s="262"/>
    </row>
    <row r="5" spans="1:21" s="364" customFormat="1" ht="18" x14ac:dyDescent="0.25">
      <c r="A5" s="256"/>
      <c r="B5" s="414"/>
      <c r="C5" s="263"/>
      <c r="D5" s="258"/>
      <c r="E5" s="258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60">
        <f t="shared" si="0"/>
        <v>0</v>
      </c>
      <c r="T5" s="261"/>
      <c r="U5" s="262"/>
    </row>
    <row r="6" spans="1:21" s="364" customFormat="1" ht="18" x14ac:dyDescent="0.25">
      <c r="A6" s="256"/>
      <c r="B6" s="415"/>
      <c r="C6" s="263"/>
      <c r="D6" s="258"/>
      <c r="E6" s="258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60">
        <f t="shared" si="0"/>
        <v>0</v>
      </c>
      <c r="T6" s="264"/>
      <c r="U6" s="265"/>
    </row>
    <row r="7" spans="1:21" s="364" customFormat="1" ht="18" x14ac:dyDescent="0.25">
      <c r="A7" s="420"/>
      <c r="B7" s="267"/>
      <c r="C7" s="267"/>
      <c r="D7" s="258"/>
      <c r="E7" s="258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60">
        <f t="shared" si="0"/>
        <v>0</v>
      </c>
      <c r="T7" s="269"/>
      <c r="U7" s="270"/>
    </row>
    <row r="8" spans="1:21" s="364" customFormat="1" ht="18" x14ac:dyDescent="0.25">
      <c r="A8" s="420"/>
      <c r="B8" s="267"/>
      <c r="C8" s="267"/>
      <c r="D8" s="258"/>
      <c r="E8" s="258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60">
        <f t="shared" si="0"/>
        <v>0</v>
      </c>
      <c r="T8" s="269"/>
      <c r="U8" s="270"/>
    </row>
    <row r="9" spans="1:21" s="364" customFormat="1" ht="18" x14ac:dyDescent="0.25">
      <c r="A9" s="420"/>
      <c r="B9" s="267"/>
      <c r="C9" s="267"/>
      <c r="D9" s="258"/>
      <c r="E9" s="258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60">
        <f t="shared" si="0"/>
        <v>0</v>
      </c>
      <c r="T9" s="269"/>
      <c r="U9" s="270"/>
    </row>
    <row r="10" spans="1:21" s="364" customFormat="1" ht="18" x14ac:dyDescent="0.25">
      <c r="A10" s="420"/>
      <c r="B10" s="267"/>
      <c r="C10" s="267"/>
      <c r="D10" s="258"/>
      <c r="E10" s="258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P10" s="259"/>
      <c r="Q10" s="259"/>
      <c r="R10" s="259"/>
      <c r="S10" s="260">
        <f t="shared" si="0"/>
        <v>0</v>
      </c>
      <c r="T10" s="269"/>
      <c r="U10" s="270"/>
    </row>
    <row r="11" spans="1:21" s="364" customFormat="1" ht="18" x14ac:dyDescent="0.25">
      <c r="A11" s="420"/>
      <c r="B11" s="267"/>
      <c r="C11" s="267"/>
      <c r="D11" s="258"/>
      <c r="E11" s="258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60">
        <f t="shared" si="0"/>
        <v>0</v>
      </c>
      <c r="T11" s="269"/>
      <c r="U11" s="270"/>
    </row>
    <row r="12" spans="1:21" s="364" customFormat="1" ht="18" x14ac:dyDescent="0.25">
      <c r="A12" s="420"/>
      <c r="B12" s="267"/>
      <c r="C12" s="267"/>
      <c r="D12" s="258"/>
      <c r="E12" s="258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60">
        <f t="shared" si="0"/>
        <v>0</v>
      </c>
      <c r="T12" s="269"/>
      <c r="U12" s="270"/>
    </row>
    <row r="13" spans="1:21" s="364" customFormat="1" thickBot="1" x14ac:dyDescent="0.3">
      <c r="A13" s="266"/>
      <c r="B13" s="267"/>
      <c r="C13" s="267"/>
      <c r="D13" s="258"/>
      <c r="E13" s="258"/>
      <c r="F13" s="259"/>
      <c r="G13" s="259"/>
      <c r="H13" s="259"/>
      <c r="I13" s="259"/>
      <c r="J13" s="259"/>
      <c r="K13" s="259"/>
      <c r="L13" s="259"/>
      <c r="M13" s="259"/>
      <c r="N13" s="259"/>
      <c r="O13" s="259"/>
      <c r="P13" s="259"/>
      <c r="Q13" s="259"/>
      <c r="R13" s="259"/>
      <c r="S13" s="268">
        <f t="shared" si="0"/>
        <v>0</v>
      </c>
      <c r="T13" s="269"/>
      <c r="U13" s="270"/>
    </row>
    <row r="14" spans="1:21" s="366" customFormat="1" thickBot="1" x14ac:dyDescent="0.3">
      <c r="A14" s="271" t="s">
        <v>64</v>
      </c>
      <c r="B14" s="272"/>
      <c r="C14" s="273"/>
      <c r="D14" s="274">
        <f t="shared" ref="D14:S14" si="1">SUM(D4:D13)</f>
        <v>0</v>
      </c>
      <c r="E14" s="274">
        <f t="shared" si="1"/>
        <v>0</v>
      </c>
      <c r="F14" s="274">
        <f t="shared" si="1"/>
        <v>0</v>
      </c>
      <c r="G14" s="274">
        <f t="shared" si="1"/>
        <v>0</v>
      </c>
      <c r="H14" s="274">
        <f t="shared" si="1"/>
        <v>0</v>
      </c>
      <c r="I14" s="274">
        <f t="shared" si="1"/>
        <v>0</v>
      </c>
      <c r="J14" s="274">
        <f t="shared" si="1"/>
        <v>0</v>
      </c>
      <c r="K14" s="274">
        <f t="shared" si="1"/>
        <v>0</v>
      </c>
      <c r="L14" s="274">
        <f t="shared" si="1"/>
        <v>0</v>
      </c>
      <c r="M14" s="391">
        <f t="shared" si="1"/>
        <v>0</v>
      </c>
      <c r="N14" s="392">
        <f t="shared" si="1"/>
        <v>0</v>
      </c>
      <c r="O14" s="393">
        <f t="shared" si="1"/>
        <v>0</v>
      </c>
      <c r="P14" s="274">
        <f t="shared" si="1"/>
        <v>0</v>
      </c>
      <c r="Q14" s="274">
        <f t="shared" si="1"/>
        <v>0</v>
      </c>
      <c r="R14" s="274">
        <f t="shared" si="1"/>
        <v>0</v>
      </c>
      <c r="S14" s="274">
        <f t="shared" si="1"/>
        <v>0</v>
      </c>
      <c r="T14" s="275"/>
      <c r="U14" s="276"/>
    </row>
    <row r="15" spans="1:21" s="218" customFormat="1" x14ac:dyDescent="0.3"/>
    <row r="16" spans="1:21" s="218" customFormat="1" ht="15.75" customHeight="1" thickBot="1" x14ac:dyDescent="0.35">
      <c r="Q16" s="282"/>
      <c r="R16" s="283"/>
    </row>
    <row r="17" spans="1:21" s="218" customFormat="1" ht="15.75" customHeight="1" thickBot="1" x14ac:dyDescent="0.35">
      <c r="P17" s="438" t="s">
        <v>106</v>
      </c>
      <c r="Q17" s="439"/>
      <c r="R17" s="284" t="e">
        <f>R14/S14</f>
        <v>#DIV/0!</v>
      </c>
    </row>
    <row r="18" spans="1:21" s="218" customFormat="1" ht="19.5" thickBot="1" x14ac:dyDescent="0.35"/>
    <row r="19" spans="1:21" s="218" customFormat="1" ht="19.5" thickBot="1" x14ac:dyDescent="0.35">
      <c r="A19" s="387" t="s">
        <v>65</v>
      </c>
      <c r="B19" s="288"/>
      <c r="C19" s="288"/>
      <c r="D19" s="288"/>
      <c r="E19" s="288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308"/>
      <c r="S19" s="299">
        <f>+SUM(F19:R19)</f>
        <v>0</v>
      </c>
    </row>
    <row r="20" spans="1:21" s="218" customFormat="1" ht="19.5" thickBot="1" x14ac:dyDescent="0.35">
      <c r="A20" s="348" t="s">
        <v>103</v>
      </c>
      <c r="B20" s="303"/>
      <c r="C20" s="303"/>
      <c r="D20" s="303"/>
      <c r="E20" s="303"/>
      <c r="F20" s="293"/>
      <c r="G20" s="293"/>
      <c r="H20" s="295"/>
      <c r="I20" s="293"/>
      <c r="J20" s="293"/>
      <c r="K20" s="293"/>
      <c r="L20" s="293"/>
      <c r="M20" s="293"/>
      <c r="N20" s="293"/>
      <c r="O20" s="293"/>
      <c r="P20" s="293"/>
      <c r="Q20" s="308"/>
      <c r="R20" s="351"/>
      <c r="S20" s="308">
        <f>+SUM(F20:R20)</f>
        <v>0</v>
      </c>
    </row>
    <row r="21" spans="1:21" s="320" customFormat="1" ht="19.5" thickBot="1" x14ac:dyDescent="0.35">
      <c r="A21" s="394" t="s">
        <v>66</v>
      </c>
      <c r="B21" s="394"/>
      <c r="C21" s="394"/>
      <c r="D21" s="394"/>
      <c r="E21" s="394"/>
      <c r="F21" s="314"/>
      <c r="G21" s="327"/>
      <c r="H21" s="298">
        <v>0</v>
      </c>
      <c r="I21" s="328"/>
      <c r="J21" s="314"/>
      <c r="K21" s="325"/>
      <c r="L21" s="314"/>
      <c r="M21" s="314"/>
      <c r="N21" s="314"/>
      <c r="O21" s="314"/>
      <c r="P21" s="314"/>
      <c r="Q21" s="314"/>
      <c r="R21" s="319"/>
      <c r="S21" s="298">
        <f>+SUM(F21:R21)</f>
        <v>0</v>
      </c>
    </row>
    <row r="22" spans="1:21" s="320" customFormat="1" ht="19.5" thickBot="1" x14ac:dyDescent="0.35">
      <c r="A22" s="330" t="s">
        <v>67</v>
      </c>
      <c r="B22" s="323"/>
      <c r="C22" s="323"/>
      <c r="D22" s="390"/>
      <c r="E22" s="324"/>
      <c r="F22" s="325"/>
      <c r="G22" s="326"/>
      <c r="H22" s="326"/>
      <c r="I22" s="315"/>
      <c r="J22" s="315"/>
      <c r="K22" s="298">
        <v>0</v>
      </c>
      <c r="L22" s="354"/>
      <c r="M22" s="326"/>
      <c r="N22" s="326"/>
      <c r="O22" s="326"/>
      <c r="P22" s="326"/>
      <c r="Q22" s="326"/>
      <c r="R22" s="327"/>
      <c r="S22" s="298">
        <f>+SUM(F22:R22)</f>
        <v>0</v>
      </c>
    </row>
    <row r="23" spans="1:21" s="320" customFormat="1" ht="19.5" thickBot="1" x14ac:dyDescent="0.35">
      <c r="A23" s="358" t="s">
        <v>68</v>
      </c>
      <c r="B23" s="358"/>
      <c r="C23" s="358"/>
      <c r="D23" s="330"/>
      <c r="E23" s="331">
        <f>+'CAJA CHICA'!E105</f>
        <v>0</v>
      </c>
      <c r="F23" s="331">
        <f>+'CAJA CHICA'!F105</f>
        <v>0</v>
      </c>
      <c r="G23" s="331">
        <f>+'CAJA CHICA'!G105</f>
        <v>0</v>
      </c>
      <c r="H23" s="331">
        <f>+'CAJA CHICA'!H105</f>
        <v>0</v>
      </c>
      <c r="I23" s="331">
        <f>+'CAJA CHICA'!I105</f>
        <v>0</v>
      </c>
      <c r="J23" s="331">
        <f>+'CAJA CHICA'!J105</f>
        <v>0</v>
      </c>
      <c r="K23" s="331">
        <f>+'CAJA CHICA'!K105</f>
        <v>0</v>
      </c>
      <c r="L23" s="331">
        <f>+'CAJA CHICA'!L105</f>
        <v>0</v>
      </c>
      <c r="M23" s="331">
        <f>+'CAJA CHICA'!M105</f>
        <v>0</v>
      </c>
      <c r="N23" s="331">
        <f>+'CAJA CHICA'!N105</f>
        <v>0</v>
      </c>
      <c r="O23" s="331">
        <f>+'CAJA CHICA'!O105</f>
        <v>0</v>
      </c>
      <c r="P23" s="331">
        <f>+'CAJA CHICA'!P105</f>
        <v>0</v>
      </c>
      <c r="Q23" s="331">
        <f>+'CAJA CHICA'!Q105</f>
        <v>0</v>
      </c>
      <c r="R23" s="331">
        <f>+'CAJA CHICA'!R105</f>
        <v>0</v>
      </c>
      <c r="S23" s="331">
        <f>+'CAJA CHICA'!S105</f>
        <v>0</v>
      </c>
      <c r="T23" s="332"/>
    </row>
    <row r="24" spans="1:21" s="337" customFormat="1" thickBot="1" x14ac:dyDescent="0.3">
      <c r="A24" s="333" t="s">
        <v>69</v>
      </c>
      <c r="B24" s="271"/>
      <c r="C24" s="272"/>
      <c r="D24" s="272"/>
      <c r="E24" s="334" t="s">
        <v>70</v>
      </c>
      <c r="F24" s="335">
        <f t="shared" ref="F24:P24" si="2">+F23+F22+F14+F19+F21</f>
        <v>0</v>
      </c>
      <c r="G24" s="335">
        <f t="shared" si="2"/>
        <v>0</v>
      </c>
      <c r="H24" s="335">
        <f t="shared" si="2"/>
        <v>0</v>
      </c>
      <c r="I24" s="335">
        <f t="shared" si="2"/>
        <v>0</v>
      </c>
      <c r="J24" s="335">
        <f t="shared" si="2"/>
        <v>0</v>
      </c>
      <c r="K24" s="335">
        <f t="shared" si="2"/>
        <v>0</v>
      </c>
      <c r="L24" s="335">
        <f t="shared" si="2"/>
        <v>0</v>
      </c>
      <c r="M24" s="335">
        <f t="shared" si="2"/>
        <v>0</v>
      </c>
      <c r="N24" s="335">
        <f t="shared" si="2"/>
        <v>0</v>
      </c>
      <c r="O24" s="335">
        <f t="shared" si="2"/>
        <v>0</v>
      </c>
      <c r="P24" s="335">
        <f t="shared" si="2"/>
        <v>0</v>
      </c>
      <c r="Q24" s="335">
        <f>SUM(Q23,Q14,Q23)</f>
        <v>0</v>
      </c>
      <c r="R24" s="335">
        <f>+R23+R22+R14+R21</f>
        <v>0</v>
      </c>
      <c r="S24" s="336">
        <f>+S23+S22+S14+S21+S19+D14+S20</f>
        <v>0</v>
      </c>
    </row>
    <row r="25" spans="1:21" s="320" customFormat="1" ht="19.5" thickBot="1" x14ac:dyDescent="0.35">
      <c r="A25" s="338"/>
      <c r="D25" s="339"/>
      <c r="F25" s="339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</row>
    <row r="26" spans="1:21" s="320" customFormat="1" ht="19.5" thickBot="1" x14ac:dyDescent="0.35">
      <c r="A26" s="440" t="s">
        <v>71</v>
      </c>
      <c r="B26" s="440"/>
      <c r="C26" s="441"/>
      <c r="D26" s="340">
        <f>SUM(D14,E14,S14,S19,S20,S21,S22,S23)</f>
        <v>0</v>
      </c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7"/>
    </row>
    <row r="27" spans="1:21" s="320" customFormat="1" ht="19.5" thickBot="1" x14ac:dyDescent="0.35">
      <c r="A27" s="338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7"/>
    </row>
    <row r="28" spans="1:21" s="320" customFormat="1" ht="19.5" thickBot="1" x14ac:dyDescent="0.35">
      <c r="A28" s="442" t="s">
        <v>107</v>
      </c>
      <c r="B28" s="443"/>
      <c r="C28" s="443"/>
      <c r="D28" s="443"/>
      <c r="E28" s="444"/>
      <c r="F28" s="341">
        <f>+PRESUPUESTO!B9</f>
        <v>0</v>
      </c>
      <c r="G28" s="342">
        <f>+PRESUPUESTO!C9</f>
        <v>0</v>
      </c>
      <c r="H28" s="341">
        <f>+PRESUPUESTO!D9</f>
        <v>0</v>
      </c>
      <c r="I28" s="342">
        <f>+PRESUPUESTO!E9</f>
        <v>0</v>
      </c>
      <c r="J28" s="341">
        <f>+PRESUPUESTO!F9</f>
        <v>0</v>
      </c>
      <c r="K28" s="342">
        <f>+PRESUPUESTO!G9</f>
        <v>0</v>
      </c>
      <c r="L28" s="341">
        <f>+PRESUPUESTO!H9</f>
        <v>0</v>
      </c>
      <c r="M28" s="342">
        <f>+PRESUPUESTO!I9</f>
        <v>0</v>
      </c>
      <c r="N28" s="341">
        <f>+PRESUPUESTO!J9</f>
        <v>0</v>
      </c>
      <c r="O28" s="342">
        <f>+PRESUPUESTO!K9</f>
        <v>0</v>
      </c>
      <c r="P28" s="341">
        <f>+PRESUPUESTO!L9</f>
        <v>0</v>
      </c>
      <c r="Q28" s="342">
        <f>+PRESUPUESTO!M9</f>
        <v>0</v>
      </c>
      <c r="R28" s="341">
        <f>+PRESUPUESTO!P9</f>
        <v>0</v>
      </c>
      <c r="S28" s="341">
        <f>+PRESUPUESTO!Q9</f>
        <v>0</v>
      </c>
      <c r="T28" s="339"/>
      <c r="U28" s="339"/>
    </row>
    <row r="29" spans="1:21" s="320" customFormat="1" ht="19.5" thickBot="1" x14ac:dyDescent="0.35">
      <c r="A29" s="445" t="s">
        <v>72</v>
      </c>
      <c r="B29" s="446"/>
      <c r="C29" s="446"/>
      <c r="D29" s="446"/>
      <c r="E29" s="446"/>
      <c r="F29" s="343">
        <f t="shared" ref="F29:S29" si="3">+F28-F24</f>
        <v>0</v>
      </c>
      <c r="G29" s="341">
        <f t="shared" si="3"/>
        <v>0</v>
      </c>
      <c r="H29" s="344">
        <f>+H28-H24</f>
        <v>0</v>
      </c>
      <c r="I29" s="341">
        <f>+I28-I24</f>
        <v>0</v>
      </c>
      <c r="J29" s="344">
        <f t="shared" si="3"/>
        <v>0</v>
      </c>
      <c r="K29" s="341">
        <f t="shared" si="3"/>
        <v>0</v>
      </c>
      <c r="L29" s="344">
        <f t="shared" si="3"/>
        <v>0</v>
      </c>
      <c r="M29" s="341">
        <f t="shared" si="3"/>
        <v>0</v>
      </c>
      <c r="N29" s="344">
        <f t="shared" si="3"/>
        <v>0</v>
      </c>
      <c r="O29" s="341">
        <f t="shared" si="3"/>
        <v>0</v>
      </c>
      <c r="P29" s="344">
        <f t="shared" si="3"/>
        <v>0</v>
      </c>
      <c r="Q29" s="341">
        <f t="shared" si="3"/>
        <v>0</v>
      </c>
      <c r="R29" s="344">
        <f t="shared" si="3"/>
        <v>0</v>
      </c>
      <c r="S29" s="341">
        <f t="shared" si="3"/>
        <v>0</v>
      </c>
      <c r="T29" s="339"/>
      <c r="U29" s="339"/>
    </row>
    <row r="30" spans="1:21" s="382" customFormat="1" x14ac:dyDescent="0.3">
      <c r="A30" s="379"/>
      <c r="B30" s="379"/>
      <c r="C30" s="379"/>
      <c r="D30" s="379"/>
      <c r="E30" s="379"/>
      <c r="F30" s="380"/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381"/>
      <c r="T30" s="379"/>
      <c r="U30" s="379"/>
    </row>
    <row r="31" spans="1:21" s="382" customFormat="1" x14ac:dyDescent="0.3">
      <c r="A31" s="379"/>
      <c r="B31" s="379"/>
      <c r="C31" s="379"/>
      <c r="D31" s="379"/>
      <c r="E31" s="379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195"/>
      <c r="T31" s="379"/>
      <c r="U31" s="379"/>
    </row>
    <row r="32" spans="1:21" s="382" customFormat="1" x14ac:dyDescent="0.3">
      <c r="A32" s="383"/>
      <c r="B32" s="379"/>
      <c r="C32" s="379"/>
      <c r="D32" s="379"/>
      <c r="E32" s="379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195"/>
      <c r="T32" s="379"/>
      <c r="U32" s="379"/>
    </row>
    <row r="33" spans="1:21" s="382" customFormat="1" x14ac:dyDescent="0.3">
      <c r="A33" s="384"/>
      <c r="B33" s="379"/>
      <c r="C33" s="379"/>
      <c r="D33" s="379"/>
      <c r="E33" s="379"/>
      <c r="F33" s="380"/>
      <c r="G33" s="380"/>
      <c r="H33" s="380"/>
      <c r="I33" s="380"/>
      <c r="J33" s="380"/>
      <c r="K33" s="380"/>
      <c r="L33" s="380"/>
      <c r="M33" s="380"/>
      <c r="N33" s="380"/>
      <c r="O33" s="380"/>
      <c r="P33" s="380"/>
      <c r="Q33" s="380"/>
      <c r="R33" s="380"/>
      <c r="S33" s="195"/>
      <c r="T33" s="379"/>
      <c r="U33" s="379"/>
    </row>
    <row r="34" spans="1:21" s="382" customFormat="1" x14ac:dyDescent="0.3">
      <c r="A34" s="384"/>
      <c r="B34" s="379"/>
      <c r="C34" s="379"/>
      <c r="D34" s="379"/>
      <c r="E34" s="379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195"/>
      <c r="T34" s="379"/>
      <c r="U34" s="379"/>
    </row>
    <row r="35" spans="1:21" s="382" customFormat="1" x14ac:dyDescent="0.3">
      <c r="A35" s="384"/>
      <c r="B35" s="379"/>
      <c r="C35" s="379"/>
      <c r="D35" s="379"/>
      <c r="E35" s="379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195"/>
      <c r="T35" s="379"/>
      <c r="U35" s="379"/>
    </row>
    <row r="36" spans="1:21" s="382" customFormat="1" x14ac:dyDescent="0.3">
      <c r="A36" s="384"/>
      <c r="B36" s="379"/>
      <c r="C36" s="379"/>
      <c r="D36" s="379"/>
      <c r="E36" s="379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195"/>
      <c r="T36" s="379"/>
      <c r="U36" s="379"/>
    </row>
    <row r="37" spans="1:21" s="382" customFormat="1" x14ac:dyDescent="0.3">
      <c r="A37" s="384"/>
      <c r="B37" s="379"/>
      <c r="C37" s="379"/>
      <c r="D37" s="379"/>
      <c r="E37" s="379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380"/>
      <c r="R37" s="380"/>
      <c r="S37" s="195"/>
      <c r="T37" s="379"/>
      <c r="U37" s="379"/>
    </row>
    <row r="38" spans="1:21" s="382" customFormat="1" x14ac:dyDescent="0.3">
      <c r="A38" s="384"/>
      <c r="C38" s="379"/>
      <c r="D38" s="379"/>
      <c r="E38" s="379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195"/>
      <c r="T38" s="379"/>
      <c r="U38" s="379"/>
    </row>
    <row r="39" spans="1:21" s="382" customFormat="1" x14ac:dyDescent="0.3">
      <c r="A39" s="384"/>
      <c r="D39" s="379"/>
      <c r="E39" s="379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195"/>
      <c r="T39" s="379"/>
      <c r="U39" s="379"/>
    </row>
    <row r="40" spans="1:21" s="382" customFormat="1" x14ac:dyDescent="0.3">
      <c r="A40" s="384"/>
      <c r="B40" s="379"/>
      <c r="C40" s="379"/>
      <c r="D40" s="379"/>
      <c r="E40" s="379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195"/>
      <c r="T40" s="379"/>
      <c r="U40" s="379"/>
    </row>
    <row r="41" spans="1:21" x14ac:dyDescent="0.3">
      <c r="D41" s="379"/>
      <c r="E41" s="379"/>
    </row>
    <row r="42" spans="1:21" x14ac:dyDescent="0.3">
      <c r="D42" s="379"/>
      <c r="E42" s="379"/>
    </row>
    <row r="43" spans="1:21" x14ac:dyDescent="0.3">
      <c r="D43" s="379"/>
      <c r="E43" s="379"/>
    </row>
    <row r="44" spans="1:21" x14ac:dyDescent="0.3">
      <c r="D44" s="379"/>
      <c r="E44" s="379"/>
    </row>
    <row r="45" spans="1:21" x14ac:dyDescent="0.3">
      <c r="D45" s="379"/>
      <c r="E45" s="379"/>
    </row>
    <row r="46" spans="1:21" x14ac:dyDescent="0.3">
      <c r="D46" s="379"/>
      <c r="E46" s="379"/>
    </row>
    <row r="47" spans="1:21" x14ac:dyDescent="0.3">
      <c r="D47" s="379"/>
      <c r="E47" s="379"/>
    </row>
    <row r="48" spans="1:21" x14ac:dyDescent="0.3">
      <c r="D48" s="379"/>
      <c r="E48" s="379"/>
    </row>
    <row r="49" spans="4:5" x14ac:dyDescent="0.3">
      <c r="D49" s="379"/>
      <c r="E49" s="379"/>
    </row>
    <row r="50" spans="4:5" x14ac:dyDescent="0.3">
      <c r="D50" s="379"/>
      <c r="E50" s="379"/>
    </row>
    <row r="51" spans="4:5" x14ac:dyDescent="0.3">
      <c r="D51" s="379"/>
      <c r="E51" s="379"/>
    </row>
    <row r="52" spans="4:5" x14ac:dyDescent="0.3">
      <c r="D52" s="379"/>
      <c r="E52" s="379"/>
    </row>
    <row r="53" spans="4:5" x14ac:dyDescent="0.3">
      <c r="D53" s="379"/>
      <c r="E53" s="379"/>
    </row>
    <row r="54" spans="4:5" x14ac:dyDescent="0.3">
      <c r="D54" s="379"/>
      <c r="E54" s="379"/>
    </row>
    <row r="55" spans="4:5" x14ac:dyDescent="0.3">
      <c r="D55" s="379"/>
      <c r="E55" s="379"/>
    </row>
    <row r="56" spans="4:5" x14ac:dyDescent="0.3">
      <c r="D56" s="379"/>
      <c r="E56" s="379"/>
    </row>
    <row r="57" spans="4:5" x14ac:dyDescent="0.3">
      <c r="D57" s="379"/>
      <c r="E57" s="379"/>
    </row>
    <row r="58" spans="4:5" x14ac:dyDescent="0.3">
      <c r="D58" s="379"/>
      <c r="E58" s="379"/>
    </row>
    <row r="59" spans="4:5" x14ac:dyDescent="0.3">
      <c r="D59" s="379"/>
      <c r="E59" s="379"/>
    </row>
    <row r="60" spans="4:5" x14ac:dyDescent="0.3">
      <c r="D60" s="379"/>
      <c r="E60" s="379"/>
    </row>
    <row r="61" spans="4:5" x14ac:dyDescent="0.3">
      <c r="D61" s="379"/>
      <c r="E61" s="379"/>
    </row>
    <row r="62" spans="4:5" x14ac:dyDescent="0.3">
      <c r="D62" s="379"/>
      <c r="E62" s="379"/>
    </row>
    <row r="63" spans="4:5" x14ac:dyDescent="0.3">
      <c r="D63" s="379"/>
      <c r="E63" s="379"/>
    </row>
    <row r="64" spans="4:5" x14ac:dyDescent="0.3">
      <c r="D64" s="379"/>
      <c r="E64" s="379"/>
    </row>
    <row r="65" spans="4:5" x14ac:dyDescent="0.3">
      <c r="D65" s="379"/>
      <c r="E65" s="379"/>
    </row>
    <row r="66" spans="4:5" x14ac:dyDescent="0.3">
      <c r="D66" s="379"/>
      <c r="E66" s="379"/>
    </row>
    <row r="67" spans="4:5" x14ac:dyDescent="0.3">
      <c r="D67" s="379"/>
      <c r="E67" s="379"/>
    </row>
    <row r="68" spans="4:5" x14ac:dyDescent="0.3">
      <c r="D68" s="379"/>
      <c r="E68" s="379"/>
    </row>
    <row r="69" spans="4:5" x14ac:dyDescent="0.3">
      <c r="D69" s="379"/>
      <c r="E69" s="379"/>
    </row>
    <row r="70" spans="4:5" x14ac:dyDescent="0.3">
      <c r="D70" s="379"/>
      <c r="E70" s="379"/>
    </row>
    <row r="71" spans="4:5" x14ac:dyDescent="0.3">
      <c r="D71" s="379"/>
      <c r="E71" s="379"/>
    </row>
    <row r="72" spans="4:5" x14ac:dyDescent="0.3">
      <c r="D72" s="379"/>
      <c r="E72" s="379"/>
    </row>
    <row r="73" spans="4:5" x14ac:dyDescent="0.3">
      <c r="D73" s="379"/>
      <c r="E73" s="379"/>
    </row>
    <row r="74" spans="4:5" x14ac:dyDescent="0.3">
      <c r="D74" s="379"/>
      <c r="E74" s="379"/>
    </row>
    <row r="75" spans="4:5" x14ac:dyDescent="0.3">
      <c r="D75" s="379"/>
      <c r="E75" s="379"/>
    </row>
    <row r="76" spans="4:5" x14ac:dyDescent="0.3">
      <c r="D76" s="379"/>
      <c r="E76" s="379"/>
    </row>
    <row r="77" spans="4:5" x14ac:dyDescent="0.3">
      <c r="D77" s="379"/>
      <c r="E77" s="379"/>
    </row>
    <row r="78" spans="4:5" x14ac:dyDescent="0.3">
      <c r="D78" s="379"/>
      <c r="E78" s="379"/>
    </row>
    <row r="79" spans="4:5" x14ac:dyDescent="0.3">
      <c r="D79" s="379"/>
    </row>
    <row r="80" spans="4:5" x14ac:dyDescent="0.3">
      <c r="D80" s="379"/>
    </row>
    <row r="81" spans="4:4" x14ac:dyDescent="0.3">
      <c r="D81" s="379"/>
    </row>
    <row r="82" spans="4:4" x14ac:dyDescent="0.3">
      <c r="D82" s="379"/>
    </row>
    <row r="83" spans="4:4" x14ac:dyDescent="0.3">
      <c r="D83" s="379"/>
    </row>
    <row r="84" spans="4:4" x14ac:dyDescent="0.3">
      <c r="D84" s="379"/>
    </row>
    <row r="85" spans="4:4" x14ac:dyDescent="0.3">
      <c r="D85" s="379"/>
    </row>
    <row r="86" spans="4:4" x14ac:dyDescent="0.3">
      <c r="D86" s="379"/>
    </row>
  </sheetData>
  <sheetProtection formatColumns="0" insertRows="0" deleteRows="0" autoFilter="0"/>
  <autoFilter ref="A3:U14"/>
  <mergeCells count="8">
    <mergeCell ref="P17:Q17"/>
    <mergeCell ref="A26:C26"/>
    <mergeCell ref="A28:E28"/>
    <mergeCell ref="A29:E29"/>
    <mergeCell ref="A1:F1"/>
    <mergeCell ref="G1:U1"/>
    <mergeCell ref="D2:E2"/>
    <mergeCell ref="F2:R2"/>
  </mergeCells>
  <conditionalFormatting sqref="A29 F29:S29">
    <cfRule type="cellIs" dxfId="41" priority="9" stopIfTrue="1" operator="lessThan">
      <formula>0</formula>
    </cfRule>
  </conditionalFormatting>
  <conditionalFormatting sqref="R16">
    <cfRule type="cellIs" dxfId="40" priority="2" operator="greaterThan">
      <formula>0.03</formula>
    </cfRule>
    <cfRule type="cellIs" dxfId="39" priority="3" operator="greaterThan">
      <formula>0.2776</formula>
    </cfRule>
    <cfRule type="cellIs" dxfId="38" priority="4" operator="greaterThan">
      <formula>0.2776</formula>
    </cfRule>
    <cfRule type="cellIs" dxfId="37" priority="5" operator="greaterThan">
      <formula>0.05</formula>
    </cfRule>
  </conditionalFormatting>
  <conditionalFormatting sqref="R17">
    <cfRule type="cellIs" dxfId="36" priority="1" operator="greaterThan">
      <formula>0.05</formula>
    </cfRule>
  </conditionalFormatting>
  <printOptions horizontalCentered="1" verticalCentered="1"/>
  <pageMargins left="0" right="0" top="0" bottom="0" header="0" footer="0"/>
  <pageSetup scale="43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13</vt:i4>
      </vt:variant>
    </vt:vector>
  </HeadingPairs>
  <TitlesOfParts>
    <vt:vector size="28" baseType="lpstr">
      <vt:lpstr>PRESUPUESTO</vt:lpstr>
      <vt:lpstr>RESUMEN</vt:lpstr>
      <vt:lpstr>CAJA CHICA</vt:lpstr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Abr!Área_de_impresión</vt:lpstr>
      <vt:lpstr>Ago!Área_de_impresión</vt:lpstr>
      <vt:lpstr>Dic!Área_de_impresión</vt:lpstr>
      <vt:lpstr>Ene!Área_de_impresión</vt:lpstr>
      <vt:lpstr>Feb!Área_de_impresión</vt:lpstr>
      <vt:lpstr>Jul!Área_de_impresión</vt:lpstr>
      <vt:lpstr>Jun!Área_de_impresión</vt:lpstr>
      <vt:lpstr>Mar!Área_de_impresión</vt:lpstr>
      <vt:lpstr>Nov!Área_de_impresión</vt:lpstr>
      <vt:lpstr>Oct!Área_de_impresión</vt:lpstr>
      <vt:lpstr>PRESUPUESTO!Área_de_impresión</vt:lpstr>
      <vt:lpstr>RESUMEN!Área_de_impresión</vt:lpstr>
      <vt:lpstr>Sep!Área_de_impresión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2018-10-17T07:55:34Z</dcterms:modified>
</cp:coreProperties>
</file>