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Универ\7 семестр\Основы бизнеса и права\лаба 2\"/>
    </mc:Choice>
  </mc:AlternateContent>
  <xr:revisionPtr revIDLastSave="0" documentId="13_ncr:1_{483B3BFF-BE4B-4815-80A0-8AF704C43B2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Задание 1 исх данные, решение" sheetId="1" r:id="rId1"/>
    <sheet name="Задание 1 порядок работы" sheetId="2" r:id="rId2"/>
    <sheet name="Задание 2 исх данные, решение" sheetId="3" r:id="rId3"/>
    <sheet name="Задание 2 порядок работы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3" l="1"/>
  <c r="C37" i="3"/>
  <c r="C36" i="3"/>
  <c r="C38" i="3"/>
  <c r="C21" i="3"/>
  <c r="C26" i="3"/>
  <c r="O8" i="3"/>
  <c r="P8" i="3"/>
  <c r="C24" i="3" l="1"/>
  <c r="C23" i="3"/>
  <c r="C30" i="1"/>
  <c r="C29" i="1"/>
  <c r="B21" i="3"/>
  <c r="K5" i="3"/>
  <c r="J5" i="3"/>
  <c r="I5" i="3"/>
  <c r="H5" i="3"/>
  <c r="G5" i="3"/>
  <c r="F5" i="3"/>
  <c r="E5" i="3"/>
  <c r="D5" i="3"/>
  <c r="C5" i="3"/>
  <c r="B5" i="3"/>
  <c r="C26" i="1"/>
  <c r="C20" i="1"/>
  <c r="C21" i="1" s="1"/>
  <c r="C19" i="1"/>
  <c r="C22" i="1" l="1"/>
  <c r="C23" i="1" s="1"/>
  <c r="C24" i="1" s="1"/>
  <c r="C25" i="1" s="1"/>
  <c r="C27" i="1" s="1"/>
  <c r="C28" i="1" l="1"/>
</calcChain>
</file>

<file path=xl/sharedStrings.xml><?xml version="1.0" encoding="utf-8"?>
<sst xmlns="http://schemas.openxmlformats.org/spreadsheetml/2006/main" count="129" uniqueCount="92">
  <si>
    <t>Лабораторная работа 2</t>
  </si>
  <si>
    <t>Выбор варианта осуществляется в соответствии с номером студента по списку в журнале. Если по списку студент 18-й, то выбирать 8 вариант</t>
  </si>
  <si>
    <r>
      <rPr>
        <b/>
        <sz val="12"/>
        <color rgb="FFC00000"/>
        <rFont val="Calibri"/>
      </rPr>
      <t xml:space="preserve">Задание 1. Найти доход и доходность простых акций </t>
    </r>
    <r>
      <rPr>
        <b/>
        <sz val="12"/>
        <color theme="1"/>
        <rFont val="Calibri"/>
      </rPr>
      <t>(заполнить показатели таблицы в соответствии с вариантом)</t>
    </r>
  </si>
  <si>
    <t>Показатель</t>
  </si>
  <si>
    <t>Вариант</t>
  </si>
  <si>
    <t>Выручка от реализации продукции (работ, услуг), тыс. руб.</t>
  </si>
  <si>
    <t>Себестоимость реализованной продукции, тыс. руб.</t>
  </si>
  <si>
    <t>Штрафы взыскания с поставщиков АО за нарушение договорных поставок, тыс. руб.</t>
  </si>
  <si>
    <t>Дивиденды на акции, приобретенные предприятием, тыс. руб.</t>
  </si>
  <si>
    <t>Прибыль  от реализации излишних основных средств, тыс. руб.</t>
  </si>
  <si>
    <t>Курсовые разницы от пересчета активов, тыс. руб.</t>
  </si>
  <si>
    <t>Цена  акции, руб./шт.</t>
  </si>
  <si>
    <t>Платежи за сверхнормативные выбросы загрязняющих веществ в атмосферу, тыс. руб.</t>
  </si>
  <si>
    <t>Доля остающейся в распоряжении предприятия чистой прибыли, направляемой на выплату дивидендов, %</t>
  </si>
  <si>
    <t>Число акций, тыс. шт.</t>
  </si>
  <si>
    <t>Доля привилегированных акций в общем объеме эмиссии, %</t>
  </si>
  <si>
    <t>Доходность привилегированных акций, %</t>
  </si>
  <si>
    <t>НДС, тыс. руб.</t>
  </si>
  <si>
    <t>Прибыль от реализации продукции, тыс. руб.</t>
  </si>
  <si>
    <t>Прибыль отчетного периода (общая), тыс. руб.</t>
  </si>
  <si>
    <t>Налог на прибыль, тыс. руб.</t>
  </si>
  <si>
    <t>Пибыль чистая, тыс. руб.</t>
  </si>
  <si>
    <t>Прибыль в распоряжении АО, тыс. руб.</t>
  </si>
  <si>
    <t>Прибыль на выплату дивидентов всех, тыс. руб.</t>
  </si>
  <si>
    <t>Выплаты по привилегированным акциям, тыс .руб.</t>
  </si>
  <si>
    <t>Сумма денежных выплат по простым акциям, тыс. руб.</t>
  </si>
  <si>
    <t>Число простых акций, шт</t>
  </si>
  <si>
    <t>Доходность простых акций, %</t>
  </si>
  <si>
    <t>Доход на 1 простую акцию, руб.</t>
  </si>
  <si>
    <t>Методические указания</t>
  </si>
  <si>
    <r>
      <rPr>
        <sz val="12"/>
        <color rgb="FF000000"/>
        <rFont val="Calibri"/>
      </rPr>
      <t>1. Определяется прибыль от реализации продукции П</t>
    </r>
    <r>
      <rPr>
        <vertAlign val="subscript"/>
        <sz val="12"/>
        <color rgb="FF000000"/>
        <rFont val="Calibri"/>
      </rPr>
      <t>р</t>
    </r>
    <r>
      <rPr>
        <sz val="12"/>
        <color rgb="FF000000"/>
        <rFont val="Calibri"/>
      </rPr>
      <t>, как разность между величиной выручки от реализации продукции (товаров, работ, услуг) и ее полной себестоимостью, отчислениями и налоговыми выплатами</t>
    </r>
  </si>
  <si>
    <t>Преал = В - НДС - С</t>
  </si>
  <si>
    <t>где В – выручка от реализации продукции; НДС – налог на добавленную стоимость; С – полная себестоимость продукции</t>
  </si>
  <si>
    <r>
      <rPr>
        <b/>
        <sz val="12"/>
        <color theme="1"/>
        <rFont val="Calibri"/>
      </rPr>
      <t xml:space="preserve">НДС = В </t>
    </r>
    <r>
      <rPr>
        <b/>
        <sz val="12"/>
        <color theme="1"/>
        <rFont val="Calibri"/>
      </rPr>
      <t>∙ Сндс / (1+Сндс)</t>
    </r>
  </si>
  <si>
    <t>Сндс - ставка НДС (на 2024 г. 20%)</t>
  </si>
  <si>
    <t>2. Вычисляется прибыль отчетного периода Потч</t>
  </si>
  <si>
    <t>Потч = Преал+Пинв+Пфин</t>
  </si>
  <si>
    <t>где Пинв - прибыль от инвестиционной деятельности (операции с основными средствами), Пфин - прибыль от финансовой деятельности (операции с ценными бумагами, штрафы, пени, неустойки, курсовые разницы и др.)</t>
  </si>
  <si>
    <t>3. Вычисляется чистая прибыль Пчист, которая представляет собой разность между прибылью от реализации и суммой внесенных в бюджет налогов</t>
  </si>
  <si>
    <t>Пчист = Потч - Нпр</t>
  </si>
  <si>
    <r>
      <rPr>
        <sz val="12"/>
        <color theme="1"/>
        <rFont val="Calibri"/>
      </rPr>
      <t>где Н</t>
    </r>
    <r>
      <rPr>
        <vertAlign val="subscript"/>
        <sz val="12"/>
        <color theme="1"/>
        <rFont val="Calibri"/>
      </rPr>
      <t>пр</t>
    </r>
    <r>
      <rPr>
        <sz val="12"/>
        <color theme="1"/>
        <rFont val="Calibri"/>
      </rPr>
      <t xml:space="preserve"> – налог на прибыль (18% от прибыли отчетного периода)</t>
    </r>
  </si>
  <si>
    <r>
      <rPr>
        <sz val="12"/>
        <color rgb="FF000000"/>
        <rFont val="Calibri"/>
      </rPr>
      <t>4. Определяется чистая прибыль, остающаяся в распоряжении предприятия ЧП</t>
    </r>
    <r>
      <rPr>
        <vertAlign val="subscript"/>
        <sz val="12"/>
        <color rgb="FF000000"/>
        <rFont val="Calibri"/>
      </rPr>
      <t>р</t>
    </r>
  </si>
  <si>
    <t>ЧПр = Пчист - П(Ш)</t>
  </si>
  <si>
    <t>где П(Ш) – платежи и штрафы, уплачиваемые из чистой прибыли (Платежи за сверхнормативные выбросы загрязняющих веществ в атмосферу и др.)</t>
  </si>
  <si>
    <r>
      <rPr>
        <sz val="12"/>
        <color rgb="FF000000"/>
        <rFont val="Calibri"/>
      </rPr>
      <t>5. Рассчитывается чистая прибыль, направляемая на выплату дивидендов ЧП</t>
    </r>
    <r>
      <rPr>
        <vertAlign val="subscript"/>
        <sz val="12"/>
        <color rgb="FF000000"/>
        <rFont val="Calibri"/>
      </rPr>
      <t xml:space="preserve">див </t>
    </r>
    <r>
      <rPr>
        <sz val="12"/>
        <color rgb="FF000000"/>
        <rFont val="Calibri"/>
      </rPr>
      <t>по следующей формуле</t>
    </r>
  </si>
  <si>
    <r>
      <rPr>
        <b/>
        <sz val="12"/>
        <color rgb="FF000000"/>
        <rFont val="Calibri"/>
      </rPr>
      <t xml:space="preserve">ЧПдив = ЧПр </t>
    </r>
    <r>
      <rPr>
        <b/>
        <sz val="12"/>
        <color rgb="FF000000"/>
        <rFont val="Calibri"/>
      </rPr>
      <t>∙ Дчп див / 100</t>
    </r>
  </si>
  <si>
    <r>
      <rPr>
        <sz val="12"/>
        <color rgb="FF000000"/>
        <rFont val="Calibri"/>
      </rPr>
      <t>где Д</t>
    </r>
    <r>
      <rPr>
        <vertAlign val="subscript"/>
        <sz val="12"/>
        <color rgb="FF000000"/>
        <rFont val="Calibri"/>
      </rPr>
      <t>ЧП див</t>
    </r>
    <r>
      <rPr>
        <sz val="12"/>
        <color rgb="FF000000"/>
        <rFont val="Calibri"/>
      </rPr>
      <t xml:space="preserve"> – доля остающейся в распоряжении предприятия чистой прибыли, направляемая на выплату дивидендов, %.</t>
    </r>
  </si>
  <si>
    <r>
      <rPr>
        <sz val="12"/>
        <color rgb="FF000000"/>
        <rFont val="Calibri"/>
      </rPr>
      <t>6. Дивиденды по привилегированным акциям выплачиваются в твердых процентах от их стоимости. Таким образом, сумма денежных выплат по привилегированным акциям акционерного общества Д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составит:</t>
    </r>
  </si>
  <si>
    <r>
      <rPr>
        <b/>
        <sz val="12"/>
        <color rgb="FF000000"/>
        <rFont val="Calibri"/>
      </rPr>
      <t xml:space="preserve">Дприв.ак = Nак </t>
    </r>
    <r>
      <rPr>
        <b/>
        <sz val="12"/>
        <color rgb="FF000000"/>
        <rFont val="Calibri"/>
      </rPr>
      <t>∙ Цак ∙ Dприв.ак∙ Rприв.ак / (100 ∙ 100)</t>
    </r>
  </si>
  <si>
    <r>
      <rPr>
        <sz val="12"/>
        <color rgb="FF000000"/>
        <rFont val="Calibri"/>
      </rPr>
      <t xml:space="preserve">где </t>
    </r>
    <r>
      <rPr>
        <i/>
        <sz val="12"/>
        <color rgb="FF000000"/>
        <rFont val="Calibri"/>
      </rPr>
      <t>N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общее количество акций, которое выпустило акционерное общество в обращение, шт.; Ц</t>
    </r>
    <r>
      <rPr>
        <vertAlign val="subscript"/>
        <sz val="12"/>
        <color rgb="FF000000"/>
        <rFont val="Calibri"/>
      </rPr>
      <t>ак</t>
    </r>
    <r>
      <rPr>
        <sz val="12"/>
        <color rgb="FF000000"/>
        <rFont val="Calibri"/>
      </rPr>
      <t xml:space="preserve"> – номинальная стоимость одной акции, руб.; D</t>
    </r>
    <r>
      <rPr>
        <vertAlign val="subscript"/>
        <sz val="12"/>
        <color rgb="FF000000"/>
        <rFont val="Calibri"/>
      </rPr>
      <t>прив.ак</t>
    </r>
    <r>
      <rPr>
        <sz val="12"/>
        <color rgb="FF000000"/>
        <rFont val="Calibri"/>
      </rPr>
      <t xml:space="preserve"> – доля привилегированных акций в общем объеме эмиссии, %; </t>
    </r>
    <r>
      <rPr>
        <i/>
        <sz val="12"/>
        <color theme="1"/>
        <rFont val="Calibri"/>
      </rPr>
      <t>R</t>
    </r>
    <r>
      <rPr>
        <vertAlign val="subscript"/>
        <sz val="12"/>
        <color theme="1"/>
        <rFont val="Calibri"/>
      </rPr>
      <t>прив.ак</t>
    </r>
    <r>
      <rPr>
        <sz val="12"/>
        <color theme="1"/>
        <rFont val="Calibri"/>
      </rPr>
      <t xml:space="preserve"> – фиксированный доход, установленный по привилегированным акциям общества, %.</t>
    </r>
  </si>
  <si>
    <r>
      <rPr>
        <sz val="12"/>
        <color rgb="FF000000"/>
        <rFont val="Calibri"/>
      </rPr>
      <t>7. Сумма денежных выплат по простым акциям акционерного общества Д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 xml:space="preserve"> находится по формуле</t>
    </r>
  </si>
  <si>
    <t>Дпр.ак = ЧПдив - Дприв.ак</t>
  </si>
  <si>
    <r>
      <rPr>
        <sz val="12"/>
        <color rgb="FF000000"/>
        <rFont val="Calibri"/>
      </rPr>
      <t xml:space="preserve">8. Уровень доходности простых акций предприятия </t>
    </r>
    <r>
      <rPr>
        <i/>
        <sz val="12"/>
        <color rgb="FF000000"/>
        <rFont val="Calibri"/>
      </rPr>
      <t>R</t>
    </r>
    <r>
      <rPr>
        <vertAlign val="subscript"/>
        <sz val="12"/>
        <color rgb="FF000000"/>
        <rFont val="Calibri"/>
      </rPr>
      <t>пр.ак</t>
    </r>
    <r>
      <rPr>
        <sz val="12"/>
        <color rgb="FF000000"/>
        <rFont val="Calibri"/>
      </rPr>
      <t>, %, в отчетном году составит</t>
    </r>
  </si>
  <si>
    <r>
      <rPr>
        <b/>
        <sz val="12"/>
        <color rgb="FF000000"/>
        <rFont val="Calibri"/>
      </rPr>
      <t xml:space="preserve">Rпр.ак = Дпр.ак </t>
    </r>
    <r>
      <rPr>
        <b/>
        <sz val="12"/>
        <color rgb="FF000000"/>
        <rFont val="Calibri"/>
      </rPr>
      <t>∙ 100 / (Nак ∙ (100 - Dприв.ак) ∙ Цак</t>
    </r>
  </si>
  <si>
    <r>
      <rPr>
        <b/>
        <sz val="14"/>
        <color rgb="FFC00000"/>
        <rFont val="Calibri"/>
      </rPr>
      <t xml:space="preserve">Задание 2. Определить долю учредителя, который вышел из ОДО и размер выплат, которые должны произвести оставшиеся учредители </t>
    </r>
    <r>
      <rPr>
        <b/>
        <sz val="14"/>
        <color theme="1"/>
        <rFont val="Calibri"/>
      </rPr>
      <t>(заполнить показатели таблицы в соответствии с вариантом)</t>
    </r>
  </si>
  <si>
    <t>Число учредителей ОДО, чел.</t>
  </si>
  <si>
    <t>Вклад учредителей в уставной фонд, %, итого</t>
  </si>
  <si>
    <t>первый</t>
  </si>
  <si>
    <t>второй</t>
  </si>
  <si>
    <t>третий</t>
  </si>
  <si>
    <t xml:space="preserve">четвертый </t>
  </si>
  <si>
    <t>пятый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</si>
  <si>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</si>
  <si>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</si>
  <si>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</si>
  <si>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</si>
  <si>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</si>
  <si>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</si>
  <si>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двеннадцатый</t>
  </si>
  <si>
    <t>Учредитель, который вышел из ОДО (его доля распределяется пропорционально между оставшимися партнерами)</t>
  </si>
  <si>
    <t>четвертый</t>
  </si>
  <si>
    <t>Уставной фонд на момент выхода, тыс. руб.</t>
  </si>
  <si>
    <t>Доля учредителя в момент выхода, тыс. руб.</t>
  </si>
  <si>
    <t>Перераспределение долей оставшихся учредителей, %</t>
  </si>
  <si>
    <t>Выплаты оставшихся учредителей, тыс. руб.</t>
  </si>
  <si>
    <t>1. Определяется доля выбывающего учредителя, тыс. руб.</t>
  </si>
  <si>
    <r>
      <rPr>
        <b/>
        <sz val="11"/>
        <color theme="1"/>
        <rFont val="Calibri"/>
      </rPr>
      <t xml:space="preserve">Фвыб = Фуст </t>
    </r>
    <r>
      <rPr>
        <b/>
        <sz val="11"/>
        <color theme="1"/>
        <rFont val="Calibri"/>
      </rPr>
      <t>∙ Dвыб /100</t>
    </r>
  </si>
  <si>
    <t>где Фуст - уставной фонд ОДО; Dвыб - доля выбывающего учредителя, 100%.</t>
  </si>
  <si>
    <t>2. Рассчитать перераспределение долей каждого из оставшихся учредителей, %</t>
  </si>
  <si>
    <t>Di = Di…n/(D1+D2+….+Dn)*100</t>
  </si>
  <si>
    <t>3. Рассчитать выплаты между оставшимися учредителями, тыс. руб.</t>
  </si>
  <si>
    <t>Фi = Фвыб ∙ Di /100</t>
  </si>
  <si>
    <t>Определить долю вышедшего учредителя</t>
  </si>
  <si>
    <t>Dвыб​ =25%</t>
  </si>
  <si>
    <t xml:space="preserve"> Рассчитать выплату вышедшему учредителю</t>
  </si>
  <si>
    <t>Фвыб = Фуст ∙ Dвыб /100</t>
  </si>
  <si>
    <t>Рассчитать сумму оставшихся долей</t>
  </si>
  <si>
    <t>Sост = D1 + D2 + … + Dn</t>
  </si>
  <si>
    <t xml:space="preserve">Sост = </t>
  </si>
  <si>
    <t>Рассчитать перераспределение долей каждого из оставшихся учредителей, %</t>
  </si>
  <si>
    <t>Di = Di…n/S*100</t>
  </si>
  <si>
    <t>Рассчитать выплаты между оставшимися учредителями, тыс.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</si>
</sst>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7">
    <font>
      <sz val="11"/>
      <color theme="1"/>
      <name val="Calibri"/>
      <scheme val="minor"/>
    </font>
    <font>
      <b/>
      <sz val="14"/>
      <color theme="1"/>
      <name val="Calibri"/>
    </font>
    <font>
      <i/>
      <sz val="10"/>
      <color theme="1"/>
      <name val="Calibri"/>
    </font>
    <font>
      <b/>
      <sz val="12"/>
      <color rgb="FFC00000"/>
      <name val="Calibri"/>
    </font>
    <font>
      <sz val="9"/>
      <color rgb="FF000000"/>
      <name val="Times New Roman"/>
    </font>
    <font>
      <sz val="10"/>
      <color rgb="FF000000"/>
      <name val="Times New Roman"/>
    </font>
    <font>
      <sz val="11"/>
      <name val="Calibri"/>
    </font>
    <font>
      <b/>
      <sz val="10"/>
      <color rgb="FF000000"/>
      <name val="Times New Roman"/>
    </font>
    <font>
      <sz val="9"/>
      <color theme="1"/>
      <name val="Times New Roman"/>
    </font>
    <font>
      <b/>
      <sz val="9"/>
      <color theme="1"/>
      <name val="Times New Roman"/>
    </font>
    <font>
      <sz val="11"/>
      <color theme="1"/>
      <name val="Calibri"/>
    </font>
    <font>
      <sz val="10"/>
      <color theme="1"/>
      <name val="Times New Roman"/>
    </font>
    <font>
      <sz val="9"/>
      <color theme="1"/>
      <name val="Calibri"/>
    </font>
    <font>
      <b/>
      <i/>
      <sz val="14"/>
      <color rgb="FFC00000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b/>
      <sz val="14"/>
      <color rgb="FFC00000"/>
      <name val="Calibri"/>
    </font>
    <font>
      <sz val="9"/>
      <color rgb="FF000000"/>
      <name val="&quot;Google Sans Mono&quot;"/>
    </font>
    <font>
      <b/>
      <sz val="11"/>
      <color theme="1"/>
      <name val="Calibri"/>
    </font>
    <font>
      <vertAlign val="subscript"/>
      <sz val="12"/>
      <color rgb="FF000000"/>
      <name val="Calibri"/>
    </font>
    <font>
      <vertAlign val="subscript"/>
      <sz val="12"/>
      <color theme="1"/>
      <name val="Calibri"/>
    </font>
    <font>
      <i/>
      <sz val="12"/>
      <color rgb="FF000000"/>
      <name val="Calibri"/>
    </font>
    <font>
      <i/>
      <sz val="12"/>
      <color theme="1"/>
      <name val="Calibri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7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/>
    </xf>
    <xf numFmtId="0" fontId="8" fillId="2" borderId="10" xfId="0" applyFont="1" applyFill="1" applyBorder="1" applyAlignment="1">
      <alignment wrapText="1"/>
    </xf>
    <xf numFmtId="0" fontId="8" fillId="2" borderId="9" xfId="0" applyFont="1" applyFill="1" applyBorder="1" applyAlignment="1">
      <alignment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8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" fontId="11" fillId="0" borderId="11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3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left" vertical="center"/>
    </xf>
    <xf numFmtId="0" fontId="16" fillId="3" borderId="12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/>
    <xf numFmtId="0" fontId="5" fillId="2" borderId="1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right" vertical="center"/>
    </xf>
    <xf numFmtId="0" fontId="11" fillId="2" borderId="11" xfId="0" applyFont="1" applyFill="1" applyBorder="1" applyAlignment="1">
      <alignment wrapText="1"/>
    </xf>
    <xf numFmtId="0" fontId="11" fillId="3" borderId="11" xfId="0" applyFont="1" applyFill="1" applyBorder="1"/>
    <xf numFmtId="164" fontId="11" fillId="0" borderId="11" xfId="0" applyNumberFormat="1" applyFont="1" applyBorder="1" applyAlignment="1">
      <alignment horizontal="center"/>
    </xf>
    <xf numFmtId="164" fontId="19" fillId="4" borderId="11" xfId="0" applyNumberFormat="1" applyFont="1" applyFill="1" applyBorder="1"/>
    <xf numFmtId="0" fontId="5" fillId="3" borderId="11" xfId="0" applyFont="1" applyFill="1" applyBorder="1" applyAlignment="1">
      <alignment horizontal="right" vertical="center"/>
    </xf>
    <xf numFmtId="164" fontId="10" fillId="0" borderId="11" xfId="0" applyNumberFormat="1" applyFont="1" applyBorder="1"/>
    <xf numFmtId="164" fontId="19" fillId="4" borderId="0" xfId="0" applyNumberFormat="1" applyFont="1" applyFill="1"/>
    <xf numFmtId="0" fontId="10" fillId="2" borderId="12" xfId="0" applyFont="1" applyFill="1" applyBorder="1"/>
    <xf numFmtId="0" fontId="20" fillId="0" borderId="0" xfId="0" applyFont="1" applyAlignment="1">
      <alignment horizontal="center"/>
    </xf>
    <xf numFmtId="0" fontId="10" fillId="3" borderId="12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5" fillId="2" borderId="2" xfId="0" applyFont="1" applyFill="1" applyBorder="1" applyAlignment="1">
      <alignment horizontal="center" vertical="center" wrapText="1"/>
    </xf>
    <xf numFmtId="0" fontId="6" fillId="0" borderId="3" xfId="0" applyFont="1" applyBorder="1"/>
    <xf numFmtId="0" fontId="6" fillId="0" borderId="4" xfId="0" applyFont="1" applyBorder="1"/>
    <xf numFmtId="0" fontId="18" fillId="0" borderId="13" xfId="0" applyFont="1" applyBorder="1" applyAlignment="1">
      <alignment horizontal="center" wrapText="1"/>
    </xf>
    <xf numFmtId="0" fontId="6" fillId="0" borderId="13" xfId="0" applyFont="1" applyBorder="1"/>
    <xf numFmtId="0" fontId="5" fillId="2" borderId="1" xfId="0" applyFont="1" applyFill="1" applyBorder="1" applyAlignment="1">
      <alignment horizontal="center" vertical="center" wrapText="1"/>
    </xf>
    <xf numFmtId="164" fontId="25" fillId="0" borderId="16" xfId="0" applyNumberFormat="1" applyFont="1" applyBorder="1" applyAlignment="1">
      <alignment horizontal="center"/>
    </xf>
    <xf numFmtId="164" fontId="0" fillId="0" borderId="16" xfId="0" applyNumberFormat="1" applyBorder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C28" sqref="C28"/>
    </sheetView>
  </sheetViews>
  <sheetFormatPr defaultColWidth="14.44140625" defaultRowHeight="15" customHeight="1"/>
  <cols>
    <col min="1" max="1" width="40.109375" customWidth="1"/>
    <col min="2" max="2" width="12" customWidth="1"/>
    <col min="3" max="26" width="8.6640625" customWidth="1"/>
  </cols>
  <sheetData>
    <row r="1" spans="1:11" ht="18">
      <c r="A1" s="1" t="s">
        <v>0</v>
      </c>
    </row>
    <row r="2" spans="1:11" ht="14.4">
      <c r="A2" s="2" t="s">
        <v>1</v>
      </c>
    </row>
    <row r="3" spans="1:11" ht="15.6">
      <c r="A3" s="3" t="s">
        <v>2</v>
      </c>
    </row>
    <row r="4" spans="1:11" ht="14.4">
      <c r="A4" s="45" t="s">
        <v>3</v>
      </c>
      <c r="B4" s="47" t="s">
        <v>4</v>
      </c>
      <c r="C4" s="48"/>
      <c r="D4" s="48"/>
      <c r="E4" s="48"/>
      <c r="F4" s="48"/>
      <c r="G4" s="48"/>
      <c r="H4" s="48"/>
      <c r="I4" s="48"/>
      <c r="J4" s="48"/>
      <c r="K4" s="49"/>
    </row>
    <row r="5" spans="1:11" ht="14.4">
      <c r="A5" s="46"/>
      <c r="B5" s="4">
        <v>1</v>
      </c>
      <c r="C5" s="4">
        <v>2</v>
      </c>
      <c r="D5" s="4">
        <v>3</v>
      </c>
      <c r="E5" s="4">
        <v>4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10</v>
      </c>
    </row>
    <row r="6" spans="1:11" ht="27" customHeight="1">
      <c r="A6" s="5" t="s">
        <v>5</v>
      </c>
      <c r="B6" s="6"/>
      <c r="C6" s="6">
        <v>8500</v>
      </c>
      <c r="D6" s="6"/>
      <c r="E6" s="6"/>
      <c r="F6" s="6"/>
      <c r="G6" s="6"/>
      <c r="H6" s="6"/>
      <c r="I6" s="6"/>
      <c r="J6" s="6"/>
      <c r="K6" s="6"/>
    </row>
    <row r="7" spans="1:11" ht="18.75" customHeight="1">
      <c r="A7" s="7" t="s">
        <v>6</v>
      </c>
      <c r="B7" s="6"/>
      <c r="C7" s="6">
        <v>6500</v>
      </c>
      <c r="D7" s="6"/>
      <c r="E7" s="6"/>
      <c r="F7" s="6"/>
      <c r="G7" s="6"/>
      <c r="H7" s="6"/>
      <c r="I7" s="6"/>
      <c r="J7" s="6"/>
      <c r="K7" s="6"/>
    </row>
    <row r="8" spans="1:11" ht="24.75" customHeight="1">
      <c r="A8" s="8" t="s">
        <v>7</v>
      </c>
      <c r="B8" s="6"/>
      <c r="C8" s="6">
        <v>146</v>
      </c>
      <c r="D8" s="6"/>
      <c r="E8" s="6"/>
      <c r="F8" s="6"/>
      <c r="G8" s="6"/>
      <c r="H8" s="6"/>
      <c r="I8" s="6"/>
      <c r="J8" s="6"/>
      <c r="K8" s="6"/>
    </row>
    <row r="9" spans="1:11" ht="30" customHeight="1">
      <c r="A9" s="9" t="s">
        <v>8</v>
      </c>
      <c r="B9" s="6"/>
      <c r="C9" s="6">
        <v>10</v>
      </c>
      <c r="D9" s="6"/>
      <c r="E9" s="6"/>
      <c r="F9" s="6"/>
      <c r="G9" s="6"/>
      <c r="H9" s="6"/>
      <c r="I9" s="6"/>
      <c r="J9" s="6"/>
      <c r="K9" s="6"/>
    </row>
    <row r="10" spans="1:11" ht="28.5" customHeight="1">
      <c r="A10" s="9" t="s">
        <v>9</v>
      </c>
      <c r="B10" s="6"/>
      <c r="C10" s="6">
        <v>150</v>
      </c>
      <c r="D10" s="6"/>
      <c r="E10" s="6"/>
      <c r="F10" s="6"/>
      <c r="G10" s="6"/>
      <c r="H10" s="6"/>
      <c r="I10" s="6"/>
      <c r="J10" s="6"/>
      <c r="K10" s="6"/>
    </row>
    <row r="11" spans="1:11" ht="14.4">
      <c r="A11" s="10" t="s">
        <v>10</v>
      </c>
      <c r="B11" s="6"/>
      <c r="C11" s="6">
        <v>40</v>
      </c>
      <c r="D11" s="6"/>
      <c r="E11" s="6"/>
      <c r="F11" s="6"/>
      <c r="G11" s="6"/>
      <c r="H11" s="6"/>
      <c r="I11" s="6"/>
      <c r="J11" s="6"/>
      <c r="K11" s="6"/>
    </row>
    <row r="12" spans="1:11" ht="16.5" customHeight="1">
      <c r="A12" s="11" t="s">
        <v>11</v>
      </c>
      <c r="B12" s="6"/>
      <c r="C12" s="6">
        <v>20</v>
      </c>
      <c r="D12" s="6"/>
      <c r="E12" s="6"/>
      <c r="F12" s="6"/>
      <c r="G12" s="6"/>
      <c r="H12" s="6"/>
      <c r="I12" s="6"/>
      <c r="J12" s="6"/>
      <c r="K12" s="6"/>
    </row>
    <row r="13" spans="1:11" ht="26.25" customHeight="1">
      <c r="A13" s="5" t="s">
        <v>12</v>
      </c>
      <c r="B13" s="6"/>
      <c r="C13" s="6">
        <v>15</v>
      </c>
      <c r="D13" s="6"/>
      <c r="E13" s="6"/>
      <c r="F13" s="6"/>
      <c r="G13" s="6"/>
      <c r="H13" s="6"/>
      <c r="I13" s="6"/>
      <c r="J13" s="6"/>
      <c r="K13" s="6"/>
    </row>
    <row r="14" spans="1:11" ht="26.25" customHeight="1">
      <c r="A14" s="5" t="s">
        <v>13</v>
      </c>
      <c r="B14" s="6"/>
      <c r="C14" s="6">
        <v>3.5</v>
      </c>
      <c r="D14" s="6"/>
      <c r="E14" s="6"/>
      <c r="F14" s="6"/>
      <c r="G14" s="6"/>
      <c r="H14" s="6"/>
      <c r="I14" s="6"/>
      <c r="J14" s="6"/>
      <c r="K14" s="6"/>
    </row>
    <row r="15" spans="1:11" ht="15.75" customHeight="1">
      <c r="A15" s="5" t="s">
        <v>14</v>
      </c>
      <c r="B15" s="6"/>
      <c r="C15" s="6">
        <v>12</v>
      </c>
      <c r="D15" s="6"/>
      <c r="E15" s="6"/>
      <c r="F15" s="6"/>
      <c r="G15" s="6"/>
      <c r="H15" s="6"/>
      <c r="I15" s="6"/>
      <c r="J15" s="6"/>
      <c r="K15" s="6"/>
    </row>
    <row r="16" spans="1:11" ht="28.5" customHeight="1">
      <c r="A16" s="5" t="s">
        <v>15</v>
      </c>
      <c r="B16" s="6"/>
      <c r="C16" s="6">
        <v>8</v>
      </c>
      <c r="D16" s="6"/>
      <c r="E16" s="6"/>
      <c r="F16" s="6"/>
      <c r="G16" s="6"/>
      <c r="H16" s="6"/>
      <c r="I16" s="6"/>
      <c r="J16" s="6"/>
      <c r="K16" s="6"/>
    </row>
    <row r="17" spans="1:11" ht="15.75" customHeight="1">
      <c r="A17" s="5" t="s">
        <v>16</v>
      </c>
      <c r="B17" s="6"/>
      <c r="C17" s="6">
        <v>14</v>
      </c>
      <c r="D17" s="6"/>
      <c r="E17" s="6"/>
      <c r="F17" s="6"/>
      <c r="G17" s="6"/>
      <c r="H17" s="6"/>
      <c r="I17" s="6"/>
      <c r="J17" s="6"/>
      <c r="K17" s="6"/>
    </row>
    <row r="18" spans="1:11" ht="14.4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ht="14.4">
      <c r="A19" s="14" t="s">
        <v>17</v>
      </c>
      <c r="B19" s="15"/>
      <c r="C19" s="15">
        <f t="shared" ref="C19" si="0">C6*0.2/(1+0.2)</f>
        <v>1416.6666666666667</v>
      </c>
      <c r="D19" s="15"/>
      <c r="E19" s="15"/>
      <c r="F19" s="15"/>
      <c r="G19" s="15"/>
      <c r="H19" s="15"/>
      <c r="I19" s="15"/>
      <c r="J19" s="15"/>
      <c r="K19" s="15"/>
    </row>
    <row r="20" spans="1:11" ht="14.4">
      <c r="A20" s="14" t="s">
        <v>18</v>
      </c>
      <c r="B20" s="15"/>
      <c r="C20" s="15">
        <f t="shared" ref="C20" si="1">C6-C19-C7</f>
        <v>583.33333333333303</v>
      </c>
      <c r="D20" s="15"/>
      <c r="E20" s="15"/>
      <c r="F20" s="15"/>
      <c r="G20" s="15"/>
      <c r="H20" s="15"/>
      <c r="I20" s="15"/>
      <c r="J20" s="15"/>
      <c r="K20" s="15"/>
    </row>
    <row r="21" spans="1:11" ht="15.75" customHeight="1">
      <c r="A21" s="14" t="s">
        <v>19</v>
      </c>
      <c r="B21" s="15"/>
      <c r="C21" s="15">
        <f t="shared" ref="C21" si="2">C20+C8+C9+C10+C11</f>
        <v>929.33333333333303</v>
      </c>
      <c r="D21" s="15"/>
      <c r="E21" s="15"/>
      <c r="F21" s="15"/>
      <c r="G21" s="15"/>
      <c r="H21" s="15"/>
      <c r="I21" s="15"/>
      <c r="J21" s="15"/>
      <c r="K21" s="15"/>
    </row>
    <row r="22" spans="1:11" ht="15.75" customHeight="1">
      <c r="A22" s="14" t="s">
        <v>20</v>
      </c>
      <c r="B22" s="15"/>
      <c r="C22" s="15">
        <f t="shared" ref="C22" si="3">0.2*C21</f>
        <v>185.86666666666662</v>
      </c>
      <c r="D22" s="15"/>
      <c r="E22" s="15"/>
      <c r="F22" s="15"/>
      <c r="G22" s="15"/>
      <c r="H22" s="15"/>
      <c r="I22" s="15"/>
      <c r="J22" s="15"/>
      <c r="K22" s="15"/>
    </row>
    <row r="23" spans="1:11" ht="15.75" customHeight="1">
      <c r="A23" s="14" t="s">
        <v>21</v>
      </c>
      <c r="B23" s="15"/>
      <c r="C23" s="15">
        <f t="shared" ref="C23" si="4">C21-C22</f>
        <v>743.46666666666647</v>
      </c>
      <c r="D23" s="15"/>
      <c r="E23" s="15"/>
      <c r="F23" s="15"/>
      <c r="G23" s="15"/>
      <c r="H23" s="15"/>
      <c r="I23" s="15"/>
      <c r="J23" s="15"/>
      <c r="K23" s="15"/>
    </row>
    <row r="24" spans="1:11" ht="15.75" customHeight="1">
      <c r="A24" s="14" t="s">
        <v>22</v>
      </c>
      <c r="B24" s="15"/>
      <c r="C24" s="15">
        <f t="shared" ref="C24" si="5">C23-C13</f>
        <v>728.46666666666647</v>
      </c>
      <c r="D24" s="15"/>
      <c r="E24" s="15"/>
      <c r="F24" s="15"/>
      <c r="G24" s="15"/>
      <c r="H24" s="15"/>
      <c r="I24" s="15"/>
      <c r="J24" s="15"/>
      <c r="K24" s="15"/>
    </row>
    <row r="25" spans="1:11" ht="15.75" customHeight="1">
      <c r="A25" s="14" t="s">
        <v>23</v>
      </c>
      <c r="B25" s="15"/>
      <c r="C25" s="15">
        <f t="shared" ref="C25" si="6">C24*C14/100</f>
        <v>25.496333333333329</v>
      </c>
      <c r="D25" s="15"/>
      <c r="E25" s="15"/>
      <c r="F25" s="15"/>
      <c r="G25" s="15"/>
      <c r="H25" s="15"/>
      <c r="I25" s="15"/>
      <c r="J25" s="15"/>
      <c r="K25" s="15"/>
    </row>
    <row r="26" spans="1:11" ht="15.75" customHeight="1">
      <c r="A26" s="14" t="s">
        <v>24</v>
      </c>
      <c r="B26" s="15"/>
      <c r="C26" s="15">
        <f t="shared" ref="C26" si="7">(C15*1000*C12*C16*(C17)/(100*100))/1000</f>
        <v>2.6880000000000002</v>
      </c>
      <c r="D26" s="15"/>
      <c r="E26" s="15"/>
      <c r="F26" s="15"/>
      <c r="G26" s="15"/>
      <c r="H26" s="15"/>
      <c r="I26" s="15"/>
      <c r="J26" s="15"/>
      <c r="K26" s="15"/>
    </row>
    <row r="27" spans="1:11" ht="15.75" customHeight="1">
      <c r="A27" s="14" t="s">
        <v>25</v>
      </c>
      <c r="B27" s="15"/>
      <c r="C27" s="15">
        <f t="shared" ref="C27" si="8">C25-C26</f>
        <v>22.80833333333333</v>
      </c>
      <c r="D27" s="15"/>
      <c r="E27" s="15"/>
      <c r="F27" s="15"/>
      <c r="G27" s="15"/>
      <c r="H27" s="15"/>
      <c r="I27" s="15"/>
      <c r="J27" s="15"/>
      <c r="K27" s="15"/>
    </row>
    <row r="28" spans="1:11" ht="15.75" customHeight="1">
      <c r="A28" s="14" t="s">
        <v>26</v>
      </c>
      <c r="B28" s="16"/>
      <c r="C28" s="16">
        <f>C27*2000/40</f>
        <v>1140.4166666666665</v>
      </c>
      <c r="D28" s="16"/>
      <c r="E28" s="16"/>
      <c r="F28" s="16"/>
      <c r="G28" s="16"/>
      <c r="H28" s="16"/>
      <c r="I28" s="16"/>
      <c r="J28" s="16"/>
      <c r="K28" s="16"/>
    </row>
    <row r="29" spans="1:11" ht="15.75" customHeight="1">
      <c r="A29" s="14" t="s">
        <v>27</v>
      </c>
      <c r="B29" s="17"/>
      <c r="C29" s="17">
        <f>C27*1000*10000/(C15*1000*(100-C16)*C12)</f>
        <v>10.329861111111109</v>
      </c>
      <c r="D29" s="17"/>
      <c r="E29" s="17"/>
      <c r="F29" s="17"/>
      <c r="G29" s="17"/>
      <c r="H29" s="17"/>
      <c r="I29" s="17"/>
      <c r="J29" s="17"/>
      <c r="K29" s="17"/>
    </row>
    <row r="30" spans="1:11" ht="15.75" customHeight="1">
      <c r="A30" s="14" t="s">
        <v>28</v>
      </c>
      <c r="B30" s="18"/>
      <c r="C30" s="18">
        <f>C12*(C29)/100</f>
        <v>2.0659722222222219</v>
      </c>
      <c r="D30" s="18"/>
      <c r="E30" s="18"/>
      <c r="F30" s="18"/>
      <c r="G30" s="18"/>
      <c r="H30" s="18"/>
      <c r="I30" s="18"/>
      <c r="J30" s="18"/>
      <c r="K30" s="18"/>
    </row>
    <row r="31" spans="1:11" ht="15.75" customHeight="1">
      <c r="A31" s="19"/>
    </row>
    <row r="32" spans="1:11" ht="15.75" customHeight="1">
      <c r="A32" s="19"/>
    </row>
    <row r="33" spans="1:1" ht="15.75" customHeight="1">
      <c r="A33" s="19"/>
    </row>
    <row r="34" spans="1:1" ht="15.75" customHeight="1">
      <c r="A34" s="19"/>
    </row>
    <row r="35" spans="1:1" ht="15.75" customHeight="1"/>
    <row r="36" spans="1:1" ht="15.75" customHeight="1"/>
    <row r="37" spans="1:1" ht="15.75" customHeight="1"/>
    <row r="38" spans="1:1" ht="15.75" customHeight="1"/>
    <row r="39" spans="1:1" ht="15.75" customHeight="1"/>
    <row r="40" spans="1:1" ht="15.75" customHeight="1"/>
    <row r="41" spans="1:1" ht="15.75" customHeight="1"/>
    <row r="42" spans="1:1" ht="15.75" customHeight="1"/>
    <row r="43" spans="1:1" ht="15.75" customHeight="1"/>
    <row r="44" spans="1:1" ht="15.75" customHeight="1"/>
    <row r="45" spans="1:1" ht="15.75" customHeight="1"/>
    <row r="46" spans="1:1" ht="15.75" customHeight="1"/>
    <row r="47" spans="1:1" ht="15.75" customHeight="1"/>
    <row r="48" spans="1: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4:A5"/>
    <mergeCell ref="B4:K4"/>
  </mergeCells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A8" workbookViewId="0"/>
  </sheetViews>
  <sheetFormatPr defaultColWidth="14.44140625" defaultRowHeight="15" customHeight="1"/>
  <cols>
    <col min="1" max="1" width="114.33203125" customWidth="1"/>
    <col min="2" max="26" width="8.6640625" customWidth="1"/>
  </cols>
  <sheetData>
    <row r="1" spans="1:1" ht="18">
      <c r="A1" s="20" t="s">
        <v>29</v>
      </c>
    </row>
    <row r="2" spans="1:1" ht="18">
      <c r="A2" s="21" t="s">
        <v>30</v>
      </c>
    </row>
    <row r="3" spans="1:1" ht="15.6">
      <c r="A3" s="22" t="s">
        <v>31</v>
      </c>
    </row>
    <row r="4" spans="1:1" ht="15.6">
      <c r="A4" s="23" t="s">
        <v>32</v>
      </c>
    </row>
    <row r="5" spans="1:1" ht="15.6">
      <c r="A5" s="22" t="s">
        <v>33</v>
      </c>
    </row>
    <row r="6" spans="1:1" ht="15.6">
      <c r="A6" s="23" t="s">
        <v>34</v>
      </c>
    </row>
    <row r="7" spans="1:1" ht="15.6">
      <c r="A7" s="24" t="s">
        <v>35</v>
      </c>
    </row>
    <row r="8" spans="1:1" ht="15.6">
      <c r="A8" s="22" t="s">
        <v>36</v>
      </c>
    </row>
    <row r="9" spans="1:1" ht="31.2">
      <c r="A9" s="25" t="s">
        <v>37</v>
      </c>
    </row>
    <row r="10" spans="1:1" ht="15.6">
      <c r="A10" s="24" t="s">
        <v>38</v>
      </c>
    </row>
    <row r="11" spans="1:1" ht="15.6">
      <c r="A11" s="22" t="s">
        <v>39</v>
      </c>
    </row>
    <row r="12" spans="1:1" ht="18">
      <c r="A12" s="23" t="s">
        <v>40</v>
      </c>
    </row>
    <row r="13" spans="1:1" ht="18">
      <c r="A13" s="21" t="s">
        <v>41</v>
      </c>
    </row>
    <row r="14" spans="1:1" ht="15.6">
      <c r="A14" s="22" t="s">
        <v>42</v>
      </c>
    </row>
    <row r="15" spans="1:1" ht="15.6">
      <c r="A15" s="26" t="s">
        <v>43</v>
      </c>
    </row>
    <row r="16" spans="1:1" ht="18">
      <c r="A16" s="21" t="s">
        <v>44</v>
      </c>
    </row>
    <row r="17" spans="1:1" ht="15.6">
      <c r="A17" s="27" t="s">
        <v>45</v>
      </c>
    </row>
    <row r="18" spans="1:1" ht="21" customHeight="1">
      <c r="A18" s="26" t="s">
        <v>46</v>
      </c>
    </row>
    <row r="19" spans="1:1" ht="37.5" customHeight="1">
      <c r="A19" s="21" t="s">
        <v>47</v>
      </c>
    </row>
    <row r="20" spans="1:1" ht="15.6">
      <c r="A20" s="27" t="s">
        <v>48</v>
      </c>
    </row>
    <row r="21" spans="1:1" ht="15.75" customHeight="1">
      <c r="A21" s="26" t="s">
        <v>49</v>
      </c>
    </row>
    <row r="22" spans="1:1" ht="15.75" customHeight="1">
      <c r="A22" s="21" t="s">
        <v>50</v>
      </c>
    </row>
    <row r="23" spans="1:1" ht="15.75" customHeight="1">
      <c r="A23" s="27" t="s">
        <v>51</v>
      </c>
    </row>
    <row r="24" spans="1:1" ht="15.75" customHeight="1">
      <c r="A24" s="21" t="s">
        <v>52</v>
      </c>
    </row>
    <row r="25" spans="1:1" ht="15.75" customHeight="1">
      <c r="A25" s="27" t="s">
        <v>53</v>
      </c>
    </row>
    <row r="26" spans="1:1" ht="15.75" customHeight="1">
      <c r="A26" s="28"/>
    </row>
    <row r="27" spans="1:1" ht="15.75" customHeight="1">
      <c r="A27" s="29"/>
    </row>
    <row r="28" spans="1:1" ht="15.75" customHeight="1">
      <c r="A28" s="29"/>
    </row>
    <row r="29" spans="1:1" ht="15.75" customHeight="1">
      <c r="A29" s="29"/>
    </row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tabSelected="1" topLeftCell="A19" workbookViewId="0">
      <selection activeCell="F25" sqref="F25"/>
    </sheetView>
  </sheetViews>
  <sheetFormatPr defaultColWidth="14.44140625" defaultRowHeight="15" customHeight="1"/>
  <cols>
    <col min="1" max="1" width="41.88671875" customWidth="1"/>
    <col min="2" max="6" width="8.6640625" customWidth="1"/>
    <col min="7" max="7" width="9.5546875" customWidth="1"/>
    <col min="8" max="26" width="8.6640625" customWidth="1"/>
  </cols>
  <sheetData>
    <row r="1" spans="1:21" ht="34.5" customHeight="1">
      <c r="A1" s="50" t="s">
        <v>54</v>
      </c>
      <c r="B1" s="51"/>
      <c r="C1" s="51"/>
      <c r="D1" s="51"/>
      <c r="E1" s="51"/>
      <c r="F1" s="51"/>
      <c r="G1" s="51"/>
      <c r="H1" s="51"/>
      <c r="I1" s="51"/>
      <c r="J1" s="51"/>
      <c r="K1" s="51"/>
    </row>
    <row r="2" spans="1:21" ht="14.4">
      <c r="A2" s="52" t="s">
        <v>3</v>
      </c>
      <c r="B2" s="47" t="s">
        <v>4</v>
      </c>
      <c r="C2" s="48"/>
      <c r="D2" s="48"/>
      <c r="E2" s="48"/>
      <c r="F2" s="48"/>
      <c r="G2" s="48"/>
      <c r="H2" s="48"/>
      <c r="I2" s="48"/>
      <c r="J2" s="48"/>
      <c r="K2" s="49"/>
      <c r="N2" s="55" t="s">
        <v>82</v>
      </c>
      <c r="O2" s="55"/>
      <c r="P2" s="55"/>
      <c r="Q2" s="55"/>
      <c r="R2" s="55"/>
      <c r="S2" s="55"/>
      <c r="T2" s="56"/>
      <c r="U2" s="56"/>
    </row>
    <row r="3" spans="1:21" ht="28.8">
      <c r="A3" s="46"/>
      <c r="B3" s="4">
        <v>1</v>
      </c>
      <c r="C3" s="4">
        <v>2</v>
      </c>
      <c r="D3" s="4">
        <v>3</v>
      </c>
      <c r="E3" s="4">
        <v>4</v>
      </c>
      <c r="F3" s="4">
        <v>5</v>
      </c>
      <c r="G3" s="4">
        <v>6</v>
      </c>
      <c r="H3" s="4">
        <v>7</v>
      </c>
      <c r="I3" s="4">
        <v>8</v>
      </c>
      <c r="J3" s="4">
        <v>9</v>
      </c>
      <c r="K3" s="4">
        <v>10</v>
      </c>
      <c r="N3" s="57" t="s">
        <v>83</v>
      </c>
      <c r="O3" s="56"/>
      <c r="P3" s="56"/>
      <c r="Q3" s="56"/>
      <c r="R3" s="56"/>
      <c r="S3" s="56"/>
      <c r="T3" s="56"/>
      <c r="U3" s="56"/>
    </row>
    <row r="4" spans="1:21" ht="16.5" customHeight="1">
      <c r="A4" s="30" t="s">
        <v>55</v>
      </c>
      <c r="B4" s="31">
        <v>3</v>
      </c>
      <c r="C4" s="31">
        <v>4</v>
      </c>
      <c r="D4" s="31">
        <v>5</v>
      </c>
      <c r="E4" s="31">
        <v>6</v>
      </c>
      <c r="F4" s="31">
        <v>7</v>
      </c>
      <c r="G4" s="31">
        <v>8</v>
      </c>
      <c r="H4" s="31">
        <v>9</v>
      </c>
      <c r="I4" s="31">
        <v>10</v>
      </c>
      <c r="J4" s="31">
        <v>11</v>
      </c>
      <c r="K4" s="31">
        <v>12</v>
      </c>
      <c r="N4" s="55" t="s">
        <v>84</v>
      </c>
      <c r="O4" s="55"/>
      <c r="P4" s="55"/>
      <c r="Q4" s="55"/>
      <c r="R4" s="56"/>
      <c r="S4" s="56"/>
      <c r="T4" s="56"/>
      <c r="U4" s="56"/>
    </row>
    <row r="5" spans="1:21" ht="17.25" customHeight="1">
      <c r="A5" s="32" t="s">
        <v>56</v>
      </c>
      <c r="B5" s="33">
        <f t="shared" ref="B5:K5" si="0">SUM(B6:B17)</f>
        <v>100</v>
      </c>
      <c r="C5" s="33">
        <f t="shared" si="0"/>
        <v>100</v>
      </c>
      <c r="D5" s="33">
        <f t="shared" si="0"/>
        <v>100</v>
      </c>
      <c r="E5" s="33">
        <f t="shared" si="0"/>
        <v>100</v>
      </c>
      <c r="F5" s="33">
        <f t="shared" si="0"/>
        <v>100</v>
      </c>
      <c r="G5" s="33">
        <f t="shared" si="0"/>
        <v>100</v>
      </c>
      <c r="H5" s="33">
        <f t="shared" si="0"/>
        <v>100</v>
      </c>
      <c r="I5" s="33">
        <f t="shared" si="0"/>
        <v>100</v>
      </c>
      <c r="J5" s="33">
        <f t="shared" si="0"/>
        <v>100</v>
      </c>
      <c r="K5" s="33">
        <f t="shared" si="0"/>
        <v>100</v>
      </c>
      <c r="N5" s="56" t="s">
        <v>85</v>
      </c>
      <c r="O5" s="56"/>
      <c r="P5" s="56"/>
      <c r="Q5" s="56"/>
      <c r="R5" s="56"/>
      <c r="S5" s="56"/>
      <c r="T5" s="56"/>
      <c r="U5" s="56"/>
    </row>
    <row r="6" spans="1:21" ht="17.25" customHeight="1">
      <c r="A6" s="34" t="s">
        <v>57</v>
      </c>
      <c r="B6" s="33">
        <v>30</v>
      </c>
      <c r="C6" s="33">
        <v>20</v>
      </c>
      <c r="D6" s="33">
        <v>15</v>
      </c>
      <c r="E6" s="33">
        <v>40</v>
      </c>
      <c r="F6" s="33">
        <v>25</v>
      </c>
      <c r="G6" s="33">
        <v>5</v>
      </c>
      <c r="H6" s="33">
        <v>10</v>
      </c>
      <c r="I6" s="33">
        <v>30</v>
      </c>
      <c r="J6" s="33">
        <v>5</v>
      </c>
      <c r="K6" s="33">
        <v>10</v>
      </c>
      <c r="N6" s="56" t="s">
        <v>86</v>
      </c>
      <c r="O6" s="56"/>
      <c r="P6" s="56"/>
      <c r="Q6" s="56"/>
      <c r="R6" s="56"/>
      <c r="S6" s="56"/>
      <c r="T6" s="56"/>
      <c r="U6" s="56"/>
    </row>
    <row r="7" spans="1:21" ht="17.25" customHeight="1">
      <c r="A7" s="34" t="s">
        <v>58</v>
      </c>
      <c r="B7" s="33">
        <v>20</v>
      </c>
      <c r="C7" s="33">
        <v>10</v>
      </c>
      <c r="D7" s="33">
        <v>15</v>
      </c>
      <c r="E7" s="33">
        <v>10</v>
      </c>
      <c r="F7" s="33">
        <v>20</v>
      </c>
      <c r="G7" s="33">
        <v>20</v>
      </c>
      <c r="H7" s="33">
        <v>15</v>
      </c>
      <c r="I7" s="33">
        <v>5</v>
      </c>
      <c r="J7" s="33">
        <v>10</v>
      </c>
      <c r="K7" s="33">
        <v>15</v>
      </c>
      <c r="N7" s="58" t="s">
        <v>87</v>
      </c>
      <c r="O7" s="58"/>
      <c r="P7" s="56"/>
      <c r="Q7" s="56"/>
      <c r="R7" s="56"/>
      <c r="S7" s="56"/>
      <c r="T7" s="56"/>
      <c r="U7" s="56"/>
    </row>
    <row r="8" spans="1:21" ht="17.25" customHeight="1">
      <c r="A8" s="34" t="s">
        <v>59</v>
      </c>
      <c r="B8" s="33">
        <v>50</v>
      </c>
      <c r="C8" s="33">
        <v>40</v>
      </c>
      <c r="D8" s="33">
        <v>20</v>
      </c>
      <c r="E8" s="33">
        <v>10</v>
      </c>
      <c r="F8" s="33">
        <v>10</v>
      </c>
      <c r="G8" s="33">
        <v>15</v>
      </c>
      <c r="H8" s="33">
        <v>15</v>
      </c>
      <c r="I8" s="33">
        <v>5</v>
      </c>
      <c r="J8" s="33">
        <v>10</v>
      </c>
      <c r="K8" s="33">
        <v>15</v>
      </c>
      <c r="N8" s="56" t="s">
        <v>88</v>
      </c>
      <c r="O8" s="56">
        <f>C6+C7+C9</f>
        <v>60</v>
      </c>
      <c r="P8" s="56">
        <f>H6+H7+H8+H9+H11+H12+H13+H14</f>
        <v>75</v>
      </c>
      <c r="Q8" s="56"/>
      <c r="R8" s="56"/>
      <c r="S8" s="56"/>
      <c r="T8" s="56"/>
      <c r="U8" s="56"/>
    </row>
    <row r="9" spans="1:21" ht="17.25" customHeight="1">
      <c r="A9" s="34" t="s">
        <v>60</v>
      </c>
      <c r="B9" s="33"/>
      <c r="C9" s="33">
        <v>30</v>
      </c>
      <c r="D9" s="33">
        <v>20</v>
      </c>
      <c r="E9" s="33">
        <v>10</v>
      </c>
      <c r="F9" s="33">
        <v>15</v>
      </c>
      <c r="G9" s="33">
        <v>25</v>
      </c>
      <c r="H9" s="33">
        <v>10</v>
      </c>
      <c r="I9" s="33">
        <v>5</v>
      </c>
      <c r="J9" s="33">
        <v>10</v>
      </c>
      <c r="K9" s="33">
        <v>5</v>
      </c>
      <c r="N9" s="58" t="s">
        <v>89</v>
      </c>
      <c r="O9" s="58"/>
      <c r="P9" s="58"/>
      <c r="Q9" s="58"/>
      <c r="R9" s="58"/>
      <c r="S9" s="58"/>
      <c r="T9" s="58"/>
      <c r="U9" s="58"/>
    </row>
    <row r="10" spans="1:21" ht="17.25" customHeight="1">
      <c r="A10" s="34" t="s">
        <v>61</v>
      </c>
      <c r="B10" s="33"/>
      <c r="C10" s="33"/>
      <c r="D10" s="33">
        <v>30</v>
      </c>
      <c r="E10" s="33">
        <v>15</v>
      </c>
      <c r="F10" s="33">
        <v>5</v>
      </c>
      <c r="G10" s="33">
        <v>10</v>
      </c>
      <c r="H10" s="33">
        <v>25</v>
      </c>
      <c r="I10" s="33">
        <v>5</v>
      </c>
      <c r="J10" s="33">
        <v>5</v>
      </c>
      <c r="K10" s="33">
        <v>5</v>
      </c>
      <c r="N10" s="58" t="s">
        <v>90</v>
      </c>
      <c r="O10" s="58"/>
      <c r="P10" s="58"/>
      <c r="Q10" s="56"/>
      <c r="R10" s="56"/>
      <c r="S10" s="56"/>
      <c r="T10" s="56"/>
      <c r="U10" s="56"/>
    </row>
    <row r="11" spans="1:21" ht="17.25" customHeight="1">
      <c r="A11" s="34" t="s">
        <v>62</v>
      </c>
      <c r="B11" s="33"/>
      <c r="C11" s="33"/>
      <c r="D11" s="33"/>
      <c r="E11" s="33">
        <v>15</v>
      </c>
      <c r="F11" s="33">
        <v>20</v>
      </c>
      <c r="G11" s="33">
        <v>5</v>
      </c>
      <c r="H11" s="33">
        <v>5</v>
      </c>
      <c r="I11" s="33">
        <v>10</v>
      </c>
      <c r="J11" s="33">
        <v>5</v>
      </c>
      <c r="K11" s="33">
        <v>5</v>
      </c>
      <c r="N11" s="59">
        <v>100</v>
      </c>
      <c r="O11" s="56"/>
      <c r="P11" s="56"/>
      <c r="Q11" s="56"/>
      <c r="R11" s="56"/>
      <c r="S11" s="56"/>
      <c r="T11" s="56"/>
      <c r="U11" s="56"/>
    </row>
    <row r="12" spans="1:21" ht="17.25" customHeight="1">
      <c r="A12" s="34" t="s">
        <v>63</v>
      </c>
      <c r="B12" s="33"/>
      <c r="C12" s="33"/>
      <c r="D12" s="33"/>
      <c r="E12" s="33"/>
      <c r="F12" s="33">
        <v>5</v>
      </c>
      <c r="G12" s="33">
        <v>10</v>
      </c>
      <c r="H12" s="33">
        <v>5</v>
      </c>
      <c r="I12" s="33">
        <v>10</v>
      </c>
      <c r="J12" s="33">
        <v>15</v>
      </c>
      <c r="K12" s="33">
        <v>10</v>
      </c>
      <c r="N12" s="58" t="s">
        <v>91</v>
      </c>
      <c r="O12" s="58"/>
      <c r="P12" s="58"/>
      <c r="Q12" s="58"/>
      <c r="R12" s="58"/>
      <c r="S12" s="58"/>
      <c r="T12" s="58"/>
      <c r="U12" s="58"/>
    </row>
    <row r="13" spans="1:21" ht="17.25" customHeight="1">
      <c r="A13" s="34" t="s">
        <v>64</v>
      </c>
      <c r="B13" s="33"/>
      <c r="C13" s="33"/>
      <c r="D13" s="33"/>
      <c r="E13" s="33"/>
      <c r="F13" s="33"/>
      <c r="G13" s="33">
        <v>10</v>
      </c>
      <c r="H13" s="33">
        <v>10</v>
      </c>
      <c r="I13" s="33">
        <v>15</v>
      </c>
      <c r="J13" s="33">
        <v>10</v>
      </c>
      <c r="K13" s="33">
        <v>5</v>
      </c>
      <c r="N13" s="58" t="s">
        <v>81</v>
      </c>
      <c r="O13" s="58"/>
      <c r="P13" s="58"/>
      <c r="Q13" s="56"/>
      <c r="R13" s="56"/>
      <c r="S13" s="56"/>
      <c r="T13" s="56"/>
      <c r="U13" s="56"/>
    </row>
    <row r="14" spans="1:21" ht="17.25" customHeight="1">
      <c r="A14" s="34" t="s">
        <v>65</v>
      </c>
      <c r="B14" s="33"/>
      <c r="C14" s="33"/>
      <c r="D14" s="33"/>
      <c r="E14" s="33"/>
      <c r="F14" s="33"/>
      <c r="G14" s="33"/>
      <c r="H14" s="33">
        <v>5</v>
      </c>
      <c r="I14" s="33">
        <v>10</v>
      </c>
      <c r="J14" s="33">
        <v>5</v>
      </c>
      <c r="K14" s="33">
        <v>5</v>
      </c>
    </row>
    <row r="15" spans="1:21" ht="17.25" customHeight="1">
      <c r="A15" s="34" t="s">
        <v>66</v>
      </c>
      <c r="B15" s="33"/>
      <c r="C15" s="33"/>
      <c r="D15" s="33"/>
      <c r="E15" s="33"/>
      <c r="F15" s="33"/>
      <c r="G15" s="33"/>
      <c r="H15" s="33"/>
      <c r="I15" s="33">
        <v>5</v>
      </c>
      <c r="J15" s="33">
        <v>5</v>
      </c>
      <c r="K15" s="33">
        <v>5</v>
      </c>
    </row>
    <row r="16" spans="1:21" ht="17.25" customHeight="1">
      <c r="A16" s="34" t="s">
        <v>67</v>
      </c>
      <c r="B16" s="33"/>
      <c r="C16" s="33"/>
      <c r="D16" s="33"/>
      <c r="E16" s="33"/>
      <c r="F16" s="33"/>
      <c r="G16" s="33"/>
      <c r="H16" s="33"/>
      <c r="I16" s="33"/>
      <c r="J16" s="33">
        <v>20</v>
      </c>
      <c r="K16" s="33">
        <v>10</v>
      </c>
    </row>
    <row r="17" spans="1:11" ht="17.25" customHeight="1">
      <c r="A17" s="34" t="s">
        <v>68</v>
      </c>
      <c r="B17" s="33"/>
      <c r="C17" s="33"/>
      <c r="D17" s="33"/>
      <c r="E17" s="33"/>
      <c r="F17" s="33"/>
      <c r="G17" s="33"/>
      <c r="H17" s="33"/>
      <c r="I17" s="33"/>
      <c r="J17" s="33"/>
      <c r="K17" s="33">
        <v>10</v>
      </c>
    </row>
    <row r="18" spans="1:11" ht="24.75" customHeight="1">
      <c r="A18" s="35" t="s">
        <v>69</v>
      </c>
      <c r="B18" s="33" t="s">
        <v>57</v>
      </c>
      <c r="C18" s="33" t="s">
        <v>59</v>
      </c>
      <c r="D18" s="33" t="s">
        <v>58</v>
      </c>
      <c r="E18" s="33" t="s">
        <v>57</v>
      </c>
      <c r="F18" s="33" t="s">
        <v>62</v>
      </c>
      <c r="G18" s="33" t="s">
        <v>70</v>
      </c>
      <c r="H18" s="33" t="s">
        <v>61</v>
      </c>
      <c r="I18" s="33" t="s">
        <v>57</v>
      </c>
      <c r="J18" s="33" t="s">
        <v>63</v>
      </c>
      <c r="K18" s="33" t="s">
        <v>59</v>
      </c>
    </row>
    <row r="19" spans="1:11" ht="13.5" customHeight="1">
      <c r="A19" s="35" t="s">
        <v>71</v>
      </c>
      <c r="B19" s="33">
        <v>105</v>
      </c>
      <c r="C19" s="33">
        <v>220</v>
      </c>
      <c r="D19" s="33">
        <v>128</v>
      </c>
      <c r="E19" s="33">
        <v>300</v>
      </c>
      <c r="F19" s="33">
        <v>260</v>
      </c>
      <c r="G19" s="33">
        <v>180</v>
      </c>
      <c r="H19" s="33">
        <v>94</v>
      </c>
      <c r="I19" s="33">
        <v>146</v>
      </c>
      <c r="J19" s="33">
        <v>232</v>
      </c>
      <c r="K19" s="33">
        <v>330</v>
      </c>
    </row>
    <row r="21" spans="1:11" ht="15.75" customHeight="1">
      <c r="A21" s="36" t="s">
        <v>72</v>
      </c>
      <c r="B21" s="37">
        <f>B19*(B6/100)</f>
        <v>31.5</v>
      </c>
      <c r="C21" s="15">
        <f>C19*C8/100</f>
        <v>88</v>
      </c>
      <c r="D21" s="15"/>
      <c r="E21" s="15"/>
      <c r="F21" s="15"/>
      <c r="G21" s="15"/>
      <c r="H21" s="53"/>
      <c r="I21" s="38"/>
      <c r="J21" s="15"/>
      <c r="K21" s="15"/>
    </row>
    <row r="22" spans="1:11" ht="15.75" customHeight="1">
      <c r="A22" s="36" t="s">
        <v>73</v>
      </c>
      <c r="B22" s="15">
        <v>100</v>
      </c>
      <c r="C22" s="15">
        <v>100</v>
      </c>
      <c r="D22" s="15">
        <v>100</v>
      </c>
      <c r="E22" s="15">
        <v>100</v>
      </c>
      <c r="F22" s="15">
        <v>100</v>
      </c>
      <c r="G22" s="15">
        <v>100</v>
      </c>
      <c r="H22" s="53">
        <v>100</v>
      </c>
      <c r="I22" s="15">
        <v>100</v>
      </c>
      <c r="J22" s="15">
        <v>100</v>
      </c>
      <c r="K22" s="15">
        <v>100</v>
      </c>
    </row>
    <row r="23" spans="1:11" ht="15.75" customHeight="1">
      <c r="A23" s="39" t="s">
        <v>57</v>
      </c>
      <c r="B23" s="37"/>
      <c r="C23" s="15">
        <f>C6/O8*N11</f>
        <v>33.333333333333329</v>
      </c>
      <c r="D23" s="15"/>
      <c r="E23" s="37"/>
      <c r="F23" s="15"/>
      <c r="G23" s="15"/>
      <c r="H23" s="53"/>
      <c r="I23" s="37"/>
      <c r="J23" s="15"/>
      <c r="K23" s="15"/>
    </row>
    <row r="24" spans="1:11" ht="15.75" customHeight="1">
      <c r="A24" s="39" t="s">
        <v>58</v>
      </c>
      <c r="B24" s="15"/>
      <c r="C24" s="15">
        <f>C7/O8*N11</f>
        <v>16.666666666666664</v>
      </c>
      <c r="D24" s="37"/>
      <c r="E24" s="15"/>
      <c r="F24" s="15"/>
      <c r="G24" s="15"/>
      <c r="H24" s="53"/>
      <c r="I24" s="38"/>
      <c r="J24" s="15"/>
      <c r="K24" s="15"/>
    </row>
    <row r="25" spans="1:11" ht="15.75" customHeight="1">
      <c r="A25" s="39" t="s">
        <v>59</v>
      </c>
      <c r="B25" s="15"/>
      <c r="C25" s="37">
        <v>0</v>
      </c>
      <c r="D25" s="15"/>
      <c r="E25" s="15"/>
      <c r="F25" s="15"/>
      <c r="G25" s="15"/>
      <c r="H25" s="53"/>
      <c r="I25" s="38"/>
      <c r="J25" s="15"/>
      <c r="K25" s="37"/>
    </row>
    <row r="26" spans="1:11" ht="15.75" customHeight="1">
      <c r="A26" s="39" t="s">
        <v>60</v>
      </c>
      <c r="B26" s="15"/>
      <c r="C26" s="15">
        <f>C9/O8*N11</f>
        <v>50</v>
      </c>
      <c r="D26" s="15"/>
      <c r="E26" s="15"/>
      <c r="F26" s="15"/>
      <c r="G26" s="37"/>
      <c r="H26" s="53"/>
      <c r="I26" s="38"/>
      <c r="J26" s="15"/>
      <c r="K26" s="15"/>
    </row>
    <row r="27" spans="1:11" ht="15.75" customHeight="1">
      <c r="A27" s="39" t="s">
        <v>61</v>
      </c>
      <c r="B27" s="15"/>
      <c r="C27" s="15"/>
      <c r="D27" s="15"/>
      <c r="E27" s="15"/>
      <c r="F27" s="15"/>
      <c r="G27" s="15"/>
      <c r="H27" s="53"/>
      <c r="I27" s="38"/>
      <c r="J27" s="15"/>
      <c r="K27" s="15"/>
    </row>
    <row r="28" spans="1:11" ht="15.75" customHeight="1">
      <c r="A28" s="39" t="s">
        <v>62</v>
      </c>
      <c r="B28" s="15"/>
      <c r="C28" s="15"/>
      <c r="D28" s="15"/>
      <c r="E28" s="15"/>
      <c r="F28" s="37"/>
      <c r="G28" s="15"/>
      <c r="H28" s="53"/>
      <c r="I28" s="38"/>
      <c r="J28" s="15"/>
      <c r="K28" s="15"/>
    </row>
    <row r="29" spans="1:11" ht="15.75" customHeight="1">
      <c r="A29" s="39" t="s">
        <v>63</v>
      </c>
      <c r="B29" s="15"/>
      <c r="C29" s="15"/>
      <c r="D29" s="15"/>
      <c r="E29" s="15"/>
      <c r="F29" s="15"/>
      <c r="G29" s="15"/>
      <c r="H29" s="53"/>
      <c r="I29" s="38"/>
      <c r="J29" s="37"/>
      <c r="K29" s="15"/>
    </row>
    <row r="30" spans="1:11" ht="15.75" customHeight="1">
      <c r="A30" s="39" t="s">
        <v>64</v>
      </c>
      <c r="B30" s="15"/>
      <c r="C30" s="15"/>
      <c r="D30" s="15"/>
      <c r="E30" s="15"/>
      <c r="F30" s="15"/>
      <c r="G30" s="15"/>
      <c r="H30" s="53"/>
      <c r="I30" s="38"/>
      <c r="J30" s="15"/>
      <c r="K30" s="15"/>
    </row>
    <row r="31" spans="1:11" ht="15.75" customHeight="1">
      <c r="A31" s="39" t="s">
        <v>65</v>
      </c>
      <c r="B31" s="15"/>
      <c r="C31" s="15"/>
      <c r="D31" s="15"/>
      <c r="E31" s="15"/>
      <c r="F31" s="15"/>
      <c r="G31" s="15"/>
      <c r="H31" s="53"/>
      <c r="I31" s="38"/>
      <c r="J31" s="15"/>
      <c r="K31" s="15"/>
    </row>
    <row r="32" spans="1:11" ht="15.75" customHeight="1">
      <c r="A32" s="39" t="s">
        <v>66</v>
      </c>
      <c r="B32" s="15"/>
      <c r="C32" s="15"/>
      <c r="D32" s="15"/>
      <c r="E32" s="15"/>
      <c r="F32" s="15"/>
      <c r="G32" s="15"/>
      <c r="H32" s="53"/>
      <c r="I32" s="38"/>
      <c r="J32" s="15"/>
      <c r="K32" s="15"/>
    </row>
    <row r="33" spans="1:11" ht="15.75" customHeight="1">
      <c r="A33" s="39" t="s">
        <v>67</v>
      </c>
      <c r="B33" s="15"/>
      <c r="C33" s="15"/>
      <c r="D33" s="15"/>
      <c r="E33" s="15"/>
      <c r="F33" s="15"/>
      <c r="G33" s="15"/>
      <c r="H33" s="53"/>
      <c r="I33" s="15"/>
      <c r="J33" s="15"/>
      <c r="K33" s="15"/>
    </row>
    <row r="34" spans="1:11" ht="15.75" customHeight="1">
      <c r="A34" s="39" t="s">
        <v>68</v>
      </c>
      <c r="B34" s="15"/>
      <c r="C34" s="15"/>
      <c r="D34" s="15"/>
      <c r="E34" s="15"/>
      <c r="F34" s="15"/>
      <c r="G34" s="15"/>
      <c r="H34" s="53"/>
      <c r="I34" s="15"/>
      <c r="J34" s="15"/>
      <c r="K34" s="15"/>
    </row>
    <row r="35" spans="1:11" ht="15.75" customHeight="1">
      <c r="A35" s="36" t="s">
        <v>74</v>
      </c>
      <c r="B35" s="15"/>
      <c r="C35" s="15"/>
      <c r="D35" s="15"/>
      <c r="E35" s="15"/>
      <c r="F35" s="15"/>
      <c r="G35" s="15"/>
      <c r="H35" s="53"/>
      <c r="I35" s="15"/>
      <c r="J35" s="15"/>
      <c r="K35" s="15"/>
    </row>
    <row r="36" spans="1:11" ht="15.75" customHeight="1">
      <c r="A36" s="39" t="s">
        <v>57</v>
      </c>
      <c r="B36" s="40"/>
      <c r="C36" s="54">
        <f>C21*C23/N11</f>
        <v>29.333333333333329</v>
      </c>
      <c r="D36" s="40"/>
      <c r="E36" s="40"/>
      <c r="F36" s="40"/>
      <c r="G36" s="40"/>
      <c r="H36" s="54"/>
      <c r="I36" s="40"/>
      <c r="J36" s="40"/>
      <c r="K36" s="40"/>
    </row>
    <row r="37" spans="1:11" ht="15.75" customHeight="1">
      <c r="A37" s="39" t="s">
        <v>58</v>
      </c>
      <c r="B37" s="40"/>
      <c r="C37" s="54">
        <f>C21*C24/N11</f>
        <v>14.666666666666664</v>
      </c>
      <c r="D37" s="40"/>
      <c r="E37" s="40"/>
      <c r="F37" s="40"/>
      <c r="G37" s="40"/>
      <c r="H37" s="54"/>
      <c r="I37" s="40"/>
      <c r="J37" s="40"/>
      <c r="K37" s="40"/>
    </row>
    <row r="38" spans="1:11" ht="15.75" customHeight="1">
      <c r="A38" s="39" t="s">
        <v>59</v>
      </c>
      <c r="B38" s="41"/>
      <c r="C38" s="54">
        <f>C21*C25/I11</f>
        <v>0</v>
      </c>
      <c r="D38" s="40"/>
      <c r="E38" s="40"/>
      <c r="F38" s="40"/>
      <c r="G38" s="40"/>
      <c r="H38" s="54"/>
      <c r="I38" s="38"/>
      <c r="J38" s="40"/>
      <c r="K38" s="40"/>
    </row>
    <row r="39" spans="1:11" ht="15.75" customHeight="1">
      <c r="A39" s="39" t="s">
        <v>60</v>
      </c>
      <c r="B39" s="40"/>
      <c r="C39" s="54">
        <f>C21*C26/N11</f>
        <v>44</v>
      </c>
      <c r="D39" s="40"/>
      <c r="E39" s="40"/>
      <c r="F39" s="40"/>
      <c r="G39" s="40"/>
      <c r="H39" s="54"/>
      <c r="I39" s="38"/>
      <c r="J39" s="40"/>
      <c r="K39" s="40"/>
    </row>
    <row r="40" spans="1:11" ht="15.75" customHeight="1">
      <c r="A40" s="39" t="s">
        <v>61</v>
      </c>
      <c r="B40" s="40"/>
      <c r="C40" s="54"/>
      <c r="D40" s="40"/>
      <c r="E40" s="40"/>
      <c r="F40" s="40"/>
      <c r="G40" s="40"/>
      <c r="H40" s="54"/>
      <c r="I40" s="38"/>
      <c r="J40" s="40"/>
      <c r="K40" s="40"/>
    </row>
    <row r="41" spans="1:11" ht="15.75" customHeight="1">
      <c r="A41" s="39" t="s">
        <v>62</v>
      </c>
      <c r="B41" s="40"/>
      <c r="C41" s="54"/>
      <c r="D41" s="40"/>
      <c r="E41" s="40"/>
      <c r="F41" s="40"/>
      <c r="G41" s="40"/>
      <c r="H41" s="54"/>
      <c r="I41" s="38"/>
      <c r="J41" s="40"/>
      <c r="K41" s="40"/>
    </row>
    <row r="42" spans="1:11" ht="15.75" customHeight="1">
      <c r="A42" s="39" t="s">
        <v>63</v>
      </c>
      <c r="B42" s="40"/>
      <c r="C42" s="54"/>
      <c r="D42" s="40"/>
      <c r="E42" s="40"/>
      <c r="F42" s="40"/>
      <c r="G42" s="40"/>
      <c r="H42" s="54"/>
      <c r="I42" s="38"/>
      <c r="J42" s="40"/>
      <c r="K42" s="40"/>
    </row>
    <row r="43" spans="1:11" ht="15.75" customHeight="1">
      <c r="A43" s="39" t="s">
        <v>64</v>
      </c>
      <c r="B43" s="40"/>
      <c r="C43" s="54"/>
      <c r="D43" s="40"/>
      <c r="E43" s="40"/>
      <c r="F43" s="40"/>
      <c r="G43" s="40"/>
      <c r="H43" s="54"/>
      <c r="I43" s="38"/>
      <c r="J43" s="40"/>
      <c r="K43" s="40"/>
    </row>
    <row r="44" spans="1:11" ht="15.75" customHeight="1">
      <c r="A44" s="39" t="s">
        <v>65</v>
      </c>
      <c r="B44" s="40"/>
      <c r="C44" s="54"/>
      <c r="D44" s="40"/>
      <c r="E44" s="40"/>
      <c r="F44" s="40"/>
      <c r="G44" s="40"/>
      <c r="H44" s="54"/>
      <c r="I44" s="38"/>
      <c r="J44" s="40"/>
      <c r="K44" s="40"/>
    </row>
    <row r="45" spans="1:11" ht="15.75" customHeight="1">
      <c r="A45" s="39" t="s">
        <v>66</v>
      </c>
      <c r="B45" s="40"/>
      <c r="C45" s="40"/>
      <c r="D45" s="40"/>
      <c r="E45" s="40"/>
      <c r="F45" s="40"/>
      <c r="G45" s="40"/>
      <c r="H45" s="54"/>
      <c r="I45" s="38"/>
      <c r="J45" s="40"/>
      <c r="K45" s="40"/>
    </row>
    <row r="46" spans="1:11" ht="15.75" customHeight="1">
      <c r="A46" s="39" t="s">
        <v>67</v>
      </c>
      <c r="B46" s="40"/>
      <c r="C46" s="40"/>
      <c r="D46" s="40"/>
      <c r="E46" s="40"/>
      <c r="F46" s="40"/>
      <c r="G46" s="40"/>
      <c r="H46" s="54"/>
      <c r="I46" s="40"/>
      <c r="J46" s="40"/>
      <c r="K46" s="40"/>
    </row>
    <row r="47" spans="1:11" ht="15.75" customHeight="1">
      <c r="A47" s="39" t="s">
        <v>68</v>
      </c>
      <c r="B47" s="40"/>
      <c r="C47" s="40"/>
      <c r="D47" s="40"/>
      <c r="E47" s="40"/>
      <c r="F47" s="40"/>
      <c r="G47" s="40"/>
      <c r="H47" s="54"/>
      <c r="I47" s="40"/>
      <c r="J47" s="40"/>
      <c r="K47" s="40"/>
    </row>
    <row r="48" spans="1:1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N7:O7"/>
    <mergeCell ref="N9:U9"/>
    <mergeCell ref="N10:P10"/>
    <mergeCell ref="N12:U12"/>
    <mergeCell ref="N13:P13"/>
    <mergeCell ref="A1:K1"/>
    <mergeCell ref="A2:A3"/>
    <mergeCell ref="B2:K2"/>
    <mergeCell ref="N2:S2"/>
    <mergeCell ref="N4:Q4"/>
  </mergeCells>
  <pageMargins left="0.7" right="0.7" top="0.75" bottom="0.75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4140625" defaultRowHeight="15" customHeight="1"/>
  <cols>
    <col min="1" max="1" width="79.5546875" customWidth="1"/>
    <col min="2" max="26" width="8.6640625" customWidth="1"/>
  </cols>
  <sheetData>
    <row r="1" spans="1:1" ht="18">
      <c r="A1" s="20" t="s">
        <v>29</v>
      </c>
    </row>
    <row r="2" spans="1:1" ht="14.4">
      <c r="A2" s="42" t="s">
        <v>75</v>
      </c>
    </row>
    <row r="3" spans="1:1" ht="17.25" customHeight="1">
      <c r="A3" s="43" t="s">
        <v>76</v>
      </c>
    </row>
    <row r="4" spans="1:1" ht="14.4">
      <c r="A4" s="44" t="s">
        <v>77</v>
      </c>
    </row>
    <row r="5" spans="1:1" ht="14.4">
      <c r="A5" s="42" t="s">
        <v>78</v>
      </c>
    </row>
    <row r="6" spans="1:1" ht="14.4">
      <c r="A6" s="43" t="s">
        <v>79</v>
      </c>
    </row>
    <row r="7" spans="1:1" ht="14.4">
      <c r="A7" s="42" t="s">
        <v>80</v>
      </c>
    </row>
    <row r="8" spans="1:1" ht="14.4">
      <c r="A8" s="43" t="s">
        <v>81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Задание 1 исх данные, решение</vt:lpstr>
      <vt:lpstr>Задание 1 порядок работы</vt:lpstr>
      <vt:lpstr>Задание 2 исх данные, решение</vt:lpstr>
      <vt:lpstr>Задание 2 порядок работы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Вакуленчик Владислав</cp:lastModifiedBy>
  <dcterms:modified xsi:type="dcterms:W3CDTF">2024-11-21T17:21:09Z</dcterms:modified>
</cp:coreProperties>
</file>