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verse\Business\ЛР2_Кальчевский_ФИТ_2\"/>
    </mc:Choice>
  </mc:AlternateContent>
  <xr:revisionPtr revIDLastSave="0" documentId="13_ncr:1_{F4FA6073-52ED-4357-A75D-E4A6D5C2A90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27" i="1"/>
  <c r="H29" i="1"/>
  <c r="H28" i="1"/>
  <c r="H22" i="1"/>
  <c r="H21" i="1"/>
  <c r="H44" i="3"/>
  <c r="H43" i="3"/>
  <c r="H42" i="3"/>
  <c r="H41" i="3"/>
  <c r="H39" i="3"/>
  <c r="H38" i="3"/>
  <c r="H37" i="3"/>
  <c r="H36" i="3"/>
  <c r="H31" i="3"/>
  <c r="H30" i="3"/>
  <c r="H29" i="3"/>
  <c r="H28" i="3"/>
  <c r="H26" i="3"/>
  <c r="H25" i="3"/>
  <c r="H24" i="3"/>
  <c r="H23" i="3"/>
  <c r="O8" i="3"/>
  <c r="H21" i="3"/>
  <c r="H26" i="1"/>
  <c r="H19" i="1"/>
  <c r="H20" i="1" s="1"/>
  <c r="B5" i="3"/>
  <c r="C5" i="3"/>
  <c r="D5" i="3"/>
  <c r="E5" i="3"/>
  <c r="F5" i="3"/>
  <c r="G5" i="3"/>
  <c r="H5" i="3"/>
  <c r="I5" i="3"/>
  <c r="J5" i="3"/>
  <c r="K5" i="3"/>
  <c r="H23" i="1" l="1"/>
  <c r="H24" i="1" s="1"/>
  <c r="H25" i="1" s="1"/>
</calcChain>
</file>

<file path=xl/sharedStrings.xml><?xml version="1.0" encoding="utf-8"?>
<sst xmlns="http://schemas.openxmlformats.org/spreadsheetml/2006/main" count="141" uniqueCount="99">
  <si>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</si>
  <si>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</si>
  <si>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</si>
  <si>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</si>
  <si>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</si>
  <si>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</si>
  <si>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</si>
  <si>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</si>
  <si>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</si>
  <si>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</si>
  <si>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</si>
  <si>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</si>
  <si>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</si>
  <si>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</si>
  <si>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</si>
  <si>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</si>
  <si>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</si>
  <si>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</si>
  <si>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</si>
  <si>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</si>
  <si>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</si>
  <si>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</si>
  <si>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</si>
  <si>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</si>
  <si>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</si>
  <si>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</si>
  <si>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</si>
  <si>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</si>
  <si>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</si>
  <si>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</si>
  <si>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</si>
  <si>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</si>
  <si>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</si>
  <si>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</si>
  <si>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</si>
  <si>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</si>
  <si>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</si>
  <si>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</si>
  <si>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(18% от прибыли отчетного периода)</t>
    </r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</si>
  <si>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</si>
  <si>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</si>
  <si>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</si>
  <si>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</si>
  <si>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</si>
  <si>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</si>
  <si>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</si>
  <si>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</si>
  <si>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</si>
  <si>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</si>
  <si>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</si>
  <si>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</si>
  <si>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</si>
  <si>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</si>
  <si>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</si>
  <si>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</si>
  <si>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</si>
  <si>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</si>
  <si>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</si>
  <si>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</si>
  <si>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</si>
  <si>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</si>
  <si>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</si>
  <si>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</si>
  <si>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</si>
  <si>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</si>
  <si>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</si>
  <si>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</si>
  <si>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</si>
  <si>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</si>
  <si>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</si>
  <si>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</si>
  <si>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</si>
  <si>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</si>
  <si>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</si>
  <si>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</si>
  <si>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</si>
  <si>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</si>
  <si>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</si>
  <si>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</si>
  <si>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</si>
  <si>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</si>
  <si>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4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</si>
  <si>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НДС = В ∙ Сндс / (1+Сндс)</t>
  </si>
  <si>
    <t>где Нпр – налог на прибыль (18% от прибыли отчетного периода)</t>
  </si>
  <si>
    <t>ЧПдив = ЧПр ∙ Дчп див / 100</t>
  </si>
  <si>
    <t>Дприв.ак = Nак ∙ Цак ∙ Dприв.ак∙ Rприв.ак / (100 ∙ 100)</t>
  </si>
  <si>
    <t>Rпр.ак = Дпр.ак ∙ 100 / (Nак ∙ (100 - Dприв.ак) ∙ Цак</t>
  </si>
  <si>
    <t>Nпр.ак = Nак * (100 - Dприв.ак)/100</t>
  </si>
  <si>
    <t>Дпр.ак/Nпр.ак</t>
  </si>
  <si>
    <t>Определить долю вышедшего учредителя</t>
  </si>
  <si>
    <t>Dвыб​ =25%</t>
  </si>
  <si>
    <t xml:space="preserve"> Рассчитать выплату вышедшему учредителю</t>
  </si>
  <si>
    <t>Фвыб = Фуст ∙ Dвыб /100</t>
  </si>
  <si>
    <t>Рассчитать сумму оставшихся долей</t>
  </si>
  <si>
    <t>Sост = D1 + D2 + … + Dn</t>
  </si>
  <si>
    <t xml:space="preserve">Sост = </t>
  </si>
  <si>
    <t>Рассчитать перераспределение долей каждого из оставшихся учредителей, %</t>
  </si>
  <si>
    <t>Di = Di…n/S*100</t>
  </si>
  <si>
    <t>Рассчитать выплаты между оставшимися учредителями,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</si>
</sst>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4"/>
      <color rgb="FFC00000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22" fillId="2" borderId="5" xfId="0" applyFont="1" applyFill="1" applyBorder="1" applyAlignment="1">
      <alignment horizontal="justify" vertical="center"/>
    </xf>
    <xf numFmtId="0" fontId="22" fillId="2" borderId="7" xfId="0" applyFont="1" applyFill="1" applyBorder="1" applyAlignment="1">
      <alignment horizontal="justify" vertical="center"/>
    </xf>
    <xf numFmtId="0" fontId="23" fillId="2" borderId="8" xfId="0" applyFont="1" applyFill="1" applyBorder="1" applyAlignment="1">
      <alignment wrapText="1"/>
    </xf>
    <xf numFmtId="0" fontId="23" fillId="2" borderId="7" xfId="0" applyFont="1" applyFill="1" applyBorder="1" applyAlignment="1">
      <alignment wrapText="1"/>
    </xf>
    <xf numFmtId="0" fontId="23" fillId="2" borderId="7" xfId="0" applyFont="1" applyFill="1" applyBorder="1"/>
    <xf numFmtId="0" fontId="23" fillId="2" borderId="7" xfId="0" applyFont="1" applyFill="1" applyBorder="1" applyAlignment="1">
      <alignment horizontal="justify" vertical="center"/>
    </xf>
    <xf numFmtId="0" fontId="24" fillId="0" borderId="0" xfId="0" applyFont="1"/>
    <xf numFmtId="0" fontId="23" fillId="3" borderId="9" xfId="0" applyFont="1" applyFill="1" applyBorder="1"/>
    <xf numFmtId="0" fontId="25" fillId="0" borderId="0" xfId="0" applyFont="1"/>
    <xf numFmtId="0" fontId="27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6" fillId="0" borderId="0" xfId="0" applyFont="1"/>
    <xf numFmtId="0" fontId="27" fillId="0" borderId="0" xfId="0" applyFont="1"/>
    <xf numFmtId="0" fontId="0" fillId="0" borderId="0" xfId="0"/>
    <xf numFmtId="0" fontId="22" fillId="2" borderId="1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opLeftCell="A5" zoomScale="105" workbookViewId="0">
      <selection activeCell="H31" sqref="H31"/>
    </sheetView>
  </sheetViews>
  <sheetFormatPr defaultRowHeight="15" x14ac:dyDescent="0.25"/>
  <cols>
    <col min="1" max="1" width="43.140625" customWidth="1"/>
    <col min="8" max="8" width="12" bestFit="1" customWidth="1"/>
  </cols>
  <sheetData>
    <row r="1" spans="1:11" ht="18.75" x14ac:dyDescent="0.3">
      <c r="A1" s="21" t="s">
        <v>24</v>
      </c>
    </row>
    <row r="2" spans="1:11" x14ac:dyDescent="0.25">
      <c r="A2" s="20" t="s">
        <v>52</v>
      </c>
    </row>
    <row r="3" spans="1:11" ht="16.5" thickBot="1" x14ac:dyDescent="0.3">
      <c r="A3" s="6" t="s">
        <v>53</v>
      </c>
    </row>
    <row r="4" spans="1:11" ht="15.75" thickBot="1" x14ac:dyDescent="0.3">
      <c r="A4" s="48" t="s">
        <v>0</v>
      </c>
      <c r="B4" s="50" t="s">
        <v>1</v>
      </c>
      <c r="C4" s="51"/>
      <c r="D4" s="51"/>
      <c r="E4" s="51"/>
      <c r="F4" s="51"/>
      <c r="G4" s="51"/>
      <c r="H4" s="51"/>
      <c r="I4" s="51"/>
      <c r="J4" s="51"/>
      <c r="K4" s="52"/>
    </row>
    <row r="5" spans="1:11" ht="15.75" thickBot="1" x14ac:dyDescent="0.3">
      <c r="A5" s="49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1" ht="27.4" customHeight="1" thickBot="1" x14ac:dyDescent="0.3">
      <c r="A6" s="33" t="s">
        <v>21</v>
      </c>
      <c r="B6" s="2">
        <v>10500</v>
      </c>
      <c r="C6" s="2">
        <v>8500</v>
      </c>
      <c r="D6" s="2">
        <v>9800</v>
      </c>
      <c r="E6" s="2">
        <v>8250</v>
      </c>
      <c r="F6" s="2">
        <v>8600</v>
      </c>
      <c r="G6" s="2">
        <v>9300</v>
      </c>
      <c r="H6" s="2">
        <v>9500</v>
      </c>
      <c r="I6" s="2">
        <v>10200</v>
      </c>
      <c r="J6" s="2">
        <v>9100</v>
      </c>
      <c r="K6" s="2">
        <v>10000</v>
      </c>
    </row>
    <row r="7" spans="1:11" ht="18.75" customHeight="1" thickBot="1" x14ac:dyDescent="0.3">
      <c r="A7" s="34" t="s">
        <v>22</v>
      </c>
      <c r="B7" s="2">
        <v>7350</v>
      </c>
      <c r="C7" s="2">
        <v>6500</v>
      </c>
      <c r="D7" s="2">
        <v>6280</v>
      </c>
      <c r="E7" s="2">
        <v>6300</v>
      </c>
      <c r="F7" s="2">
        <v>6000</v>
      </c>
      <c r="G7" s="2">
        <v>6100</v>
      </c>
      <c r="H7" s="2">
        <v>7700</v>
      </c>
      <c r="I7" s="2">
        <v>6950</v>
      </c>
      <c r="J7" s="2">
        <v>7400</v>
      </c>
      <c r="K7" s="2">
        <v>6950</v>
      </c>
    </row>
    <row r="8" spans="1:11" ht="24.75" customHeight="1" thickBot="1" x14ac:dyDescent="0.3">
      <c r="A8" s="35" t="s">
        <v>2</v>
      </c>
      <c r="B8" s="2">
        <v>132</v>
      </c>
      <c r="C8" s="2">
        <v>146</v>
      </c>
      <c r="D8" s="2">
        <v>16.2</v>
      </c>
      <c r="E8" s="2">
        <v>14.9</v>
      </c>
      <c r="F8" s="2">
        <v>13.95</v>
      </c>
      <c r="G8" s="2">
        <v>15.9</v>
      </c>
      <c r="H8" s="2">
        <v>18.7</v>
      </c>
      <c r="I8" s="2">
        <v>19.2</v>
      </c>
      <c r="J8" s="2">
        <v>17.8</v>
      </c>
      <c r="K8" s="2">
        <v>18.399999999999999</v>
      </c>
    </row>
    <row r="9" spans="1:11" ht="30.6" customHeight="1" thickBot="1" x14ac:dyDescent="0.3">
      <c r="A9" s="36" t="s">
        <v>3</v>
      </c>
      <c r="B9" s="2">
        <v>280</v>
      </c>
      <c r="C9" s="2">
        <v>10</v>
      </c>
      <c r="D9" s="2">
        <v>140</v>
      </c>
      <c r="E9" s="2">
        <v>35</v>
      </c>
      <c r="F9" s="2">
        <v>47</v>
      </c>
      <c r="G9" s="2">
        <v>121</v>
      </c>
      <c r="H9" s="2">
        <v>98</v>
      </c>
      <c r="I9" s="2">
        <v>55</v>
      </c>
      <c r="J9" s="2">
        <v>17.5</v>
      </c>
      <c r="K9" s="2">
        <v>150</v>
      </c>
    </row>
    <row r="10" spans="1:11" ht="28.5" customHeight="1" thickBot="1" x14ac:dyDescent="0.3">
      <c r="A10" s="36" t="s">
        <v>33</v>
      </c>
      <c r="B10" s="2">
        <v>75</v>
      </c>
      <c r="C10" s="2">
        <v>150</v>
      </c>
      <c r="D10" s="2">
        <v>94</v>
      </c>
      <c r="E10" s="2">
        <v>100</v>
      </c>
      <c r="F10" s="2">
        <v>85</v>
      </c>
      <c r="G10" s="2">
        <v>240</v>
      </c>
      <c r="H10" s="2">
        <v>190</v>
      </c>
      <c r="I10" s="2">
        <v>87</v>
      </c>
      <c r="J10" s="2">
        <v>160</v>
      </c>
      <c r="K10" s="2">
        <v>39</v>
      </c>
    </row>
    <row r="11" spans="1:11" ht="15.75" thickBot="1" x14ac:dyDescent="0.3">
      <c r="A11" s="37" t="s">
        <v>4</v>
      </c>
      <c r="B11" s="2">
        <v>-13</v>
      </c>
      <c r="C11" s="2">
        <v>40</v>
      </c>
      <c r="D11" s="2">
        <v>10</v>
      </c>
      <c r="E11" s="2">
        <v>-15</v>
      </c>
      <c r="F11" s="2">
        <v>-27</v>
      </c>
      <c r="G11" s="2">
        <v>30</v>
      </c>
      <c r="H11" s="2">
        <v>70</v>
      </c>
      <c r="I11" s="2">
        <v>25</v>
      </c>
      <c r="J11" s="2">
        <v>-14</v>
      </c>
      <c r="K11" s="2">
        <v>18</v>
      </c>
    </row>
    <row r="12" spans="1:11" ht="16.7" customHeight="1" thickBot="1" x14ac:dyDescent="0.3">
      <c r="A12" s="38" t="s">
        <v>23</v>
      </c>
      <c r="B12" s="2">
        <v>40</v>
      </c>
      <c r="C12" s="2">
        <v>20</v>
      </c>
      <c r="D12" s="2">
        <v>30</v>
      </c>
      <c r="E12" s="2">
        <v>22</v>
      </c>
      <c r="F12" s="2">
        <v>40</v>
      </c>
      <c r="G12" s="2">
        <v>25</v>
      </c>
      <c r="H12" s="2">
        <v>18</v>
      </c>
      <c r="I12" s="2">
        <v>20</v>
      </c>
      <c r="J12" s="2">
        <v>20</v>
      </c>
      <c r="K12" s="2">
        <v>20</v>
      </c>
    </row>
    <row r="13" spans="1:11" ht="26.85" customHeight="1" thickBot="1" x14ac:dyDescent="0.3">
      <c r="A13" s="33" t="s">
        <v>5</v>
      </c>
      <c r="B13" s="2">
        <v>12</v>
      </c>
      <c r="C13" s="2">
        <v>15</v>
      </c>
      <c r="D13" s="2">
        <v>20</v>
      </c>
      <c r="E13" s="2">
        <v>25</v>
      </c>
      <c r="F13" s="2">
        <v>15</v>
      </c>
      <c r="G13" s="2">
        <v>14</v>
      </c>
      <c r="H13" s="2">
        <v>13</v>
      </c>
      <c r="I13" s="2">
        <v>12</v>
      </c>
      <c r="J13" s="2">
        <v>15</v>
      </c>
      <c r="K13" s="2">
        <v>14</v>
      </c>
    </row>
    <row r="14" spans="1:11" ht="26.85" customHeight="1" thickBot="1" x14ac:dyDescent="0.3">
      <c r="A14" s="33" t="s">
        <v>6</v>
      </c>
      <c r="B14" s="2">
        <v>5</v>
      </c>
      <c r="C14" s="2">
        <v>3.5</v>
      </c>
      <c r="D14" s="2">
        <v>4</v>
      </c>
      <c r="E14" s="2">
        <v>4</v>
      </c>
      <c r="F14" s="2">
        <v>5.5</v>
      </c>
      <c r="G14" s="2">
        <v>4.5</v>
      </c>
      <c r="H14" s="2">
        <v>5</v>
      </c>
      <c r="I14" s="2">
        <v>4.5</v>
      </c>
      <c r="J14" s="2">
        <v>6</v>
      </c>
      <c r="K14" s="2">
        <v>5</v>
      </c>
    </row>
    <row r="15" spans="1:11" ht="16.149999999999999" customHeight="1" thickBot="1" x14ac:dyDescent="0.3">
      <c r="A15" s="33" t="s">
        <v>7</v>
      </c>
      <c r="B15" s="2">
        <v>12</v>
      </c>
      <c r="C15" s="2">
        <v>12</v>
      </c>
      <c r="D15" s="2">
        <v>14</v>
      </c>
      <c r="E15" s="2">
        <v>11</v>
      </c>
      <c r="F15" s="2">
        <v>19</v>
      </c>
      <c r="G15" s="2">
        <v>20</v>
      </c>
      <c r="H15" s="2">
        <v>18</v>
      </c>
      <c r="I15" s="2">
        <v>25</v>
      </c>
      <c r="J15" s="2">
        <v>15</v>
      </c>
      <c r="K15" s="2">
        <v>19</v>
      </c>
    </row>
    <row r="16" spans="1:11" ht="28.5" customHeight="1" thickBot="1" x14ac:dyDescent="0.3">
      <c r="A16" s="33" t="s">
        <v>8</v>
      </c>
      <c r="B16" s="2">
        <v>10</v>
      </c>
      <c r="C16" s="2">
        <v>8</v>
      </c>
      <c r="D16" s="2">
        <v>6</v>
      </c>
      <c r="E16" s="2">
        <v>10</v>
      </c>
      <c r="F16" s="2">
        <v>5</v>
      </c>
      <c r="G16" s="2">
        <v>6</v>
      </c>
      <c r="H16" s="2">
        <v>9</v>
      </c>
      <c r="I16" s="2">
        <v>7</v>
      </c>
      <c r="J16" s="2">
        <v>5</v>
      </c>
      <c r="K16" s="2">
        <v>10</v>
      </c>
    </row>
    <row r="17" spans="1:21" ht="16.149999999999999" customHeight="1" thickBot="1" x14ac:dyDescent="0.3">
      <c r="A17" s="33" t="s">
        <v>9</v>
      </c>
      <c r="B17" s="2">
        <v>18</v>
      </c>
      <c r="C17" s="2">
        <v>14</v>
      </c>
      <c r="D17" s="2">
        <v>15</v>
      </c>
      <c r="E17" s="2">
        <v>13</v>
      </c>
      <c r="F17" s="2">
        <v>17</v>
      </c>
      <c r="G17" s="2">
        <v>12</v>
      </c>
      <c r="H17" s="2">
        <v>15</v>
      </c>
      <c r="I17" s="2">
        <v>11</v>
      </c>
      <c r="J17" s="2">
        <v>15</v>
      </c>
      <c r="K17" s="2">
        <v>13</v>
      </c>
    </row>
    <row r="18" spans="1:21" x14ac:dyDescent="0.25">
      <c r="A18" s="39"/>
    </row>
    <row r="19" spans="1:21" x14ac:dyDescent="0.25">
      <c r="A19" s="40" t="s">
        <v>10</v>
      </c>
      <c r="B19" s="4"/>
      <c r="C19" s="4"/>
      <c r="D19" s="4"/>
      <c r="E19" s="4"/>
      <c r="F19" s="4"/>
      <c r="G19" s="4"/>
      <c r="H19" s="4">
        <f>H6*M19/(1+M19)</f>
        <v>1583.3333333333335</v>
      </c>
      <c r="I19" s="4"/>
      <c r="J19" s="4"/>
      <c r="K19" s="4"/>
      <c r="M19">
        <v>0.2</v>
      </c>
      <c r="O19" s="45" t="s">
        <v>82</v>
      </c>
      <c r="P19" s="45"/>
      <c r="Q19" s="45"/>
      <c r="R19" s="45"/>
      <c r="S19" s="45"/>
      <c r="T19" s="45"/>
      <c r="U19" s="42"/>
    </row>
    <row r="20" spans="1:21" x14ac:dyDescent="0.25">
      <c r="A20" s="40" t="s">
        <v>29</v>
      </c>
      <c r="B20" s="4"/>
      <c r="C20" s="4"/>
      <c r="D20" s="4"/>
      <c r="E20" s="4"/>
      <c r="F20" s="4"/>
      <c r="G20" s="4"/>
      <c r="H20" s="4">
        <f>H6-H19-H7</f>
        <v>216.66666666666606</v>
      </c>
      <c r="I20" s="4"/>
      <c r="J20" s="4"/>
      <c r="K20" s="4"/>
      <c r="O20" s="45" t="s">
        <v>26</v>
      </c>
      <c r="P20" s="46"/>
      <c r="Q20" s="46"/>
      <c r="R20" s="42"/>
      <c r="S20" s="42"/>
      <c r="T20" s="42"/>
      <c r="U20" s="42"/>
    </row>
    <row r="21" spans="1:21" x14ac:dyDescent="0.25">
      <c r="A21" s="40" t="s">
        <v>16</v>
      </c>
      <c r="B21" s="4"/>
      <c r="C21" s="4"/>
      <c r="D21" s="4"/>
      <c r="E21" s="4"/>
      <c r="F21" s="4"/>
      <c r="G21" s="4"/>
      <c r="H21" s="4">
        <f>H20+H10+H11+H9+H8</f>
        <v>593.36666666666611</v>
      </c>
      <c r="I21" s="4"/>
      <c r="J21" s="4"/>
      <c r="K21" s="4"/>
      <c r="O21" s="45" t="s">
        <v>32</v>
      </c>
      <c r="P21" s="46"/>
      <c r="Q21" s="46"/>
      <c r="R21" s="42"/>
      <c r="S21" s="42"/>
      <c r="T21" s="42"/>
      <c r="U21" s="42"/>
    </row>
    <row r="22" spans="1:21" x14ac:dyDescent="0.25">
      <c r="A22" s="40" t="s">
        <v>17</v>
      </c>
      <c r="B22" s="4"/>
      <c r="C22" s="4"/>
      <c r="D22" s="4"/>
      <c r="E22" s="4"/>
      <c r="F22" s="4"/>
      <c r="G22" s="4"/>
      <c r="H22" s="4">
        <f>H21*M22</f>
        <v>118.67333333333323</v>
      </c>
      <c r="I22" s="4"/>
      <c r="J22" s="4"/>
      <c r="K22" s="4"/>
      <c r="M22">
        <v>0.2</v>
      </c>
      <c r="O22" s="45" t="s">
        <v>83</v>
      </c>
      <c r="P22" s="46"/>
      <c r="Q22" s="46"/>
      <c r="R22" s="46"/>
      <c r="S22" s="46"/>
      <c r="T22" s="46"/>
      <c r="U22" s="46"/>
    </row>
    <row r="23" spans="1:21" x14ac:dyDescent="0.25">
      <c r="A23" s="40" t="s">
        <v>18</v>
      </c>
      <c r="B23" s="4"/>
      <c r="C23" s="4"/>
      <c r="D23" s="4"/>
      <c r="E23" s="4"/>
      <c r="F23" s="4"/>
      <c r="G23" s="4"/>
      <c r="H23" s="4">
        <f>H21-H22</f>
        <v>474.69333333333287</v>
      </c>
      <c r="I23" s="4"/>
      <c r="J23" s="4"/>
      <c r="K23" s="4"/>
      <c r="O23" s="45" t="s">
        <v>31</v>
      </c>
      <c r="P23" s="46"/>
      <c r="Q23" s="46"/>
      <c r="R23" s="42"/>
      <c r="S23" s="42"/>
      <c r="T23" s="42"/>
      <c r="U23" s="42"/>
    </row>
    <row r="24" spans="1:21" x14ac:dyDescent="0.25">
      <c r="A24" s="40" t="s">
        <v>19</v>
      </c>
      <c r="B24" s="4"/>
      <c r="C24" s="4"/>
      <c r="D24" s="4"/>
      <c r="E24" s="4"/>
      <c r="F24" s="4"/>
      <c r="G24" s="4"/>
      <c r="H24" s="4">
        <f>H23-H13</f>
        <v>461.69333333333287</v>
      </c>
      <c r="I24" s="4"/>
      <c r="J24" s="4"/>
      <c r="K24" s="4"/>
      <c r="O24" s="45" t="s">
        <v>40</v>
      </c>
      <c r="P24" s="47"/>
      <c r="Q24" s="47"/>
    </row>
    <row r="25" spans="1:21" x14ac:dyDescent="0.25">
      <c r="A25" s="40" t="s">
        <v>11</v>
      </c>
      <c r="B25" s="4"/>
      <c r="C25" s="4"/>
      <c r="D25" s="4"/>
      <c r="E25" s="4"/>
      <c r="F25" s="4"/>
      <c r="G25" s="4"/>
      <c r="H25" s="4">
        <f>H24*H14/100</f>
        <v>23.084666666666646</v>
      </c>
      <c r="I25" s="4"/>
      <c r="J25" s="4"/>
      <c r="K25" s="4"/>
      <c r="O25" s="45" t="s">
        <v>84</v>
      </c>
      <c r="P25" s="47"/>
      <c r="Q25" s="47"/>
      <c r="R25" s="47"/>
      <c r="S25" s="47"/>
      <c r="T25" s="47"/>
    </row>
    <row r="26" spans="1:21" x14ac:dyDescent="0.25">
      <c r="A26" s="40" t="s">
        <v>20</v>
      </c>
      <c r="B26" s="4"/>
      <c r="C26" s="4"/>
      <c r="D26" s="4"/>
      <c r="E26" s="4"/>
      <c r="F26" s="4"/>
      <c r="G26" s="4"/>
      <c r="H26" s="4">
        <f>H15*H12*H16*H17/(100*100)</f>
        <v>4.3739999999999997</v>
      </c>
      <c r="I26" s="4"/>
      <c r="J26" s="4"/>
      <c r="K26" s="4"/>
      <c r="O26" s="45" t="s">
        <v>85</v>
      </c>
      <c r="P26" s="47"/>
      <c r="Q26" s="47"/>
      <c r="R26" s="47"/>
      <c r="S26" s="47"/>
      <c r="T26" s="47"/>
      <c r="U26" s="47"/>
    </row>
    <row r="27" spans="1:21" x14ac:dyDescent="0.25">
      <c r="A27" s="40" t="s">
        <v>12</v>
      </c>
      <c r="B27" s="4"/>
      <c r="C27" s="4"/>
      <c r="D27" s="4"/>
      <c r="E27" s="4"/>
      <c r="F27" s="4"/>
      <c r="G27" s="4"/>
      <c r="H27" s="4">
        <f>H25-H26</f>
        <v>18.710666666666647</v>
      </c>
      <c r="I27" s="4"/>
      <c r="J27" s="4"/>
      <c r="K27" s="4"/>
      <c r="O27" s="45" t="s">
        <v>49</v>
      </c>
      <c r="P27" s="47"/>
      <c r="Q27" s="47"/>
    </row>
    <row r="28" spans="1:21" x14ac:dyDescent="0.25">
      <c r="A28" s="40" t="s">
        <v>13</v>
      </c>
      <c r="B28" s="7"/>
      <c r="C28" s="7"/>
      <c r="D28" s="7"/>
      <c r="E28" s="7"/>
      <c r="F28" s="7"/>
      <c r="G28" s="7"/>
      <c r="H28" s="7">
        <f>H15*1000*(100 - H16)/100</f>
        <v>16380</v>
      </c>
      <c r="I28" s="7"/>
      <c r="J28" s="7"/>
      <c r="K28" s="7"/>
      <c r="O28" s="45" t="s">
        <v>87</v>
      </c>
      <c r="P28" s="47"/>
      <c r="Q28" s="47"/>
      <c r="R28" s="47"/>
      <c r="S28" s="47"/>
    </row>
    <row r="29" spans="1:21" x14ac:dyDescent="0.25">
      <c r="A29" s="40" t="s">
        <v>14</v>
      </c>
      <c r="B29" s="5"/>
      <c r="C29" s="5"/>
      <c r="D29" s="5"/>
      <c r="E29" s="5"/>
      <c r="F29" s="5"/>
      <c r="G29" s="5"/>
      <c r="H29" s="4">
        <f>(H27*1000)/(H28*H12)*100</f>
        <v>6.346040790485227</v>
      </c>
      <c r="I29" s="5"/>
      <c r="J29" s="5"/>
      <c r="K29" s="5"/>
      <c r="O29" s="45" t="s">
        <v>86</v>
      </c>
      <c r="P29" s="47"/>
      <c r="Q29" s="47"/>
      <c r="R29" s="47"/>
      <c r="S29" s="47"/>
      <c r="T29" s="47"/>
    </row>
    <row r="30" spans="1:21" x14ac:dyDescent="0.25">
      <c r="A30" s="40" t="s">
        <v>15</v>
      </c>
      <c r="B30" s="5"/>
      <c r="C30" s="5"/>
      <c r="D30" s="5"/>
      <c r="E30" s="5"/>
      <c r="F30" s="5"/>
      <c r="G30" s="5"/>
      <c r="H30" s="4">
        <f>H27*1000/H28</f>
        <v>1.142287342287341</v>
      </c>
      <c r="I30" s="5"/>
      <c r="J30" s="5"/>
      <c r="K30" s="5"/>
      <c r="O30" s="45" t="s">
        <v>88</v>
      </c>
      <c r="P30" s="47"/>
      <c r="Q30" s="47"/>
      <c r="R30" s="47"/>
      <c r="S30" s="47"/>
    </row>
    <row r="32" spans="1:21" x14ac:dyDescent="0.25">
      <c r="A32" s="41"/>
    </row>
  </sheetData>
  <mergeCells count="14">
    <mergeCell ref="O30:S30"/>
    <mergeCell ref="A4:A5"/>
    <mergeCell ref="B4:K4"/>
    <mergeCell ref="O24:Q24"/>
    <mergeCell ref="O25:T25"/>
    <mergeCell ref="O26:U26"/>
    <mergeCell ref="O27:Q27"/>
    <mergeCell ref="O29:T29"/>
    <mergeCell ref="O28:S28"/>
    <mergeCell ref="O19:T19"/>
    <mergeCell ref="O20:Q20"/>
    <mergeCell ref="O21:Q21"/>
    <mergeCell ref="O22:U22"/>
    <mergeCell ref="O23:Q2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topLeftCell="A8" zoomScale="94" workbookViewId="0">
      <selection activeCell="A25" sqref="A25"/>
    </sheetView>
  </sheetViews>
  <sheetFormatPr defaultRowHeight="15" x14ac:dyDescent="0.25"/>
  <cols>
    <col min="1" max="1" width="114.28515625" customWidth="1"/>
  </cols>
  <sheetData>
    <row r="1" spans="1:1" ht="18.75" x14ac:dyDescent="0.25">
      <c r="A1" s="8" t="s">
        <v>25</v>
      </c>
    </row>
    <row r="2" spans="1:1" ht="50.25" x14ac:dyDescent="0.25">
      <c r="A2" s="17" t="s">
        <v>36</v>
      </c>
    </row>
    <row r="3" spans="1:1" ht="15.75" x14ac:dyDescent="0.25">
      <c r="A3" s="11" t="s">
        <v>26</v>
      </c>
    </row>
    <row r="4" spans="1:1" ht="31.5" x14ac:dyDescent="0.25">
      <c r="A4" s="14" t="s">
        <v>37</v>
      </c>
    </row>
    <row r="5" spans="1:1" ht="15.75" x14ac:dyDescent="0.25">
      <c r="A5" s="11" t="s">
        <v>28</v>
      </c>
    </row>
    <row r="6" spans="1:1" ht="15.75" x14ac:dyDescent="0.25">
      <c r="A6" s="15" t="s">
        <v>27</v>
      </c>
    </row>
    <row r="7" spans="1:1" ht="15.75" x14ac:dyDescent="0.25">
      <c r="A7" s="18" t="s">
        <v>30</v>
      </c>
    </row>
    <row r="8" spans="1:1" ht="15.75" x14ac:dyDescent="0.25">
      <c r="A8" s="11" t="s">
        <v>32</v>
      </c>
    </row>
    <row r="9" spans="1:1" ht="47.25" x14ac:dyDescent="0.25">
      <c r="A9" s="16" t="s">
        <v>34</v>
      </c>
    </row>
    <row r="10" spans="1:1" ht="31.5" x14ac:dyDescent="0.25">
      <c r="A10" s="19" t="s">
        <v>35</v>
      </c>
    </row>
    <row r="11" spans="1:1" ht="15.75" x14ac:dyDescent="0.25">
      <c r="A11" s="11" t="s">
        <v>31</v>
      </c>
    </row>
    <row r="12" spans="1:1" ht="18.75" x14ac:dyDescent="0.25">
      <c r="A12" s="14" t="s">
        <v>38</v>
      </c>
    </row>
    <row r="13" spans="1:1" ht="18.75" x14ac:dyDescent="0.25">
      <c r="A13" s="17" t="s">
        <v>39</v>
      </c>
    </row>
    <row r="14" spans="1:1" ht="15.75" x14ac:dyDescent="0.25">
      <c r="A14" s="11" t="s">
        <v>40</v>
      </c>
    </row>
    <row r="15" spans="1:1" ht="31.5" x14ac:dyDescent="0.25">
      <c r="A15" s="13" t="s">
        <v>41</v>
      </c>
    </row>
    <row r="16" spans="1:1" ht="18.75" x14ac:dyDescent="0.25">
      <c r="A16" s="17" t="s">
        <v>42</v>
      </c>
    </row>
    <row r="17" spans="1:1" ht="15.75" x14ac:dyDescent="0.25">
      <c r="A17" s="12" t="s">
        <v>48</v>
      </c>
    </row>
    <row r="18" spans="1:1" ht="21" customHeight="1" x14ac:dyDescent="0.25">
      <c r="A18" s="13" t="s">
        <v>43</v>
      </c>
    </row>
    <row r="19" spans="1:1" ht="38.1" customHeight="1" x14ac:dyDescent="0.25">
      <c r="A19" s="17" t="s">
        <v>44</v>
      </c>
    </row>
    <row r="20" spans="1:1" ht="15.75" x14ac:dyDescent="0.25">
      <c r="A20" s="12" t="s">
        <v>47</v>
      </c>
    </row>
    <row r="21" spans="1:1" ht="56.25" x14ac:dyDescent="0.25">
      <c r="A21" s="13" t="s">
        <v>46</v>
      </c>
    </row>
    <row r="22" spans="1:1" ht="18.75" x14ac:dyDescent="0.25">
      <c r="A22" s="17" t="s">
        <v>45</v>
      </c>
    </row>
    <row r="23" spans="1:1" ht="15.75" x14ac:dyDescent="0.25">
      <c r="A23" s="12" t="s">
        <v>49</v>
      </c>
    </row>
    <row r="24" spans="1:1" ht="18.75" x14ac:dyDescent="0.25">
      <c r="A24" s="17" t="s">
        <v>50</v>
      </c>
    </row>
    <row r="25" spans="1:1" ht="15.75" x14ac:dyDescent="0.25">
      <c r="A25" s="12" t="s">
        <v>51</v>
      </c>
    </row>
    <row r="26" spans="1:1" ht="15.75" x14ac:dyDescent="0.25">
      <c r="A26" s="9"/>
    </row>
    <row r="27" spans="1:1" ht="15.75" x14ac:dyDescent="0.25">
      <c r="A27" s="10"/>
    </row>
    <row r="28" spans="1:1" ht="15.75" x14ac:dyDescent="0.25">
      <c r="A28" s="10"/>
    </row>
    <row r="29" spans="1:1" ht="15.75" x14ac:dyDescent="0.25">
      <c r="A29" s="10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7"/>
  <sheetViews>
    <sheetView tabSelected="1" zoomScale="94" zoomScaleNormal="84" workbookViewId="0">
      <selection activeCell="H45" sqref="H45"/>
    </sheetView>
  </sheetViews>
  <sheetFormatPr defaultRowHeight="15" x14ac:dyDescent="0.25"/>
  <cols>
    <col min="1" max="1" width="41.85546875" customWidth="1"/>
    <col min="7" max="7" width="9.5703125" customWidth="1"/>
    <col min="14" max="14" width="14" customWidth="1"/>
  </cols>
  <sheetData>
    <row r="1" spans="1:21" ht="34.9" customHeight="1" thickBot="1" x14ac:dyDescent="0.35">
      <c r="A1" s="56" t="s">
        <v>81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21" ht="15.75" thickBot="1" x14ac:dyDescent="0.3">
      <c r="A2" s="54" t="s">
        <v>0</v>
      </c>
      <c r="B2" s="50" t="s">
        <v>1</v>
      </c>
      <c r="C2" s="51"/>
      <c r="D2" s="51"/>
      <c r="E2" s="51"/>
      <c r="F2" s="51"/>
      <c r="G2" s="51"/>
      <c r="H2" s="51"/>
      <c r="I2" s="51"/>
      <c r="J2" s="51"/>
      <c r="K2" s="52"/>
      <c r="N2" s="47" t="s">
        <v>89</v>
      </c>
      <c r="O2" s="47"/>
      <c r="P2" s="47"/>
      <c r="Q2" s="47"/>
      <c r="R2" s="47"/>
      <c r="S2" s="47"/>
    </row>
    <row r="3" spans="1:21" ht="15.75" thickBot="1" x14ac:dyDescent="0.3">
      <c r="A3" s="55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N3" s="43" t="s">
        <v>90</v>
      </c>
    </row>
    <row r="4" spans="1:21" ht="16.7" customHeight="1" x14ac:dyDescent="0.25">
      <c r="A4" s="25" t="s">
        <v>54</v>
      </c>
      <c r="B4" s="26">
        <v>3</v>
      </c>
      <c r="C4" s="26">
        <v>4</v>
      </c>
      <c r="D4" s="26">
        <v>5</v>
      </c>
      <c r="E4" s="26">
        <v>6</v>
      </c>
      <c r="F4" s="26">
        <v>7</v>
      </c>
      <c r="G4" s="26">
        <v>8</v>
      </c>
      <c r="H4" s="26">
        <v>9</v>
      </c>
      <c r="I4" s="26">
        <v>10</v>
      </c>
      <c r="J4" s="26">
        <v>11</v>
      </c>
      <c r="K4" s="26">
        <v>12</v>
      </c>
      <c r="N4" s="47" t="s">
        <v>91</v>
      </c>
      <c r="O4" s="47"/>
      <c r="P4" s="47"/>
      <c r="Q4" s="47"/>
    </row>
    <row r="5" spans="1:21" ht="17.25" customHeight="1" x14ac:dyDescent="0.25">
      <c r="A5" s="22" t="s">
        <v>72</v>
      </c>
      <c r="B5" s="23">
        <f>SUM(B6:B17)</f>
        <v>100</v>
      </c>
      <c r="C5" s="23">
        <f t="shared" ref="C5:K5" si="0">SUM(C6:C17)</f>
        <v>100</v>
      </c>
      <c r="D5" s="23">
        <f t="shared" si="0"/>
        <v>100</v>
      </c>
      <c r="E5" s="23">
        <f t="shared" si="0"/>
        <v>100</v>
      </c>
      <c r="F5" s="23">
        <f t="shared" si="0"/>
        <v>100</v>
      </c>
      <c r="G5" s="23">
        <f t="shared" si="0"/>
        <v>100</v>
      </c>
      <c r="H5" s="23">
        <f t="shared" si="0"/>
        <v>100</v>
      </c>
      <c r="I5" s="23">
        <f t="shared" si="0"/>
        <v>100</v>
      </c>
      <c r="J5" s="23">
        <f t="shared" si="0"/>
        <v>100</v>
      </c>
      <c r="K5" s="23">
        <f t="shared" si="0"/>
        <v>100</v>
      </c>
      <c r="N5" t="s">
        <v>92</v>
      </c>
    </row>
    <row r="6" spans="1:21" ht="17.25" customHeight="1" x14ac:dyDescent="0.25">
      <c r="A6" s="27" t="s">
        <v>60</v>
      </c>
      <c r="B6" s="23">
        <v>30</v>
      </c>
      <c r="C6" s="23">
        <v>20</v>
      </c>
      <c r="D6" s="23">
        <v>15</v>
      </c>
      <c r="E6" s="23">
        <v>40</v>
      </c>
      <c r="F6" s="23">
        <v>25</v>
      </c>
      <c r="G6" s="23">
        <v>5</v>
      </c>
      <c r="H6" s="23">
        <v>10</v>
      </c>
      <c r="I6" s="23">
        <v>30</v>
      </c>
      <c r="J6" s="23">
        <v>5</v>
      </c>
      <c r="K6" s="23">
        <v>10</v>
      </c>
      <c r="N6" t="s">
        <v>93</v>
      </c>
    </row>
    <row r="7" spans="1:21" ht="17.25" customHeight="1" x14ac:dyDescent="0.25">
      <c r="A7" s="27" t="s">
        <v>61</v>
      </c>
      <c r="B7" s="23">
        <v>20</v>
      </c>
      <c r="C7" s="23">
        <v>10</v>
      </c>
      <c r="D7" s="23">
        <v>15</v>
      </c>
      <c r="E7" s="23">
        <v>10</v>
      </c>
      <c r="F7" s="23">
        <v>20</v>
      </c>
      <c r="G7" s="23">
        <v>20</v>
      </c>
      <c r="H7" s="23">
        <v>15</v>
      </c>
      <c r="I7" s="23">
        <v>5</v>
      </c>
      <c r="J7" s="23">
        <v>10</v>
      </c>
      <c r="K7" s="23">
        <v>15</v>
      </c>
      <c r="N7" s="53" t="s">
        <v>94</v>
      </c>
      <c r="O7" s="53"/>
    </row>
    <row r="8" spans="1:21" ht="17.25" customHeight="1" x14ac:dyDescent="0.25">
      <c r="A8" s="27" t="s">
        <v>62</v>
      </c>
      <c r="B8" s="23">
        <v>50</v>
      </c>
      <c r="C8" s="23">
        <v>40</v>
      </c>
      <c r="D8" s="23">
        <v>20</v>
      </c>
      <c r="E8" s="23">
        <v>10</v>
      </c>
      <c r="F8" s="23">
        <v>10</v>
      </c>
      <c r="G8" s="23">
        <v>15</v>
      </c>
      <c r="H8" s="23">
        <v>15</v>
      </c>
      <c r="I8" s="23">
        <v>5</v>
      </c>
      <c r="J8" s="23">
        <v>10</v>
      </c>
      <c r="K8" s="23">
        <v>15</v>
      </c>
      <c r="N8" t="s">
        <v>95</v>
      </c>
      <c r="O8">
        <f>H6+H7+H8+H9+H11+H12+H13+H14</f>
        <v>75</v>
      </c>
    </row>
    <row r="9" spans="1:21" ht="17.25" customHeight="1" x14ac:dyDescent="0.25">
      <c r="A9" s="27" t="s">
        <v>63</v>
      </c>
      <c r="B9" s="23"/>
      <c r="C9" s="23">
        <v>30</v>
      </c>
      <c r="D9" s="23">
        <v>20</v>
      </c>
      <c r="E9" s="23">
        <v>10</v>
      </c>
      <c r="F9" s="23">
        <v>15</v>
      </c>
      <c r="G9" s="23">
        <v>25</v>
      </c>
      <c r="H9" s="23">
        <v>10</v>
      </c>
      <c r="I9" s="23">
        <v>5</v>
      </c>
      <c r="J9" s="23">
        <v>10</v>
      </c>
      <c r="K9" s="23">
        <v>5</v>
      </c>
      <c r="N9" s="53" t="s">
        <v>96</v>
      </c>
      <c r="O9" s="53"/>
      <c r="P9" s="53"/>
      <c r="Q9" s="53"/>
      <c r="R9" s="53"/>
      <c r="S9" s="53"/>
      <c r="T9" s="53"/>
      <c r="U9" s="53"/>
    </row>
    <row r="10" spans="1:21" ht="17.25" customHeight="1" x14ac:dyDescent="0.25">
      <c r="A10" s="27" t="s">
        <v>64</v>
      </c>
      <c r="B10" s="23"/>
      <c r="C10" s="23"/>
      <c r="D10" s="23">
        <v>30</v>
      </c>
      <c r="E10" s="23">
        <v>15</v>
      </c>
      <c r="F10" s="23">
        <v>5</v>
      </c>
      <c r="G10" s="23">
        <v>10</v>
      </c>
      <c r="H10" s="23">
        <v>25</v>
      </c>
      <c r="I10" s="23">
        <v>5</v>
      </c>
      <c r="J10" s="23">
        <v>5</v>
      </c>
      <c r="K10" s="23">
        <v>5</v>
      </c>
      <c r="N10" s="53" t="s">
        <v>97</v>
      </c>
      <c r="O10" s="53"/>
      <c r="P10" s="53"/>
    </row>
    <row r="11" spans="1:21" ht="17.25" customHeight="1" x14ac:dyDescent="0.25">
      <c r="A11" s="27" t="s">
        <v>65</v>
      </c>
      <c r="B11" s="23"/>
      <c r="C11" s="23"/>
      <c r="D11" s="23"/>
      <c r="E11" s="23">
        <v>15</v>
      </c>
      <c r="F11" s="23">
        <v>20</v>
      </c>
      <c r="G11" s="23">
        <v>5</v>
      </c>
      <c r="H11" s="23">
        <v>5</v>
      </c>
      <c r="I11" s="23">
        <v>10</v>
      </c>
      <c r="J11" s="23">
        <v>5</v>
      </c>
      <c r="K11" s="23">
        <v>5</v>
      </c>
      <c r="N11" s="44">
        <v>100</v>
      </c>
    </row>
    <row r="12" spans="1:21" ht="17.25" customHeight="1" x14ac:dyDescent="0.25">
      <c r="A12" s="27" t="s">
        <v>66</v>
      </c>
      <c r="B12" s="23"/>
      <c r="C12" s="23"/>
      <c r="D12" s="23"/>
      <c r="E12" s="23"/>
      <c r="F12" s="23">
        <v>5</v>
      </c>
      <c r="G12" s="23">
        <v>10</v>
      </c>
      <c r="H12" s="23">
        <v>5</v>
      </c>
      <c r="I12" s="23">
        <v>10</v>
      </c>
      <c r="J12" s="23">
        <v>15</v>
      </c>
      <c r="K12" s="23">
        <v>10</v>
      </c>
      <c r="N12" s="53" t="s">
        <v>98</v>
      </c>
      <c r="O12" s="53"/>
      <c r="P12" s="53"/>
      <c r="Q12" s="53"/>
      <c r="R12" s="53"/>
      <c r="S12" s="53"/>
      <c r="T12" s="53"/>
      <c r="U12" s="53"/>
    </row>
    <row r="13" spans="1:21" ht="17.25" customHeight="1" x14ac:dyDescent="0.25">
      <c r="A13" s="27" t="s">
        <v>67</v>
      </c>
      <c r="B13" s="23"/>
      <c r="C13" s="23"/>
      <c r="D13" s="23"/>
      <c r="E13" s="23"/>
      <c r="F13" s="23"/>
      <c r="G13" s="23">
        <v>10</v>
      </c>
      <c r="H13" s="23">
        <v>10</v>
      </c>
      <c r="I13" s="23">
        <v>15</v>
      </c>
      <c r="J13" s="23">
        <v>10</v>
      </c>
      <c r="K13" s="23">
        <v>5</v>
      </c>
      <c r="N13" s="53" t="s">
        <v>78</v>
      </c>
      <c r="O13" s="53"/>
      <c r="P13" s="53"/>
    </row>
    <row r="14" spans="1:21" ht="17.25" customHeight="1" x14ac:dyDescent="0.25">
      <c r="A14" s="27" t="s">
        <v>68</v>
      </c>
      <c r="B14" s="23"/>
      <c r="C14" s="23"/>
      <c r="D14" s="23"/>
      <c r="E14" s="23"/>
      <c r="F14" s="23"/>
      <c r="G14" s="23"/>
      <c r="H14" s="23">
        <v>5</v>
      </c>
      <c r="I14" s="23">
        <v>10</v>
      </c>
      <c r="J14" s="23">
        <v>5</v>
      </c>
      <c r="K14" s="23">
        <v>5</v>
      </c>
    </row>
    <row r="15" spans="1:21" ht="17.25" customHeight="1" x14ac:dyDescent="0.25">
      <c r="A15" s="27" t="s">
        <v>69</v>
      </c>
      <c r="B15" s="23"/>
      <c r="C15" s="23"/>
      <c r="D15" s="23"/>
      <c r="E15" s="23"/>
      <c r="F15" s="23"/>
      <c r="G15" s="23"/>
      <c r="H15" s="23"/>
      <c r="I15" s="23">
        <v>5</v>
      </c>
      <c r="J15" s="23">
        <v>5</v>
      </c>
      <c r="K15" s="23">
        <v>5</v>
      </c>
    </row>
    <row r="16" spans="1:21" ht="17.25" customHeight="1" x14ac:dyDescent="0.25">
      <c r="A16" s="27" t="s">
        <v>70</v>
      </c>
      <c r="B16" s="23"/>
      <c r="C16" s="23"/>
      <c r="D16" s="23"/>
      <c r="E16" s="23"/>
      <c r="F16" s="23"/>
      <c r="G16" s="23"/>
      <c r="H16" s="23"/>
      <c r="I16" s="23"/>
      <c r="J16" s="23">
        <v>20</v>
      </c>
      <c r="K16" s="23">
        <v>10</v>
      </c>
    </row>
    <row r="17" spans="1:11" ht="17.25" customHeight="1" x14ac:dyDescent="0.25">
      <c r="A17" s="27" t="s">
        <v>71</v>
      </c>
      <c r="B17" s="23"/>
      <c r="C17" s="23"/>
      <c r="D17" s="23"/>
      <c r="E17" s="23"/>
      <c r="F17" s="23"/>
      <c r="G17" s="23"/>
      <c r="H17" s="23"/>
      <c r="I17" s="23"/>
      <c r="J17" s="23"/>
      <c r="K17" s="23">
        <v>10</v>
      </c>
    </row>
    <row r="18" spans="1:11" ht="24.75" customHeight="1" x14ac:dyDescent="0.25">
      <c r="A18" s="24" t="s">
        <v>55</v>
      </c>
      <c r="B18" s="23" t="s">
        <v>60</v>
      </c>
      <c r="C18" s="23" t="s">
        <v>62</v>
      </c>
      <c r="D18" s="23" t="s">
        <v>61</v>
      </c>
      <c r="E18" s="23" t="s">
        <v>60</v>
      </c>
      <c r="F18" s="23" t="s">
        <v>65</v>
      </c>
      <c r="G18" s="23" t="s">
        <v>73</v>
      </c>
      <c r="H18" s="23" t="s">
        <v>64</v>
      </c>
      <c r="I18" s="23" t="s">
        <v>60</v>
      </c>
      <c r="J18" s="23" t="s">
        <v>66</v>
      </c>
      <c r="K18" s="23" t="s">
        <v>62</v>
      </c>
    </row>
    <row r="19" spans="1:11" ht="14.1" customHeight="1" x14ac:dyDescent="0.25">
      <c r="A19" s="24" t="s">
        <v>56</v>
      </c>
      <c r="B19" s="23">
        <v>105</v>
      </c>
      <c r="C19" s="23">
        <v>220</v>
      </c>
      <c r="D19" s="23">
        <v>128</v>
      </c>
      <c r="E19" s="23">
        <v>300</v>
      </c>
      <c r="F19" s="23">
        <v>260</v>
      </c>
      <c r="G19" s="23">
        <v>180</v>
      </c>
      <c r="H19" s="23">
        <v>94</v>
      </c>
      <c r="I19" s="23">
        <v>146</v>
      </c>
      <c r="J19" s="23">
        <v>232</v>
      </c>
      <c r="K19" s="23">
        <v>330</v>
      </c>
    </row>
    <row r="21" spans="1:11" x14ac:dyDescent="0.25">
      <c r="A21" s="3" t="s">
        <v>57</v>
      </c>
      <c r="B21" s="4"/>
      <c r="C21" s="4"/>
      <c r="D21" s="4"/>
      <c r="E21" s="4"/>
      <c r="F21" s="4"/>
      <c r="G21" s="4"/>
      <c r="H21" s="4">
        <f>H19*H10/100</f>
        <v>23.5</v>
      </c>
      <c r="I21" s="4"/>
      <c r="J21" s="4"/>
      <c r="K21" s="4"/>
    </row>
    <row r="22" spans="1:11" x14ac:dyDescent="0.25">
      <c r="A22" s="3" t="s">
        <v>58</v>
      </c>
      <c r="B22" s="4">
        <v>100</v>
      </c>
      <c r="C22" s="4">
        <v>100</v>
      </c>
      <c r="D22" s="4">
        <v>100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</row>
    <row r="23" spans="1:11" x14ac:dyDescent="0.25">
      <c r="A23" s="28" t="s">
        <v>60</v>
      </c>
      <c r="B23" s="4"/>
      <c r="C23" s="4"/>
      <c r="D23" s="4"/>
      <c r="E23" s="4"/>
      <c r="F23" s="4"/>
      <c r="G23" s="4"/>
      <c r="H23" s="4">
        <f>H6/O8*N11</f>
        <v>13.333333333333334</v>
      </c>
      <c r="I23" s="4"/>
      <c r="J23" s="4"/>
      <c r="K23" s="4"/>
    </row>
    <row r="24" spans="1:11" x14ac:dyDescent="0.25">
      <c r="A24" s="28" t="s">
        <v>61</v>
      </c>
      <c r="B24" s="4"/>
      <c r="C24" s="4"/>
      <c r="D24" s="4"/>
      <c r="E24" s="4"/>
      <c r="F24" s="4"/>
      <c r="G24" s="4"/>
      <c r="H24" s="4">
        <f>H7/O8*N11</f>
        <v>20</v>
      </c>
      <c r="I24" s="4"/>
      <c r="J24" s="4"/>
      <c r="K24" s="4"/>
    </row>
    <row r="25" spans="1:11" x14ac:dyDescent="0.25">
      <c r="A25" s="28" t="s">
        <v>62</v>
      </c>
      <c r="B25" s="4"/>
      <c r="C25" s="4"/>
      <c r="D25" s="4"/>
      <c r="E25" s="4"/>
      <c r="F25" s="4"/>
      <c r="G25" s="4"/>
      <c r="H25" s="4">
        <f>H8/O8*N11</f>
        <v>20</v>
      </c>
      <c r="I25" s="4"/>
      <c r="J25" s="4"/>
      <c r="K25" s="4"/>
    </row>
    <row r="26" spans="1:11" x14ac:dyDescent="0.25">
      <c r="A26" s="28" t="s">
        <v>63</v>
      </c>
      <c r="B26" s="4"/>
      <c r="C26" s="4"/>
      <c r="D26" s="4"/>
      <c r="E26" s="4"/>
      <c r="F26" s="4"/>
      <c r="G26" s="4"/>
      <c r="H26" s="4">
        <f>H9/O8*N11</f>
        <v>13.333333333333334</v>
      </c>
      <c r="I26" s="4"/>
      <c r="J26" s="4"/>
      <c r="K26" s="4"/>
    </row>
    <row r="27" spans="1:11" x14ac:dyDescent="0.25">
      <c r="A27" s="28" t="s">
        <v>64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28" t="s">
        <v>65</v>
      </c>
      <c r="B28" s="4"/>
      <c r="C28" s="4"/>
      <c r="D28" s="4"/>
      <c r="E28" s="4"/>
      <c r="F28" s="4"/>
      <c r="G28" s="4"/>
      <c r="H28" s="4">
        <f>H11/O8*N11</f>
        <v>6.666666666666667</v>
      </c>
      <c r="I28" s="4"/>
      <c r="J28" s="4"/>
      <c r="K28" s="4"/>
    </row>
    <row r="29" spans="1:11" x14ac:dyDescent="0.25">
      <c r="A29" s="28" t="s">
        <v>66</v>
      </c>
      <c r="B29" s="4"/>
      <c r="C29" s="4"/>
      <c r="D29" s="4"/>
      <c r="E29" s="4"/>
      <c r="F29" s="4"/>
      <c r="G29" s="4"/>
      <c r="H29" s="4">
        <f>H12/O8*100</f>
        <v>6.666666666666667</v>
      </c>
      <c r="I29" s="4"/>
      <c r="J29" s="4"/>
      <c r="K29" s="4"/>
    </row>
    <row r="30" spans="1:11" x14ac:dyDescent="0.25">
      <c r="A30" s="28" t="s">
        <v>67</v>
      </c>
      <c r="B30" s="4"/>
      <c r="C30" s="4"/>
      <c r="D30" s="4"/>
      <c r="E30" s="4"/>
      <c r="F30" s="4"/>
      <c r="G30" s="4"/>
      <c r="H30" s="4">
        <f>H13/O8*N11</f>
        <v>13.333333333333334</v>
      </c>
      <c r="I30" s="4"/>
      <c r="J30" s="4"/>
      <c r="K30" s="4"/>
    </row>
    <row r="31" spans="1:11" x14ac:dyDescent="0.25">
      <c r="A31" s="28" t="s">
        <v>68</v>
      </c>
      <c r="B31" s="4"/>
      <c r="C31" s="4"/>
      <c r="D31" s="4"/>
      <c r="E31" s="4"/>
      <c r="F31" s="4"/>
      <c r="G31" s="4"/>
      <c r="H31" s="4">
        <f>H14/O8*N11</f>
        <v>6.666666666666667</v>
      </c>
      <c r="I31" s="4"/>
      <c r="J31" s="4"/>
      <c r="K31" s="4"/>
    </row>
    <row r="32" spans="1:11" x14ac:dyDescent="0.25">
      <c r="A32" s="28" t="s">
        <v>69</v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28" t="s">
        <v>70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28" t="s">
        <v>71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3" t="s">
        <v>59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28" t="s">
        <v>60</v>
      </c>
      <c r="B36" s="29"/>
      <c r="C36" s="29"/>
      <c r="D36" s="29"/>
      <c r="E36" s="29"/>
      <c r="F36" s="29"/>
      <c r="G36" s="29"/>
      <c r="H36" s="29">
        <f>H21*H23/N11</f>
        <v>3.1333333333333337</v>
      </c>
      <c r="I36" s="29"/>
      <c r="J36" s="29"/>
      <c r="K36" s="29"/>
    </row>
    <row r="37" spans="1:11" x14ac:dyDescent="0.25">
      <c r="A37" s="28" t="s">
        <v>61</v>
      </c>
      <c r="B37" s="29"/>
      <c r="C37" s="29"/>
      <c r="D37" s="29"/>
      <c r="E37" s="29"/>
      <c r="F37" s="29"/>
      <c r="G37" s="29"/>
      <c r="H37" s="29">
        <f>H21*H24/N11</f>
        <v>4.7</v>
      </c>
      <c r="I37" s="29"/>
      <c r="J37" s="29"/>
      <c r="K37" s="29"/>
    </row>
    <row r="38" spans="1:11" x14ac:dyDescent="0.25">
      <c r="A38" s="28" t="s">
        <v>62</v>
      </c>
      <c r="B38" s="29"/>
      <c r="C38" s="29"/>
      <c r="D38" s="29"/>
      <c r="E38" s="29"/>
      <c r="F38" s="29"/>
      <c r="G38" s="29"/>
      <c r="H38" s="29">
        <f>H21*H25/N11</f>
        <v>4.7</v>
      </c>
      <c r="I38" s="29"/>
      <c r="J38" s="29"/>
      <c r="K38" s="29"/>
    </row>
    <row r="39" spans="1:11" x14ac:dyDescent="0.25">
      <c r="A39" s="28" t="s">
        <v>63</v>
      </c>
      <c r="B39" s="29"/>
      <c r="C39" s="29"/>
      <c r="D39" s="29"/>
      <c r="E39" s="29"/>
      <c r="F39" s="29"/>
      <c r="G39" s="29"/>
      <c r="H39" s="29">
        <f>H21*H26/N11</f>
        <v>3.1333333333333337</v>
      </c>
      <c r="I39" s="29"/>
      <c r="J39" s="29"/>
      <c r="K39" s="29"/>
    </row>
    <row r="40" spans="1:11" x14ac:dyDescent="0.25">
      <c r="A40" s="28" t="s">
        <v>64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x14ac:dyDescent="0.25">
      <c r="A41" s="28" t="s">
        <v>65</v>
      </c>
      <c r="B41" s="29"/>
      <c r="C41" s="29"/>
      <c r="D41" s="29"/>
      <c r="E41" s="29"/>
      <c r="F41" s="29"/>
      <c r="G41" s="29"/>
      <c r="H41" s="29">
        <f>H21*H28/N11</f>
        <v>1.5666666666666669</v>
      </c>
      <c r="I41" s="29"/>
      <c r="J41" s="29"/>
      <c r="K41" s="29"/>
    </row>
    <row r="42" spans="1:11" x14ac:dyDescent="0.25">
      <c r="A42" s="28" t="s">
        <v>66</v>
      </c>
      <c r="B42" s="29"/>
      <c r="C42" s="29"/>
      <c r="D42" s="29"/>
      <c r="E42" s="29"/>
      <c r="F42" s="29"/>
      <c r="G42" s="29"/>
      <c r="H42" s="29">
        <f>H21*H29/N11</f>
        <v>1.5666666666666669</v>
      </c>
      <c r="I42" s="29"/>
      <c r="J42" s="29"/>
      <c r="K42" s="29"/>
    </row>
    <row r="43" spans="1:11" x14ac:dyDescent="0.25">
      <c r="A43" s="28" t="s">
        <v>67</v>
      </c>
      <c r="B43" s="29"/>
      <c r="C43" s="29"/>
      <c r="D43" s="29"/>
      <c r="E43" s="29"/>
      <c r="F43" s="29"/>
      <c r="G43" s="29"/>
      <c r="H43" s="29">
        <f>H21*H30/100</f>
        <v>3.1333333333333337</v>
      </c>
      <c r="I43" s="29"/>
      <c r="J43" s="29"/>
      <c r="K43" s="29"/>
    </row>
    <row r="44" spans="1:11" x14ac:dyDescent="0.25">
      <c r="A44" s="28" t="s">
        <v>68</v>
      </c>
      <c r="B44" s="29"/>
      <c r="C44" s="29"/>
      <c r="D44" s="29"/>
      <c r="E44" s="29"/>
      <c r="F44" s="29"/>
      <c r="G44" s="29"/>
      <c r="H44" s="29">
        <f>H21*H31/N11</f>
        <v>1.5666666666666669</v>
      </c>
      <c r="I44" s="29"/>
      <c r="J44" s="29"/>
      <c r="K44" s="29"/>
    </row>
    <row r="45" spans="1:11" x14ac:dyDescent="0.25">
      <c r="A45" s="28" t="s">
        <v>69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x14ac:dyDescent="0.25">
      <c r="A46" s="28" t="s">
        <v>70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x14ac:dyDescent="0.25">
      <c r="A47" s="28" t="s">
        <v>71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</row>
  </sheetData>
  <mergeCells count="10">
    <mergeCell ref="A2:A3"/>
    <mergeCell ref="B2:K2"/>
    <mergeCell ref="A1:K1"/>
    <mergeCell ref="N2:S2"/>
    <mergeCell ref="N4:Q4"/>
    <mergeCell ref="N13:P13"/>
    <mergeCell ref="N7:O7"/>
    <mergeCell ref="N9:U9"/>
    <mergeCell ref="N10:P10"/>
    <mergeCell ref="N12:U1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7" sqref="A7"/>
    </sheetView>
  </sheetViews>
  <sheetFormatPr defaultRowHeight="15" x14ac:dyDescent="0.25"/>
  <cols>
    <col min="1" max="1" width="79.42578125" customWidth="1"/>
  </cols>
  <sheetData>
    <row r="1" spans="1:1" ht="18.75" x14ac:dyDescent="0.25">
      <c r="A1" s="8" t="s">
        <v>25</v>
      </c>
    </row>
    <row r="2" spans="1:1" x14ac:dyDescent="0.25">
      <c r="A2" s="31" t="s">
        <v>80</v>
      </c>
    </row>
    <row r="3" spans="1:1" ht="17.25" customHeight="1" x14ac:dyDescent="0.25">
      <c r="A3" s="30" t="s">
        <v>75</v>
      </c>
    </row>
    <row r="4" spans="1:1" x14ac:dyDescent="0.25">
      <c r="A4" s="32" t="s">
        <v>74</v>
      </c>
    </row>
    <row r="5" spans="1:1" x14ac:dyDescent="0.25">
      <c r="A5" s="31" t="s">
        <v>76</v>
      </c>
    </row>
    <row r="6" spans="1:1" x14ac:dyDescent="0.25">
      <c r="A6" s="30" t="s">
        <v>77</v>
      </c>
    </row>
    <row r="7" spans="1:1" x14ac:dyDescent="0.25">
      <c r="A7" s="31" t="s">
        <v>79</v>
      </c>
    </row>
    <row r="8" spans="1:1" x14ac:dyDescent="0.25">
      <c r="A8" s="30" t="s">
        <v>78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Даниил Кальчевский</cp:lastModifiedBy>
  <cp:lastPrinted>2024-10-10T14:50:54Z</cp:lastPrinted>
  <dcterms:created xsi:type="dcterms:W3CDTF">2024-01-31T07:04:07Z</dcterms:created>
  <dcterms:modified xsi:type="dcterms:W3CDTF">2024-11-21T11:27:39Z</dcterms:modified>
</cp:coreProperties>
</file>