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Lämmermann\Documents\BA\BA\Vorbereitung\"/>
    </mc:Choice>
  </mc:AlternateContent>
  <xr:revisionPtr revIDLastSave="0" documentId="10_ncr:100000_{86769DC8-EB0B-4820-B342-209A4EABD4B3}" xr6:coauthVersionLast="31" xr6:coauthVersionMax="31" xr10:uidLastSave="{00000000-0000-0000-0000-000000000000}"/>
  <bookViews>
    <workbookView xWindow="0" yWindow="0" windowWidth="28800" windowHeight="13425" activeTab="3" xr2:uid="{7125C113-8FEB-4BFF-BC90-F37FB2712665}"/>
  </bookViews>
  <sheets>
    <sheet name="Fakultäten" sheetId="5" r:id="rId1"/>
    <sheet name="Module" sheetId="4" r:id="rId2"/>
    <sheet name="Kurse" sheetId="1" r:id="rId3"/>
    <sheet name="Kurseinheiten" sheetId="3" r:id="rId4"/>
    <sheet name="Einsatz Moodle" sheetId="2" r:id="rId5"/>
  </sheets>
  <definedNames>
    <definedName name="_xlnm._FilterDatabase" localSheetId="4" hidden="1">'Einsatz Moodle'!$A$1:$F$1</definedName>
    <definedName name="_xlnm._FilterDatabase" localSheetId="0" hidden="1">Fakultäten!$A$1:$J$1</definedName>
    <definedName name="_xlnm._FilterDatabase" localSheetId="2" hidden="1">Kurse!$A$1:$L$1</definedName>
    <definedName name="_xlnm._FilterDatabase" localSheetId="3" hidden="1">Kurseinheiten!$A$1:$P$1</definedName>
    <definedName name="_xlnm._FilterDatabase" localSheetId="1" hidden="1">Module!$A$1:$H$1</definedName>
    <definedName name="_xlnm.Print_Area" localSheetId="4">'Einsatz Moodle'!$A$1:$F$31</definedName>
    <definedName name="_xlnm.Print_Titles" localSheetId="3">Kurseinheiten!$1:$1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I8" i="1" l="1"/>
  <c r="I18" i="1"/>
  <c r="I5" i="1"/>
  <c r="I14" i="1"/>
  <c r="I7" i="1"/>
  <c r="I13" i="1"/>
  <c r="I20" i="1"/>
  <c r="I24" i="1"/>
  <c r="I11" i="1"/>
  <c r="I30" i="1"/>
  <c r="I3" i="1"/>
  <c r="I17" i="1"/>
  <c r="I15" i="1"/>
  <c r="I16" i="1"/>
  <c r="I10" i="1"/>
  <c r="I22" i="1"/>
  <c r="I19" i="1"/>
  <c r="I26" i="1"/>
  <c r="I21" i="1"/>
  <c r="I31" i="1"/>
  <c r="I6" i="1"/>
  <c r="I4" i="1"/>
  <c r="I23" i="1"/>
  <c r="I25" i="1"/>
  <c r="I27" i="1"/>
  <c r="I28" i="1"/>
  <c r="I9" i="1"/>
  <c r="I2" i="1"/>
  <c r="I12" i="1"/>
  <c r="I29" i="1"/>
  <c r="J5" i="1" l="1"/>
  <c r="B3" i="5" l="1"/>
  <c r="B2" i="5"/>
  <c r="D4" i="4"/>
  <c r="D2" i="4"/>
  <c r="D12" i="4"/>
  <c r="D3" i="4"/>
  <c r="D13" i="4"/>
  <c r="D7" i="4"/>
  <c r="D9" i="4"/>
  <c r="D16" i="4"/>
  <c r="D15" i="4"/>
  <c r="D8" i="4"/>
  <c r="D11" i="4"/>
  <c r="D5" i="4"/>
  <c r="D6" i="4"/>
  <c r="D14" i="4"/>
  <c r="D10" i="4"/>
  <c r="K30" i="1"/>
  <c r="G4" i="4" s="1"/>
  <c r="K26" i="1"/>
  <c r="K29" i="1"/>
  <c r="K23" i="1"/>
  <c r="K17" i="1"/>
  <c r="K25" i="1"/>
  <c r="K24" i="1"/>
  <c r="K20" i="1"/>
  <c r="K22" i="1"/>
  <c r="K18" i="1"/>
  <c r="K13" i="1"/>
  <c r="K12" i="1"/>
  <c r="G16" i="4" s="1"/>
  <c r="K11" i="1"/>
  <c r="K14" i="1"/>
  <c r="K9" i="1"/>
  <c r="K10" i="1"/>
  <c r="K4" i="1"/>
  <c r="G11" i="4" s="1"/>
  <c r="K8" i="1"/>
  <c r="K6" i="1"/>
  <c r="K2" i="1"/>
  <c r="K3" i="1"/>
  <c r="K5" i="1"/>
  <c r="L5" i="1" s="1"/>
  <c r="M5" i="1" s="1"/>
  <c r="K7" i="1"/>
  <c r="K16" i="1"/>
  <c r="K15" i="1"/>
  <c r="G6" i="4" s="1"/>
  <c r="K19" i="1"/>
  <c r="K27" i="1"/>
  <c r="K28" i="1"/>
  <c r="K21" i="1"/>
  <c r="J30" i="1"/>
  <c r="F4" i="4" s="1"/>
  <c r="J26" i="1"/>
  <c r="J29" i="1"/>
  <c r="J23" i="1"/>
  <c r="J17" i="1"/>
  <c r="J25" i="1"/>
  <c r="J24" i="1"/>
  <c r="J20" i="1"/>
  <c r="J22" i="1"/>
  <c r="J18" i="1"/>
  <c r="F3" i="4" s="1"/>
  <c r="J13" i="1"/>
  <c r="J12" i="1"/>
  <c r="F16" i="4" s="1"/>
  <c r="J11" i="1"/>
  <c r="J14" i="1"/>
  <c r="J9" i="1"/>
  <c r="J10" i="1"/>
  <c r="J4" i="1"/>
  <c r="F11" i="4" s="1"/>
  <c r="J8" i="1"/>
  <c r="J6" i="1"/>
  <c r="J2" i="1"/>
  <c r="J3" i="1"/>
  <c r="J7" i="1"/>
  <c r="J16" i="1"/>
  <c r="J15" i="1"/>
  <c r="F6" i="4" s="1"/>
  <c r="J19" i="1"/>
  <c r="J27" i="1"/>
  <c r="J28" i="1"/>
  <c r="J21" i="1"/>
  <c r="K31" i="1"/>
  <c r="J31" i="1"/>
  <c r="E4" i="4"/>
  <c r="E2" i="4"/>
  <c r="E7" i="4"/>
  <c r="E13" i="4"/>
  <c r="E11" i="4"/>
  <c r="E6" i="4"/>
  <c r="G3" i="4"/>
  <c r="G2" i="4"/>
  <c r="F2" i="4"/>
  <c r="E3" i="4"/>
  <c r="E16" i="4"/>
  <c r="K4" i="3"/>
  <c r="K72" i="3"/>
  <c r="L72" i="3"/>
  <c r="M72" i="3"/>
  <c r="N72" i="3"/>
  <c r="O72" i="3"/>
  <c r="P72" i="3"/>
  <c r="K69" i="3"/>
  <c r="L69" i="3"/>
  <c r="M69" i="3"/>
  <c r="N69" i="3"/>
  <c r="O69" i="3"/>
  <c r="P69" i="3"/>
  <c r="K70" i="3"/>
  <c r="L70" i="3"/>
  <c r="M70" i="3"/>
  <c r="N70" i="3"/>
  <c r="O70" i="3"/>
  <c r="P70" i="3"/>
  <c r="K67" i="3"/>
  <c r="L67" i="3"/>
  <c r="M67" i="3"/>
  <c r="N67" i="3"/>
  <c r="O67" i="3"/>
  <c r="P67" i="3"/>
  <c r="K66" i="3"/>
  <c r="L66" i="3"/>
  <c r="M66" i="3"/>
  <c r="N66" i="3"/>
  <c r="O66" i="3"/>
  <c r="P66" i="3"/>
  <c r="K68" i="3"/>
  <c r="L68" i="3"/>
  <c r="M68" i="3"/>
  <c r="N68" i="3"/>
  <c r="O68" i="3"/>
  <c r="P68" i="3"/>
  <c r="K65" i="3"/>
  <c r="L65" i="3"/>
  <c r="M65" i="3"/>
  <c r="N65" i="3"/>
  <c r="O65" i="3"/>
  <c r="P65" i="3"/>
  <c r="K60" i="3"/>
  <c r="L60" i="3"/>
  <c r="M60" i="3"/>
  <c r="N60" i="3"/>
  <c r="O60" i="3"/>
  <c r="P60" i="3"/>
  <c r="K61" i="3"/>
  <c r="L61" i="3"/>
  <c r="M61" i="3"/>
  <c r="N61" i="3"/>
  <c r="O61" i="3"/>
  <c r="P61" i="3"/>
  <c r="K63" i="3"/>
  <c r="L63" i="3"/>
  <c r="M63" i="3"/>
  <c r="N63" i="3"/>
  <c r="O63" i="3"/>
  <c r="P63" i="3"/>
  <c r="K64" i="3"/>
  <c r="L64" i="3"/>
  <c r="M64" i="3"/>
  <c r="N64" i="3"/>
  <c r="O64" i="3"/>
  <c r="P64" i="3"/>
  <c r="K62" i="3"/>
  <c r="L62" i="3"/>
  <c r="M62" i="3"/>
  <c r="N62" i="3"/>
  <c r="O62" i="3"/>
  <c r="P62" i="3"/>
  <c r="K58" i="3"/>
  <c r="L58" i="3"/>
  <c r="M58" i="3"/>
  <c r="N58" i="3"/>
  <c r="O58" i="3"/>
  <c r="P58" i="3"/>
  <c r="K55" i="3"/>
  <c r="L55" i="3"/>
  <c r="M55" i="3"/>
  <c r="N55" i="3"/>
  <c r="O55" i="3"/>
  <c r="P55" i="3"/>
  <c r="K56" i="3"/>
  <c r="L56" i="3"/>
  <c r="M56" i="3"/>
  <c r="N56" i="3"/>
  <c r="O56" i="3"/>
  <c r="P56" i="3"/>
  <c r="K59" i="3"/>
  <c r="L59" i="3"/>
  <c r="M59" i="3"/>
  <c r="N59" i="3"/>
  <c r="O59" i="3"/>
  <c r="P59" i="3"/>
  <c r="K57" i="3"/>
  <c r="L57" i="3"/>
  <c r="M57" i="3"/>
  <c r="N57" i="3"/>
  <c r="O57" i="3"/>
  <c r="P57" i="3"/>
  <c r="K54" i="3"/>
  <c r="L54" i="3"/>
  <c r="M54" i="3"/>
  <c r="N54" i="3"/>
  <c r="O54" i="3"/>
  <c r="P54" i="3"/>
  <c r="K53" i="3"/>
  <c r="L53" i="3"/>
  <c r="M53" i="3"/>
  <c r="N53" i="3"/>
  <c r="O53" i="3"/>
  <c r="P53" i="3"/>
  <c r="K52" i="3"/>
  <c r="L52" i="3"/>
  <c r="M52" i="3"/>
  <c r="N52" i="3"/>
  <c r="O52" i="3"/>
  <c r="P52" i="3"/>
  <c r="K51" i="3"/>
  <c r="L51" i="3"/>
  <c r="M51" i="3"/>
  <c r="N51" i="3"/>
  <c r="O51" i="3"/>
  <c r="P51" i="3"/>
  <c r="K50" i="3"/>
  <c r="L50" i="3"/>
  <c r="M50" i="3"/>
  <c r="N50" i="3"/>
  <c r="O50" i="3"/>
  <c r="P50" i="3"/>
  <c r="K48" i="3"/>
  <c r="L48" i="3"/>
  <c r="M48" i="3"/>
  <c r="N48" i="3"/>
  <c r="O48" i="3"/>
  <c r="P48" i="3"/>
  <c r="K49" i="3"/>
  <c r="L49" i="3"/>
  <c r="M49" i="3"/>
  <c r="N49" i="3"/>
  <c r="O49" i="3"/>
  <c r="P49" i="3"/>
  <c r="K47" i="3"/>
  <c r="L47" i="3"/>
  <c r="M47" i="3"/>
  <c r="N47" i="3"/>
  <c r="O47" i="3"/>
  <c r="P47" i="3"/>
  <c r="K46" i="3"/>
  <c r="L46" i="3"/>
  <c r="M46" i="3"/>
  <c r="N46" i="3"/>
  <c r="O46" i="3"/>
  <c r="P46" i="3"/>
  <c r="K44" i="3"/>
  <c r="L44" i="3"/>
  <c r="M44" i="3"/>
  <c r="N44" i="3"/>
  <c r="O44" i="3"/>
  <c r="P44" i="3"/>
  <c r="K45" i="3"/>
  <c r="L45" i="3"/>
  <c r="M45" i="3"/>
  <c r="N45" i="3"/>
  <c r="O45" i="3"/>
  <c r="P45" i="3"/>
  <c r="K42" i="3"/>
  <c r="L42" i="3"/>
  <c r="M42" i="3"/>
  <c r="N42" i="3"/>
  <c r="O42" i="3"/>
  <c r="P42" i="3"/>
  <c r="K43" i="3"/>
  <c r="L43" i="3"/>
  <c r="M43" i="3"/>
  <c r="N43" i="3"/>
  <c r="O43" i="3"/>
  <c r="P43" i="3"/>
  <c r="K41" i="3"/>
  <c r="L41" i="3"/>
  <c r="M41" i="3"/>
  <c r="N41" i="3"/>
  <c r="O41" i="3"/>
  <c r="P41" i="3"/>
  <c r="K40" i="3"/>
  <c r="L40" i="3"/>
  <c r="M40" i="3"/>
  <c r="N40" i="3"/>
  <c r="O40" i="3"/>
  <c r="P40" i="3"/>
  <c r="K38" i="3"/>
  <c r="L38" i="3"/>
  <c r="M38" i="3"/>
  <c r="N38" i="3"/>
  <c r="O38" i="3"/>
  <c r="P38" i="3"/>
  <c r="K37" i="3"/>
  <c r="L37" i="3"/>
  <c r="M37" i="3"/>
  <c r="N37" i="3"/>
  <c r="O37" i="3"/>
  <c r="P37" i="3"/>
  <c r="K39" i="3"/>
  <c r="L39" i="3"/>
  <c r="M39" i="3"/>
  <c r="N39" i="3"/>
  <c r="O39" i="3"/>
  <c r="P39" i="3"/>
  <c r="K30" i="3"/>
  <c r="L30" i="3"/>
  <c r="M30" i="3"/>
  <c r="N30" i="3"/>
  <c r="O30" i="3"/>
  <c r="P30" i="3"/>
  <c r="K36" i="3"/>
  <c r="L36" i="3"/>
  <c r="M36" i="3"/>
  <c r="N36" i="3"/>
  <c r="O36" i="3"/>
  <c r="P36" i="3"/>
  <c r="K34" i="3"/>
  <c r="L34" i="3"/>
  <c r="M34" i="3"/>
  <c r="N34" i="3"/>
  <c r="O34" i="3"/>
  <c r="P34" i="3"/>
  <c r="K32" i="3"/>
  <c r="L32" i="3"/>
  <c r="M32" i="3"/>
  <c r="N32" i="3"/>
  <c r="O32" i="3"/>
  <c r="P32" i="3"/>
  <c r="K31" i="3"/>
  <c r="L31" i="3"/>
  <c r="M31" i="3"/>
  <c r="N31" i="3"/>
  <c r="O31" i="3"/>
  <c r="P31" i="3"/>
  <c r="K35" i="3"/>
  <c r="L35" i="3"/>
  <c r="M35" i="3"/>
  <c r="N35" i="3"/>
  <c r="O35" i="3"/>
  <c r="P35" i="3"/>
  <c r="K33" i="3"/>
  <c r="L33" i="3"/>
  <c r="M33" i="3"/>
  <c r="N33" i="3"/>
  <c r="O33" i="3"/>
  <c r="P33" i="3"/>
  <c r="K29" i="3"/>
  <c r="L29" i="3"/>
  <c r="M29" i="3"/>
  <c r="N29" i="3"/>
  <c r="O29" i="3"/>
  <c r="P29" i="3"/>
  <c r="K28" i="3"/>
  <c r="L28" i="3"/>
  <c r="M28" i="3"/>
  <c r="N28" i="3"/>
  <c r="O28" i="3"/>
  <c r="P28" i="3"/>
  <c r="K26" i="3"/>
  <c r="L26" i="3"/>
  <c r="M26" i="3"/>
  <c r="N26" i="3"/>
  <c r="O26" i="3"/>
  <c r="P26" i="3"/>
  <c r="K27" i="3"/>
  <c r="L27" i="3"/>
  <c r="M27" i="3"/>
  <c r="N27" i="3"/>
  <c r="O27" i="3"/>
  <c r="P27" i="3"/>
  <c r="K25" i="3"/>
  <c r="L25" i="3"/>
  <c r="M25" i="3"/>
  <c r="N25" i="3"/>
  <c r="O25" i="3"/>
  <c r="P25" i="3"/>
  <c r="K22" i="3"/>
  <c r="L22" i="3"/>
  <c r="M22" i="3"/>
  <c r="N22" i="3"/>
  <c r="O22" i="3"/>
  <c r="P22" i="3"/>
  <c r="K23" i="3"/>
  <c r="L23" i="3"/>
  <c r="M23" i="3"/>
  <c r="N23" i="3"/>
  <c r="O23" i="3"/>
  <c r="P23" i="3"/>
  <c r="K24" i="3"/>
  <c r="L24" i="3"/>
  <c r="M24" i="3"/>
  <c r="N24" i="3"/>
  <c r="O24" i="3"/>
  <c r="P24" i="3"/>
  <c r="K21" i="3"/>
  <c r="L21" i="3"/>
  <c r="M21" i="3"/>
  <c r="N21" i="3"/>
  <c r="O21" i="3"/>
  <c r="P21" i="3"/>
  <c r="K18" i="3"/>
  <c r="L18" i="3"/>
  <c r="M18" i="3"/>
  <c r="N18" i="3"/>
  <c r="O18" i="3"/>
  <c r="P18" i="3"/>
  <c r="K19" i="3"/>
  <c r="L19" i="3"/>
  <c r="M19" i="3"/>
  <c r="N19" i="3"/>
  <c r="O19" i="3"/>
  <c r="P19" i="3"/>
  <c r="K20" i="3"/>
  <c r="L20" i="3"/>
  <c r="M20" i="3"/>
  <c r="N20" i="3"/>
  <c r="O20" i="3"/>
  <c r="P20" i="3"/>
  <c r="K13" i="3"/>
  <c r="L13" i="3"/>
  <c r="M13" i="3"/>
  <c r="N13" i="3"/>
  <c r="O13" i="3"/>
  <c r="P13" i="3"/>
  <c r="K17" i="3"/>
  <c r="L17" i="3"/>
  <c r="M17" i="3"/>
  <c r="N17" i="3"/>
  <c r="O17" i="3"/>
  <c r="P17" i="3"/>
  <c r="K14" i="3"/>
  <c r="L14" i="3"/>
  <c r="M14" i="3"/>
  <c r="N14" i="3"/>
  <c r="O14" i="3"/>
  <c r="P14" i="3"/>
  <c r="K16" i="3"/>
  <c r="L16" i="3"/>
  <c r="M16" i="3"/>
  <c r="N16" i="3"/>
  <c r="O16" i="3"/>
  <c r="P16" i="3"/>
  <c r="K15" i="3"/>
  <c r="L15" i="3"/>
  <c r="M15" i="3"/>
  <c r="N15" i="3"/>
  <c r="O15" i="3"/>
  <c r="P15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6" i="3"/>
  <c r="L6" i="3"/>
  <c r="M6" i="3"/>
  <c r="N6" i="3"/>
  <c r="O6" i="3"/>
  <c r="P6" i="3"/>
  <c r="K7" i="3"/>
  <c r="L7" i="3"/>
  <c r="M7" i="3"/>
  <c r="N7" i="3"/>
  <c r="O7" i="3"/>
  <c r="P7" i="3"/>
  <c r="K12" i="3"/>
  <c r="L12" i="3"/>
  <c r="M12" i="3"/>
  <c r="N12" i="3"/>
  <c r="O12" i="3"/>
  <c r="P12" i="3"/>
  <c r="L4" i="3"/>
  <c r="M4" i="3"/>
  <c r="N4" i="3"/>
  <c r="O4" i="3"/>
  <c r="P4" i="3"/>
  <c r="K3" i="3"/>
  <c r="L3" i="3"/>
  <c r="M3" i="3"/>
  <c r="N3" i="3"/>
  <c r="O3" i="3"/>
  <c r="P3" i="3"/>
  <c r="K5" i="3"/>
  <c r="L5" i="3"/>
  <c r="M5" i="3"/>
  <c r="N5" i="3"/>
  <c r="O5" i="3"/>
  <c r="P5" i="3"/>
  <c r="K2" i="3"/>
  <c r="L2" i="3"/>
  <c r="M2" i="3"/>
  <c r="N2" i="3"/>
  <c r="O2" i="3"/>
  <c r="P2" i="3"/>
  <c r="E9" i="4" l="1"/>
  <c r="F12" i="4"/>
  <c r="G14" i="4"/>
  <c r="G9" i="4"/>
  <c r="E5" i="4"/>
  <c r="C2" i="5"/>
  <c r="C3" i="5"/>
  <c r="E10" i="4"/>
  <c r="F9" i="4"/>
  <c r="F8" i="4"/>
  <c r="G15" i="4"/>
  <c r="G5" i="4"/>
  <c r="E8" i="4"/>
  <c r="D2" i="5" s="1"/>
  <c r="F15" i="4"/>
  <c r="F5" i="4"/>
  <c r="G10" i="4"/>
  <c r="G7" i="4"/>
  <c r="G12" i="4"/>
  <c r="E15" i="4"/>
  <c r="F14" i="4"/>
  <c r="F10" i="4"/>
  <c r="F7" i="4"/>
  <c r="G13" i="4"/>
  <c r="E14" i="4"/>
  <c r="F13" i="4"/>
  <c r="G8" i="4"/>
  <c r="E12" i="4"/>
  <c r="H16" i="4"/>
  <c r="H2" i="4"/>
  <c r="H6" i="4"/>
  <c r="H4" i="4"/>
  <c r="H11" i="4"/>
  <c r="H3" i="4"/>
  <c r="L25" i="1"/>
  <c r="L22" i="1"/>
  <c r="L24" i="1"/>
  <c r="L23" i="1"/>
  <c r="M25" i="1" s="1"/>
  <c r="L10" i="1"/>
  <c r="L20" i="1"/>
  <c r="L29" i="1"/>
  <c r="L4" i="1"/>
  <c r="L13" i="1"/>
  <c r="L12" i="1"/>
  <c r="L6" i="1"/>
  <c r="L2" i="1"/>
  <c r="M30" i="1" s="1"/>
  <c r="L31" i="1"/>
  <c r="L17" i="1"/>
  <c r="L14" i="1"/>
  <c r="L9" i="1"/>
  <c r="L26" i="1"/>
  <c r="M20" i="1" s="1"/>
  <c r="L30" i="1"/>
  <c r="M12" i="1" s="1"/>
  <c r="L18" i="1"/>
  <c r="M4" i="1" s="1"/>
  <c r="L11" i="1"/>
  <c r="M11" i="1" s="1"/>
  <c r="L8" i="1"/>
  <c r="L16" i="1"/>
  <c r="M16" i="1" s="1"/>
  <c r="L3" i="1"/>
  <c r="L15" i="1"/>
  <c r="M15" i="1" s="1"/>
  <c r="L7" i="1"/>
  <c r="M7" i="1" s="1"/>
  <c r="L21" i="1"/>
  <c r="M21" i="1" s="1"/>
  <c r="L28" i="1"/>
  <c r="M28" i="1" s="1"/>
  <c r="L27" i="1"/>
  <c r="M27" i="1" s="1"/>
  <c r="L19" i="1"/>
  <c r="M19" i="1" s="1"/>
  <c r="P74" i="3"/>
  <c r="O74" i="3"/>
  <c r="N74" i="3"/>
  <c r="M74" i="3"/>
  <c r="L74" i="3"/>
  <c r="K74" i="3"/>
  <c r="P73" i="3"/>
  <c r="O73" i="3"/>
  <c r="N73" i="3"/>
  <c r="M73" i="3"/>
  <c r="L73" i="3"/>
  <c r="K73" i="3"/>
  <c r="L75" i="3"/>
  <c r="M75" i="3"/>
  <c r="N75" i="3"/>
  <c r="O75" i="3"/>
  <c r="P75" i="3"/>
  <c r="L77" i="3"/>
  <c r="M77" i="3"/>
  <c r="N77" i="3"/>
  <c r="O77" i="3"/>
  <c r="P77" i="3"/>
  <c r="L79" i="3"/>
  <c r="M79" i="3"/>
  <c r="N79" i="3"/>
  <c r="O79" i="3"/>
  <c r="P79" i="3"/>
  <c r="L78" i="3"/>
  <c r="M78" i="3"/>
  <c r="N78" i="3"/>
  <c r="O78" i="3"/>
  <c r="P78" i="3"/>
  <c r="L76" i="3"/>
  <c r="M76" i="3"/>
  <c r="N76" i="3"/>
  <c r="O76" i="3"/>
  <c r="P76" i="3"/>
  <c r="L71" i="3"/>
  <c r="M71" i="3"/>
  <c r="N71" i="3"/>
  <c r="O71" i="3"/>
  <c r="P71" i="3"/>
  <c r="K77" i="3"/>
  <c r="K79" i="3"/>
  <c r="K78" i="3"/>
  <c r="K76" i="3"/>
  <c r="K71" i="3"/>
  <c r="K75" i="3"/>
  <c r="M22" i="1" l="1"/>
  <c r="M29" i="1"/>
  <c r="M24" i="1"/>
  <c r="M13" i="1"/>
  <c r="M6" i="1"/>
  <c r="M2" i="1"/>
  <c r="M9" i="1"/>
  <c r="M17" i="1"/>
  <c r="M3" i="1"/>
  <c r="M10" i="1"/>
  <c r="M14" i="1"/>
  <c r="M23" i="1"/>
  <c r="M31" i="1"/>
  <c r="M18" i="1"/>
  <c r="M26" i="1"/>
  <c r="M8" i="1"/>
  <c r="H14" i="4"/>
  <c r="H8" i="4"/>
  <c r="H12" i="4"/>
  <c r="D3" i="5"/>
  <c r="H9" i="4"/>
  <c r="E3" i="5"/>
  <c r="E2" i="5"/>
  <c r="H13" i="4"/>
  <c r="H10" i="4"/>
  <c r="H7" i="4"/>
  <c r="H15" i="4"/>
  <c r="H5" i="4"/>
  <c r="F3" i="5"/>
  <c r="F2" i="5"/>
  <c r="G2" i="5" l="1"/>
  <c r="H2" i="5"/>
  <c r="G3" i="5"/>
  <c r="H3" i="5"/>
  <c r="J2" i="5"/>
  <c r="I2" i="5"/>
  <c r="J3" i="5"/>
  <c r="I3" i="5"/>
  <c r="J4" i="5" l="1"/>
  <c r="H4" i="5"/>
  <c r="G4" i="5"/>
  <c r="I4" i="5"/>
</calcChain>
</file>

<file path=xl/sharedStrings.xml><?xml version="1.0" encoding="utf-8"?>
<sst xmlns="http://schemas.openxmlformats.org/spreadsheetml/2006/main" count="457" uniqueCount="95">
  <si>
    <t>Kurs</t>
  </si>
  <si>
    <t>Seiten</t>
  </si>
  <si>
    <t>Wörter</t>
  </si>
  <si>
    <t>Einführung in die Betriebswirtschaftslehre</t>
  </si>
  <si>
    <t>ja</t>
  </si>
  <si>
    <t>Einführung in die Volkswirtschaftslehre</t>
  </si>
  <si>
    <t>Modul</t>
  </si>
  <si>
    <t>Kursnummer</t>
  </si>
  <si>
    <t>Modulnummer</t>
  </si>
  <si>
    <t>40500 </t>
  </si>
  <si>
    <t>Einführung in die Wirtschaftswissenschaft</t>
  </si>
  <si>
    <t>Jahresabschluss</t>
  </si>
  <si>
    <t>Grundzüge der betrieblichen Steuerlehre</t>
  </si>
  <si>
    <t>Buchhaltung</t>
  </si>
  <si>
    <t>Externes Rechnungswesen</t>
  </si>
  <si>
    <t>Einführung in die objektorientierte Programmierung</t>
  </si>
  <si>
    <t>nein</t>
  </si>
  <si>
    <t>Einführung in die Wirtschaftsinformatik</t>
  </si>
  <si>
    <t>Grundlagen der Wirtschaftsmathematik und Statistik</t>
  </si>
  <si>
    <t>Grundlagen der Analysis und Linearen Algebra</t>
  </si>
  <si>
    <t>Grundlagen der Statistik</t>
  </si>
  <si>
    <t>Algorithmische Mathematik</t>
  </si>
  <si>
    <t>Investition</t>
  </si>
  <si>
    <t>Finanzierung</t>
  </si>
  <si>
    <t>Investition und Finanzierung</t>
  </si>
  <si>
    <t>Einführung in die technischen und theoretischen Grundlagen der Informatik</t>
  </si>
  <si>
    <t>Einführung in die technische und theoretische Informatik</t>
  </si>
  <si>
    <t>Betriebssysteme und Rechnernetze für Wirtschaftsinformatiker</t>
  </si>
  <si>
    <t>Grundlagen der Modellierung betrieblicher Informationssysteme</t>
  </si>
  <si>
    <t>Datenmodellierung und Datenbanksysteme</t>
  </si>
  <si>
    <t>Objektorientierte Systemanalyse</t>
  </si>
  <si>
    <t>Anwendungssysteme und Geschäftsprozessmodellierung</t>
  </si>
  <si>
    <t>Modellierung von Informationssystemen</t>
  </si>
  <si>
    <t>Grundbegriffe und Systeme der Kosten- und Leistungsrechnung</t>
  </si>
  <si>
    <t>Grundlagen der Leistungserstellung</t>
  </si>
  <si>
    <t>Einführung in das Marketing</t>
  </si>
  <si>
    <t>Internes Rechnungswesen und funktionale Steuerung</t>
  </si>
  <si>
    <t>01671 </t>
  </si>
  <si>
    <t>Datenbanken I</t>
  </si>
  <si>
    <t>Einführung in Internet-Technologien und Informationssysteme</t>
  </si>
  <si>
    <t>01873 </t>
  </si>
  <si>
    <t>Daten- und Dokumentenmanagement im Internet</t>
  </si>
  <si>
    <t>Sicherheit im Internet I</t>
  </si>
  <si>
    <t>Einführung in wissensbasierte Systeme</t>
  </si>
  <si>
    <t>01843 </t>
  </si>
  <si>
    <t>Betriebliche Informationssysteme</t>
  </si>
  <si>
    <t>Informationsmanagement</t>
  </si>
  <si>
    <t>Theorie der Marktwirtschaft (Mikroökonomik)</t>
  </si>
  <si>
    <t>Theorie der Marktwirtschaft</t>
  </si>
  <si>
    <t>Makroökonomik</t>
  </si>
  <si>
    <t>Makroökonomik I (Dateikurs und Studienbrief)</t>
  </si>
  <si>
    <t>Makroökonomik II (Dateikurs und Studienbrief)</t>
  </si>
  <si>
    <t>00029</t>
  </si>
  <si>
    <t>00034</t>
  </si>
  <si>
    <t>00046</t>
  </si>
  <si>
    <t>20022</t>
  </si>
  <si>
    <t>00008</t>
  </si>
  <si>
    <t>01142</t>
  </si>
  <si>
    <t>00817</t>
  </si>
  <si>
    <t>00818</t>
  </si>
  <si>
    <t>00825</t>
  </si>
  <si>
    <t>01866</t>
  </si>
  <si>
    <t>01770</t>
  </si>
  <si>
    <t>00049</t>
  </si>
  <si>
    <t>Fakultät</t>
  </si>
  <si>
    <t>Fakultät für Wirtschaftswissenschaft</t>
  </si>
  <si>
    <t>Fakultät für Mathematik und Informatik</t>
  </si>
  <si>
    <t>Moodle im Einsatz</t>
  </si>
  <si>
    <t>40550</t>
  </si>
  <si>
    <t>KE</t>
  </si>
  <si>
    <t>Leerstellen</t>
  </si>
  <si>
    <t>Zeichen</t>
  </si>
  <si>
    <t>Satzzeichen</t>
  </si>
  <si>
    <t>Ziffern</t>
  </si>
  <si>
    <t>Anschläge</t>
  </si>
  <si>
    <t>Zeichen pro Seite</t>
  </si>
  <si>
    <t>Leerstellen pro Seite</t>
  </si>
  <si>
    <t>Satzzeichen pro Seite</t>
  </si>
  <si>
    <t>Ziffern pro Seite</t>
  </si>
  <si>
    <t>Wörter pro Seite</t>
  </si>
  <si>
    <t>Anschläge pro Seite</t>
  </si>
  <si>
    <t>Kurseinheiten</t>
  </si>
  <si>
    <t>Wörter pro Kurseinheit</t>
  </si>
  <si>
    <t>Anzahl Kurse</t>
  </si>
  <si>
    <t>Anzahl Kurseinheiten</t>
  </si>
  <si>
    <t>Anzahl Seiten</t>
  </si>
  <si>
    <t>Anzahl Wörter</t>
  </si>
  <si>
    <t>Wörter pro Kurs</t>
  </si>
  <si>
    <t>Wörter pro Modul</t>
  </si>
  <si>
    <t>Anzahl Module</t>
  </si>
  <si>
    <t xml:space="preserve"> </t>
  </si>
  <si>
    <t>Kurseinheit mit maximalem Inhalten</t>
  </si>
  <si>
    <t>Seite mit maximalem Inhalt</t>
  </si>
  <si>
    <t>Anzahl Wörter auf Seite mit maximalem Inhalt</t>
  </si>
  <si>
    <t>Textanteil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</si>
</sst>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1" applyNumberFormat="1" applyFont="1"/>
    <xf numFmtId="9" fontId="0" fillId="0" borderId="0" xfId="2" applyFont="1"/>
    <xf numFmtId="0" fontId="0" fillId="0" borderId="0" xfId="0" applyNumberFormat="1"/>
    <xf numFmtId="49" fontId="0" fillId="0" borderId="0" xfId="0" applyNumberFormat="1" applyAlignment="1">
      <alignment horizontal="left"/>
    </xf>
    <xf numFmtId="49" fontId="1" fillId="0" borderId="1" xfId="0" applyNumberFormat="1" applyFont="1" applyBorder="1"/>
    <xf numFmtId="0" fontId="1" fillId="0" borderId="1" xfId="0" applyNumberFormat="1" applyFont="1" applyBorder="1"/>
    <xf numFmtId="0" fontId="1" fillId="0" borderId="1" xfId="0" applyFont="1" applyBorder="1"/>
    <xf numFmtId="49" fontId="0" fillId="0" borderId="1" xfId="0" applyNumberFormat="1" applyBorder="1"/>
    <xf numFmtId="0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</cellXfs>
  <cellStyles count="4">
    <cellStyle name="Komma" xfId="1" builtinId="3"/>
    <cellStyle name="Komma 2" xfId="3" xr:uid="{00000000-0005-0000-0000-00002F000000}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C1C2-1F1F-4163-82A5-1F83B8469332}">
  <dimension ref="A1:J27"/>
  <sheetViews>
    <sheetView topLeftCell="B1" workbookViewId="0">
      <selection activeCell="H4" sqref="H4"/>
    </sheetView>
  </sheetViews>
  <sheetFormatPr baseColWidth="10" defaultRowHeight="15" x14ac:dyDescent="0.25"/>
  <cols>
    <col min="1" max="1" width="36.42578125" bestFit="1" customWidth="1"/>
    <col min="2" max="2" width="16.7109375" style="10" bestFit="1" customWidth="1"/>
    <col min="3" max="3" width="14.7109375" style="10" bestFit="1" customWidth="1"/>
    <col min="4" max="4" width="22.42578125" bestFit="1" customWidth="1"/>
    <col min="5" max="5" width="15.42578125" bestFit="1" customWidth="1"/>
    <col min="6" max="6" width="16.140625" bestFit="1" customWidth="1"/>
    <col min="7" max="7" width="19.5703125" style="10" bestFit="1" customWidth="1"/>
    <col min="8" max="8" width="17.42578125" style="10" bestFit="1" customWidth="1"/>
    <col min="9" max="9" width="24.140625" bestFit="1" customWidth="1"/>
    <col min="10" max="11" width="19.7109375" bestFit="1" customWidth="1"/>
  </cols>
  <sheetData>
    <row r="1" spans="1:10" x14ac:dyDescent="0.25">
      <c r="A1" s="11" t="s">
        <v>64</v>
      </c>
      <c r="B1" s="11" t="s">
        <v>89</v>
      </c>
      <c r="C1" s="11" t="s">
        <v>83</v>
      </c>
      <c r="D1" s="11" t="s">
        <v>84</v>
      </c>
      <c r="E1" s="11" t="s">
        <v>85</v>
      </c>
      <c r="F1" s="11" t="s">
        <v>86</v>
      </c>
      <c r="G1" s="11" t="s">
        <v>88</v>
      </c>
      <c r="H1" s="11" t="s">
        <v>87</v>
      </c>
      <c r="I1" s="11" t="s">
        <v>82</v>
      </c>
      <c r="J1" s="13" t="s">
        <v>79</v>
      </c>
    </row>
    <row r="2" spans="1:10" x14ac:dyDescent="0.25">
      <c r="A2" s="10" t="s">
        <v>66</v>
      </c>
      <c r="B2" s="10">
        <f>COUNTIF(Module!A:A,A2)</f>
        <v>5</v>
      </c>
      <c r="C2" s="10">
        <f>SUMIF(Module!A:A,Fakultäten!A:A,Module!D:D)</f>
        <v>8</v>
      </c>
      <c r="D2">
        <f>SUMIF(Module!A:A,A2,Module!E:E)</f>
        <v>28</v>
      </c>
      <c r="E2">
        <f>SUMIF(Module!A:A,A2,Module!F:F)</f>
        <v>2019</v>
      </c>
      <c r="F2">
        <f>SUMIF(Module!A:A,A2,Module!G:G)</f>
        <v>483985</v>
      </c>
      <c r="G2" s="8">
        <f>F2/B2</f>
        <v>96797</v>
      </c>
      <c r="H2" s="8">
        <f>F2/C2</f>
        <v>60498.125</v>
      </c>
      <c r="I2" s="8">
        <f>F2/D2</f>
        <v>17285.178571428572</v>
      </c>
      <c r="J2" s="8">
        <f>F2/E2</f>
        <v>239.71520554730066</v>
      </c>
    </row>
    <row r="3" spans="1:10" x14ac:dyDescent="0.25">
      <c r="A3" s="10" t="s">
        <v>65</v>
      </c>
      <c r="B3" s="10">
        <f>COUNTIF(Module!A:A,A3)</f>
        <v>10</v>
      </c>
      <c r="C3" s="10">
        <f>SUMIF(Module!A:A,Fakultäten!A:A,Module!D:D)</f>
        <v>22</v>
      </c>
      <c r="D3" s="10">
        <f>SUMIF(Module!A:A,A3,Module!E:E)</f>
        <v>50</v>
      </c>
      <c r="E3" s="10">
        <f>SUMIF(Module!A:A,A3,Module!F:F)</f>
        <v>5248</v>
      </c>
      <c r="F3" s="10">
        <f>SUMIF(Module!A:A,A3,Module!G:G)</f>
        <v>1273485</v>
      </c>
      <c r="G3" s="8">
        <f>F3/B3</f>
        <v>127348.5</v>
      </c>
      <c r="H3" s="8">
        <f>F3/C3</f>
        <v>57885.681818181816</v>
      </c>
      <c r="I3" s="8">
        <f>F3/D3</f>
        <v>25469.7</v>
      </c>
      <c r="J3" s="8">
        <f>F3/E3</f>
        <v>242.6610137195122</v>
      </c>
    </row>
    <row r="4" spans="1:10" x14ac:dyDescent="0.25">
      <c r="G4" s="14">
        <f>(G3-G2)/G2</f>
        <v>0.31562445117100735</v>
      </c>
      <c r="H4" s="14">
        <f t="shared" ref="H4:J4" si="0">(H3-H2)/H2</f>
        <v>-4.3182217330176492E-2</v>
      </c>
      <c r="I4" s="14">
        <f t="shared" si="0"/>
        <v>0.47349938531152819</v>
      </c>
      <c r="J4" s="14">
        <f t="shared" si="0"/>
        <v>1.2288783122813937E-2</v>
      </c>
    </row>
    <row r="27" spans="4:4" x14ac:dyDescent="0.25">
      <c r="D27" t="s">
        <v>90</v>
      </c>
    </row>
  </sheetData>
  <autoFilter ref="A1:J1" xr:uid="{591EA781-AF4D-4360-9EE1-C4F70248A23D}"/>
  <conditionalFormatting sqref="J2:J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42A3-9B20-40D8-A83D-DDA5BC8A382A}">
  <dimension ref="A1:H35"/>
  <sheetViews>
    <sheetView topLeftCell="B1" workbookViewId="0">
      <selection activeCell="J11" sqref="J11"/>
    </sheetView>
  </sheetViews>
  <sheetFormatPr baseColWidth="10" defaultRowHeight="15" x14ac:dyDescent="0.25"/>
  <cols>
    <col min="1" max="1" width="36.42578125" style="10" bestFit="1" customWidth="1"/>
    <col min="2" max="2" width="16.7109375" bestFit="1" customWidth="1"/>
    <col min="3" max="3" width="69.42578125" bestFit="1" customWidth="1"/>
    <col min="4" max="4" width="14.7109375" style="10" bestFit="1" customWidth="1"/>
    <col min="5" max="5" width="22.42578125" bestFit="1" customWidth="1"/>
    <col min="6" max="6" width="15.42578125" bestFit="1" customWidth="1"/>
    <col min="7" max="7" width="16.140625" bestFit="1" customWidth="1"/>
    <col min="8" max="8" width="19.7109375" bestFit="1" customWidth="1"/>
  </cols>
  <sheetData>
    <row r="1" spans="1:8" x14ac:dyDescent="0.25">
      <c r="A1" s="11" t="s">
        <v>64</v>
      </c>
      <c r="B1" s="11" t="s">
        <v>8</v>
      </c>
      <c r="C1" s="11" t="s">
        <v>6</v>
      </c>
      <c r="D1" s="11" t="s">
        <v>83</v>
      </c>
      <c r="E1" s="11" t="s">
        <v>84</v>
      </c>
      <c r="F1" s="11" t="s">
        <v>85</v>
      </c>
      <c r="G1" s="11" t="s">
        <v>86</v>
      </c>
      <c r="H1" s="13" t="s">
        <v>79</v>
      </c>
    </row>
    <row r="2" spans="1:8" x14ac:dyDescent="0.25">
      <c r="A2" s="10" t="s">
        <v>66</v>
      </c>
      <c r="B2" s="10">
        <v>31201</v>
      </c>
      <c r="C2" s="10" t="s">
        <v>21</v>
      </c>
      <c r="D2" s="10">
        <f>COUNTIF(Kurse!A:A,Module!B4)</f>
        <v>1</v>
      </c>
      <c r="E2" s="8">
        <f>SUMIF(Kurse!A:A,B2,Kurse!I:I)</f>
        <v>4</v>
      </c>
      <c r="F2" s="8">
        <f>SUMIF(Kurse!A:A,B2,Kurse!J:J)</f>
        <v>382</v>
      </c>
      <c r="G2" s="8">
        <f>SUMIF(Kurse!A:A,B2,Kurse!K:K)</f>
        <v>71532</v>
      </c>
      <c r="H2" s="8">
        <f t="shared" ref="H2:H16" si="0">G2/F2</f>
        <v>187.2565445026178</v>
      </c>
    </row>
    <row r="3" spans="1:8" x14ac:dyDescent="0.25">
      <c r="A3" s="10" t="s">
        <v>66</v>
      </c>
      <c r="B3" s="10">
        <v>31251</v>
      </c>
      <c r="C3" s="10" t="s">
        <v>45</v>
      </c>
      <c r="D3" s="10">
        <f>COUNTIF(Kurse!A:A,Module!B6)</f>
        <v>1</v>
      </c>
      <c r="E3" s="8">
        <f>SUMIF(Kurse!A:A,B3,Kurse!I:I)</f>
        <v>6</v>
      </c>
      <c r="F3" s="8">
        <f>SUMIF(Kurse!A:A,B3,Kurse!J:J)</f>
        <v>497</v>
      </c>
      <c r="G3" s="8">
        <f>SUMIF(Kurse!A:A,B3,Kurse!K:K)</f>
        <v>121500</v>
      </c>
      <c r="H3" s="8">
        <f t="shared" si="0"/>
        <v>244.46680080482898</v>
      </c>
    </row>
    <row r="4" spans="1:8" x14ac:dyDescent="0.25">
      <c r="A4" s="10" t="s">
        <v>66</v>
      </c>
      <c r="B4" s="10">
        <v>31221</v>
      </c>
      <c r="C4" s="10" t="s">
        <v>15</v>
      </c>
      <c r="D4" s="10">
        <f>COUNTIF(Kurse!A:A,Module!B3)</f>
        <v>1</v>
      </c>
      <c r="E4" s="8">
        <f>SUMIF(Kurse!A:A,B4,Kurse!I:I)</f>
        <v>5</v>
      </c>
      <c r="F4" s="8">
        <f>SUMIF(Kurse!A:A,B4,Kurse!J:J)</f>
        <v>456</v>
      </c>
      <c r="G4" s="8">
        <f>SUMIF(Kurse!A:A,B4,Kurse!K:K)</f>
        <v>77939</v>
      </c>
      <c r="H4" s="8">
        <f t="shared" si="0"/>
        <v>170.91885964912279</v>
      </c>
    </row>
    <row r="5" spans="1:8" x14ac:dyDescent="0.25">
      <c r="A5" s="10" t="s">
        <v>66</v>
      </c>
      <c r="B5" s="10">
        <v>31231</v>
      </c>
      <c r="C5" s="10" t="s">
        <v>25</v>
      </c>
      <c r="D5" s="10">
        <f>COUNTIF(Kurse!A:A,Module!B14)</f>
        <v>2</v>
      </c>
      <c r="E5" s="8">
        <f>SUMIF(Kurse!A:A,B5,Kurse!I:I)</f>
        <v>3</v>
      </c>
      <c r="F5" s="8">
        <f>SUMIF(Kurse!A:A,B5,Kurse!J:J)</f>
        <v>331</v>
      </c>
      <c r="G5" s="8">
        <f>SUMIF(Kurse!A:A,B5,Kurse!K:K)</f>
        <v>107293</v>
      </c>
      <c r="H5" s="8">
        <f t="shared" si="0"/>
        <v>324.14803625377641</v>
      </c>
    </row>
    <row r="6" spans="1:8" x14ac:dyDescent="0.25">
      <c r="A6" s="10" t="s">
        <v>65</v>
      </c>
      <c r="B6" s="10">
        <v>31071</v>
      </c>
      <c r="C6" s="10" t="s">
        <v>17</v>
      </c>
      <c r="D6" s="10">
        <f>COUNTIF(Kurse!A:A,Module!B15)</f>
        <v>4</v>
      </c>
      <c r="E6" s="8">
        <f>SUMIF(Kurse!A:A,B6,Kurse!I:I)</f>
        <v>0</v>
      </c>
      <c r="F6" s="8">
        <f>SUMIF(Kurse!A:A,B6,Kurse!J:J)</f>
        <v>0</v>
      </c>
      <c r="G6" s="8">
        <f>SUMIF(Kurse!A:A,B6,Kurse!K:K)</f>
        <v>0</v>
      </c>
      <c r="H6" s="10" t="e">
        <f t="shared" si="0"/>
        <v>#DIV/0!</v>
      </c>
    </row>
    <row r="7" spans="1:8" x14ac:dyDescent="0.25">
      <c r="A7" s="10" t="s">
        <v>65</v>
      </c>
      <c r="B7" s="10">
        <v>31001</v>
      </c>
      <c r="C7" s="10" t="s">
        <v>10</v>
      </c>
      <c r="D7" s="10">
        <f>COUNTIF(Kurse!A:A,Module!B8)</f>
        <v>4</v>
      </c>
      <c r="E7" s="8">
        <f>SUMIF(Kurse!A:A,B7,Kurse!I:I)</f>
        <v>9</v>
      </c>
      <c r="F7" s="8">
        <f>SUMIF(Kurse!A:A,B7,Kurse!J:J)</f>
        <v>620</v>
      </c>
      <c r="G7" s="8">
        <f>SUMIF(Kurse!A:A,B7,Kurse!K:K)</f>
        <v>159458</v>
      </c>
      <c r="H7" s="8">
        <f t="shared" si="0"/>
        <v>257.19032258064516</v>
      </c>
    </row>
    <row r="8" spans="1:8" x14ac:dyDescent="0.25">
      <c r="A8" s="10" t="s">
        <v>66</v>
      </c>
      <c r="B8" s="10">
        <v>31241</v>
      </c>
      <c r="C8" s="10" t="s">
        <v>39</v>
      </c>
      <c r="D8" s="10">
        <f>COUNTIF(Kurse!A:A,Module!B12)</f>
        <v>3</v>
      </c>
      <c r="E8" s="8">
        <f>SUMIF(Kurse!A:A,B8,Kurse!I:I)</f>
        <v>10</v>
      </c>
      <c r="F8" s="8">
        <f>SUMIF(Kurse!A:A,B8,Kurse!J:J)</f>
        <v>353</v>
      </c>
      <c r="G8" s="8">
        <f>SUMIF(Kurse!A:A,B8,Kurse!K:K)</f>
        <v>105721</v>
      </c>
      <c r="H8" s="8">
        <f t="shared" si="0"/>
        <v>299.49291784702552</v>
      </c>
    </row>
    <row r="9" spans="1:8" x14ac:dyDescent="0.25">
      <c r="A9" s="10" t="s">
        <v>65</v>
      </c>
      <c r="B9" s="10">
        <v>31011</v>
      </c>
      <c r="C9" s="10" t="s">
        <v>14</v>
      </c>
      <c r="D9" s="10">
        <f>COUNTIF(Kurse!A:A,Module!B9)</f>
        <v>3</v>
      </c>
      <c r="E9" s="8">
        <f>SUMIF(Kurse!A:A,B9,Kurse!I:I)</f>
        <v>8</v>
      </c>
      <c r="F9" s="8">
        <f>SUMIF(Kurse!A:A,B9,Kurse!J:J)</f>
        <v>853</v>
      </c>
      <c r="G9" s="8">
        <f>SUMIF(Kurse!A:A,B9,Kurse!K:K)</f>
        <v>194801</v>
      </c>
      <c r="H9" s="8">
        <f t="shared" si="0"/>
        <v>228.37162954279015</v>
      </c>
    </row>
    <row r="10" spans="1:8" x14ac:dyDescent="0.25">
      <c r="A10" s="10" t="s">
        <v>65</v>
      </c>
      <c r="B10" s="10">
        <v>31101</v>
      </c>
      <c r="C10" s="10" t="s">
        <v>18</v>
      </c>
      <c r="D10" s="10">
        <f>COUNTIF(Kurse!A:A,Module!B2)</f>
        <v>1</v>
      </c>
      <c r="E10" s="8">
        <f>SUMIF(Kurse!A:A,B10,Kurse!I:I)</f>
        <v>2</v>
      </c>
      <c r="F10" s="8">
        <f>SUMIF(Kurse!A:A,B10,Kurse!J:J)</f>
        <v>414</v>
      </c>
      <c r="G10" s="8">
        <f>SUMIF(Kurse!A:A,B10,Kurse!K:K)</f>
        <v>55878</v>
      </c>
      <c r="H10" s="8">
        <f t="shared" si="0"/>
        <v>134.97101449275362</v>
      </c>
    </row>
    <row r="11" spans="1:8" x14ac:dyDescent="0.25">
      <c r="A11" s="10" t="s">
        <v>65</v>
      </c>
      <c r="B11" s="10">
        <v>31771</v>
      </c>
      <c r="C11" s="10" t="s">
        <v>46</v>
      </c>
      <c r="D11" s="10">
        <f>COUNTIF(Kurse!A:A,Module!B13)</f>
        <v>2</v>
      </c>
      <c r="E11" s="8">
        <f>SUMIF(Kurse!A:A,B11,Kurse!I:I)</f>
        <v>1</v>
      </c>
      <c r="F11" s="8">
        <f>SUMIF(Kurse!A:A,B11,Kurse!J:J)</f>
        <v>505</v>
      </c>
      <c r="G11" s="8">
        <f>SUMIF(Kurse!A:A,B11,Kurse!K:K)</f>
        <v>154205</v>
      </c>
      <c r="H11" s="8">
        <f t="shared" si="0"/>
        <v>305.35643564356434</v>
      </c>
    </row>
    <row r="12" spans="1:8" x14ac:dyDescent="0.25">
      <c r="A12" s="10" t="s">
        <v>65</v>
      </c>
      <c r="B12" s="10">
        <v>31031</v>
      </c>
      <c r="C12" s="10" t="s">
        <v>36</v>
      </c>
      <c r="D12" s="10">
        <f>COUNTIF(Kurse!A:A,Module!B5)</f>
        <v>2</v>
      </c>
      <c r="E12" s="8">
        <f>SUMIF(Kurse!A:A,B12,Kurse!I:I)</f>
        <v>13</v>
      </c>
      <c r="F12" s="8">
        <f>SUMIF(Kurse!A:A,B12,Kurse!J:J)</f>
        <v>609</v>
      </c>
      <c r="G12" s="8">
        <f>SUMIF(Kurse!A:A,B12,Kurse!K:K)</f>
        <v>130088</v>
      </c>
      <c r="H12" s="8">
        <f t="shared" si="0"/>
        <v>213.60919540229884</v>
      </c>
    </row>
    <row r="13" spans="1:8" x14ac:dyDescent="0.25">
      <c r="A13" s="10" t="s">
        <v>65</v>
      </c>
      <c r="B13" s="10">
        <v>31021</v>
      </c>
      <c r="C13" s="10" t="s">
        <v>24</v>
      </c>
      <c r="D13" s="10">
        <f>COUNTIF(Kurse!A:A,Module!B7)</f>
        <v>2</v>
      </c>
      <c r="E13" s="8">
        <f>SUMIF(Kurse!A:A,B13,Kurse!I:I)</f>
        <v>7</v>
      </c>
      <c r="F13" s="8">
        <f>SUMIF(Kurse!A:A,B13,Kurse!J:J)</f>
        <v>718</v>
      </c>
      <c r="G13" s="8">
        <f>SUMIF(Kurse!A:A,B13,Kurse!K:K)</f>
        <v>173666</v>
      </c>
      <c r="H13" s="8">
        <f t="shared" si="0"/>
        <v>241.87465181058496</v>
      </c>
    </row>
    <row r="14" spans="1:8" x14ac:dyDescent="0.25">
      <c r="A14" s="10" t="s">
        <v>65</v>
      </c>
      <c r="B14" s="10">
        <v>31051</v>
      </c>
      <c r="C14" s="10" t="s">
        <v>49</v>
      </c>
      <c r="D14" s="10">
        <f>COUNTIF(Kurse!A:A,Module!B16)</f>
        <v>1</v>
      </c>
      <c r="E14" s="8">
        <f>SUMIF(Kurse!A:A,B14,Kurse!I:I)</f>
        <v>0</v>
      </c>
      <c r="F14" s="8">
        <f>SUMIF(Kurse!A:A,B14,Kurse!J:J)</f>
        <v>0</v>
      </c>
      <c r="G14" s="8">
        <f>SUMIF(Kurse!A:A,B14,Kurse!K:K)</f>
        <v>0</v>
      </c>
      <c r="H14" s="10" t="e">
        <f t="shared" si="0"/>
        <v>#DIV/0!</v>
      </c>
    </row>
    <row r="15" spans="1:8" x14ac:dyDescent="0.25">
      <c r="A15" s="10" t="s">
        <v>65</v>
      </c>
      <c r="B15" s="10">
        <v>31751</v>
      </c>
      <c r="C15" s="10" t="s">
        <v>32</v>
      </c>
      <c r="D15" s="10">
        <f>COUNTIF(Kurse!A:A,Module!B11)</f>
        <v>1</v>
      </c>
      <c r="E15" s="8">
        <f>SUMIF(Kurse!A:A,B15,Kurse!I:I)</f>
        <v>7</v>
      </c>
      <c r="F15" s="8">
        <f>SUMIF(Kurse!A:A,B15,Kurse!J:J)</f>
        <v>866</v>
      </c>
      <c r="G15" s="8">
        <f>SUMIF(Kurse!A:A,B15,Kurse!K:K)</f>
        <v>231229</v>
      </c>
      <c r="H15" s="8">
        <f t="shared" si="0"/>
        <v>267.0080831408776</v>
      </c>
    </row>
    <row r="16" spans="1:8" x14ac:dyDescent="0.25">
      <c r="A16" s="10" t="s">
        <v>65</v>
      </c>
      <c r="B16" s="10">
        <v>31041</v>
      </c>
      <c r="C16" s="10" t="s">
        <v>47</v>
      </c>
      <c r="D16" s="10">
        <f>COUNTIF(Kurse!A:A,Module!B10)</f>
        <v>2</v>
      </c>
      <c r="E16" s="8">
        <f>SUMIF(Kurse!A:A,B16,Kurse!I:I)</f>
        <v>3</v>
      </c>
      <c r="F16" s="8">
        <f>SUMIF(Kurse!A:A,B16,Kurse!J:J)</f>
        <v>663</v>
      </c>
      <c r="G16" s="8">
        <f>SUMIF(Kurse!A:A,B16,Kurse!K:K)</f>
        <v>174160</v>
      </c>
      <c r="H16" s="8">
        <f t="shared" si="0"/>
        <v>262.68476621417796</v>
      </c>
    </row>
    <row r="27" spans="2:5" x14ac:dyDescent="0.25">
      <c r="B27" s="10"/>
      <c r="C27" s="10"/>
      <c r="E27" s="10"/>
    </row>
    <row r="28" spans="2:5" x14ac:dyDescent="0.25">
      <c r="B28" s="10"/>
      <c r="C28" s="10"/>
      <c r="E28" s="10"/>
    </row>
    <row r="29" spans="2:5" x14ac:dyDescent="0.25">
      <c r="B29" s="10"/>
      <c r="C29" s="10"/>
      <c r="E29" s="10"/>
    </row>
    <row r="30" spans="2:5" x14ac:dyDescent="0.25">
      <c r="B30" s="10"/>
      <c r="C30" s="10"/>
      <c r="E30" s="10"/>
    </row>
    <row r="31" spans="2:5" x14ac:dyDescent="0.25">
      <c r="B31" s="10"/>
      <c r="C31" s="10"/>
      <c r="E31" s="10"/>
    </row>
    <row r="32" spans="2:5" x14ac:dyDescent="0.25">
      <c r="B32" s="10"/>
      <c r="C32" s="10"/>
      <c r="E32" s="10"/>
    </row>
    <row r="33" spans="2:5" x14ac:dyDescent="0.25">
      <c r="B33" s="10"/>
      <c r="C33" s="10"/>
      <c r="E33" s="10"/>
    </row>
    <row r="34" spans="2:5" x14ac:dyDescent="0.25">
      <c r="B34" s="10"/>
      <c r="C34" s="10"/>
      <c r="E34" s="10"/>
    </row>
    <row r="35" spans="2:5" x14ac:dyDescent="0.25">
      <c r="B35" s="10"/>
      <c r="C35" s="10"/>
      <c r="E35" s="10"/>
    </row>
  </sheetData>
  <autoFilter ref="A1:H1" xr:uid="{EE18D092-D34E-4C54-9086-5A76DAEFBEAD}">
    <sortState ref="A2:H16">
      <sortCondition ref="C1"/>
    </sortState>
  </autoFilter>
  <conditionalFormatting sqref="H2:H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B5BB-2EEA-4E6A-8167-29C370EB0CC6}">
  <dimension ref="A1:M37"/>
  <sheetViews>
    <sheetView topLeftCell="C1" zoomScale="85" zoomScaleNormal="85" workbookViewId="0">
      <selection activeCell="H31" sqref="H2:H31"/>
    </sheetView>
  </sheetViews>
  <sheetFormatPr baseColWidth="10" defaultRowHeight="15" x14ac:dyDescent="0.25"/>
  <cols>
    <col min="1" max="1" width="16.7109375" bestFit="1" customWidth="1"/>
    <col min="2" max="2" width="69.42578125" bestFit="1" customWidth="1"/>
    <col min="3" max="3" width="36.42578125" bestFit="1" customWidth="1"/>
    <col min="4" max="4" width="14.7109375" style="1" bestFit="1" customWidth="1"/>
    <col min="5" max="5" width="59.7109375" bestFit="1" customWidth="1"/>
    <col min="6" max="6" width="36.28515625" style="10" bestFit="1" customWidth="1"/>
    <col min="7" max="7" width="28" style="10" bestFit="1" customWidth="1"/>
    <col min="8" max="8" width="45.140625" style="10" bestFit="1" customWidth="1"/>
    <col min="9" max="9" width="15.85546875" bestFit="1" customWidth="1"/>
    <col min="10" max="10" width="9" bestFit="1" customWidth="1"/>
    <col min="11" max="11" width="9.7109375" bestFit="1" customWidth="1"/>
    <col min="12" max="12" width="19.7109375" style="8" bestFit="1" customWidth="1"/>
  </cols>
  <sheetData>
    <row r="1" spans="1:13" s="11" customFormat="1" x14ac:dyDescent="0.25">
      <c r="A1" s="11" t="s">
        <v>8</v>
      </c>
      <c r="B1" s="11" t="s">
        <v>6</v>
      </c>
      <c r="C1" s="11" t="s">
        <v>64</v>
      </c>
      <c r="D1" s="12" t="s">
        <v>7</v>
      </c>
      <c r="E1" s="11" t="s">
        <v>0</v>
      </c>
      <c r="F1" s="11" t="s">
        <v>91</v>
      </c>
      <c r="G1" s="11" t="s">
        <v>92</v>
      </c>
      <c r="H1" s="11" t="s">
        <v>93</v>
      </c>
      <c r="I1" s="11" t="s">
        <v>81</v>
      </c>
      <c r="J1" s="11" t="s">
        <v>1</v>
      </c>
      <c r="K1" s="11" t="s">
        <v>2</v>
      </c>
      <c r="L1" s="13" t="s">
        <v>79</v>
      </c>
      <c r="M1" s="11" t="s">
        <v>94</v>
      </c>
    </row>
    <row r="2" spans="1:13" x14ac:dyDescent="0.25">
      <c r="A2">
        <v>31241</v>
      </c>
      <c r="B2" t="s">
        <v>39</v>
      </c>
      <c r="C2" t="s">
        <v>66</v>
      </c>
      <c r="D2" s="16" t="s">
        <v>61</v>
      </c>
      <c r="E2" t="s">
        <v>42</v>
      </c>
      <c r="F2" s="10">
        <v>2</v>
      </c>
      <c r="G2" s="10">
        <v>112</v>
      </c>
      <c r="H2" s="10">
        <v>458</v>
      </c>
      <c r="I2">
        <f>COUNTIF(Kurseinheiten!A:A,Kurse!D30)</f>
        <v>7</v>
      </c>
      <c r="J2">
        <f>SUMIF(Kurseinheiten!A:A,D2,Kurseinheiten!D:D)</f>
        <v>211</v>
      </c>
      <c r="K2">
        <f>SUMIF(Kurseinheiten!A:A,D2,Kurseinheiten!I:I)</f>
        <v>68670</v>
      </c>
      <c r="L2" s="8">
        <f t="shared" ref="L2:L31" si="0">K2/J2</f>
        <v>325.45023696682466</v>
      </c>
      <c r="M2" s="14">
        <f>L2/H2</f>
        <v>0.71059003704546875</v>
      </c>
    </row>
    <row r="3" spans="1:13" x14ac:dyDescent="0.25">
      <c r="A3">
        <v>31231</v>
      </c>
      <c r="B3" t="s">
        <v>25</v>
      </c>
      <c r="C3" t="s">
        <v>66</v>
      </c>
      <c r="D3" s="16">
        <v>20046</v>
      </c>
      <c r="E3" t="s">
        <v>26</v>
      </c>
      <c r="F3" s="10">
        <v>1</v>
      </c>
      <c r="G3" s="10">
        <v>3</v>
      </c>
      <c r="H3" s="10">
        <v>409</v>
      </c>
      <c r="I3" s="10">
        <f>COUNTIF(Kurseinheiten!A:A,Kurse!D13)</f>
        <v>3</v>
      </c>
      <c r="J3" s="10">
        <f>SUMIF(Kurseinheiten!A:A,D3,Kurseinheiten!D:D)</f>
        <v>331</v>
      </c>
      <c r="K3" s="10">
        <f>SUMIF(Kurseinheiten!A:A,D3,Kurseinheiten!I:I)</f>
        <v>107293</v>
      </c>
      <c r="L3" s="8">
        <f t="shared" si="0"/>
        <v>324.14803625377641</v>
      </c>
      <c r="M3" s="14">
        <f t="shared" ref="M3:M31" si="1">L3/H3</f>
        <v>0.79253798595055358</v>
      </c>
    </row>
    <row r="4" spans="1:13" x14ac:dyDescent="0.25">
      <c r="A4">
        <v>31771</v>
      </c>
      <c r="B4" t="s">
        <v>46</v>
      </c>
      <c r="C4" t="s">
        <v>65</v>
      </c>
      <c r="D4" s="16">
        <v>41760</v>
      </c>
      <c r="E4" t="s">
        <v>46</v>
      </c>
      <c r="F4" s="10">
        <v>1</v>
      </c>
      <c r="G4" s="10">
        <v>84</v>
      </c>
      <c r="H4" s="10">
        <v>429</v>
      </c>
      <c r="I4" s="10">
        <f>COUNTIF(Kurseinheiten!A:A,Kurse!D24)</f>
        <v>1</v>
      </c>
      <c r="J4" s="10">
        <f>SUMIF(Kurseinheiten!A:A,D4,Kurseinheiten!D:D)</f>
        <v>505</v>
      </c>
      <c r="K4" s="10">
        <f>SUMIF(Kurseinheiten!A:A,D4,Kurseinheiten!I:I)</f>
        <v>154205</v>
      </c>
      <c r="L4" s="8">
        <f t="shared" si="0"/>
        <v>305.35643564356434</v>
      </c>
      <c r="M4" s="14">
        <f t="shared" si="1"/>
        <v>0.71178656327171175</v>
      </c>
    </row>
    <row r="5" spans="1:13" hidden="1" x14ac:dyDescent="0.25">
      <c r="A5">
        <v>31231</v>
      </c>
      <c r="B5" t="s">
        <v>25</v>
      </c>
      <c r="C5" t="s">
        <v>66</v>
      </c>
      <c r="D5" s="16">
        <v>20047</v>
      </c>
      <c r="E5" t="s">
        <v>27</v>
      </c>
      <c r="I5" s="10">
        <f>COUNTIF(Kurseinheiten!A:A,Kurse!D5)</f>
        <v>0</v>
      </c>
      <c r="J5" s="10">
        <f>SUMIF(Kurseinheiten!A:A,D5,Kurseinheiten!D:D)</f>
        <v>0</v>
      </c>
      <c r="K5" s="10">
        <f>SUMIF(Kurseinheiten!A:A,D5,Kurseinheiten!I:I)</f>
        <v>0</v>
      </c>
      <c r="L5" s="8" t="e">
        <f t="shared" si="0"/>
        <v>#DIV/0!</v>
      </c>
      <c r="M5" s="14" t="e">
        <f t="shared" si="1"/>
        <v>#DIV/0!</v>
      </c>
    </row>
    <row r="6" spans="1:13" x14ac:dyDescent="0.25">
      <c r="A6">
        <v>31011</v>
      </c>
      <c r="B6" t="s">
        <v>14</v>
      </c>
      <c r="C6" t="s">
        <v>65</v>
      </c>
      <c r="D6" s="16" t="s">
        <v>53</v>
      </c>
      <c r="E6" t="s">
        <v>12</v>
      </c>
      <c r="F6" s="10">
        <v>1</v>
      </c>
      <c r="G6" s="10">
        <v>26</v>
      </c>
      <c r="H6" s="10">
        <v>445</v>
      </c>
      <c r="I6" s="10">
        <f>COUNTIF(Kurseinheiten!A:A,Kurse!D23)</f>
        <v>5</v>
      </c>
      <c r="J6" s="10">
        <f>SUMIF(Kurseinheiten!A:A,D6,Kurseinheiten!D:D)</f>
        <v>86</v>
      </c>
      <c r="K6" s="10">
        <f>SUMIF(Kurseinheiten!A:A,D6,Kurseinheiten!I:I)</f>
        <v>25705</v>
      </c>
      <c r="L6" s="8">
        <f t="shared" si="0"/>
        <v>298.89534883720933</v>
      </c>
      <c r="M6" s="14">
        <f t="shared" si="1"/>
        <v>0.67167494120721194</v>
      </c>
    </row>
    <row r="7" spans="1:13" hidden="1" x14ac:dyDescent="0.25">
      <c r="A7">
        <v>31241</v>
      </c>
      <c r="B7" t="s">
        <v>39</v>
      </c>
      <c r="C7" t="s">
        <v>66</v>
      </c>
      <c r="D7" s="16" t="s">
        <v>40</v>
      </c>
      <c r="E7" t="s">
        <v>41</v>
      </c>
      <c r="I7" s="10">
        <f>COUNTIF(Kurseinheiten!A:A,Kurse!D7)</f>
        <v>0</v>
      </c>
      <c r="J7" s="10">
        <f>SUMIF(Kurseinheiten!A:A,D7,Kurseinheiten!D:D)</f>
        <v>0</v>
      </c>
      <c r="K7" s="10">
        <f>SUMIF(Kurseinheiten!A:A,D7,Kurseinheiten!I:I)</f>
        <v>0</v>
      </c>
      <c r="L7" s="8" t="e">
        <f t="shared" si="0"/>
        <v>#DIV/0!</v>
      </c>
      <c r="M7" s="14" t="e">
        <f t="shared" si="1"/>
        <v>#DIV/0!</v>
      </c>
    </row>
    <row r="8" spans="1:13" x14ac:dyDescent="0.25">
      <c r="A8">
        <v>31751</v>
      </c>
      <c r="B8" t="s">
        <v>32</v>
      </c>
      <c r="C8" t="s">
        <v>65</v>
      </c>
      <c r="D8" s="16" t="s">
        <v>60</v>
      </c>
      <c r="E8" t="s">
        <v>31</v>
      </c>
      <c r="F8" s="10">
        <v>2</v>
      </c>
      <c r="G8" s="10">
        <v>87</v>
      </c>
      <c r="H8" s="10">
        <v>429</v>
      </c>
      <c r="I8" s="10">
        <f>COUNTIF(Kurseinheiten!A:A,Kurse!D3)</f>
        <v>4</v>
      </c>
      <c r="J8" s="10">
        <f>SUMIF(Kurseinheiten!A:A,D8,Kurseinheiten!D:D)</f>
        <v>292</v>
      </c>
      <c r="K8" s="10">
        <f>SUMIF(Kurseinheiten!A:A,D8,Kurseinheiten!I:I)</f>
        <v>83073</v>
      </c>
      <c r="L8" s="8">
        <f t="shared" si="0"/>
        <v>284.49657534246575</v>
      </c>
      <c r="M8" s="14">
        <f t="shared" si="1"/>
        <v>0.66316218028546792</v>
      </c>
    </row>
    <row r="9" spans="1:13" x14ac:dyDescent="0.25">
      <c r="A9">
        <v>31751</v>
      </c>
      <c r="B9" t="s">
        <v>32</v>
      </c>
      <c r="C9" t="s">
        <v>65</v>
      </c>
      <c r="D9" s="16" t="s">
        <v>59</v>
      </c>
      <c r="E9" t="s">
        <v>30</v>
      </c>
      <c r="F9" s="10">
        <v>1</v>
      </c>
      <c r="G9" s="10">
        <v>3</v>
      </c>
      <c r="H9" s="10">
        <v>399</v>
      </c>
      <c r="I9" s="10">
        <f>COUNTIF(Kurseinheiten!A:A,Kurse!D29)</f>
        <v>1</v>
      </c>
      <c r="J9" s="10">
        <f>SUMIF(Kurseinheiten!A:A,D9,Kurseinheiten!D:D)</f>
        <v>288</v>
      </c>
      <c r="K9" s="10">
        <f>SUMIF(Kurseinheiten!A:A,D9,Kurseinheiten!I:I)</f>
        <v>80535</v>
      </c>
      <c r="L9" s="8">
        <f t="shared" si="0"/>
        <v>279.63541666666669</v>
      </c>
      <c r="M9" s="14">
        <f t="shared" si="1"/>
        <v>0.70084064327485385</v>
      </c>
    </row>
    <row r="10" spans="1:13" x14ac:dyDescent="0.25">
      <c r="A10">
        <v>31021</v>
      </c>
      <c r="B10" t="s">
        <v>24</v>
      </c>
      <c r="C10" t="s">
        <v>65</v>
      </c>
      <c r="D10" s="16">
        <v>40525</v>
      </c>
      <c r="E10" t="s">
        <v>23</v>
      </c>
      <c r="F10" s="10">
        <v>2</v>
      </c>
      <c r="G10" s="10">
        <v>94</v>
      </c>
      <c r="H10" s="10">
        <v>405</v>
      </c>
      <c r="I10" s="10">
        <f>COUNTIF(Kurseinheiten!A:A,Kurse!D17)</f>
        <v>3</v>
      </c>
      <c r="J10" s="10">
        <f>SUMIF(Kurseinheiten!A:A,D10,Kurseinheiten!D:D)</f>
        <v>292</v>
      </c>
      <c r="K10" s="10">
        <f>SUMIF(Kurseinheiten!A:A,D10,Kurseinheiten!I:I)</f>
        <v>79457</v>
      </c>
      <c r="L10" s="8">
        <f t="shared" si="0"/>
        <v>272.11301369863014</v>
      </c>
      <c r="M10" s="14">
        <f t="shared" si="1"/>
        <v>0.67188398444106212</v>
      </c>
    </row>
    <row r="11" spans="1:13" x14ac:dyDescent="0.25">
      <c r="A11">
        <v>31001</v>
      </c>
      <c r="B11" t="s">
        <v>10</v>
      </c>
      <c r="C11" t="s">
        <v>65</v>
      </c>
      <c r="D11" s="16" t="s">
        <v>9</v>
      </c>
      <c r="E11" t="s">
        <v>3</v>
      </c>
      <c r="F11" s="10">
        <v>1</v>
      </c>
      <c r="G11" s="10">
        <v>91</v>
      </c>
      <c r="H11" s="10">
        <v>381</v>
      </c>
      <c r="I11" s="10">
        <f>COUNTIF(Kurseinheiten!A:A,Kurse!D11)</f>
        <v>4</v>
      </c>
      <c r="J11" s="10">
        <f>SUMIF(Kurseinheiten!A:A,D11,Kurseinheiten!D:D)</f>
        <v>366</v>
      </c>
      <c r="K11" s="10">
        <f>SUMIF(Kurseinheiten!A:A,D11,Kurseinheiten!I:I)</f>
        <v>97030</v>
      </c>
      <c r="L11" s="8">
        <f t="shared" si="0"/>
        <v>265.10928961748635</v>
      </c>
      <c r="M11" s="14">
        <f t="shared" si="1"/>
        <v>0.69582490713251011</v>
      </c>
    </row>
    <row r="12" spans="1:13" x14ac:dyDescent="0.25">
      <c r="A12">
        <v>31041</v>
      </c>
      <c r="B12" t="s">
        <v>47</v>
      </c>
      <c r="C12" t="s">
        <v>65</v>
      </c>
      <c r="D12" s="16" t="s">
        <v>63</v>
      </c>
      <c r="E12" t="s">
        <v>48</v>
      </c>
      <c r="F12" s="10">
        <v>5</v>
      </c>
      <c r="G12" s="10">
        <v>55</v>
      </c>
      <c r="H12" s="10">
        <v>403</v>
      </c>
      <c r="I12" s="10">
        <f>COUNTIF(Kurseinheiten!A:A,Kurse!D31)</f>
        <v>3</v>
      </c>
      <c r="J12" s="10">
        <f>SUMIF(Kurseinheiten!A:A,D12,Kurseinheiten!D:D)</f>
        <v>663</v>
      </c>
      <c r="K12" s="10">
        <f>SUMIF(Kurseinheiten!A:A,D12,Kurseinheiten!I:I)</f>
        <v>174160</v>
      </c>
      <c r="L12" s="8">
        <f t="shared" si="0"/>
        <v>262.68476621417796</v>
      </c>
      <c r="M12" s="14">
        <f t="shared" si="1"/>
        <v>0.65182324122624802</v>
      </c>
    </row>
    <row r="13" spans="1:13" x14ac:dyDescent="0.25">
      <c r="A13">
        <v>31241</v>
      </c>
      <c r="B13" t="s">
        <v>39</v>
      </c>
      <c r="C13" t="s">
        <v>66</v>
      </c>
      <c r="D13" s="16" t="s">
        <v>37</v>
      </c>
      <c r="E13" t="s">
        <v>38</v>
      </c>
      <c r="F13" s="10">
        <v>1</v>
      </c>
      <c r="G13" s="10">
        <v>14</v>
      </c>
      <c r="H13" s="10">
        <v>462</v>
      </c>
      <c r="I13" s="10">
        <f>COUNTIF(Kurseinheiten!A:A,Kurse!D8)</f>
        <v>3</v>
      </c>
      <c r="J13" s="10">
        <f>SUMIF(Kurseinheiten!A:A,D13,Kurseinheiten!D:D)</f>
        <v>142</v>
      </c>
      <c r="K13" s="10">
        <f>SUMIF(Kurseinheiten!A:A,D13,Kurseinheiten!I:I)</f>
        <v>37051</v>
      </c>
      <c r="L13" s="8">
        <f t="shared" si="0"/>
        <v>260.92253521126759</v>
      </c>
      <c r="M13" s="14">
        <f t="shared" si="1"/>
        <v>0.56476739223218098</v>
      </c>
    </row>
    <row r="14" spans="1:13" x14ac:dyDescent="0.25">
      <c r="A14">
        <v>31011</v>
      </c>
      <c r="B14" t="s">
        <v>14</v>
      </c>
      <c r="C14" t="s">
        <v>65</v>
      </c>
      <c r="D14" s="16" t="s">
        <v>54</v>
      </c>
      <c r="E14" t="s">
        <v>13</v>
      </c>
      <c r="F14" s="10">
        <v>2</v>
      </c>
      <c r="G14" s="10">
        <v>20</v>
      </c>
      <c r="H14" s="10">
        <v>374</v>
      </c>
      <c r="I14" s="10">
        <f>COUNTIF(Kurseinheiten!A:A,Kurse!D6)</f>
        <v>1</v>
      </c>
      <c r="J14" s="10">
        <f>SUMIF(Kurseinheiten!A:A,D14,Kurseinheiten!D:D)</f>
        <v>329</v>
      </c>
      <c r="K14" s="10">
        <f>SUMIF(Kurseinheiten!A:A,D14,Kurseinheiten!I:I)</f>
        <v>84962</v>
      </c>
      <c r="L14" s="8">
        <f t="shared" si="0"/>
        <v>258.24316109422494</v>
      </c>
      <c r="M14" s="14">
        <f t="shared" si="1"/>
        <v>0.69048973554605597</v>
      </c>
    </row>
    <row r="15" spans="1:13" hidden="1" x14ac:dyDescent="0.25">
      <c r="A15">
        <v>31071</v>
      </c>
      <c r="B15" t="s">
        <v>17</v>
      </c>
      <c r="C15" t="s">
        <v>65</v>
      </c>
      <c r="D15" s="16" t="s">
        <v>56</v>
      </c>
      <c r="E15" t="s">
        <v>17</v>
      </c>
      <c r="I15" s="10">
        <f>COUNTIF(Kurseinheiten!A:A,Kurse!D15)</f>
        <v>0</v>
      </c>
      <c r="J15" s="10">
        <f>SUMIF(Kurseinheiten!A:A,D15,Kurseinheiten!D:D)</f>
        <v>0</v>
      </c>
      <c r="K15" s="10">
        <f>SUMIF(Kurseinheiten!A:A,D15,Kurseinheiten!I:I)</f>
        <v>0</v>
      </c>
      <c r="L15" s="8" t="e">
        <f t="shared" si="0"/>
        <v>#DIV/0!</v>
      </c>
      <c r="M15" s="14" t="e">
        <f t="shared" si="1"/>
        <v>#DIV/0!</v>
      </c>
    </row>
    <row r="16" spans="1:13" hidden="1" x14ac:dyDescent="0.25">
      <c r="A16">
        <v>31241</v>
      </c>
      <c r="B16" t="s">
        <v>39</v>
      </c>
      <c r="C16" t="s">
        <v>66</v>
      </c>
      <c r="D16" s="16" t="s">
        <v>44</v>
      </c>
      <c r="E16" t="s">
        <v>43</v>
      </c>
      <c r="I16" s="10">
        <f>COUNTIF(Kurseinheiten!A:A,Kurse!D16)</f>
        <v>0</v>
      </c>
      <c r="J16" s="10">
        <f>SUMIF(Kurseinheiten!A:A,D16,Kurseinheiten!D:D)</f>
        <v>0</v>
      </c>
      <c r="K16" s="10">
        <f>SUMIF(Kurseinheiten!A:A,D16,Kurseinheiten!I:I)</f>
        <v>0</v>
      </c>
      <c r="L16" s="8" t="e">
        <f t="shared" si="0"/>
        <v>#DIV/0!</v>
      </c>
      <c r="M16" s="14" t="e">
        <f t="shared" si="1"/>
        <v>#DIV/0!</v>
      </c>
    </row>
    <row r="17" spans="1:13" x14ac:dyDescent="0.25">
      <c r="A17">
        <v>31001</v>
      </c>
      <c r="B17" t="s">
        <v>10</v>
      </c>
      <c r="C17" t="s">
        <v>65</v>
      </c>
      <c r="D17" s="16">
        <v>40501</v>
      </c>
      <c r="E17" t="s">
        <v>5</v>
      </c>
      <c r="F17" s="10">
        <v>1</v>
      </c>
      <c r="G17" s="10">
        <v>7</v>
      </c>
      <c r="H17" s="10">
        <v>398</v>
      </c>
      <c r="I17" s="10">
        <f>COUNTIF(Kurseinheiten!A:A,Kurse!D14)</f>
        <v>5</v>
      </c>
      <c r="J17" s="10">
        <f>SUMIF(Kurseinheiten!A:A,D17,Kurseinheiten!D:D)</f>
        <v>254</v>
      </c>
      <c r="K17" s="10">
        <f>SUMIF(Kurseinheiten!A:A,D17,Kurseinheiten!I:I)</f>
        <v>62428</v>
      </c>
      <c r="L17" s="8">
        <f t="shared" si="0"/>
        <v>245.77952755905511</v>
      </c>
      <c r="M17" s="14">
        <f t="shared" si="1"/>
        <v>0.6175365014046611</v>
      </c>
    </row>
    <row r="18" spans="1:13" x14ac:dyDescent="0.25">
      <c r="A18">
        <v>31251</v>
      </c>
      <c r="B18" t="s">
        <v>45</v>
      </c>
      <c r="C18" t="s">
        <v>66</v>
      </c>
      <c r="D18" s="16" t="s">
        <v>62</v>
      </c>
      <c r="E18" t="s">
        <v>45</v>
      </c>
      <c r="F18" s="10">
        <v>4</v>
      </c>
      <c r="G18" s="10">
        <v>21</v>
      </c>
      <c r="H18" s="10">
        <v>400</v>
      </c>
      <c r="I18" s="10">
        <f>COUNTIF(Kurseinheiten!A:A,Kurse!D4)</f>
        <v>6</v>
      </c>
      <c r="J18" s="10">
        <f>SUMIF(Kurseinheiten!A:A,D18,Kurseinheiten!D:D)</f>
        <v>497</v>
      </c>
      <c r="K18" s="10">
        <f>SUMIF(Kurseinheiten!A:A,D18,Kurseinheiten!I:I)</f>
        <v>121500</v>
      </c>
      <c r="L18" s="8">
        <f t="shared" si="0"/>
        <v>244.46680080482898</v>
      </c>
      <c r="M18" s="14">
        <f t="shared" si="1"/>
        <v>0.61116700201207241</v>
      </c>
    </row>
    <row r="19" spans="1:13" hidden="1" x14ac:dyDescent="0.25">
      <c r="A19">
        <v>31101</v>
      </c>
      <c r="B19" t="s">
        <v>18</v>
      </c>
      <c r="C19" t="s">
        <v>65</v>
      </c>
      <c r="D19" s="16">
        <v>40600</v>
      </c>
      <c r="E19" t="s">
        <v>19</v>
      </c>
      <c r="I19" s="10">
        <f>COUNTIF(Kurseinheiten!A:A,Kurse!D19)</f>
        <v>0</v>
      </c>
      <c r="J19" s="10">
        <f>SUMIF(Kurseinheiten!A:A,D19,Kurseinheiten!D:D)</f>
        <v>0</v>
      </c>
      <c r="K19" s="10">
        <f>SUMIF(Kurseinheiten!A:A,D19,Kurseinheiten!I:I)</f>
        <v>0</v>
      </c>
      <c r="L19" s="8" t="e">
        <f t="shared" si="0"/>
        <v>#DIV/0!</v>
      </c>
      <c r="M19" s="14" t="e">
        <f t="shared" si="1"/>
        <v>#DIV/0!</v>
      </c>
    </row>
    <row r="20" spans="1:13" x14ac:dyDescent="0.25">
      <c r="A20">
        <v>31751</v>
      </c>
      <c r="B20" t="s">
        <v>32</v>
      </c>
      <c r="C20" t="s">
        <v>65</v>
      </c>
      <c r="D20" s="16" t="s">
        <v>58</v>
      </c>
      <c r="E20" t="s">
        <v>29</v>
      </c>
      <c r="F20" s="10">
        <v>1</v>
      </c>
      <c r="G20" s="10">
        <v>40</v>
      </c>
      <c r="H20" s="10">
        <v>419</v>
      </c>
      <c r="I20" s="10">
        <f>COUNTIF(Kurseinheiten!A:A,Kurse!D9)</f>
        <v>2</v>
      </c>
      <c r="J20" s="10">
        <f>SUMIF(Kurseinheiten!A:A,D20,Kurseinheiten!D:D)</f>
        <v>286</v>
      </c>
      <c r="K20" s="10">
        <f>SUMIF(Kurseinheiten!A:A,D20,Kurseinheiten!I:I)</f>
        <v>67621</v>
      </c>
      <c r="L20" s="8">
        <f t="shared" si="0"/>
        <v>236.43706293706293</v>
      </c>
      <c r="M20" s="14">
        <f t="shared" si="1"/>
        <v>0.5642889330240165</v>
      </c>
    </row>
    <row r="21" spans="1:13" hidden="1" x14ac:dyDescent="0.25">
      <c r="A21">
        <v>31751</v>
      </c>
      <c r="B21" t="s">
        <v>32</v>
      </c>
      <c r="C21" t="s">
        <v>65</v>
      </c>
      <c r="D21" s="16">
        <v>41750</v>
      </c>
      <c r="E21" t="s">
        <v>28</v>
      </c>
      <c r="I21" s="10">
        <f>COUNTIF(Kurseinheiten!A:A,Kurse!D21)</f>
        <v>0</v>
      </c>
      <c r="J21" s="10">
        <f>SUMIF(Kurseinheiten!A:A,D21,Kurseinheiten!D:D)</f>
        <v>0</v>
      </c>
      <c r="K21" s="10">
        <f>SUMIF(Kurseinheiten!A:A,D21,Kurseinheiten!I:I)</f>
        <v>0</v>
      </c>
      <c r="L21" s="8" t="e">
        <f t="shared" si="0"/>
        <v>#DIV/0!</v>
      </c>
      <c r="M21" s="14" t="e">
        <f t="shared" si="1"/>
        <v>#DIV/0!</v>
      </c>
    </row>
    <row r="22" spans="1:13" x14ac:dyDescent="0.25">
      <c r="A22">
        <v>31031</v>
      </c>
      <c r="B22" t="s">
        <v>36</v>
      </c>
      <c r="C22" t="s">
        <v>65</v>
      </c>
      <c r="D22" s="16">
        <v>40530</v>
      </c>
      <c r="E22" t="s">
        <v>33</v>
      </c>
      <c r="F22" s="10">
        <v>1</v>
      </c>
      <c r="G22" s="10">
        <v>4</v>
      </c>
      <c r="H22" s="10">
        <v>385</v>
      </c>
      <c r="I22" s="10">
        <f>COUNTIF(Kurseinheiten!A:A,Kurse!D18)</f>
        <v>7</v>
      </c>
      <c r="J22" s="10">
        <f>SUMIF(Kurseinheiten!A:A,D22,Kurseinheiten!D:D)</f>
        <v>275</v>
      </c>
      <c r="K22" s="10">
        <f>SUMIF(Kurseinheiten!A:A,D22,Kurseinheiten!I:I)</f>
        <v>62213</v>
      </c>
      <c r="L22" s="8">
        <f t="shared" si="0"/>
        <v>226.2290909090909</v>
      </c>
      <c r="M22" s="14">
        <f t="shared" si="1"/>
        <v>0.58760802833530101</v>
      </c>
    </row>
    <row r="23" spans="1:13" x14ac:dyDescent="0.25">
      <c r="A23">
        <v>31021</v>
      </c>
      <c r="B23" t="s">
        <v>24</v>
      </c>
      <c r="C23" t="s">
        <v>65</v>
      </c>
      <c r="D23" s="16">
        <v>40520</v>
      </c>
      <c r="E23" t="s">
        <v>22</v>
      </c>
      <c r="F23" s="10">
        <v>1</v>
      </c>
      <c r="G23" s="10">
        <v>4</v>
      </c>
      <c r="H23" s="10">
        <v>395</v>
      </c>
      <c r="I23" s="10">
        <f>COUNTIF(Kurseinheiten!A:A,Kurse!D25)</f>
        <v>4</v>
      </c>
      <c r="J23" s="10">
        <f>SUMIF(Kurseinheiten!A:A,D23,Kurseinheiten!D:D)</f>
        <v>426</v>
      </c>
      <c r="K23" s="10">
        <f>SUMIF(Kurseinheiten!A:A,D23,Kurseinheiten!I:I)</f>
        <v>94209</v>
      </c>
      <c r="L23" s="8">
        <f t="shared" si="0"/>
        <v>221.14788732394365</v>
      </c>
      <c r="M23" s="14">
        <f>L23/H23</f>
        <v>0.55986806917454091</v>
      </c>
    </row>
    <row r="24" spans="1:13" x14ac:dyDescent="0.25">
      <c r="A24">
        <v>31031</v>
      </c>
      <c r="B24" t="s">
        <v>36</v>
      </c>
      <c r="C24" t="s">
        <v>65</v>
      </c>
      <c r="D24" s="16">
        <v>40532</v>
      </c>
      <c r="E24" t="s">
        <v>35</v>
      </c>
      <c r="F24" s="10">
        <v>1</v>
      </c>
      <c r="G24" s="10">
        <v>27</v>
      </c>
      <c r="H24" s="10">
        <v>292</v>
      </c>
      <c r="I24" s="10">
        <f>COUNTIF(Kurseinheiten!A:A,Kurse!D10)</f>
        <v>2</v>
      </c>
      <c r="J24" s="10">
        <f>SUMIF(Kurseinheiten!A:A,D24,Kurseinheiten!D:D)</f>
        <v>194</v>
      </c>
      <c r="K24" s="10">
        <f>SUMIF(Kurseinheiten!A:A,D24,Kurseinheiten!I:I)</f>
        <v>41166</v>
      </c>
      <c r="L24" s="8">
        <f t="shared" si="0"/>
        <v>212.1958762886598</v>
      </c>
      <c r="M24" s="14">
        <f>L24/H24</f>
        <v>0.72669820646801297</v>
      </c>
    </row>
    <row r="25" spans="1:13" x14ac:dyDescent="0.25">
      <c r="A25">
        <v>31011</v>
      </c>
      <c r="B25" t="s">
        <v>14</v>
      </c>
      <c r="C25" t="s">
        <v>65</v>
      </c>
      <c r="D25" s="16" t="s">
        <v>52</v>
      </c>
      <c r="E25" t="s">
        <v>11</v>
      </c>
      <c r="F25" s="10">
        <v>2</v>
      </c>
      <c r="G25" s="10">
        <v>83</v>
      </c>
      <c r="H25" s="10">
        <v>301</v>
      </c>
      <c r="I25" s="10">
        <f>COUNTIF(Kurseinheiten!A:A,Kurse!D26)</f>
        <v>2</v>
      </c>
      <c r="J25" s="10">
        <f>SUMIF(Kurseinheiten!A:A,D25,Kurseinheiten!D:D)</f>
        <v>438</v>
      </c>
      <c r="K25" s="10">
        <f>SUMIF(Kurseinheiten!A:A,D25,Kurseinheiten!I:I)</f>
        <v>84134</v>
      </c>
      <c r="L25" s="8">
        <f t="shared" si="0"/>
        <v>192.08675799086757</v>
      </c>
      <c r="M25" s="14">
        <f t="shared" si="1"/>
        <v>0.63816198668062318</v>
      </c>
    </row>
    <row r="26" spans="1:13" x14ac:dyDescent="0.25">
      <c r="A26">
        <v>31031</v>
      </c>
      <c r="B26" t="s">
        <v>36</v>
      </c>
      <c r="C26" t="s">
        <v>65</v>
      </c>
      <c r="D26" s="16">
        <v>40531</v>
      </c>
      <c r="E26" t="s">
        <v>34</v>
      </c>
      <c r="F26" s="10">
        <v>1</v>
      </c>
      <c r="G26" s="10">
        <v>101</v>
      </c>
      <c r="H26" s="10">
        <v>353</v>
      </c>
      <c r="I26" s="10">
        <f>COUNTIF(Kurseinheiten!A:A,Kurse!D20)</f>
        <v>4</v>
      </c>
      <c r="J26" s="10">
        <f>SUMIF(Kurseinheiten!A:A,D26,Kurseinheiten!D:D)</f>
        <v>140</v>
      </c>
      <c r="K26" s="10">
        <f>SUMIF(Kurseinheiten!A:A,D26,Kurseinheiten!I:I)</f>
        <v>26709</v>
      </c>
      <c r="L26" s="8">
        <f t="shared" si="0"/>
        <v>190.77857142857144</v>
      </c>
      <c r="M26" s="14">
        <f t="shared" si="1"/>
        <v>0.54044921084581143</v>
      </c>
    </row>
    <row r="27" spans="1:13" hidden="1" x14ac:dyDescent="0.25">
      <c r="A27">
        <v>31051</v>
      </c>
      <c r="B27" t="s">
        <v>49</v>
      </c>
      <c r="C27" t="s">
        <v>65</v>
      </c>
      <c r="D27" s="16">
        <v>40550</v>
      </c>
      <c r="E27" t="s">
        <v>50</v>
      </c>
      <c r="I27" s="10">
        <f>COUNTIF(Kurseinheiten!A:A,Kurse!D27)</f>
        <v>0</v>
      </c>
      <c r="J27" s="10">
        <f>SUMIF(Kurseinheiten!A:A,D27,Kurseinheiten!D:D)</f>
        <v>0</v>
      </c>
      <c r="K27" s="10">
        <f>SUMIF(Kurseinheiten!A:A,D27,Kurseinheiten!I:I)</f>
        <v>0</v>
      </c>
      <c r="L27" s="8" t="e">
        <f t="shared" si="0"/>
        <v>#DIV/0!</v>
      </c>
      <c r="M27" s="14" t="e">
        <f t="shared" si="1"/>
        <v>#DIV/0!</v>
      </c>
    </row>
    <row r="28" spans="1:13" hidden="1" x14ac:dyDescent="0.25">
      <c r="A28">
        <v>31051</v>
      </c>
      <c r="B28" t="s">
        <v>49</v>
      </c>
      <c r="C28" t="s">
        <v>65</v>
      </c>
      <c r="D28" s="16">
        <v>40551</v>
      </c>
      <c r="E28" t="s">
        <v>51</v>
      </c>
      <c r="I28" s="10">
        <f>COUNTIF(Kurseinheiten!A:A,Kurse!D28)</f>
        <v>0</v>
      </c>
      <c r="J28" s="10">
        <f>SUMIF(Kurseinheiten!A:A,D28,Kurseinheiten!D:D)</f>
        <v>0</v>
      </c>
      <c r="K28" s="10">
        <f>SUMIF(Kurseinheiten!A:A,D28,Kurseinheiten!I:I)</f>
        <v>0</v>
      </c>
      <c r="L28" s="8" t="e">
        <f t="shared" si="0"/>
        <v>#DIV/0!</v>
      </c>
      <c r="M28" s="14" t="e">
        <f t="shared" si="1"/>
        <v>#DIV/0!</v>
      </c>
    </row>
    <row r="29" spans="1:13" x14ac:dyDescent="0.25">
      <c r="A29">
        <v>31201</v>
      </c>
      <c r="B29" t="s">
        <v>21</v>
      </c>
      <c r="C29" t="s">
        <v>66</v>
      </c>
      <c r="D29" s="16" t="s">
        <v>57</v>
      </c>
      <c r="E29" t="s">
        <v>21</v>
      </c>
      <c r="F29" s="10">
        <v>1</v>
      </c>
      <c r="G29" s="10">
        <v>72</v>
      </c>
      <c r="H29" s="10">
        <v>316</v>
      </c>
      <c r="I29" s="10">
        <f>COUNTIF(Kurseinheiten!A:A,Kurse!D2)</f>
        <v>4</v>
      </c>
      <c r="J29" s="10">
        <f>SUMIF(Kurseinheiten!A:A,D29,Kurseinheiten!D:D)</f>
        <v>382</v>
      </c>
      <c r="K29" s="10">
        <f>SUMIF(Kurseinheiten!A:A,D29,Kurseinheiten!I:I)</f>
        <v>71532</v>
      </c>
      <c r="L29" s="8">
        <f t="shared" si="0"/>
        <v>187.2565445026178</v>
      </c>
      <c r="M29" s="14">
        <f t="shared" si="1"/>
        <v>0.59258400159056268</v>
      </c>
    </row>
    <row r="30" spans="1:13" x14ac:dyDescent="0.25">
      <c r="A30">
        <v>31221</v>
      </c>
      <c r="B30" t="s">
        <v>15</v>
      </c>
      <c r="C30" t="s">
        <v>66</v>
      </c>
      <c r="D30" s="16" t="s">
        <v>55</v>
      </c>
      <c r="E30" t="s">
        <v>15</v>
      </c>
      <c r="F30" s="10">
        <v>1</v>
      </c>
      <c r="G30" s="10">
        <v>3</v>
      </c>
      <c r="H30" s="10">
        <v>370</v>
      </c>
      <c r="I30" s="10">
        <f>COUNTIF(Kurseinheiten!A:A,Kurse!D12)</f>
        <v>5</v>
      </c>
      <c r="J30" s="10">
        <f>SUMIF(Kurseinheiten!A:A,D30,Kurseinheiten!D:D)</f>
        <v>456</v>
      </c>
      <c r="K30" s="10">
        <f>SUMIF(Kurseinheiten!A:A,D30,Kurseinheiten!I:I)</f>
        <v>77939</v>
      </c>
      <c r="L30" s="8">
        <f t="shared" si="0"/>
        <v>170.91885964912279</v>
      </c>
      <c r="M30" s="14">
        <f t="shared" si="1"/>
        <v>0.4619428639165481</v>
      </c>
    </row>
    <row r="31" spans="1:13" x14ac:dyDescent="0.25">
      <c r="A31">
        <v>31101</v>
      </c>
      <c r="B31" t="s">
        <v>18</v>
      </c>
      <c r="C31" t="s">
        <v>65</v>
      </c>
      <c r="D31" s="16">
        <v>40601</v>
      </c>
      <c r="E31" t="s">
        <v>20</v>
      </c>
      <c r="F31" s="10">
        <v>1</v>
      </c>
      <c r="G31" s="10">
        <v>99</v>
      </c>
      <c r="H31" s="10">
        <v>239</v>
      </c>
      <c r="I31" s="10">
        <f>COUNTIF(Kurseinheiten!A:A,Kurse!D22)</f>
        <v>2</v>
      </c>
      <c r="J31" s="10">
        <f>SUMIF(Kurseinheiten!A:A,D31,Kurseinheiten!D:D)</f>
        <v>414</v>
      </c>
      <c r="K31" s="10">
        <f>SUMIF(Kurseinheiten!A:A,D31,Kurseinheiten!I:I)</f>
        <v>55878</v>
      </c>
      <c r="L31" s="8">
        <f t="shared" si="0"/>
        <v>134.97101449275362</v>
      </c>
      <c r="M31" s="14">
        <f t="shared" si="1"/>
        <v>0.56473227821235827</v>
      </c>
    </row>
    <row r="37" spans="8:8" x14ac:dyDescent="0.25">
      <c r="H37" s="10">
        <f>250/384</f>
        <v>0.65104166666666663</v>
      </c>
    </row>
  </sheetData>
  <autoFilter ref="A1:L1" xr:uid="{FAE78D02-E8DF-4148-B91F-1FF98631D9D8}">
    <sortState ref="A2:L31">
      <sortCondition descending="1" ref="L1"/>
    </sortState>
  </autoFilter>
  <conditionalFormatting sqref="L10:L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8CBD-30D3-473A-A282-8EDF7E1CF9E4}">
  <dimension ref="A1:P79"/>
  <sheetViews>
    <sheetView tabSelected="1" view="pageBreakPreview" zoomScale="60" zoomScaleNormal="55" workbookViewId="0">
      <pane ySplit="1" topLeftCell="A8" activePane="bottomLeft" state="frozen"/>
      <selection pane="bottomLeft" activeCell="C2" sqref="C2:C79"/>
    </sheetView>
  </sheetViews>
  <sheetFormatPr baseColWidth="10" defaultRowHeight="15" x14ac:dyDescent="0.25"/>
  <cols>
    <col min="1" max="1" width="20.140625" style="1" bestFit="1" customWidth="1"/>
    <col min="2" max="2" width="62" style="15" bestFit="1" customWidth="1"/>
    <col min="3" max="3" width="9.42578125" bestFit="1" customWidth="1"/>
    <col min="4" max="4" width="13.7109375" bestFit="1" customWidth="1"/>
    <col min="5" max="5" width="15.140625" hidden="1" customWidth="1"/>
    <col min="6" max="6" width="19.140625" hidden="1" customWidth="1"/>
    <col min="7" max="7" width="20.140625" hidden="1" customWidth="1"/>
    <col min="8" max="8" width="14.42578125" hidden="1" customWidth="1"/>
    <col min="9" max="9" width="14.42578125" bestFit="1" customWidth="1"/>
    <col min="10" max="10" width="18" hidden="1" customWidth="1"/>
    <col min="11" max="11" width="27.140625" hidden="1" customWidth="1"/>
    <col min="12" max="12" width="31" hidden="1" customWidth="1"/>
    <col min="13" max="13" width="32.140625" hidden="1" customWidth="1"/>
    <col min="14" max="14" width="26.42578125" hidden="1" customWidth="1"/>
    <col min="15" max="15" width="26.42578125" bestFit="1" customWidth="1"/>
    <col min="16" max="16" width="30" hidden="1" customWidth="1"/>
  </cols>
  <sheetData>
    <row r="1" spans="1:16" x14ac:dyDescent="0.25">
      <c r="A1" s="17" t="s">
        <v>7</v>
      </c>
      <c r="B1" s="18" t="s">
        <v>0</v>
      </c>
      <c r="C1" s="19" t="s">
        <v>69</v>
      </c>
      <c r="D1" s="19" t="s">
        <v>1</v>
      </c>
      <c r="E1" s="19" t="s">
        <v>71</v>
      </c>
      <c r="F1" s="19" t="s">
        <v>70</v>
      </c>
      <c r="G1" s="19" t="s">
        <v>72</v>
      </c>
      <c r="H1" s="19" t="s">
        <v>73</v>
      </c>
      <c r="I1" s="19" t="s">
        <v>2</v>
      </c>
      <c r="J1" s="19" t="s">
        <v>74</v>
      </c>
      <c r="K1" s="19" t="s">
        <v>75</v>
      </c>
      <c r="L1" s="19" t="s">
        <v>76</v>
      </c>
      <c r="M1" s="19" t="s">
        <v>77</v>
      </c>
      <c r="N1" s="19" t="s">
        <v>78</v>
      </c>
      <c r="O1" s="19" t="s">
        <v>79</v>
      </c>
      <c r="P1" s="11" t="s">
        <v>80</v>
      </c>
    </row>
    <row r="2" spans="1:16" x14ac:dyDescent="0.25">
      <c r="A2" s="20" t="s">
        <v>57</v>
      </c>
      <c r="B2" s="21" t="s">
        <v>21</v>
      </c>
      <c r="C2" s="22">
        <v>1</v>
      </c>
      <c r="D2" s="22">
        <v>382</v>
      </c>
      <c r="E2" s="23">
        <v>435246</v>
      </c>
      <c r="F2" s="23">
        <v>40999</v>
      </c>
      <c r="G2" s="23">
        <v>21415</v>
      </c>
      <c r="H2" s="23">
        <v>26372</v>
      </c>
      <c r="I2" s="23">
        <v>71532</v>
      </c>
      <c r="J2" s="23">
        <v>554032</v>
      </c>
      <c r="K2" s="24">
        <f>E2/$D2</f>
        <v>1139.3874345549739</v>
      </c>
      <c r="L2" s="24">
        <f>F2/$D2</f>
        <v>107.32722513089006</v>
      </c>
      <c r="M2" s="24">
        <f>G2/$D2</f>
        <v>56.060209424083773</v>
      </c>
      <c r="N2" s="24">
        <f>H2/$D2</f>
        <v>69.03664921465969</v>
      </c>
      <c r="O2" s="24">
        <f>I2/$D2</f>
        <v>187.2565445026178</v>
      </c>
      <c r="P2" s="9">
        <f>J2/$D2</f>
        <v>1450.3455497382199</v>
      </c>
    </row>
    <row r="3" spans="1:16" x14ac:dyDescent="0.25">
      <c r="A3" s="20" t="s">
        <v>60</v>
      </c>
      <c r="B3" s="22" t="s">
        <v>31</v>
      </c>
      <c r="C3" s="22">
        <v>2</v>
      </c>
      <c r="D3" s="22">
        <v>101</v>
      </c>
      <c r="E3" s="23">
        <v>234752</v>
      </c>
      <c r="F3" s="23">
        <v>31176</v>
      </c>
      <c r="G3" s="23">
        <v>7475</v>
      </c>
      <c r="H3" s="23">
        <v>4441</v>
      </c>
      <c r="I3" s="23">
        <v>31463</v>
      </c>
      <c r="J3" s="23">
        <v>277844</v>
      </c>
      <c r="K3" s="24">
        <f>E3/$D3</f>
        <v>2324.2772277227723</v>
      </c>
      <c r="L3" s="24">
        <f>F3/$D3</f>
        <v>308.67326732673268</v>
      </c>
      <c r="M3" s="24">
        <f>G3/$D3</f>
        <v>74.009900990099013</v>
      </c>
      <c r="N3" s="24">
        <f>H3/$D3</f>
        <v>43.970297029702969</v>
      </c>
      <c r="O3" s="24">
        <f>I3/$D3</f>
        <v>311.51485148514854</v>
      </c>
      <c r="P3" s="9">
        <f>J3/$D3</f>
        <v>2750.9306930693069</v>
      </c>
    </row>
    <row r="4" spans="1:16" x14ac:dyDescent="0.25">
      <c r="A4" s="20" t="s">
        <v>60</v>
      </c>
      <c r="B4" s="22" t="s">
        <v>31</v>
      </c>
      <c r="C4" s="22">
        <v>1</v>
      </c>
      <c r="D4" s="22">
        <v>87</v>
      </c>
      <c r="E4" s="23">
        <v>196239</v>
      </c>
      <c r="F4" s="23">
        <v>25739</v>
      </c>
      <c r="G4" s="23">
        <v>6181</v>
      </c>
      <c r="H4" s="23">
        <v>3842</v>
      </c>
      <c r="I4" s="23">
        <v>24742</v>
      </c>
      <c r="J4" s="23">
        <v>232001</v>
      </c>
      <c r="K4" s="24">
        <f>E4/$D4</f>
        <v>2255.6206896551726</v>
      </c>
      <c r="L4" s="24">
        <f>F4/$D4</f>
        <v>295.85057471264366</v>
      </c>
      <c r="M4" s="24">
        <f>G4/$D4</f>
        <v>71.045977011494259</v>
      </c>
      <c r="N4" s="24">
        <f>H4/$D4</f>
        <v>44.160919540229884</v>
      </c>
      <c r="O4" s="24">
        <f>I4/$D4</f>
        <v>284.39080459770116</v>
      </c>
      <c r="P4" s="9">
        <f>J4/$D4</f>
        <v>2666.67816091954</v>
      </c>
    </row>
    <row r="5" spans="1:16" x14ac:dyDescent="0.25">
      <c r="A5" s="20" t="s">
        <v>60</v>
      </c>
      <c r="B5" s="22" t="s">
        <v>31</v>
      </c>
      <c r="C5" s="22">
        <v>3</v>
      </c>
      <c r="D5" s="22">
        <v>104</v>
      </c>
      <c r="E5" s="23">
        <v>206576</v>
      </c>
      <c r="F5" s="23">
        <v>29964</v>
      </c>
      <c r="G5" s="23">
        <v>7449</v>
      </c>
      <c r="H5" s="23">
        <v>4734</v>
      </c>
      <c r="I5" s="23">
        <v>26868</v>
      </c>
      <c r="J5" s="23">
        <v>248723</v>
      </c>
      <c r="K5" s="24">
        <f>E5/$D5</f>
        <v>1986.3076923076924</v>
      </c>
      <c r="L5" s="24">
        <f>F5/$D5</f>
        <v>288.11538461538464</v>
      </c>
      <c r="M5" s="24">
        <f>G5/$D5</f>
        <v>71.625</v>
      </c>
      <c r="N5" s="24">
        <f>H5/$D5</f>
        <v>45.519230769230766</v>
      </c>
      <c r="O5" s="24">
        <f>I5/$D5</f>
        <v>258.34615384615387</v>
      </c>
      <c r="P5" s="9">
        <f>J5/$D5</f>
        <v>2391.5673076923076</v>
      </c>
    </row>
    <row r="6" spans="1:16" x14ac:dyDescent="0.25">
      <c r="A6" s="20" t="s">
        <v>62</v>
      </c>
      <c r="B6" s="22" t="s">
        <v>45</v>
      </c>
      <c r="C6" s="22">
        <v>5</v>
      </c>
      <c r="D6" s="22">
        <v>101</v>
      </c>
      <c r="E6" s="23">
        <v>190854</v>
      </c>
      <c r="F6" s="23">
        <v>23729</v>
      </c>
      <c r="G6" s="23">
        <v>5876</v>
      </c>
      <c r="H6" s="23">
        <v>2236</v>
      </c>
      <c r="I6" s="23">
        <v>26195</v>
      </c>
      <c r="J6" s="23">
        <v>222695</v>
      </c>
      <c r="K6" s="24">
        <f>E6/$D6</f>
        <v>1889.6435643564357</v>
      </c>
      <c r="L6" s="24">
        <f>F6/$D6</f>
        <v>234.94059405940595</v>
      </c>
      <c r="M6" s="24">
        <f>G6/$D6</f>
        <v>58.178217821782177</v>
      </c>
      <c r="N6" s="24">
        <f>H6/$D6</f>
        <v>22.138613861386137</v>
      </c>
      <c r="O6" s="24">
        <f>I6/$D6</f>
        <v>259.35643564356434</v>
      </c>
      <c r="P6" s="9">
        <f>J6/$D6</f>
        <v>2204.90099009901</v>
      </c>
    </row>
    <row r="7" spans="1:16" x14ac:dyDescent="0.25">
      <c r="A7" s="20" t="s">
        <v>62</v>
      </c>
      <c r="B7" s="22" t="s">
        <v>45</v>
      </c>
      <c r="C7" s="22">
        <v>6</v>
      </c>
      <c r="D7" s="22">
        <v>50</v>
      </c>
      <c r="E7" s="23">
        <v>86887</v>
      </c>
      <c r="F7" s="23">
        <v>11526</v>
      </c>
      <c r="G7" s="23">
        <v>2637</v>
      </c>
      <c r="H7" s="23">
        <v>1483</v>
      </c>
      <c r="I7" s="23">
        <v>12480</v>
      </c>
      <c r="J7" s="23">
        <v>102533</v>
      </c>
      <c r="K7" s="24">
        <f>E7/$D7</f>
        <v>1737.74</v>
      </c>
      <c r="L7" s="24">
        <f>F7/$D7</f>
        <v>230.52</v>
      </c>
      <c r="M7" s="24">
        <f>G7/$D7</f>
        <v>52.74</v>
      </c>
      <c r="N7" s="24">
        <f>H7/$D7</f>
        <v>29.66</v>
      </c>
      <c r="O7" s="24">
        <f>I7/$D7</f>
        <v>249.6</v>
      </c>
      <c r="P7" s="9">
        <f>J7/$D7</f>
        <v>2050.66</v>
      </c>
    </row>
    <row r="8" spans="1:16" x14ac:dyDescent="0.25">
      <c r="A8" s="20" t="s">
        <v>62</v>
      </c>
      <c r="B8" s="22" t="s">
        <v>45</v>
      </c>
      <c r="C8" s="22">
        <v>1</v>
      </c>
      <c r="D8" s="22">
        <v>80</v>
      </c>
      <c r="E8" s="23">
        <v>145292</v>
      </c>
      <c r="F8" s="23">
        <v>18346</v>
      </c>
      <c r="G8" s="23">
        <v>4299</v>
      </c>
      <c r="H8" s="23">
        <v>1907</v>
      </c>
      <c r="I8" s="23">
        <v>19909</v>
      </c>
      <c r="J8" s="23">
        <v>169844</v>
      </c>
      <c r="K8" s="24">
        <f>E8/$D8</f>
        <v>1816.15</v>
      </c>
      <c r="L8" s="24">
        <f>F8/$D8</f>
        <v>229.32499999999999</v>
      </c>
      <c r="M8" s="24">
        <f>G8/$D8</f>
        <v>53.737499999999997</v>
      </c>
      <c r="N8" s="24">
        <f>H8/$D8</f>
        <v>23.837499999999999</v>
      </c>
      <c r="O8" s="24">
        <f>I8/$D8</f>
        <v>248.86250000000001</v>
      </c>
      <c r="P8" s="9">
        <f>J8/$D8</f>
        <v>2123.0500000000002</v>
      </c>
    </row>
    <row r="9" spans="1:16" x14ac:dyDescent="0.25">
      <c r="A9" s="20" t="s">
        <v>62</v>
      </c>
      <c r="B9" s="22" t="s">
        <v>45</v>
      </c>
      <c r="C9" s="22">
        <v>2</v>
      </c>
      <c r="D9" s="22">
        <v>87</v>
      </c>
      <c r="E9" s="23">
        <v>154903</v>
      </c>
      <c r="F9" s="23">
        <v>19154</v>
      </c>
      <c r="G9" s="23">
        <v>4447</v>
      </c>
      <c r="H9" s="23">
        <v>1649</v>
      </c>
      <c r="I9" s="23">
        <v>20830</v>
      </c>
      <c r="J9" s="23">
        <v>180153</v>
      </c>
      <c r="K9" s="24">
        <f>E9/$D9</f>
        <v>1780.4942528735633</v>
      </c>
      <c r="L9" s="24">
        <f>F9/$D9</f>
        <v>220.16091954022988</v>
      </c>
      <c r="M9" s="24">
        <f>G9/$D9</f>
        <v>51.114942528735632</v>
      </c>
      <c r="N9" s="24">
        <f>H9/$D9</f>
        <v>18.954022988505749</v>
      </c>
      <c r="O9" s="24">
        <f>I9/$D9</f>
        <v>239.42528735632183</v>
      </c>
      <c r="P9" s="9">
        <f>J9/$D9</f>
        <v>2070.7241379310344</v>
      </c>
    </row>
    <row r="10" spans="1:16" x14ac:dyDescent="0.25">
      <c r="A10" s="20" t="s">
        <v>62</v>
      </c>
      <c r="B10" s="22" t="s">
        <v>45</v>
      </c>
      <c r="C10" s="22">
        <v>3</v>
      </c>
      <c r="D10" s="22">
        <v>66</v>
      </c>
      <c r="E10" s="23">
        <v>117027</v>
      </c>
      <c r="F10" s="23">
        <v>14436</v>
      </c>
      <c r="G10" s="23">
        <v>3516</v>
      </c>
      <c r="H10" s="23">
        <v>1278</v>
      </c>
      <c r="I10" s="23">
        <v>15712</v>
      </c>
      <c r="J10" s="23">
        <v>136257</v>
      </c>
      <c r="K10" s="24">
        <f>E10/$D10</f>
        <v>1773.1363636363637</v>
      </c>
      <c r="L10" s="24">
        <f>F10/$D10</f>
        <v>218.72727272727272</v>
      </c>
      <c r="M10" s="24">
        <f>G10/$D10</f>
        <v>53.272727272727273</v>
      </c>
      <c r="N10" s="24">
        <f>H10/$D10</f>
        <v>19.363636363636363</v>
      </c>
      <c r="O10" s="24">
        <f>I10/$D10</f>
        <v>238.06060606060606</v>
      </c>
      <c r="P10" s="9">
        <f>J10/$D10</f>
        <v>2064.5</v>
      </c>
    </row>
    <row r="11" spans="1:16" x14ac:dyDescent="0.25">
      <c r="A11" s="20" t="s">
        <v>62</v>
      </c>
      <c r="B11" s="22" t="s">
        <v>45</v>
      </c>
      <c r="C11" s="22">
        <v>4</v>
      </c>
      <c r="D11" s="22">
        <v>81</v>
      </c>
      <c r="E11" s="23">
        <v>135895</v>
      </c>
      <c r="F11" s="23">
        <v>16884</v>
      </c>
      <c r="G11" s="23">
        <v>5038</v>
      </c>
      <c r="H11" s="23">
        <v>1341</v>
      </c>
      <c r="I11" s="23">
        <v>18983</v>
      </c>
      <c r="J11" s="23">
        <v>159158</v>
      </c>
      <c r="K11" s="24">
        <f>E11/$D11</f>
        <v>1677.7160493827159</v>
      </c>
      <c r="L11" s="24">
        <f>F11/$D11</f>
        <v>208.44444444444446</v>
      </c>
      <c r="M11" s="24">
        <f>G11/$D11</f>
        <v>62.197530864197532</v>
      </c>
      <c r="N11" s="24">
        <f>H11/$D11</f>
        <v>16.555555555555557</v>
      </c>
      <c r="O11" s="24">
        <f>I11/$D11</f>
        <v>234.35802469135803</v>
      </c>
      <c r="P11" s="9">
        <f>J11/$D11</f>
        <v>1964.9135802469136</v>
      </c>
    </row>
    <row r="12" spans="1:16" x14ac:dyDescent="0.25">
      <c r="A12" s="20" t="s">
        <v>62</v>
      </c>
      <c r="B12" s="22" t="s">
        <v>45</v>
      </c>
      <c r="C12" s="22">
        <v>7</v>
      </c>
      <c r="D12" s="22">
        <v>32</v>
      </c>
      <c r="E12" s="23">
        <v>56000</v>
      </c>
      <c r="F12" s="23">
        <v>6718</v>
      </c>
      <c r="G12" s="23">
        <v>1641</v>
      </c>
      <c r="H12" s="23">
        <v>588</v>
      </c>
      <c r="I12" s="23">
        <v>7391</v>
      </c>
      <c r="J12" s="23">
        <v>64947</v>
      </c>
      <c r="K12" s="24">
        <f>E12/$D12</f>
        <v>1750</v>
      </c>
      <c r="L12" s="24">
        <f>F12/$D12</f>
        <v>209.9375</v>
      </c>
      <c r="M12" s="24">
        <f>G12/$D12</f>
        <v>51.28125</v>
      </c>
      <c r="N12" s="24">
        <f>H12/$D12</f>
        <v>18.375</v>
      </c>
      <c r="O12" s="24">
        <f>I12/$D12</f>
        <v>230.96875</v>
      </c>
      <c r="P12" s="9">
        <f>J12/$D12</f>
        <v>2029.59375</v>
      </c>
    </row>
    <row r="13" spans="1:16" x14ac:dyDescent="0.25">
      <c r="A13" s="20" t="s">
        <v>54</v>
      </c>
      <c r="B13" s="21" t="s">
        <v>13</v>
      </c>
      <c r="C13" s="22">
        <v>1</v>
      </c>
      <c r="D13" s="22">
        <v>28</v>
      </c>
      <c r="E13" s="23">
        <v>51123</v>
      </c>
      <c r="F13" s="23">
        <v>8818</v>
      </c>
      <c r="G13" s="23">
        <v>2564</v>
      </c>
      <c r="H13" s="23">
        <v>2144</v>
      </c>
      <c r="I13" s="23">
        <v>7820</v>
      </c>
      <c r="J13" s="23">
        <v>64649</v>
      </c>
      <c r="K13" s="24">
        <f>E13/$D13</f>
        <v>1825.8214285714287</v>
      </c>
      <c r="L13" s="24">
        <f>F13/$D13</f>
        <v>314.92857142857144</v>
      </c>
      <c r="M13" s="24">
        <f>G13/$D13</f>
        <v>91.571428571428569</v>
      </c>
      <c r="N13" s="24">
        <f>H13/$D13</f>
        <v>76.571428571428569</v>
      </c>
      <c r="O13" s="24">
        <f>I13/$D13</f>
        <v>279.28571428571428</v>
      </c>
      <c r="P13" s="9">
        <f>J13/$D13</f>
        <v>2308.8928571428573</v>
      </c>
    </row>
    <row r="14" spans="1:16" x14ac:dyDescent="0.25">
      <c r="A14" s="20" t="s">
        <v>54</v>
      </c>
      <c r="B14" s="21" t="s">
        <v>13</v>
      </c>
      <c r="C14" s="22">
        <v>3</v>
      </c>
      <c r="D14" s="22">
        <v>65</v>
      </c>
      <c r="E14" s="23">
        <v>123515</v>
      </c>
      <c r="F14" s="23">
        <v>22230</v>
      </c>
      <c r="G14" s="23">
        <v>3985</v>
      </c>
      <c r="H14" s="23">
        <v>7117</v>
      </c>
      <c r="I14" s="23">
        <v>17316</v>
      </c>
      <c r="J14" s="23">
        <v>156847</v>
      </c>
      <c r="K14" s="24">
        <f>E14/$D14</f>
        <v>1900.2307692307693</v>
      </c>
      <c r="L14" s="24">
        <f>F14/$D14</f>
        <v>342</v>
      </c>
      <c r="M14" s="24">
        <f>G14/$D14</f>
        <v>61.307692307692307</v>
      </c>
      <c r="N14" s="24">
        <f>H14/$D14</f>
        <v>109.49230769230769</v>
      </c>
      <c r="O14" s="24">
        <f>I14/$D14</f>
        <v>266.39999999999998</v>
      </c>
      <c r="P14" s="9">
        <f>J14/$D14</f>
        <v>2413.0307692307692</v>
      </c>
    </row>
    <row r="15" spans="1:16" x14ac:dyDescent="0.25">
      <c r="A15" s="20" t="s">
        <v>54</v>
      </c>
      <c r="B15" s="21" t="s">
        <v>13</v>
      </c>
      <c r="C15" s="22">
        <v>5</v>
      </c>
      <c r="D15" s="22">
        <v>101</v>
      </c>
      <c r="E15" s="23">
        <v>182166</v>
      </c>
      <c r="F15" s="23">
        <v>32041</v>
      </c>
      <c r="G15" s="23">
        <v>7899</v>
      </c>
      <c r="H15" s="23">
        <v>11647</v>
      </c>
      <c r="I15" s="23">
        <v>26224</v>
      </c>
      <c r="J15" s="23">
        <v>233753</v>
      </c>
      <c r="K15" s="24">
        <f>E15/$D15</f>
        <v>1803.6237623762377</v>
      </c>
      <c r="L15" s="24">
        <f>F15/$D15</f>
        <v>317.23762376237624</v>
      </c>
      <c r="M15" s="24">
        <f>G15/$D15</f>
        <v>78.207920792079207</v>
      </c>
      <c r="N15" s="24">
        <f>H15/$D15</f>
        <v>115.31683168316832</v>
      </c>
      <c r="O15" s="24">
        <f>I15/$D15</f>
        <v>259.64356435643566</v>
      </c>
      <c r="P15" s="9">
        <f>J15/$D15</f>
        <v>2314.3861386138615</v>
      </c>
    </row>
    <row r="16" spans="1:16" x14ac:dyDescent="0.25">
      <c r="A16" s="20" t="s">
        <v>54</v>
      </c>
      <c r="B16" s="21" t="s">
        <v>13</v>
      </c>
      <c r="C16" s="22">
        <v>4</v>
      </c>
      <c r="D16" s="22">
        <v>68</v>
      </c>
      <c r="E16" s="23">
        <v>127169</v>
      </c>
      <c r="F16" s="23">
        <v>21445</v>
      </c>
      <c r="G16" s="23">
        <v>4499</v>
      </c>
      <c r="H16" s="23">
        <v>9647</v>
      </c>
      <c r="I16" s="23">
        <v>17080</v>
      </c>
      <c r="J16" s="23">
        <v>162760</v>
      </c>
      <c r="K16" s="24">
        <f>E16/$D16</f>
        <v>1870.1323529411766</v>
      </c>
      <c r="L16" s="24">
        <f>F16/$D16</f>
        <v>315.36764705882354</v>
      </c>
      <c r="M16" s="24">
        <f>G16/$D16</f>
        <v>66.161764705882348</v>
      </c>
      <c r="N16" s="24">
        <f>H16/$D16</f>
        <v>141.86764705882354</v>
      </c>
      <c r="O16" s="24">
        <f>I16/$D16</f>
        <v>251.1764705882353</v>
      </c>
      <c r="P16" s="9">
        <f>J16/$D16</f>
        <v>2393.5294117647059</v>
      </c>
    </row>
    <row r="17" spans="1:16" x14ac:dyDescent="0.25">
      <c r="A17" s="20" t="s">
        <v>54</v>
      </c>
      <c r="B17" s="21" t="s">
        <v>13</v>
      </c>
      <c r="C17" s="22">
        <v>2</v>
      </c>
      <c r="D17" s="22">
        <v>67</v>
      </c>
      <c r="E17" s="23">
        <v>118724</v>
      </c>
      <c r="F17" s="23">
        <v>20706</v>
      </c>
      <c r="G17" s="23">
        <v>3826</v>
      </c>
      <c r="H17" s="23">
        <v>7506</v>
      </c>
      <c r="I17" s="23">
        <v>16522</v>
      </c>
      <c r="J17" s="23">
        <v>150762</v>
      </c>
      <c r="K17" s="24">
        <f>E17/$D17</f>
        <v>1772</v>
      </c>
      <c r="L17" s="24">
        <f>F17/$D17</f>
        <v>309.04477611940297</v>
      </c>
      <c r="M17" s="24">
        <f>G17/$D17</f>
        <v>57.104477611940297</v>
      </c>
      <c r="N17" s="24">
        <f>H17/$D17</f>
        <v>112.02985074626865</v>
      </c>
      <c r="O17" s="24">
        <f>I17/$D17</f>
        <v>246.59701492537314</v>
      </c>
      <c r="P17" s="9">
        <f>J17/$D17</f>
        <v>2250.1791044776119</v>
      </c>
    </row>
    <row r="18" spans="1:16" x14ac:dyDescent="0.25">
      <c r="A18" s="20" t="s">
        <v>37</v>
      </c>
      <c r="B18" s="21" t="s">
        <v>38</v>
      </c>
      <c r="C18" s="22">
        <v>1</v>
      </c>
      <c r="D18" s="22">
        <v>33</v>
      </c>
      <c r="E18" s="23">
        <v>60321</v>
      </c>
      <c r="F18" s="23">
        <v>11374</v>
      </c>
      <c r="G18" s="23">
        <v>1905</v>
      </c>
      <c r="H18" s="23">
        <v>505</v>
      </c>
      <c r="I18" s="23">
        <v>9454</v>
      </c>
      <c r="J18" s="23">
        <v>74004</v>
      </c>
      <c r="K18" s="24">
        <f>E18/$D18</f>
        <v>1827.909090909091</v>
      </c>
      <c r="L18" s="24">
        <f>F18/$D18</f>
        <v>344.66666666666669</v>
      </c>
      <c r="M18" s="24">
        <f>G18/$D18</f>
        <v>57.727272727272727</v>
      </c>
      <c r="N18" s="24">
        <f>H18/$D18</f>
        <v>15.303030303030303</v>
      </c>
      <c r="O18" s="24">
        <f>I18/$D18</f>
        <v>286.4848484848485</v>
      </c>
      <c r="P18" s="9">
        <f>J18/$D18</f>
        <v>2242.5454545454545</v>
      </c>
    </row>
    <row r="19" spans="1:16" x14ac:dyDescent="0.25">
      <c r="A19" s="20" t="s">
        <v>37</v>
      </c>
      <c r="B19" s="21" t="s">
        <v>38</v>
      </c>
      <c r="C19" s="22">
        <v>2</v>
      </c>
      <c r="D19" s="22">
        <v>67</v>
      </c>
      <c r="E19" s="23">
        <v>104183</v>
      </c>
      <c r="F19" s="23">
        <v>24304</v>
      </c>
      <c r="G19" s="23">
        <v>4571</v>
      </c>
      <c r="H19" s="23">
        <v>2174</v>
      </c>
      <c r="I19" s="23">
        <v>17892</v>
      </c>
      <c r="J19" s="23">
        <v>135232</v>
      </c>
      <c r="K19" s="24">
        <f>E19/$D19</f>
        <v>1554.9701492537313</v>
      </c>
      <c r="L19" s="24">
        <f>F19/$D19</f>
        <v>362.74626865671644</v>
      </c>
      <c r="M19" s="24">
        <f>G19/$D19</f>
        <v>68.223880597014926</v>
      </c>
      <c r="N19" s="24">
        <f>H19/$D19</f>
        <v>32.447761194029852</v>
      </c>
      <c r="O19" s="24">
        <f>I19/$D19</f>
        <v>267.04477611940297</v>
      </c>
      <c r="P19" s="9">
        <f>J19/$D19</f>
        <v>2018.3880597014925</v>
      </c>
    </row>
    <row r="20" spans="1:16" x14ac:dyDescent="0.25">
      <c r="A20" s="20" t="s">
        <v>37</v>
      </c>
      <c r="B20" s="21" t="s">
        <v>38</v>
      </c>
      <c r="C20" s="22">
        <v>3</v>
      </c>
      <c r="D20" s="22">
        <v>42</v>
      </c>
      <c r="E20" s="23">
        <v>60580</v>
      </c>
      <c r="F20" s="23">
        <v>12545</v>
      </c>
      <c r="G20" s="23">
        <v>2210</v>
      </c>
      <c r="H20" s="23">
        <v>726</v>
      </c>
      <c r="I20" s="23">
        <v>9705</v>
      </c>
      <c r="J20" s="23">
        <v>76061</v>
      </c>
      <c r="K20" s="24">
        <f>E20/$D20</f>
        <v>1442.3809523809523</v>
      </c>
      <c r="L20" s="24">
        <f>F20/$D20</f>
        <v>298.6904761904762</v>
      </c>
      <c r="M20" s="24">
        <f>G20/$D20</f>
        <v>52.61904761904762</v>
      </c>
      <c r="N20" s="24">
        <f>H20/$D20</f>
        <v>17.285714285714285</v>
      </c>
      <c r="O20" s="24">
        <f>I20/$D20</f>
        <v>231.07142857142858</v>
      </c>
      <c r="P20" s="9">
        <f>J20/$D20</f>
        <v>1810.9761904761904</v>
      </c>
    </row>
    <row r="21" spans="1:16" x14ac:dyDescent="0.25">
      <c r="A21" s="20" t="s">
        <v>58</v>
      </c>
      <c r="B21" s="22" t="s">
        <v>29</v>
      </c>
      <c r="C21" s="22">
        <v>4</v>
      </c>
      <c r="D21" s="22">
        <v>65</v>
      </c>
      <c r="E21" s="23">
        <v>125453</v>
      </c>
      <c r="F21" s="23">
        <v>18962</v>
      </c>
      <c r="G21" s="23">
        <v>3384</v>
      </c>
      <c r="H21" s="23">
        <v>2640</v>
      </c>
      <c r="I21" s="23">
        <v>16962</v>
      </c>
      <c r="J21" s="23">
        <v>150439</v>
      </c>
      <c r="K21" s="24">
        <f>E21/$D21</f>
        <v>1930.0461538461539</v>
      </c>
      <c r="L21" s="24">
        <f>F21/$D21</f>
        <v>291.72307692307692</v>
      </c>
      <c r="M21" s="24">
        <f>G21/$D21</f>
        <v>52.061538461538461</v>
      </c>
      <c r="N21" s="24">
        <f>H21/$D21</f>
        <v>40.615384615384613</v>
      </c>
      <c r="O21" s="24">
        <f>I21/$D21</f>
        <v>260.95384615384614</v>
      </c>
      <c r="P21" s="9">
        <f>J21/$D21</f>
        <v>2314.4461538461537</v>
      </c>
    </row>
    <row r="22" spans="1:16" x14ac:dyDescent="0.25">
      <c r="A22" s="20" t="s">
        <v>58</v>
      </c>
      <c r="B22" s="22" t="s">
        <v>29</v>
      </c>
      <c r="C22" s="22">
        <v>1</v>
      </c>
      <c r="D22" s="22">
        <v>39</v>
      </c>
      <c r="E22" s="23">
        <v>71434</v>
      </c>
      <c r="F22" s="23">
        <v>10533</v>
      </c>
      <c r="G22" s="23">
        <v>2083</v>
      </c>
      <c r="H22" s="23">
        <v>1370</v>
      </c>
      <c r="I22" s="23">
        <v>9640</v>
      </c>
      <c r="J22" s="23">
        <v>85420</v>
      </c>
      <c r="K22" s="24">
        <f>E22/$D22</f>
        <v>1831.6410256410256</v>
      </c>
      <c r="L22" s="24">
        <f>F22/$D22</f>
        <v>270.07692307692309</v>
      </c>
      <c r="M22" s="24">
        <f>G22/$D22</f>
        <v>53.410256410256409</v>
      </c>
      <c r="N22" s="24">
        <f>H22/$D22</f>
        <v>35.128205128205131</v>
      </c>
      <c r="O22" s="24">
        <f>I22/$D22</f>
        <v>247.17948717948718</v>
      </c>
      <c r="P22" s="9">
        <f>J22/$D22</f>
        <v>2190.2564102564102</v>
      </c>
    </row>
    <row r="23" spans="1:16" x14ac:dyDescent="0.25">
      <c r="A23" s="20" t="s">
        <v>58</v>
      </c>
      <c r="B23" s="22" t="s">
        <v>29</v>
      </c>
      <c r="C23" s="22">
        <v>2</v>
      </c>
      <c r="D23" s="22">
        <v>96</v>
      </c>
      <c r="E23" s="23">
        <v>160023</v>
      </c>
      <c r="F23" s="23">
        <v>24078</v>
      </c>
      <c r="G23" s="23">
        <v>5268</v>
      </c>
      <c r="H23" s="23">
        <v>6735</v>
      </c>
      <c r="I23" s="23">
        <v>21962</v>
      </c>
      <c r="J23" s="23">
        <v>196104</v>
      </c>
      <c r="K23" s="24">
        <f>E23/$D23</f>
        <v>1666.90625</v>
      </c>
      <c r="L23" s="24">
        <f>F23/$D23</f>
        <v>250.8125</v>
      </c>
      <c r="M23" s="24">
        <f>G23/$D23</f>
        <v>54.875</v>
      </c>
      <c r="N23" s="24">
        <f>H23/$D23</f>
        <v>70.15625</v>
      </c>
      <c r="O23" s="24">
        <f>I23/$D23</f>
        <v>228.77083333333334</v>
      </c>
      <c r="P23" s="9">
        <f>J23/$D23</f>
        <v>2042.75</v>
      </c>
    </row>
    <row r="24" spans="1:16" x14ac:dyDescent="0.25">
      <c r="A24" s="20" t="s">
        <v>58</v>
      </c>
      <c r="B24" s="22" t="s">
        <v>29</v>
      </c>
      <c r="C24" s="22">
        <v>3</v>
      </c>
      <c r="D24" s="22">
        <v>86</v>
      </c>
      <c r="E24" s="23">
        <v>129012</v>
      </c>
      <c r="F24" s="23">
        <v>24317</v>
      </c>
      <c r="G24" s="23">
        <v>4674</v>
      </c>
      <c r="H24" s="23">
        <v>5725</v>
      </c>
      <c r="I24" s="23">
        <v>19057</v>
      </c>
      <c r="J24" s="23">
        <v>163728</v>
      </c>
      <c r="K24" s="24">
        <f>E24/$D24</f>
        <v>1500.1395348837209</v>
      </c>
      <c r="L24" s="24">
        <f>F24/$D24</f>
        <v>282.75581395348837</v>
      </c>
      <c r="M24" s="24">
        <f>G24/$D24</f>
        <v>54.348837209302324</v>
      </c>
      <c r="N24" s="24">
        <f>H24/$D24</f>
        <v>66.569767441860463</v>
      </c>
      <c r="O24" s="24">
        <f>I24/$D24</f>
        <v>221.59302325581396</v>
      </c>
      <c r="P24" s="9">
        <f>J24/$D24</f>
        <v>1903.8139534883721</v>
      </c>
    </row>
    <row r="25" spans="1:16" x14ac:dyDescent="0.25">
      <c r="A25" s="20">
        <v>40532</v>
      </c>
      <c r="B25" s="22" t="s">
        <v>35</v>
      </c>
      <c r="C25" s="22">
        <v>1</v>
      </c>
      <c r="D25" s="22">
        <v>194</v>
      </c>
      <c r="E25" s="23">
        <v>325447</v>
      </c>
      <c r="F25" s="23">
        <v>45045</v>
      </c>
      <c r="G25" s="23">
        <v>8550</v>
      </c>
      <c r="H25" s="23">
        <v>7463</v>
      </c>
      <c r="I25" s="23">
        <v>41166</v>
      </c>
      <c r="J25" s="23">
        <v>386505</v>
      </c>
      <c r="K25" s="24">
        <f>E25/$D25</f>
        <v>1677.5618556701031</v>
      </c>
      <c r="L25" s="24">
        <f>F25/$D25</f>
        <v>232.19072164948454</v>
      </c>
      <c r="M25" s="24">
        <f>G25/$D25</f>
        <v>44.072164948453612</v>
      </c>
      <c r="N25" s="24">
        <f>H25/$D25</f>
        <v>38.46907216494845</v>
      </c>
      <c r="O25" s="24">
        <f>I25/$D25</f>
        <v>212.1958762886598</v>
      </c>
      <c r="P25" s="9">
        <f>J25/$D25</f>
        <v>1992.2938144329896</v>
      </c>
    </row>
    <row r="26" spans="1:16" x14ac:dyDescent="0.25">
      <c r="A26" s="20" t="s">
        <v>9</v>
      </c>
      <c r="B26" s="22" t="s">
        <v>3</v>
      </c>
      <c r="C26" s="22">
        <v>3</v>
      </c>
      <c r="D26" s="22">
        <v>66</v>
      </c>
      <c r="E26" s="23">
        <v>157436</v>
      </c>
      <c r="F26" s="23">
        <v>22550</v>
      </c>
      <c r="G26" s="23">
        <v>5048</v>
      </c>
      <c r="H26" s="23">
        <v>5469</v>
      </c>
      <c r="I26" s="23">
        <v>21758</v>
      </c>
      <c r="J26" s="23">
        <v>190503</v>
      </c>
      <c r="K26" s="24">
        <f>E26/$D26</f>
        <v>2385.3939393939395</v>
      </c>
      <c r="L26" s="24">
        <f>F26/$D26</f>
        <v>341.66666666666669</v>
      </c>
      <c r="M26" s="24">
        <f>G26/$D26</f>
        <v>76.484848484848484</v>
      </c>
      <c r="N26" s="24">
        <f>H26/$D26</f>
        <v>82.86363636363636</v>
      </c>
      <c r="O26" s="24">
        <f>I26/$D26</f>
        <v>329.66666666666669</v>
      </c>
      <c r="P26" s="9">
        <f>J26/$D26</f>
        <v>2886.409090909091</v>
      </c>
    </row>
    <row r="27" spans="1:16" x14ac:dyDescent="0.25">
      <c r="A27" s="20" t="s">
        <v>9</v>
      </c>
      <c r="B27" s="22" t="s">
        <v>3</v>
      </c>
      <c r="C27" s="22">
        <v>4</v>
      </c>
      <c r="D27" s="22">
        <v>79</v>
      </c>
      <c r="E27" s="23">
        <v>161406</v>
      </c>
      <c r="F27" s="23">
        <v>2218</v>
      </c>
      <c r="G27" s="23">
        <v>4574</v>
      </c>
      <c r="H27" s="23">
        <v>5404</v>
      </c>
      <c r="I27" s="23">
        <v>21412</v>
      </c>
      <c r="J27" s="23">
        <v>193602</v>
      </c>
      <c r="K27" s="24">
        <f>E27/$D27</f>
        <v>2043.1139240506329</v>
      </c>
      <c r="L27" s="24">
        <f>F27/$D27</f>
        <v>28.075949367088608</v>
      </c>
      <c r="M27" s="24">
        <f>G27/$D27</f>
        <v>57.898734177215189</v>
      </c>
      <c r="N27" s="24">
        <f>H27/$D27</f>
        <v>68.405063291139243</v>
      </c>
      <c r="O27" s="24">
        <f>I27/$D27</f>
        <v>271.03797468354429</v>
      </c>
      <c r="P27" s="9">
        <f>J27/$D27</f>
        <v>2450.6582278481014</v>
      </c>
    </row>
    <row r="28" spans="1:16" x14ac:dyDescent="0.25">
      <c r="A28" s="20" t="s">
        <v>9</v>
      </c>
      <c r="B28" s="22" t="s">
        <v>3</v>
      </c>
      <c r="C28" s="22">
        <v>2</v>
      </c>
      <c r="D28" s="22">
        <v>102</v>
      </c>
      <c r="E28" s="23">
        <v>201248</v>
      </c>
      <c r="F28" s="23">
        <v>28154</v>
      </c>
      <c r="G28" s="23">
        <v>5809</v>
      </c>
      <c r="H28" s="23">
        <v>6287</v>
      </c>
      <c r="I28" s="23">
        <v>26850</v>
      </c>
      <c r="J28" s="23">
        <v>241498</v>
      </c>
      <c r="K28" s="24">
        <f>E28/$D28</f>
        <v>1973.0196078431372</v>
      </c>
      <c r="L28" s="24">
        <f>F28/$D28</f>
        <v>276.01960784313724</v>
      </c>
      <c r="M28" s="24">
        <f>G28/$D28</f>
        <v>56.950980392156865</v>
      </c>
      <c r="N28" s="24">
        <f>H28/$D28</f>
        <v>61.637254901960787</v>
      </c>
      <c r="O28" s="24">
        <f>I28/$D28</f>
        <v>263.23529411764707</v>
      </c>
      <c r="P28" s="9">
        <f>J28/$D28</f>
        <v>2367.627450980392</v>
      </c>
    </row>
    <row r="29" spans="1:16" x14ac:dyDescent="0.25">
      <c r="A29" s="20" t="s">
        <v>9</v>
      </c>
      <c r="B29" s="22" t="s">
        <v>3</v>
      </c>
      <c r="C29" s="22">
        <v>1</v>
      </c>
      <c r="D29" s="22">
        <v>119</v>
      </c>
      <c r="E29" s="23">
        <v>207239</v>
      </c>
      <c r="F29" s="23">
        <v>28475</v>
      </c>
      <c r="G29" s="23">
        <v>5277</v>
      </c>
      <c r="H29" s="23">
        <v>5522</v>
      </c>
      <c r="I29" s="23">
        <v>27010</v>
      </c>
      <c r="J29" s="23">
        <v>246513</v>
      </c>
      <c r="K29" s="24">
        <f>E29/$D29</f>
        <v>1741.5042016806722</v>
      </c>
      <c r="L29" s="24">
        <f>F29/$D29</f>
        <v>239.28571428571428</v>
      </c>
      <c r="M29" s="24">
        <f>G29/$D29</f>
        <v>44.344537815126053</v>
      </c>
      <c r="N29" s="24">
        <f>H29/$D29</f>
        <v>46.403361344537814</v>
      </c>
      <c r="O29" s="24">
        <f>I29/$D29</f>
        <v>226.9747899159664</v>
      </c>
      <c r="P29" s="9">
        <f>J29/$D29</f>
        <v>2071.5378151260506</v>
      </c>
    </row>
    <row r="30" spans="1:16" x14ac:dyDescent="0.25">
      <c r="A30" s="20" t="s">
        <v>55</v>
      </c>
      <c r="B30" s="22" t="s">
        <v>15</v>
      </c>
      <c r="C30" s="22">
        <v>1</v>
      </c>
      <c r="D30" s="22">
        <v>65</v>
      </c>
      <c r="E30" s="23">
        <v>89897</v>
      </c>
      <c r="F30" s="23">
        <v>12143</v>
      </c>
      <c r="G30" s="23">
        <v>2919</v>
      </c>
      <c r="H30" s="23">
        <v>1316</v>
      </c>
      <c r="I30" s="23">
        <v>12723</v>
      </c>
      <c r="J30" s="23">
        <v>106275</v>
      </c>
      <c r="K30" s="24">
        <f>E30/$D30</f>
        <v>1383.0307692307692</v>
      </c>
      <c r="L30" s="24">
        <f>F30/$D30</f>
        <v>186.8153846153846</v>
      </c>
      <c r="M30" s="24">
        <f>G30/$D30</f>
        <v>44.907692307692308</v>
      </c>
      <c r="N30" s="24">
        <f>H30/$D30</f>
        <v>20.246153846153845</v>
      </c>
      <c r="O30" s="24">
        <f>I30/$D30</f>
        <v>195.73846153846154</v>
      </c>
      <c r="P30" s="9">
        <f>J30/$D30</f>
        <v>1635</v>
      </c>
    </row>
    <row r="31" spans="1:16" x14ac:dyDescent="0.25">
      <c r="A31" s="20" t="s">
        <v>55</v>
      </c>
      <c r="B31" s="22" t="s">
        <v>15</v>
      </c>
      <c r="C31" s="22">
        <v>5</v>
      </c>
      <c r="D31" s="22">
        <v>49</v>
      </c>
      <c r="E31" s="23">
        <v>64357</v>
      </c>
      <c r="F31" s="23">
        <v>8342</v>
      </c>
      <c r="G31" s="23">
        <v>2575</v>
      </c>
      <c r="H31" s="23">
        <v>1253</v>
      </c>
      <c r="I31" s="23">
        <v>9039</v>
      </c>
      <c r="J31" s="23">
        <v>76527</v>
      </c>
      <c r="K31" s="24">
        <f>E31/$D31</f>
        <v>1313.408163265306</v>
      </c>
      <c r="L31" s="24">
        <f>F31/$D31</f>
        <v>170.24489795918367</v>
      </c>
      <c r="M31" s="24">
        <f>G31/$D31</f>
        <v>52.551020408163268</v>
      </c>
      <c r="N31" s="24">
        <f>H31/$D31</f>
        <v>25.571428571428573</v>
      </c>
      <c r="O31" s="24">
        <f>I31/$D31</f>
        <v>184.46938775510205</v>
      </c>
      <c r="P31" s="9">
        <f>J31/$D31</f>
        <v>1561.7755102040817</v>
      </c>
    </row>
    <row r="32" spans="1:16" x14ac:dyDescent="0.25">
      <c r="A32" s="20" t="s">
        <v>55</v>
      </c>
      <c r="B32" s="22" t="s">
        <v>15</v>
      </c>
      <c r="C32" s="22">
        <v>4</v>
      </c>
      <c r="D32" s="22">
        <v>76</v>
      </c>
      <c r="E32" s="23">
        <v>95455</v>
      </c>
      <c r="F32" s="23">
        <v>12059</v>
      </c>
      <c r="G32" s="23">
        <v>4032</v>
      </c>
      <c r="H32" s="23">
        <v>1437</v>
      </c>
      <c r="I32" s="23">
        <v>13359</v>
      </c>
      <c r="J32" s="23">
        <v>112983</v>
      </c>
      <c r="K32" s="24">
        <f>E32/$D32</f>
        <v>1255.9868421052631</v>
      </c>
      <c r="L32" s="24">
        <f>F32/$D32</f>
        <v>158.67105263157896</v>
      </c>
      <c r="M32" s="24">
        <f>G32/$D32</f>
        <v>53.05263157894737</v>
      </c>
      <c r="N32" s="24">
        <f>H32/$D32</f>
        <v>18.907894736842106</v>
      </c>
      <c r="O32" s="24">
        <f>I32/$D32</f>
        <v>175.77631578947367</v>
      </c>
      <c r="P32" s="9">
        <f>J32/$D32</f>
        <v>1486.6184210526317</v>
      </c>
    </row>
    <row r="33" spans="1:16" x14ac:dyDescent="0.25">
      <c r="A33" s="20" t="s">
        <v>55</v>
      </c>
      <c r="B33" s="22" t="s">
        <v>15</v>
      </c>
      <c r="C33" s="22">
        <v>7</v>
      </c>
      <c r="D33" s="22">
        <v>32</v>
      </c>
      <c r="E33" s="23">
        <v>37583</v>
      </c>
      <c r="F33" s="23">
        <v>4621</v>
      </c>
      <c r="G33" s="23">
        <v>1639</v>
      </c>
      <c r="H33" s="23">
        <v>407</v>
      </c>
      <c r="I33" s="23">
        <v>5326</v>
      </c>
      <c r="J33" s="23">
        <v>44250</v>
      </c>
      <c r="K33" s="24">
        <f>E33/$D33</f>
        <v>1174.46875</v>
      </c>
      <c r="L33" s="24">
        <f>F33/$D33</f>
        <v>144.40625</v>
      </c>
      <c r="M33" s="24">
        <f>G33/$D33</f>
        <v>51.21875</v>
      </c>
      <c r="N33" s="24">
        <f>H33/$D33</f>
        <v>12.71875</v>
      </c>
      <c r="O33" s="24">
        <f>I33/$D33</f>
        <v>166.4375</v>
      </c>
      <c r="P33" s="9">
        <f>J33/$D33</f>
        <v>1382.8125</v>
      </c>
    </row>
    <row r="34" spans="1:16" x14ac:dyDescent="0.25">
      <c r="A34" s="20" t="s">
        <v>55</v>
      </c>
      <c r="B34" s="22" t="s">
        <v>15</v>
      </c>
      <c r="C34" s="22">
        <v>3</v>
      </c>
      <c r="D34" s="22">
        <v>73</v>
      </c>
      <c r="E34" s="23">
        <v>87772</v>
      </c>
      <c r="F34" s="23">
        <v>10810</v>
      </c>
      <c r="G34" s="23">
        <v>3976</v>
      </c>
      <c r="H34" s="23">
        <v>2029</v>
      </c>
      <c r="I34" s="23">
        <v>12146</v>
      </c>
      <c r="J34" s="23">
        <v>104587</v>
      </c>
      <c r="K34" s="24">
        <f>E34/$D34</f>
        <v>1202.3561643835617</v>
      </c>
      <c r="L34" s="24">
        <f>F34/$D34</f>
        <v>148.08219178082192</v>
      </c>
      <c r="M34" s="24">
        <f>G34/$D34</f>
        <v>54.465753424657535</v>
      </c>
      <c r="N34" s="24">
        <f>H34/$D34</f>
        <v>27.794520547945204</v>
      </c>
      <c r="O34" s="24">
        <f>I34/$D34</f>
        <v>166.38356164383561</v>
      </c>
      <c r="P34" s="9">
        <f>J34/$D34</f>
        <v>1432.6986301369864</v>
      </c>
    </row>
    <row r="35" spans="1:16" x14ac:dyDescent="0.25">
      <c r="A35" s="20" t="s">
        <v>55</v>
      </c>
      <c r="B35" s="22" t="s">
        <v>15</v>
      </c>
      <c r="C35" s="22">
        <v>6</v>
      </c>
      <c r="D35" s="22">
        <v>81</v>
      </c>
      <c r="E35" s="23">
        <v>83680</v>
      </c>
      <c r="F35" s="23">
        <v>12657</v>
      </c>
      <c r="G35" s="23">
        <v>3568</v>
      </c>
      <c r="H35" s="23">
        <v>3215</v>
      </c>
      <c r="I35" s="23">
        <v>13267</v>
      </c>
      <c r="J35" s="23">
        <v>103120</v>
      </c>
      <c r="K35" s="24">
        <f>E35/$D35</f>
        <v>1033.0864197530864</v>
      </c>
      <c r="L35" s="24">
        <f>F35/$D35</f>
        <v>156.25925925925927</v>
      </c>
      <c r="M35" s="24">
        <f>G35/$D35</f>
        <v>44.049382716049379</v>
      </c>
      <c r="N35" s="24">
        <f>H35/$D35</f>
        <v>39.691358024691361</v>
      </c>
      <c r="O35" s="24">
        <f>I35/$D35</f>
        <v>163.79012345679013</v>
      </c>
      <c r="P35" s="9">
        <f>J35/$D35</f>
        <v>1273.0864197530864</v>
      </c>
    </row>
    <row r="36" spans="1:16" x14ac:dyDescent="0.25">
      <c r="A36" s="20" t="s">
        <v>55</v>
      </c>
      <c r="B36" s="22" t="s">
        <v>15</v>
      </c>
      <c r="C36" s="22">
        <v>2</v>
      </c>
      <c r="D36" s="22">
        <v>80</v>
      </c>
      <c r="E36" s="23">
        <v>84307</v>
      </c>
      <c r="F36" s="23">
        <v>11982</v>
      </c>
      <c r="G36" s="23">
        <v>4029</v>
      </c>
      <c r="H36" s="23">
        <v>3152</v>
      </c>
      <c r="I36" s="23">
        <v>12079</v>
      </c>
      <c r="J36" s="23">
        <v>103470</v>
      </c>
      <c r="K36" s="24">
        <f>E36/$D36</f>
        <v>1053.8375000000001</v>
      </c>
      <c r="L36" s="24">
        <f>F36/$D36</f>
        <v>149.77500000000001</v>
      </c>
      <c r="M36" s="24">
        <f>G36/$D36</f>
        <v>50.362499999999997</v>
      </c>
      <c r="N36" s="24">
        <f>H36/$D36</f>
        <v>39.4</v>
      </c>
      <c r="O36" s="24">
        <f>I36/$D36</f>
        <v>150.98750000000001</v>
      </c>
      <c r="P36" s="9">
        <f>J36/$D36</f>
        <v>1293.375</v>
      </c>
    </row>
    <row r="37" spans="1:16" x14ac:dyDescent="0.25">
      <c r="A37" s="20">
        <v>20046</v>
      </c>
      <c r="B37" s="22" t="s">
        <v>26</v>
      </c>
      <c r="C37" s="22">
        <v>3</v>
      </c>
      <c r="D37" s="22">
        <v>73</v>
      </c>
      <c r="E37" s="23">
        <v>163638</v>
      </c>
      <c r="F37" s="23">
        <v>23206</v>
      </c>
      <c r="G37" s="23">
        <v>5487</v>
      </c>
      <c r="H37" s="23">
        <v>9791</v>
      </c>
      <c r="I37" s="23">
        <v>25157</v>
      </c>
      <c r="J37" s="23">
        <v>202122</v>
      </c>
      <c r="K37" s="24">
        <f>E37/$D37</f>
        <v>2241.6164383561645</v>
      </c>
      <c r="L37" s="24">
        <f>F37/$D37</f>
        <v>317.89041095890411</v>
      </c>
      <c r="M37" s="24">
        <f>G37/$D37</f>
        <v>75.164383561643831</v>
      </c>
      <c r="N37" s="24">
        <f>H37/$D37</f>
        <v>134.12328767123287</v>
      </c>
      <c r="O37" s="24">
        <f>I37/$D37</f>
        <v>344.61643835616439</v>
      </c>
      <c r="P37" s="9">
        <f>J37/$D37</f>
        <v>2768.794520547945</v>
      </c>
    </row>
    <row r="38" spans="1:16" x14ac:dyDescent="0.25">
      <c r="A38" s="20">
        <v>20046</v>
      </c>
      <c r="B38" s="22" t="s">
        <v>26</v>
      </c>
      <c r="C38" s="22">
        <v>2</v>
      </c>
      <c r="D38" s="22">
        <v>69</v>
      </c>
      <c r="E38" s="23">
        <v>163811</v>
      </c>
      <c r="F38" s="23">
        <v>21602</v>
      </c>
      <c r="G38" s="23">
        <v>4995</v>
      </c>
      <c r="H38" s="23">
        <v>2692</v>
      </c>
      <c r="I38" s="23">
        <v>23632</v>
      </c>
      <c r="J38" s="23">
        <v>193100</v>
      </c>
      <c r="K38" s="24">
        <f>E38/$D38</f>
        <v>2374.072463768116</v>
      </c>
      <c r="L38" s="24">
        <f>F38/$D38</f>
        <v>313.07246376811594</v>
      </c>
      <c r="M38" s="24">
        <f>G38/$D38</f>
        <v>72.391304347826093</v>
      </c>
      <c r="N38" s="24">
        <f>H38/$D38</f>
        <v>39.014492753623188</v>
      </c>
      <c r="O38" s="24">
        <f>I38/$D38</f>
        <v>342.49275362318838</v>
      </c>
      <c r="P38" s="9">
        <f>J38/$D38</f>
        <v>2798.550724637681</v>
      </c>
    </row>
    <row r="39" spans="1:16" x14ac:dyDescent="0.25">
      <c r="A39" s="20">
        <v>20046</v>
      </c>
      <c r="B39" s="22" t="s">
        <v>26</v>
      </c>
      <c r="C39" s="22">
        <v>4</v>
      </c>
      <c r="D39" s="22">
        <v>104</v>
      </c>
      <c r="E39" s="23">
        <v>212412</v>
      </c>
      <c r="F39" s="23">
        <v>32962</v>
      </c>
      <c r="G39" s="23">
        <v>9535</v>
      </c>
      <c r="H39" s="23">
        <v>11766</v>
      </c>
      <c r="I39" s="23">
        <v>33712</v>
      </c>
      <c r="J39" s="23">
        <v>266675</v>
      </c>
      <c r="K39" s="24">
        <f>E39/$D39</f>
        <v>2042.4230769230769</v>
      </c>
      <c r="L39" s="24">
        <f>F39/$D39</f>
        <v>316.94230769230768</v>
      </c>
      <c r="M39" s="24">
        <f>G39/$D39</f>
        <v>91.682692307692307</v>
      </c>
      <c r="N39" s="24">
        <f>H39/$D39</f>
        <v>113.13461538461539</v>
      </c>
      <c r="O39" s="24">
        <f>I39/$D39</f>
        <v>324.15384615384613</v>
      </c>
      <c r="P39" s="9">
        <f>J39/$D39</f>
        <v>2564.1826923076924</v>
      </c>
    </row>
    <row r="40" spans="1:16" x14ac:dyDescent="0.25">
      <c r="A40" s="20">
        <v>20046</v>
      </c>
      <c r="B40" s="22" t="s">
        <v>26</v>
      </c>
      <c r="C40" s="22">
        <v>1</v>
      </c>
      <c r="D40" s="22">
        <v>85</v>
      </c>
      <c r="E40" s="23">
        <v>163207</v>
      </c>
      <c r="F40" s="23">
        <v>24101</v>
      </c>
      <c r="G40" s="23">
        <v>4258</v>
      </c>
      <c r="H40" s="23">
        <v>3084</v>
      </c>
      <c r="I40" s="23">
        <v>24792</v>
      </c>
      <c r="J40" s="23">
        <v>194650</v>
      </c>
      <c r="K40" s="24">
        <f>E40/$D40</f>
        <v>1920.0823529411764</v>
      </c>
      <c r="L40" s="24">
        <f>F40/$D40</f>
        <v>283.54117647058825</v>
      </c>
      <c r="M40" s="24">
        <f>G40/$D40</f>
        <v>50.094117647058823</v>
      </c>
      <c r="N40" s="24">
        <f>H40/$D40</f>
        <v>36.28235294117647</v>
      </c>
      <c r="O40" s="24">
        <f>I40/$D40</f>
        <v>291.67058823529413</v>
      </c>
      <c r="P40" s="9">
        <f>J40/$D40</f>
        <v>2290</v>
      </c>
    </row>
    <row r="41" spans="1:16" x14ac:dyDescent="0.25">
      <c r="A41" s="20">
        <v>40501</v>
      </c>
      <c r="B41" s="22" t="s">
        <v>5</v>
      </c>
      <c r="C41" s="22">
        <v>3</v>
      </c>
      <c r="D41" s="22">
        <v>53</v>
      </c>
      <c r="E41" s="23">
        <v>123501</v>
      </c>
      <c r="F41" s="23">
        <v>21504</v>
      </c>
      <c r="G41" s="23">
        <v>2914</v>
      </c>
      <c r="H41" s="23">
        <v>1599</v>
      </c>
      <c r="I41" s="23">
        <v>17519</v>
      </c>
      <c r="J41" s="23">
        <v>149518</v>
      </c>
      <c r="K41" s="24">
        <f>E41/$D41</f>
        <v>2330.2075471698113</v>
      </c>
      <c r="L41" s="24">
        <f>F41/$D41</f>
        <v>405.7358490566038</v>
      </c>
      <c r="M41" s="24">
        <f>G41/$D41</f>
        <v>54.981132075471699</v>
      </c>
      <c r="N41" s="24">
        <f>H41/$D41</f>
        <v>30.169811320754718</v>
      </c>
      <c r="O41" s="24">
        <f>I41/$D41</f>
        <v>330.54716981132077</v>
      </c>
      <c r="P41" s="9">
        <f>J41/$D41</f>
        <v>2821.0943396226417</v>
      </c>
    </row>
    <row r="42" spans="1:16" x14ac:dyDescent="0.25">
      <c r="A42" s="20">
        <v>40501</v>
      </c>
      <c r="B42" s="22" t="s">
        <v>5</v>
      </c>
      <c r="C42" s="22">
        <v>1</v>
      </c>
      <c r="D42" s="22">
        <v>106</v>
      </c>
      <c r="E42" s="23">
        <v>162576</v>
      </c>
      <c r="F42" s="23">
        <v>40739</v>
      </c>
      <c r="G42" s="23">
        <v>2094</v>
      </c>
      <c r="H42" s="23">
        <v>4811</v>
      </c>
      <c r="I42" s="23">
        <v>25320</v>
      </c>
      <c r="J42" s="23">
        <v>210220</v>
      </c>
      <c r="K42" s="24">
        <f>E42/$D42</f>
        <v>1533.7358490566037</v>
      </c>
      <c r="L42" s="24">
        <f>F42/$D42</f>
        <v>384.33018867924528</v>
      </c>
      <c r="M42" s="24">
        <f>G42/$D42</f>
        <v>19.754716981132077</v>
      </c>
      <c r="N42" s="24">
        <f>H42/$D42</f>
        <v>45.386792452830186</v>
      </c>
      <c r="O42" s="24">
        <f>I42/$D42</f>
        <v>238.8679245283019</v>
      </c>
      <c r="P42" s="9">
        <f>J42/$D42</f>
        <v>1983.2075471698113</v>
      </c>
    </row>
    <row r="43" spans="1:16" x14ac:dyDescent="0.25">
      <c r="A43" s="20">
        <v>40501</v>
      </c>
      <c r="B43" s="22" t="s">
        <v>5</v>
      </c>
      <c r="C43" s="22">
        <v>2</v>
      </c>
      <c r="D43" s="22">
        <v>95</v>
      </c>
      <c r="E43" s="23">
        <v>131064</v>
      </c>
      <c r="F43" s="23">
        <v>32592</v>
      </c>
      <c r="G43" s="23">
        <v>2167</v>
      </c>
      <c r="H43" s="23">
        <v>4156</v>
      </c>
      <c r="I43" s="23">
        <v>19589</v>
      </c>
      <c r="J43" s="23">
        <v>169979</v>
      </c>
      <c r="K43" s="24">
        <f>E43/$D43</f>
        <v>1379.621052631579</v>
      </c>
      <c r="L43" s="24">
        <f>F43/$D43</f>
        <v>343.07368421052632</v>
      </c>
      <c r="M43" s="24">
        <f>G43/$D43</f>
        <v>22.810526315789474</v>
      </c>
      <c r="N43" s="24">
        <f>H43/$D43</f>
        <v>43.747368421052634</v>
      </c>
      <c r="O43" s="24">
        <f>I43/$D43</f>
        <v>206.2</v>
      </c>
      <c r="P43" s="9">
        <f>J43/$D43</f>
        <v>1789.2526315789473</v>
      </c>
    </row>
    <row r="44" spans="1:16" x14ac:dyDescent="0.25">
      <c r="A44" s="20">
        <v>40525</v>
      </c>
      <c r="B44" s="21" t="s">
        <v>23</v>
      </c>
      <c r="C44" s="22">
        <v>1</v>
      </c>
      <c r="D44" s="22">
        <v>127</v>
      </c>
      <c r="E44" s="23">
        <v>255757</v>
      </c>
      <c r="F44" s="23">
        <v>37333</v>
      </c>
      <c r="G44" s="23">
        <v>7148</v>
      </c>
      <c r="H44" s="23">
        <v>11098</v>
      </c>
      <c r="I44" s="23">
        <v>36003</v>
      </c>
      <c r="J44" s="23">
        <v>311336</v>
      </c>
      <c r="K44" s="24">
        <f>E44/$D44</f>
        <v>2013.8346456692914</v>
      </c>
      <c r="L44" s="24">
        <f>F44/$D44</f>
        <v>293.96062992125985</v>
      </c>
      <c r="M44" s="24">
        <f>G44/$D44</f>
        <v>56.283464566929133</v>
      </c>
      <c r="N44" s="24">
        <f>H44/$D44</f>
        <v>87.385826771653541</v>
      </c>
      <c r="O44" s="24">
        <f>I44/$D44</f>
        <v>283.48818897637796</v>
      </c>
      <c r="P44" s="9">
        <f>J44/$D44</f>
        <v>2451.464566929134</v>
      </c>
    </row>
    <row r="45" spans="1:16" x14ac:dyDescent="0.25">
      <c r="A45" s="20">
        <v>40525</v>
      </c>
      <c r="B45" s="21" t="s">
        <v>23</v>
      </c>
      <c r="C45" s="22">
        <v>2</v>
      </c>
      <c r="D45" s="22">
        <v>165</v>
      </c>
      <c r="E45" s="23">
        <v>318475</v>
      </c>
      <c r="F45" s="23">
        <v>45890</v>
      </c>
      <c r="G45" s="23">
        <v>8590</v>
      </c>
      <c r="H45" s="23">
        <v>13111</v>
      </c>
      <c r="I45" s="23">
        <v>43454</v>
      </c>
      <c r="J45" s="23">
        <v>386066</v>
      </c>
      <c r="K45" s="24">
        <f>E45/$D45</f>
        <v>1930.1515151515152</v>
      </c>
      <c r="L45" s="24">
        <f>F45/$D45</f>
        <v>278.12121212121212</v>
      </c>
      <c r="M45" s="24">
        <f>G45/$D45</f>
        <v>52.060606060606062</v>
      </c>
      <c r="N45" s="24">
        <f>H45/$D45</f>
        <v>79.460606060606054</v>
      </c>
      <c r="O45" s="24">
        <f>I45/$D45</f>
        <v>263.35757575757577</v>
      </c>
      <c r="P45" s="9">
        <f>J45/$D45</f>
        <v>2339.7939393939396</v>
      </c>
    </row>
    <row r="46" spans="1:16" x14ac:dyDescent="0.25">
      <c r="A46" s="20">
        <v>40530</v>
      </c>
      <c r="B46" s="22" t="s">
        <v>33</v>
      </c>
      <c r="C46" s="22">
        <v>2</v>
      </c>
      <c r="D46" s="22">
        <v>120</v>
      </c>
      <c r="E46" s="23">
        <v>218165</v>
      </c>
      <c r="F46" s="23">
        <v>28179</v>
      </c>
      <c r="G46" s="23">
        <v>6349</v>
      </c>
      <c r="H46" s="23">
        <v>7982</v>
      </c>
      <c r="I46" s="23">
        <v>28329</v>
      </c>
      <c r="J46" s="23">
        <v>260675</v>
      </c>
      <c r="K46" s="24">
        <f>E46/$D46</f>
        <v>1818.0416666666667</v>
      </c>
      <c r="L46" s="24">
        <f>F46/$D46</f>
        <v>234.82499999999999</v>
      </c>
      <c r="M46" s="24">
        <f>G46/$D46</f>
        <v>52.908333333333331</v>
      </c>
      <c r="N46" s="24">
        <f>H46/$D46</f>
        <v>66.516666666666666</v>
      </c>
      <c r="O46" s="24">
        <f>I46/$D46</f>
        <v>236.07499999999999</v>
      </c>
      <c r="P46" s="9">
        <f>J46/$D46</f>
        <v>2172.2916666666665</v>
      </c>
    </row>
    <row r="47" spans="1:16" x14ac:dyDescent="0.25">
      <c r="A47" s="20">
        <v>40530</v>
      </c>
      <c r="B47" s="22" t="s">
        <v>33</v>
      </c>
      <c r="C47" s="22">
        <v>1</v>
      </c>
      <c r="D47" s="22">
        <v>155</v>
      </c>
      <c r="E47" s="23">
        <v>260926</v>
      </c>
      <c r="F47" s="23">
        <v>33283</v>
      </c>
      <c r="G47" s="23">
        <v>8318</v>
      </c>
      <c r="H47" s="23">
        <v>13716</v>
      </c>
      <c r="I47" s="23">
        <v>33884</v>
      </c>
      <c r="J47" s="23">
        <v>316243</v>
      </c>
      <c r="K47" s="24">
        <f>E47/$D47</f>
        <v>1683.3935483870969</v>
      </c>
      <c r="L47" s="24">
        <f>F47/$D47</f>
        <v>214.72903225806451</v>
      </c>
      <c r="M47" s="24">
        <f>G47/$D47</f>
        <v>53.664516129032258</v>
      </c>
      <c r="N47" s="24">
        <f>H47/$D47</f>
        <v>88.490322580645156</v>
      </c>
      <c r="O47" s="24">
        <f>I47/$D47</f>
        <v>218.60645161290321</v>
      </c>
      <c r="P47" s="9">
        <f>J47/$D47</f>
        <v>2040.2774193548387</v>
      </c>
    </row>
    <row r="48" spans="1:16" x14ac:dyDescent="0.25">
      <c r="A48" s="20">
        <v>40531</v>
      </c>
      <c r="B48" s="21" t="s">
        <v>34</v>
      </c>
      <c r="C48" s="22">
        <v>1</v>
      </c>
      <c r="D48" s="22">
        <v>50</v>
      </c>
      <c r="E48" s="23">
        <v>83219</v>
      </c>
      <c r="F48" s="23">
        <v>15676</v>
      </c>
      <c r="G48" s="23">
        <v>1735</v>
      </c>
      <c r="H48" s="23">
        <v>1759</v>
      </c>
      <c r="I48" s="23">
        <v>11358</v>
      </c>
      <c r="J48" s="23">
        <v>102389</v>
      </c>
      <c r="K48" s="24">
        <f>E48/$D48</f>
        <v>1664.38</v>
      </c>
      <c r="L48" s="24">
        <f>F48/$D48</f>
        <v>313.52</v>
      </c>
      <c r="M48" s="24">
        <f>G48/$D48</f>
        <v>34.700000000000003</v>
      </c>
      <c r="N48" s="24">
        <f>H48/$D48</f>
        <v>35.18</v>
      </c>
      <c r="O48" s="24">
        <f>I48/$D48</f>
        <v>227.16</v>
      </c>
      <c r="P48" s="9">
        <f>J48/$D48</f>
        <v>2047.78</v>
      </c>
    </row>
    <row r="49" spans="1:16" x14ac:dyDescent="0.25">
      <c r="A49" s="20">
        <v>40531</v>
      </c>
      <c r="B49" s="21" t="s">
        <v>34</v>
      </c>
      <c r="C49" s="22">
        <v>2</v>
      </c>
      <c r="D49" s="22">
        <v>90</v>
      </c>
      <c r="E49" s="23">
        <v>129018</v>
      </c>
      <c r="F49" s="23">
        <v>21438</v>
      </c>
      <c r="G49" s="23">
        <v>3027</v>
      </c>
      <c r="H49" s="23">
        <v>2767</v>
      </c>
      <c r="I49" s="23">
        <v>15351</v>
      </c>
      <c r="J49" s="23">
        <v>156250</v>
      </c>
      <c r="K49" s="24">
        <f>E49/$D49</f>
        <v>1433.5333333333333</v>
      </c>
      <c r="L49" s="24">
        <f>F49/$D49</f>
        <v>238.2</v>
      </c>
      <c r="M49" s="24">
        <f>G49/$D49</f>
        <v>33.633333333333333</v>
      </c>
      <c r="N49" s="24">
        <f>H49/$D49</f>
        <v>30.744444444444444</v>
      </c>
      <c r="O49" s="24">
        <f>I49/$D49</f>
        <v>170.56666666666666</v>
      </c>
      <c r="P49" s="9">
        <f>J49/$D49</f>
        <v>1736.1111111111111</v>
      </c>
    </row>
    <row r="50" spans="1:16" x14ac:dyDescent="0.25">
      <c r="A50" s="20">
        <v>40601</v>
      </c>
      <c r="B50" s="22" t="s">
        <v>20</v>
      </c>
      <c r="C50" s="22">
        <v>3</v>
      </c>
      <c r="D50" s="22">
        <v>110</v>
      </c>
      <c r="E50" s="23">
        <v>122279</v>
      </c>
      <c r="F50" s="23">
        <v>14966</v>
      </c>
      <c r="G50" s="23">
        <v>4918</v>
      </c>
      <c r="H50" s="23">
        <v>10035</v>
      </c>
      <c r="I50" s="23">
        <v>15995</v>
      </c>
      <c r="J50" s="23">
        <v>152198</v>
      </c>
      <c r="K50" s="24">
        <f>E50/$D50</f>
        <v>1111.6272727272728</v>
      </c>
      <c r="L50" s="24">
        <f>F50/$D50</f>
        <v>136.05454545454546</v>
      </c>
      <c r="M50" s="24">
        <f>G50/$D50</f>
        <v>44.709090909090911</v>
      </c>
      <c r="N50" s="24">
        <f>H50/$D50</f>
        <v>91.227272727272734</v>
      </c>
      <c r="O50" s="24">
        <f>I50/$D50</f>
        <v>145.40909090909091</v>
      </c>
      <c r="P50" s="9">
        <f>J50/$D50</f>
        <v>1383.6181818181817</v>
      </c>
    </row>
    <row r="51" spans="1:16" x14ac:dyDescent="0.25">
      <c r="A51" s="20">
        <v>40601</v>
      </c>
      <c r="B51" s="22" t="s">
        <v>20</v>
      </c>
      <c r="C51" s="22">
        <v>2</v>
      </c>
      <c r="D51" s="22">
        <v>151</v>
      </c>
      <c r="E51" s="23">
        <v>147395</v>
      </c>
      <c r="F51" s="23">
        <v>20488</v>
      </c>
      <c r="G51" s="23">
        <v>6265</v>
      </c>
      <c r="H51" s="23">
        <v>12853</v>
      </c>
      <c r="I51" s="23">
        <v>20236</v>
      </c>
      <c r="J51" s="23">
        <v>187001</v>
      </c>
      <c r="K51" s="24">
        <f>E51/$D51</f>
        <v>976.12582781456956</v>
      </c>
      <c r="L51" s="24">
        <f>F51/$D51</f>
        <v>135.68211920529802</v>
      </c>
      <c r="M51" s="24">
        <f>G51/$D51</f>
        <v>41.490066225165563</v>
      </c>
      <c r="N51" s="24">
        <f>H51/$D51</f>
        <v>85.119205298013242</v>
      </c>
      <c r="O51" s="24">
        <f>I51/$D51</f>
        <v>134.01324503311258</v>
      </c>
      <c r="P51" s="9">
        <f>J51/$D51</f>
        <v>1238.4172185430464</v>
      </c>
    </row>
    <row r="52" spans="1:16" x14ac:dyDescent="0.25">
      <c r="A52" s="20">
        <v>40601</v>
      </c>
      <c r="B52" s="22" t="s">
        <v>20</v>
      </c>
      <c r="C52" s="22">
        <v>1</v>
      </c>
      <c r="D52" s="22">
        <v>153</v>
      </c>
      <c r="E52" s="23">
        <v>143266</v>
      </c>
      <c r="F52" s="23">
        <v>18692</v>
      </c>
      <c r="G52" s="23">
        <v>6064</v>
      </c>
      <c r="H52" s="23">
        <v>16647</v>
      </c>
      <c r="I52" s="23">
        <v>19647</v>
      </c>
      <c r="J52" s="23">
        <v>184669</v>
      </c>
      <c r="K52" s="24">
        <f>E52/$D52</f>
        <v>936.3790849673203</v>
      </c>
      <c r="L52" s="24">
        <f>F52/$D52</f>
        <v>122.16993464052288</v>
      </c>
      <c r="M52" s="24">
        <f>G52/$D52</f>
        <v>39.633986928104576</v>
      </c>
      <c r="N52" s="24">
        <f>H52/$D52</f>
        <v>108.80392156862744</v>
      </c>
      <c r="O52" s="24">
        <f>I52/$D52</f>
        <v>128.41176470588235</v>
      </c>
      <c r="P52" s="9">
        <f>J52/$D52</f>
        <v>1206.9869281045751</v>
      </c>
    </row>
    <row r="53" spans="1:16" x14ac:dyDescent="0.25">
      <c r="A53" s="20" t="s">
        <v>53</v>
      </c>
      <c r="B53" s="22" t="s">
        <v>12</v>
      </c>
      <c r="C53" s="22">
        <v>1</v>
      </c>
      <c r="D53" s="22">
        <v>86</v>
      </c>
      <c r="E53" s="23">
        <v>183644</v>
      </c>
      <c r="F53" s="23">
        <v>27376</v>
      </c>
      <c r="G53" s="23">
        <v>5211</v>
      </c>
      <c r="H53" s="23">
        <v>4812</v>
      </c>
      <c r="I53" s="23">
        <v>25705</v>
      </c>
      <c r="J53" s="23">
        <v>221043</v>
      </c>
      <c r="K53" s="24">
        <f>E53/$D53</f>
        <v>2135.3953488372094</v>
      </c>
      <c r="L53" s="24">
        <f>F53/$D53</f>
        <v>318.32558139534882</v>
      </c>
      <c r="M53" s="24">
        <f>G53/$D53</f>
        <v>60.593023255813954</v>
      </c>
      <c r="N53" s="24">
        <f>H53/$D53</f>
        <v>55.953488372093027</v>
      </c>
      <c r="O53" s="24">
        <f>I53/$D53</f>
        <v>298.89534883720933</v>
      </c>
      <c r="P53" s="9">
        <f>J53/$D53</f>
        <v>2570.2674418604652</v>
      </c>
    </row>
    <row r="54" spans="1:16" x14ac:dyDescent="0.25">
      <c r="A54" s="20">
        <v>41760</v>
      </c>
      <c r="B54" s="22" t="s">
        <v>46</v>
      </c>
      <c r="C54" s="22">
        <v>6</v>
      </c>
      <c r="D54" s="22">
        <v>60</v>
      </c>
      <c r="E54" s="23">
        <v>131610</v>
      </c>
      <c r="F54" s="23">
        <v>23916</v>
      </c>
      <c r="G54" s="23">
        <v>3922</v>
      </c>
      <c r="H54" s="23">
        <v>2574</v>
      </c>
      <c r="I54" s="23">
        <v>19835</v>
      </c>
      <c r="J54" s="23">
        <v>162022</v>
      </c>
      <c r="K54" s="24">
        <f>E54/$D54</f>
        <v>2193.5</v>
      </c>
      <c r="L54" s="24">
        <f>F54/$D54</f>
        <v>398.6</v>
      </c>
      <c r="M54" s="24">
        <f>G54/$D54</f>
        <v>65.36666666666666</v>
      </c>
      <c r="N54" s="24">
        <f>H54/$D54</f>
        <v>42.9</v>
      </c>
      <c r="O54" s="24">
        <f>I54/$D54</f>
        <v>330.58333333333331</v>
      </c>
      <c r="P54" s="9">
        <f>J54/$D54</f>
        <v>2700.3666666666668</v>
      </c>
    </row>
    <row r="55" spans="1:16" x14ac:dyDescent="0.25">
      <c r="A55" s="20">
        <v>41760</v>
      </c>
      <c r="B55" s="22" t="s">
        <v>46</v>
      </c>
      <c r="C55" s="22">
        <v>2</v>
      </c>
      <c r="D55" s="22">
        <v>91</v>
      </c>
      <c r="E55" s="23">
        <v>201682</v>
      </c>
      <c r="F55" s="23">
        <v>34476</v>
      </c>
      <c r="G55" s="23">
        <v>5555</v>
      </c>
      <c r="H55" s="23">
        <v>3198</v>
      </c>
      <c r="I55" s="23">
        <v>28632</v>
      </c>
      <c r="J55" s="23">
        <v>244911</v>
      </c>
      <c r="K55" s="24">
        <f>E55/$D55</f>
        <v>2216.2857142857142</v>
      </c>
      <c r="L55" s="24">
        <f>F55/$D55</f>
        <v>378.85714285714283</v>
      </c>
      <c r="M55" s="24">
        <f>G55/$D55</f>
        <v>61.043956043956044</v>
      </c>
      <c r="N55" s="24">
        <f>H55/$D55</f>
        <v>35.142857142857146</v>
      </c>
      <c r="O55" s="24">
        <f>I55/$D55</f>
        <v>314.63736263736263</v>
      </c>
      <c r="P55" s="9">
        <f>J55/$D55</f>
        <v>2691.3296703296705</v>
      </c>
    </row>
    <row r="56" spans="1:16" x14ac:dyDescent="0.25">
      <c r="A56" s="20">
        <v>41760</v>
      </c>
      <c r="B56" s="22" t="s">
        <v>46</v>
      </c>
      <c r="C56" s="22">
        <v>3</v>
      </c>
      <c r="D56" s="22">
        <v>111</v>
      </c>
      <c r="E56" s="23">
        <v>234446</v>
      </c>
      <c r="F56" s="23">
        <v>39556</v>
      </c>
      <c r="G56" s="23">
        <v>6867</v>
      </c>
      <c r="H56" s="23">
        <v>4545</v>
      </c>
      <c r="I56" s="23">
        <v>33975</v>
      </c>
      <c r="J56" s="23">
        <v>285414</v>
      </c>
      <c r="K56" s="24">
        <f>E56/$D56</f>
        <v>2112.1261261261261</v>
      </c>
      <c r="L56" s="24">
        <f>F56/$D56</f>
        <v>356.36036036036035</v>
      </c>
      <c r="M56" s="24">
        <f>G56/$D56</f>
        <v>61.864864864864863</v>
      </c>
      <c r="N56" s="24">
        <f>H56/$D56</f>
        <v>40.945945945945944</v>
      </c>
      <c r="O56" s="24">
        <f>I56/$D56</f>
        <v>306.08108108108109</v>
      </c>
      <c r="P56" s="9">
        <f>J56/$D56</f>
        <v>2571.2972972972975</v>
      </c>
    </row>
    <row r="57" spans="1:16" x14ac:dyDescent="0.25">
      <c r="A57" s="20">
        <v>41760</v>
      </c>
      <c r="B57" s="22" t="s">
        <v>46</v>
      </c>
      <c r="C57" s="22">
        <v>5</v>
      </c>
      <c r="D57" s="22">
        <v>50</v>
      </c>
      <c r="E57" s="23">
        <v>103151</v>
      </c>
      <c r="F57" s="23">
        <v>18121</v>
      </c>
      <c r="G57" s="23">
        <v>3332</v>
      </c>
      <c r="H57" s="23">
        <v>2236</v>
      </c>
      <c r="I57" s="23">
        <v>15151</v>
      </c>
      <c r="J57" s="23">
        <v>126840</v>
      </c>
      <c r="K57" s="24">
        <f>E57/$D57</f>
        <v>2063.02</v>
      </c>
      <c r="L57" s="24">
        <f>F57/$D57</f>
        <v>362.42</v>
      </c>
      <c r="M57" s="24">
        <f>G57/$D57</f>
        <v>66.64</v>
      </c>
      <c r="N57" s="24">
        <f>H57/$D57</f>
        <v>44.72</v>
      </c>
      <c r="O57" s="24">
        <f>I57/$D57</f>
        <v>303.02</v>
      </c>
      <c r="P57" s="9">
        <f>J57/$D57</f>
        <v>2536.8000000000002</v>
      </c>
    </row>
    <row r="58" spans="1:16" x14ac:dyDescent="0.25">
      <c r="A58" s="20">
        <v>41760</v>
      </c>
      <c r="B58" s="22" t="s">
        <v>46</v>
      </c>
      <c r="C58" s="22">
        <v>1</v>
      </c>
      <c r="D58" s="22">
        <v>92</v>
      </c>
      <c r="E58" s="23">
        <v>203720</v>
      </c>
      <c r="F58" s="23">
        <v>28423</v>
      </c>
      <c r="G58" s="23">
        <v>5586</v>
      </c>
      <c r="H58" s="23">
        <v>3568</v>
      </c>
      <c r="I58" s="23">
        <v>27716</v>
      </c>
      <c r="J58" s="23">
        <v>241297</v>
      </c>
      <c r="K58" s="24">
        <f>E58/$D58</f>
        <v>2214.3478260869565</v>
      </c>
      <c r="L58" s="24">
        <f>F58/$D58</f>
        <v>308.94565217391306</v>
      </c>
      <c r="M58" s="24">
        <f>G58/$D58</f>
        <v>60.717391304347828</v>
      </c>
      <c r="N58" s="24">
        <f>H58/$D58</f>
        <v>38.782608695652172</v>
      </c>
      <c r="O58" s="24">
        <f>I58/$D58</f>
        <v>301.26086956521738</v>
      </c>
      <c r="P58" s="9">
        <f>J58/$D58</f>
        <v>2622.7934782608695</v>
      </c>
    </row>
    <row r="59" spans="1:16" x14ac:dyDescent="0.25">
      <c r="A59" s="20">
        <v>41760</v>
      </c>
      <c r="B59" s="22" t="s">
        <v>46</v>
      </c>
      <c r="C59" s="22">
        <v>4</v>
      </c>
      <c r="D59" s="22">
        <v>101</v>
      </c>
      <c r="E59" s="23">
        <v>214016</v>
      </c>
      <c r="F59" s="23">
        <v>34434</v>
      </c>
      <c r="G59" s="23">
        <v>6235</v>
      </c>
      <c r="H59" s="23">
        <v>3781</v>
      </c>
      <c r="I59" s="23">
        <v>28896</v>
      </c>
      <c r="J59" s="23">
        <v>258466</v>
      </c>
      <c r="K59" s="24">
        <f>E59/$D59</f>
        <v>2118.970297029703</v>
      </c>
      <c r="L59" s="24">
        <f>F59/$D59</f>
        <v>340.93069306930693</v>
      </c>
      <c r="M59" s="24">
        <f>G59/$D59</f>
        <v>61.732673267326732</v>
      </c>
      <c r="N59" s="24">
        <f>H59/$D59</f>
        <v>37.435643564356432</v>
      </c>
      <c r="O59" s="24">
        <f>I59/$D59</f>
        <v>286.0990099009901</v>
      </c>
      <c r="P59" s="9">
        <f>J59/$D59</f>
        <v>2559.0693069306931</v>
      </c>
    </row>
    <row r="60" spans="1:16" x14ac:dyDescent="0.25">
      <c r="A60" s="20">
        <v>40520</v>
      </c>
      <c r="B60" s="22" t="s">
        <v>22</v>
      </c>
      <c r="C60" s="22">
        <v>1</v>
      </c>
      <c r="D60" s="22">
        <v>72</v>
      </c>
      <c r="E60" s="23">
        <v>128687</v>
      </c>
      <c r="F60" s="23">
        <v>21812</v>
      </c>
      <c r="G60" s="23">
        <v>3379</v>
      </c>
      <c r="H60" s="23">
        <v>6293</v>
      </c>
      <c r="I60" s="23">
        <v>18779</v>
      </c>
      <c r="J60" s="23">
        <v>160171</v>
      </c>
      <c r="K60" s="24">
        <f>E60/$D60</f>
        <v>1787.3194444444443</v>
      </c>
      <c r="L60" s="24">
        <f>F60/$D60</f>
        <v>302.94444444444446</v>
      </c>
      <c r="M60" s="24">
        <f>G60/$D60</f>
        <v>46.930555555555557</v>
      </c>
      <c r="N60" s="24">
        <f>H60/$D60</f>
        <v>87.402777777777771</v>
      </c>
      <c r="O60" s="24">
        <f>I60/$D60</f>
        <v>260.81944444444446</v>
      </c>
      <c r="P60" s="9">
        <f>J60/$D60</f>
        <v>2224.5972222222222</v>
      </c>
    </row>
    <row r="61" spans="1:16" x14ac:dyDescent="0.25">
      <c r="A61" s="20">
        <v>40520</v>
      </c>
      <c r="B61" s="22" t="s">
        <v>22</v>
      </c>
      <c r="C61" s="22">
        <v>2</v>
      </c>
      <c r="D61" s="22">
        <v>94</v>
      </c>
      <c r="E61" s="23">
        <v>145601</v>
      </c>
      <c r="F61" s="23">
        <v>25555</v>
      </c>
      <c r="G61" s="23">
        <v>4041</v>
      </c>
      <c r="H61" s="23">
        <v>9404</v>
      </c>
      <c r="I61" s="23">
        <v>21330</v>
      </c>
      <c r="J61" s="23">
        <v>184601</v>
      </c>
      <c r="K61" s="24">
        <f>E61/$D61</f>
        <v>1548.9468085106382</v>
      </c>
      <c r="L61" s="24">
        <f>F61/$D61</f>
        <v>271.86170212765956</v>
      </c>
      <c r="M61" s="24">
        <f>G61/$D61</f>
        <v>42.98936170212766</v>
      </c>
      <c r="N61" s="24">
        <f>H61/$D61</f>
        <v>100.04255319148936</v>
      </c>
      <c r="O61" s="24">
        <f>I61/$D61</f>
        <v>226.91489361702128</v>
      </c>
      <c r="P61" s="9">
        <f>J61/$D61</f>
        <v>1963.8404255319149</v>
      </c>
    </row>
    <row r="62" spans="1:16" x14ac:dyDescent="0.25">
      <c r="A62" s="20">
        <v>40520</v>
      </c>
      <c r="B62" s="22" t="s">
        <v>22</v>
      </c>
      <c r="C62" s="22">
        <v>5</v>
      </c>
      <c r="D62" s="22">
        <v>99</v>
      </c>
      <c r="E62" s="23">
        <v>142760</v>
      </c>
      <c r="F62" s="23">
        <v>26636</v>
      </c>
      <c r="G62" s="23">
        <v>4284</v>
      </c>
      <c r="H62" s="23">
        <v>7126</v>
      </c>
      <c r="I62" s="23">
        <v>21603</v>
      </c>
      <c r="J62" s="23">
        <v>180806</v>
      </c>
      <c r="K62" s="24">
        <f>E62/$D62</f>
        <v>1442.0202020202021</v>
      </c>
      <c r="L62" s="24">
        <f>F62/$D62</f>
        <v>269.05050505050502</v>
      </c>
      <c r="M62" s="24">
        <f>G62/$D62</f>
        <v>43.272727272727273</v>
      </c>
      <c r="N62" s="24">
        <f>H62/$D62</f>
        <v>71.979797979797979</v>
      </c>
      <c r="O62" s="24">
        <f>I62/$D62</f>
        <v>218.21212121212122</v>
      </c>
      <c r="P62" s="9">
        <f>J62/$D62</f>
        <v>1826.3232323232323</v>
      </c>
    </row>
    <row r="63" spans="1:16" x14ac:dyDescent="0.25">
      <c r="A63" s="20">
        <v>40520</v>
      </c>
      <c r="B63" s="22" t="s">
        <v>22</v>
      </c>
      <c r="C63" s="22">
        <v>3</v>
      </c>
      <c r="D63" s="22">
        <v>63</v>
      </c>
      <c r="E63" s="23">
        <v>92833</v>
      </c>
      <c r="F63" s="23">
        <v>16737</v>
      </c>
      <c r="G63" s="23">
        <v>2660</v>
      </c>
      <c r="H63" s="23">
        <v>5245</v>
      </c>
      <c r="I63" s="23">
        <v>13407</v>
      </c>
      <c r="J63" s="23">
        <v>117475</v>
      </c>
      <c r="K63" s="24">
        <f>E63/$D63</f>
        <v>1473.5396825396826</v>
      </c>
      <c r="L63" s="24">
        <f>F63/$D63</f>
        <v>265.66666666666669</v>
      </c>
      <c r="M63" s="24">
        <f>G63/$D63</f>
        <v>42.222222222222221</v>
      </c>
      <c r="N63" s="24">
        <f>H63/$D63</f>
        <v>83.253968253968253</v>
      </c>
      <c r="O63" s="24">
        <f>I63/$D63</f>
        <v>212.8095238095238</v>
      </c>
      <c r="P63" s="9">
        <f>J63/$D63</f>
        <v>1864.6825396825398</v>
      </c>
    </row>
    <row r="64" spans="1:16" x14ac:dyDescent="0.25">
      <c r="A64" s="20">
        <v>40520</v>
      </c>
      <c r="B64" s="22" t="s">
        <v>22</v>
      </c>
      <c r="C64" s="22">
        <v>4</v>
      </c>
      <c r="D64" s="22">
        <v>98</v>
      </c>
      <c r="E64" s="23">
        <v>130135</v>
      </c>
      <c r="F64" s="23">
        <v>24184</v>
      </c>
      <c r="G64" s="23">
        <v>4020</v>
      </c>
      <c r="H64" s="23">
        <v>8405</v>
      </c>
      <c r="I64" s="23">
        <v>19090</v>
      </c>
      <c r="J64" s="23">
        <v>166744</v>
      </c>
      <c r="K64" s="24">
        <f>E64/$D64</f>
        <v>1327.908163265306</v>
      </c>
      <c r="L64" s="24">
        <f>F64/$D64</f>
        <v>246.77551020408163</v>
      </c>
      <c r="M64" s="24">
        <f>G64/$D64</f>
        <v>41.020408163265309</v>
      </c>
      <c r="N64" s="24">
        <f>H64/$D64</f>
        <v>85.765306122448976</v>
      </c>
      <c r="O64" s="24">
        <f>I64/$D64</f>
        <v>194.79591836734693</v>
      </c>
      <c r="P64" s="9">
        <f>J64/$D64</f>
        <v>1701.4693877551019</v>
      </c>
    </row>
    <row r="65" spans="1:16" x14ac:dyDescent="0.25">
      <c r="A65" s="20" t="s">
        <v>52</v>
      </c>
      <c r="B65" s="22" t="s">
        <v>11</v>
      </c>
      <c r="C65" s="22">
        <v>4</v>
      </c>
      <c r="D65" s="22">
        <v>115</v>
      </c>
      <c r="E65" s="23">
        <v>194710</v>
      </c>
      <c r="F65" s="23">
        <v>28583</v>
      </c>
      <c r="G65" s="23">
        <v>6175</v>
      </c>
      <c r="H65" s="23">
        <v>4818</v>
      </c>
      <c r="I65" s="23">
        <v>26581</v>
      </c>
      <c r="J65" s="23">
        <v>234286</v>
      </c>
      <c r="K65" s="24">
        <f>E65/$D65</f>
        <v>1693.1304347826087</v>
      </c>
      <c r="L65" s="24">
        <f>F65/$D65</f>
        <v>248.54782608695652</v>
      </c>
      <c r="M65" s="24">
        <f>G65/$D65</f>
        <v>53.695652173913047</v>
      </c>
      <c r="N65" s="24">
        <f>H65/$D65</f>
        <v>41.895652173913042</v>
      </c>
      <c r="O65" s="24">
        <f>I65/$D65</f>
        <v>231.1391304347826</v>
      </c>
      <c r="P65" s="9">
        <f>J65/$D65</f>
        <v>2037.2695652173913</v>
      </c>
    </row>
    <row r="66" spans="1:16" x14ac:dyDescent="0.25">
      <c r="A66" s="20" t="s">
        <v>52</v>
      </c>
      <c r="B66" s="22" t="s">
        <v>11</v>
      </c>
      <c r="C66" s="22">
        <v>2</v>
      </c>
      <c r="D66" s="22">
        <v>98</v>
      </c>
      <c r="E66" s="23">
        <v>182559</v>
      </c>
      <c r="F66" s="23">
        <v>22297</v>
      </c>
      <c r="G66" s="23">
        <v>4853</v>
      </c>
      <c r="H66" s="23">
        <v>5009</v>
      </c>
      <c r="I66" s="23">
        <v>19007</v>
      </c>
      <c r="J66" s="23">
        <v>214718</v>
      </c>
      <c r="K66" s="24">
        <f>E66/$D66</f>
        <v>1862.8469387755101</v>
      </c>
      <c r="L66" s="24">
        <f>F66/$D66</f>
        <v>227.5204081632653</v>
      </c>
      <c r="M66" s="24">
        <f>G66/$D66</f>
        <v>49.520408163265309</v>
      </c>
      <c r="N66" s="24">
        <f>H66/$D66</f>
        <v>51.112244897959187</v>
      </c>
      <c r="O66" s="24">
        <f>I66/$D66</f>
        <v>193.94897959183675</v>
      </c>
      <c r="P66" s="9">
        <f>J66/$D66</f>
        <v>2191</v>
      </c>
    </row>
    <row r="67" spans="1:16" x14ac:dyDescent="0.25">
      <c r="A67" s="20" t="s">
        <v>52</v>
      </c>
      <c r="B67" s="22" t="s">
        <v>11</v>
      </c>
      <c r="C67" s="22">
        <v>1</v>
      </c>
      <c r="D67" s="22">
        <v>83</v>
      </c>
      <c r="E67" s="23">
        <v>142487</v>
      </c>
      <c r="F67" s="23">
        <v>16395</v>
      </c>
      <c r="G67" s="23">
        <v>3129</v>
      </c>
      <c r="H67" s="23">
        <v>3486</v>
      </c>
      <c r="I67" s="23">
        <v>14387</v>
      </c>
      <c r="J67" s="23">
        <v>165497</v>
      </c>
      <c r="K67" s="24">
        <f>E67/$D67</f>
        <v>1716.7108433734941</v>
      </c>
      <c r="L67" s="24">
        <f>F67/$D67</f>
        <v>197.53012048192772</v>
      </c>
      <c r="M67" s="24">
        <f>G67/$D67</f>
        <v>37.69879518072289</v>
      </c>
      <c r="N67" s="24">
        <f>H67/$D67</f>
        <v>42</v>
      </c>
      <c r="O67" s="24">
        <f>I67/$D67</f>
        <v>173.33734939759037</v>
      </c>
      <c r="P67" s="9">
        <f>J67/$D67</f>
        <v>1993.9397590361446</v>
      </c>
    </row>
    <row r="68" spans="1:16" x14ac:dyDescent="0.25">
      <c r="A68" s="20" t="s">
        <v>52</v>
      </c>
      <c r="B68" s="22" t="s">
        <v>11</v>
      </c>
      <c r="C68" s="22">
        <v>3</v>
      </c>
      <c r="D68" s="22">
        <v>142</v>
      </c>
      <c r="E68" s="23">
        <v>230455</v>
      </c>
      <c r="F68" s="23">
        <v>29686</v>
      </c>
      <c r="G68" s="23">
        <v>7019</v>
      </c>
      <c r="H68" s="23">
        <v>9471</v>
      </c>
      <c r="I68" s="23">
        <v>24159</v>
      </c>
      <c r="J68" s="23">
        <v>276631</v>
      </c>
      <c r="K68" s="24">
        <f>E68/$D68</f>
        <v>1622.9225352112676</v>
      </c>
      <c r="L68" s="24">
        <f>F68/$D68</f>
        <v>209.05633802816902</v>
      </c>
      <c r="M68" s="24">
        <f>G68/$D68</f>
        <v>49.429577464788736</v>
      </c>
      <c r="N68" s="24">
        <f>H68/$D68</f>
        <v>66.697183098591552</v>
      </c>
      <c r="O68" s="24">
        <f>I68/$D68</f>
        <v>170.13380281690141</v>
      </c>
      <c r="P68" s="9">
        <f>J68/$D68</f>
        <v>1948.105633802817</v>
      </c>
    </row>
    <row r="69" spans="1:16" x14ac:dyDescent="0.25">
      <c r="A69" s="20" t="s">
        <v>59</v>
      </c>
      <c r="B69" s="22" t="s">
        <v>30</v>
      </c>
      <c r="C69" s="22">
        <v>1</v>
      </c>
      <c r="D69" s="22">
        <v>103</v>
      </c>
      <c r="E69" s="23">
        <v>239069</v>
      </c>
      <c r="F69" s="23">
        <v>33523</v>
      </c>
      <c r="G69" s="23">
        <v>6404</v>
      </c>
      <c r="H69" s="23">
        <v>4124</v>
      </c>
      <c r="I69" s="23">
        <v>32447</v>
      </c>
      <c r="J69" s="23">
        <v>283120</v>
      </c>
      <c r="K69" s="24">
        <f>E69/$D69</f>
        <v>2321.0582524271845</v>
      </c>
      <c r="L69" s="24">
        <f>F69/$D69</f>
        <v>325.46601941747571</v>
      </c>
      <c r="M69" s="24">
        <f>G69/$D69</f>
        <v>62.174757281553397</v>
      </c>
      <c r="N69" s="24">
        <f>H69/$D69</f>
        <v>40.038834951456309</v>
      </c>
      <c r="O69" s="24">
        <f>I69/$D69</f>
        <v>315.01941747572818</v>
      </c>
      <c r="P69" s="9">
        <f>J69/$D69</f>
        <v>2748.7378640776701</v>
      </c>
    </row>
    <row r="70" spans="1:16" x14ac:dyDescent="0.25">
      <c r="A70" s="20" t="s">
        <v>59</v>
      </c>
      <c r="B70" s="22" t="s">
        <v>30</v>
      </c>
      <c r="C70" s="22">
        <v>2</v>
      </c>
      <c r="D70" s="22">
        <v>185</v>
      </c>
      <c r="E70" s="23">
        <v>353090</v>
      </c>
      <c r="F70" s="23">
        <v>52197</v>
      </c>
      <c r="G70" s="23">
        <v>12091</v>
      </c>
      <c r="H70" s="23">
        <v>7366</v>
      </c>
      <c r="I70" s="23">
        <v>48088</v>
      </c>
      <c r="J70" s="23">
        <v>424744</v>
      </c>
      <c r="K70" s="24">
        <f>E70/$D70</f>
        <v>1908.5945945945946</v>
      </c>
      <c r="L70" s="24">
        <f>F70/$D70</f>
        <v>282.14594594594593</v>
      </c>
      <c r="M70" s="24">
        <f>G70/$D70</f>
        <v>65.356756756756752</v>
      </c>
      <c r="N70" s="24">
        <f>H70/$D70</f>
        <v>39.816216216216219</v>
      </c>
      <c r="O70" s="24">
        <f>I70/$D70</f>
        <v>259.93513513513511</v>
      </c>
      <c r="P70" s="9">
        <f>J70/$D70</f>
        <v>2295.9135135135134</v>
      </c>
    </row>
    <row r="71" spans="1:16" x14ac:dyDescent="0.25">
      <c r="A71" s="20" t="s">
        <v>61</v>
      </c>
      <c r="B71" s="21" t="s">
        <v>42</v>
      </c>
      <c r="C71" s="22">
        <v>1</v>
      </c>
      <c r="D71" s="22">
        <v>47</v>
      </c>
      <c r="E71" s="23">
        <v>107032</v>
      </c>
      <c r="F71" s="23">
        <v>15120</v>
      </c>
      <c r="G71" s="23">
        <v>3628</v>
      </c>
      <c r="H71" s="23">
        <v>1834</v>
      </c>
      <c r="I71" s="23">
        <v>16321</v>
      </c>
      <c r="J71" s="23">
        <v>127614</v>
      </c>
      <c r="K71" s="24">
        <f>E71/$D71</f>
        <v>2277.2765957446809</v>
      </c>
      <c r="L71" s="24">
        <f>F71/$D71</f>
        <v>321.70212765957444</v>
      </c>
      <c r="M71" s="24">
        <f>G71/$D71</f>
        <v>77.191489361702125</v>
      </c>
      <c r="N71" s="24">
        <f>H71/$D71</f>
        <v>39.021276595744681</v>
      </c>
      <c r="O71" s="24">
        <f>I71/$D71</f>
        <v>347.25531914893617</v>
      </c>
      <c r="P71" s="9">
        <f>J71/$D71</f>
        <v>2715.1914893617022</v>
      </c>
    </row>
    <row r="72" spans="1:16" x14ac:dyDescent="0.25">
      <c r="A72" s="20" t="s">
        <v>61</v>
      </c>
      <c r="B72" s="21" t="s">
        <v>42</v>
      </c>
      <c r="C72" s="22">
        <v>4</v>
      </c>
      <c r="D72" s="22">
        <v>48</v>
      </c>
      <c r="E72" s="23">
        <v>106627</v>
      </c>
      <c r="F72" s="23">
        <v>14694</v>
      </c>
      <c r="G72" s="23">
        <v>3503</v>
      </c>
      <c r="H72" s="23">
        <v>1576</v>
      </c>
      <c r="I72" s="23">
        <v>16011</v>
      </c>
      <c r="J72" s="23">
        <v>126400</v>
      </c>
      <c r="K72" s="24">
        <f>E72/$D72</f>
        <v>2221.3958333333335</v>
      </c>
      <c r="L72" s="24">
        <f>F72/$D72</f>
        <v>306.125</v>
      </c>
      <c r="M72" s="24">
        <f>G72/$D72</f>
        <v>72.979166666666671</v>
      </c>
      <c r="N72" s="24">
        <f>H72/$D72</f>
        <v>32.833333333333336</v>
      </c>
      <c r="O72" s="24">
        <f>I72/$D72</f>
        <v>333.5625</v>
      </c>
      <c r="P72" s="9">
        <f>J72/$D72</f>
        <v>2633.3333333333335</v>
      </c>
    </row>
    <row r="73" spans="1:16" x14ac:dyDescent="0.25">
      <c r="A73" s="20" t="s">
        <v>61</v>
      </c>
      <c r="B73" s="21" t="s">
        <v>42</v>
      </c>
      <c r="C73" s="22">
        <v>2</v>
      </c>
      <c r="D73" s="22">
        <v>62</v>
      </c>
      <c r="E73" s="23">
        <v>134859</v>
      </c>
      <c r="F73" s="23">
        <v>19180</v>
      </c>
      <c r="G73" s="23">
        <v>3890</v>
      </c>
      <c r="H73" s="23">
        <v>2863</v>
      </c>
      <c r="I73" s="23">
        <v>19917</v>
      </c>
      <c r="J73" s="23">
        <v>160792</v>
      </c>
      <c r="K73" s="24">
        <f>E73/$D73</f>
        <v>2175.1451612903224</v>
      </c>
      <c r="L73" s="24">
        <f>F73/$D73</f>
        <v>309.35483870967744</v>
      </c>
      <c r="M73" s="24">
        <f>G73/$D73</f>
        <v>62.741935483870968</v>
      </c>
      <c r="N73" s="24">
        <f>H73/$D73</f>
        <v>46.177419354838712</v>
      </c>
      <c r="O73" s="24">
        <f>I73/$D73</f>
        <v>321.24193548387098</v>
      </c>
      <c r="P73" s="9">
        <f>J73/$D73</f>
        <v>2593.4193548387098</v>
      </c>
    </row>
    <row r="74" spans="1:16" x14ac:dyDescent="0.25">
      <c r="A74" s="20" t="s">
        <v>61</v>
      </c>
      <c r="B74" s="21" t="s">
        <v>42</v>
      </c>
      <c r="C74" s="22">
        <v>3</v>
      </c>
      <c r="D74" s="22">
        <v>54</v>
      </c>
      <c r="E74" s="23">
        <v>109076</v>
      </c>
      <c r="F74" s="23">
        <v>15208</v>
      </c>
      <c r="G74" s="23">
        <v>3516</v>
      </c>
      <c r="H74" s="23">
        <v>1586</v>
      </c>
      <c r="I74" s="23">
        <v>16421</v>
      </c>
      <c r="J74" s="23">
        <v>129386</v>
      </c>
      <c r="K74" s="24">
        <f>E74/$D74</f>
        <v>2019.9259259259259</v>
      </c>
      <c r="L74" s="24">
        <f>F74/$D74</f>
        <v>281.62962962962962</v>
      </c>
      <c r="M74" s="24">
        <f>G74/$D74</f>
        <v>65.111111111111114</v>
      </c>
      <c r="N74" s="24">
        <f>H74/$D74</f>
        <v>29.37037037037037</v>
      </c>
      <c r="O74" s="24">
        <f>I74/$D74</f>
        <v>304.09259259259261</v>
      </c>
      <c r="P74" s="9">
        <f>J74/$D74</f>
        <v>2396.037037037037</v>
      </c>
    </row>
    <row r="75" spans="1:16" x14ac:dyDescent="0.25">
      <c r="A75" s="20" t="s">
        <v>63</v>
      </c>
      <c r="B75" s="22" t="s">
        <v>48</v>
      </c>
      <c r="C75" s="22">
        <v>1</v>
      </c>
      <c r="D75" s="22">
        <v>54</v>
      </c>
      <c r="E75" s="23">
        <v>126373</v>
      </c>
      <c r="F75" s="23">
        <v>20612</v>
      </c>
      <c r="G75" s="23">
        <v>3270</v>
      </c>
      <c r="H75" s="23">
        <v>2575</v>
      </c>
      <c r="I75" s="23">
        <v>19168</v>
      </c>
      <c r="J75" s="23">
        <v>152830</v>
      </c>
      <c r="K75" s="24">
        <f>E75/$D75</f>
        <v>2340.2407407407409</v>
      </c>
      <c r="L75" s="24">
        <f>F75/$D75</f>
        <v>381.7037037037037</v>
      </c>
      <c r="M75" s="24">
        <f>G75/$D75</f>
        <v>60.555555555555557</v>
      </c>
      <c r="N75" s="24">
        <f>H75/$D75</f>
        <v>47.685185185185183</v>
      </c>
      <c r="O75" s="24">
        <f>I75/$D75</f>
        <v>354.96296296296299</v>
      </c>
      <c r="P75" s="9">
        <f>J75/$D75</f>
        <v>2830.1851851851852</v>
      </c>
    </row>
    <row r="76" spans="1:16" x14ac:dyDescent="0.25">
      <c r="A76" s="20" t="s">
        <v>63</v>
      </c>
      <c r="B76" s="22" t="s">
        <v>48</v>
      </c>
      <c r="C76" s="22">
        <v>5</v>
      </c>
      <c r="D76" s="22">
        <v>69</v>
      </c>
      <c r="E76" s="23">
        <v>126373</v>
      </c>
      <c r="F76" s="23">
        <v>20612</v>
      </c>
      <c r="G76" s="23">
        <v>3270</v>
      </c>
      <c r="H76" s="23">
        <v>2575</v>
      </c>
      <c r="I76" s="23">
        <v>19168</v>
      </c>
      <c r="J76" s="23">
        <v>152830</v>
      </c>
      <c r="K76" s="24">
        <f>E76/$D76</f>
        <v>1831.4927536231885</v>
      </c>
      <c r="L76" s="24">
        <f>F76/$D76</f>
        <v>298.72463768115944</v>
      </c>
      <c r="M76" s="24">
        <f>G76/$D76</f>
        <v>47.391304347826086</v>
      </c>
      <c r="N76" s="24">
        <f>H76/$D76</f>
        <v>37.318840579710148</v>
      </c>
      <c r="O76" s="24">
        <f>I76/$D76</f>
        <v>277.79710144927537</v>
      </c>
      <c r="P76" s="9">
        <f>J76/$D76</f>
        <v>2214.927536231884</v>
      </c>
    </row>
    <row r="77" spans="1:16" x14ac:dyDescent="0.25">
      <c r="A77" s="20" t="s">
        <v>63</v>
      </c>
      <c r="B77" s="22" t="s">
        <v>48</v>
      </c>
      <c r="C77" s="22">
        <v>2</v>
      </c>
      <c r="D77" s="22">
        <v>214</v>
      </c>
      <c r="E77" s="23">
        <v>366546</v>
      </c>
      <c r="F77" s="23">
        <v>62162</v>
      </c>
      <c r="G77" s="23">
        <v>10995</v>
      </c>
      <c r="H77" s="23">
        <v>10395</v>
      </c>
      <c r="I77" s="23">
        <v>57132</v>
      </c>
      <c r="J77" s="23">
        <v>450098</v>
      </c>
      <c r="K77" s="24">
        <f>E77/$D77</f>
        <v>1712.8317757009345</v>
      </c>
      <c r="L77" s="24">
        <f>F77/$D77</f>
        <v>290.47663551401871</v>
      </c>
      <c r="M77" s="24">
        <f>G77/$D77</f>
        <v>51.378504672897193</v>
      </c>
      <c r="N77" s="24">
        <f>H77/$D77</f>
        <v>48.574766355140184</v>
      </c>
      <c r="O77" s="24">
        <f>I77/$D77</f>
        <v>266.97196261682245</v>
      </c>
      <c r="P77" s="9">
        <f>J77/$D77</f>
        <v>2103.2616822429904</v>
      </c>
    </row>
    <row r="78" spans="1:16" x14ac:dyDescent="0.25">
      <c r="A78" s="20" t="s">
        <v>63</v>
      </c>
      <c r="B78" s="22" t="s">
        <v>48</v>
      </c>
      <c r="C78" s="22">
        <v>4</v>
      </c>
      <c r="D78" s="22">
        <v>185</v>
      </c>
      <c r="E78" s="23">
        <v>308784</v>
      </c>
      <c r="F78" s="23">
        <v>51085</v>
      </c>
      <c r="G78" s="23">
        <v>8738</v>
      </c>
      <c r="H78" s="23">
        <v>7196</v>
      </c>
      <c r="I78" s="23">
        <v>47198</v>
      </c>
      <c r="J78" s="23">
        <v>375803</v>
      </c>
      <c r="K78" s="24">
        <f>E78/$D78</f>
        <v>1669.1027027027028</v>
      </c>
      <c r="L78" s="24">
        <f>F78/$D78</f>
        <v>276.13513513513516</v>
      </c>
      <c r="M78" s="24">
        <f>G78/$D78</f>
        <v>47.232432432432432</v>
      </c>
      <c r="N78" s="24">
        <f>H78/$D78</f>
        <v>38.8972972972973</v>
      </c>
      <c r="O78" s="24">
        <f>I78/$D78</f>
        <v>255.12432432432433</v>
      </c>
      <c r="P78" s="9">
        <f>J78/$D78</f>
        <v>2031.3675675675677</v>
      </c>
    </row>
    <row r="79" spans="1:16" x14ac:dyDescent="0.25">
      <c r="A79" s="20" t="s">
        <v>63</v>
      </c>
      <c r="B79" s="22" t="s">
        <v>48</v>
      </c>
      <c r="C79" s="22">
        <v>3</v>
      </c>
      <c r="D79" s="22">
        <v>141</v>
      </c>
      <c r="E79" s="23">
        <v>216018</v>
      </c>
      <c r="F79" s="23">
        <v>33677</v>
      </c>
      <c r="G79" s="23">
        <v>6514</v>
      </c>
      <c r="H79" s="23">
        <v>5267</v>
      </c>
      <c r="I79" s="23">
        <v>31494</v>
      </c>
      <c r="J79" s="23">
        <v>261476</v>
      </c>
      <c r="K79" s="24">
        <f>E79/$D79</f>
        <v>1532.0425531914893</v>
      </c>
      <c r="L79" s="24">
        <f>F79/$D79</f>
        <v>238.84397163120568</v>
      </c>
      <c r="M79" s="24">
        <f>G79/$D79</f>
        <v>46.198581560283685</v>
      </c>
      <c r="N79" s="24">
        <f>H79/$D79</f>
        <v>37.354609929078016</v>
      </c>
      <c r="O79" s="24">
        <f>I79/$D79</f>
        <v>223.36170212765958</v>
      </c>
      <c r="P79" s="9">
        <f>J79/$D79</f>
        <v>1854.4397163120568</v>
      </c>
    </row>
  </sheetData>
  <autoFilter ref="A1:P1" xr:uid="{0E19AC8E-17B5-4EC3-BBD6-4AD0C6D28E86}">
    <sortState ref="A2:P79">
      <sortCondition ref="B1"/>
    </sortState>
  </autoFilter>
  <conditionalFormatting sqref="B56:B67 B13:B15 B35:B52 B18:B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7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7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0866141732283472" right="0.70866141732283472" top="0.78740157480314965" bottom="0.78740157480314965" header="0.31496062992125984" footer="0.31496062992125984"/>
  <pageSetup paperSize="9" scale="5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83E6-EE68-4FBD-A9DE-DD211BFE73D3}">
  <dimension ref="A1:F31"/>
  <sheetViews>
    <sheetView zoomScaleNormal="100" workbookViewId="0">
      <selection activeCell="F1" sqref="A1:F1"/>
    </sheetView>
  </sheetViews>
  <sheetFormatPr baseColWidth="10" defaultRowHeight="15" x14ac:dyDescent="0.25"/>
  <cols>
    <col min="1" max="1" width="14.42578125" style="2" bestFit="1" customWidth="1"/>
    <col min="2" max="2" width="69.42578125" bestFit="1" customWidth="1"/>
    <col min="3" max="3" width="36.42578125" bestFit="1" customWidth="1"/>
    <col min="4" max="4" width="12.42578125" bestFit="1" customWidth="1"/>
    <col min="5" max="5" width="59.7109375" bestFit="1" customWidth="1"/>
    <col min="6" max="6" width="17.42578125" style="7" bestFit="1" customWidth="1"/>
  </cols>
  <sheetData>
    <row r="1" spans="1:6" x14ac:dyDescent="0.25">
      <c r="A1" s="5" t="s">
        <v>8</v>
      </c>
      <c r="B1" s="3" t="s">
        <v>6</v>
      </c>
      <c r="C1" s="3" t="s">
        <v>64</v>
      </c>
      <c r="D1" s="4" t="s">
        <v>7</v>
      </c>
      <c r="E1" s="3" t="s">
        <v>0</v>
      </c>
      <c r="F1" s="6" t="s">
        <v>67</v>
      </c>
    </row>
    <row r="2" spans="1:6" x14ac:dyDescent="0.25">
      <c r="A2" s="2">
        <v>31001</v>
      </c>
      <c r="B2" t="s">
        <v>10</v>
      </c>
      <c r="C2" t="s">
        <v>65</v>
      </c>
      <c r="D2" s="1" t="s">
        <v>9</v>
      </c>
      <c r="E2" t="s">
        <v>3</v>
      </c>
      <c r="F2" s="7" t="s">
        <v>4</v>
      </c>
    </row>
    <row r="3" spans="1:6" x14ac:dyDescent="0.25">
      <c r="A3" s="2">
        <v>31001</v>
      </c>
      <c r="B3" t="s">
        <v>10</v>
      </c>
      <c r="C3" t="s">
        <v>65</v>
      </c>
      <c r="D3" s="1">
        <v>40501</v>
      </c>
      <c r="E3" t="s">
        <v>5</v>
      </c>
      <c r="F3" s="7" t="s">
        <v>4</v>
      </c>
    </row>
    <row r="4" spans="1:6" x14ac:dyDescent="0.25">
      <c r="A4" s="2">
        <v>31011</v>
      </c>
      <c r="B4" t="s">
        <v>14</v>
      </c>
      <c r="C4" t="s">
        <v>65</v>
      </c>
      <c r="D4" s="1" t="s">
        <v>52</v>
      </c>
      <c r="E4" t="s">
        <v>11</v>
      </c>
      <c r="F4" s="7" t="s">
        <v>4</v>
      </c>
    </row>
    <row r="5" spans="1:6" x14ac:dyDescent="0.25">
      <c r="A5" s="2">
        <v>31011</v>
      </c>
      <c r="B5" t="s">
        <v>14</v>
      </c>
      <c r="C5" t="s">
        <v>65</v>
      </c>
      <c r="D5" s="1" t="s">
        <v>53</v>
      </c>
      <c r="E5" t="s">
        <v>12</v>
      </c>
      <c r="F5" s="7" t="s">
        <v>4</v>
      </c>
    </row>
    <row r="6" spans="1:6" x14ac:dyDescent="0.25">
      <c r="A6" s="2">
        <v>31011</v>
      </c>
      <c r="B6" t="s">
        <v>14</v>
      </c>
      <c r="C6" t="s">
        <v>65</v>
      </c>
      <c r="D6" s="1" t="s">
        <v>54</v>
      </c>
      <c r="E6" t="s">
        <v>13</v>
      </c>
      <c r="F6" s="7" t="s">
        <v>4</v>
      </c>
    </row>
    <row r="7" spans="1:6" x14ac:dyDescent="0.25">
      <c r="A7" s="2">
        <v>31021</v>
      </c>
      <c r="B7" t="s">
        <v>24</v>
      </c>
      <c r="C7" t="s">
        <v>65</v>
      </c>
      <c r="D7" s="1">
        <v>40520</v>
      </c>
      <c r="E7" t="s">
        <v>22</v>
      </c>
      <c r="F7" s="7" t="s">
        <v>4</v>
      </c>
    </row>
    <row r="8" spans="1:6" x14ac:dyDescent="0.25">
      <c r="A8" s="2">
        <v>31021</v>
      </c>
      <c r="B8" t="s">
        <v>24</v>
      </c>
      <c r="C8" t="s">
        <v>65</v>
      </c>
      <c r="D8" s="1">
        <v>40525</v>
      </c>
      <c r="E8" t="s">
        <v>23</v>
      </c>
      <c r="F8" s="7" t="s">
        <v>4</v>
      </c>
    </row>
    <row r="9" spans="1:6" x14ac:dyDescent="0.25">
      <c r="A9" s="2">
        <v>31031</v>
      </c>
      <c r="B9" t="s">
        <v>36</v>
      </c>
      <c r="C9" t="s">
        <v>65</v>
      </c>
      <c r="D9" s="1">
        <v>40530</v>
      </c>
      <c r="E9" t="s">
        <v>33</v>
      </c>
      <c r="F9" s="7" t="s">
        <v>4</v>
      </c>
    </row>
    <row r="10" spans="1:6" x14ac:dyDescent="0.25">
      <c r="A10" s="2">
        <v>31031</v>
      </c>
      <c r="B10" t="s">
        <v>36</v>
      </c>
      <c r="C10" t="s">
        <v>65</v>
      </c>
      <c r="D10" s="1">
        <v>40531</v>
      </c>
      <c r="E10" t="s">
        <v>34</v>
      </c>
      <c r="F10" s="7" t="s">
        <v>4</v>
      </c>
    </row>
    <row r="11" spans="1:6" x14ac:dyDescent="0.25">
      <c r="A11" s="2">
        <v>31031</v>
      </c>
      <c r="B11" t="s">
        <v>36</v>
      </c>
      <c r="C11" t="s">
        <v>65</v>
      </c>
      <c r="D11" s="1">
        <v>40532</v>
      </c>
      <c r="E11" t="s">
        <v>35</v>
      </c>
      <c r="F11" s="7" t="s">
        <v>4</v>
      </c>
    </row>
    <row r="12" spans="1:6" x14ac:dyDescent="0.25">
      <c r="A12" s="2">
        <v>31041</v>
      </c>
      <c r="B12" t="s">
        <v>47</v>
      </c>
      <c r="C12" t="s">
        <v>65</v>
      </c>
      <c r="D12" s="1" t="s">
        <v>63</v>
      </c>
      <c r="E12" t="s">
        <v>48</v>
      </c>
      <c r="F12" s="7" t="s">
        <v>4</v>
      </c>
    </row>
    <row r="13" spans="1:6" x14ac:dyDescent="0.25">
      <c r="A13" s="2">
        <v>31051</v>
      </c>
      <c r="B13" t="s">
        <v>49</v>
      </c>
      <c r="C13" t="s">
        <v>65</v>
      </c>
      <c r="D13" s="1" t="s">
        <v>68</v>
      </c>
      <c r="E13" t="s">
        <v>50</v>
      </c>
      <c r="F13" s="7" t="s">
        <v>4</v>
      </c>
    </row>
    <row r="14" spans="1:6" x14ac:dyDescent="0.25">
      <c r="A14" s="2">
        <v>31051</v>
      </c>
      <c r="B14" t="s">
        <v>49</v>
      </c>
      <c r="C14" t="s">
        <v>65</v>
      </c>
      <c r="D14" s="1">
        <v>40551</v>
      </c>
      <c r="E14" t="s">
        <v>51</v>
      </c>
      <c r="F14" s="7" t="s">
        <v>4</v>
      </c>
    </row>
    <row r="15" spans="1:6" x14ac:dyDescent="0.25">
      <c r="A15" s="2">
        <v>31071</v>
      </c>
      <c r="B15" t="s">
        <v>17</v>
      </c>
      <c r="C15" t="s">
        <v>65</v>
      </c>
      <c r="D15" s="1" t="s">
        <v>56</v>
      </c>
      <c r="E15" t="s">
        <v>17</v>
      </c>
      <c r="F15" s="7" t="s">
        <v>4</v>
      </c>
    </row>
    <row r="16" spans="1:6" x14ac:dyDescent="0.25">
      <c r="A16" s="2">
        <v>31101</v>
      </c>
      <c r="B16" t="s">
        <v>18</v>
      </c>
      <c r="C16" t="s">
        <v>65</v>
      </c>
      <c r="D16" s="1">
        <v>40600</v>
      </c>
      <c r="E16" t="s">
        <v>19</v>
      </c>
      <c r="F16" s="7" t="s">
        <v>4</v>
      </c>
    </row>
    <row r="17" spans="1:6" x14ac:dyDescent="0.25">
      <c r="A17" s="2">
        <v>31101</v>
      </c>
      <c r="B17" t="s">
        <v>18</v>
      </c>
      <c r="C17" t="s">
        <v>65</v>
      </c>
      <c r="D17" s="1">
        <v>40601</v>
      </c>
      <c r="E17" t="s">
        <v>20</v>
      </c>
      <c r="F17" s="7" t="s">
        <v>4</v>
      </c>
    </row>
    <row r="18" spans="1:6" x14ac:dyDescent="0.25">
      <c r="A18" s="2">
        <v>31201</v>
      </c>
      <c r="B18" t="s">
        <v>21</v>
      </c>
      <c r="C18" t="s">
        <v>66</v>
      </c>
      <c r="D18" s="1" t="s">
        <v>57</v>
      </c>
      <c r="E18" t="s">
        <v>21</v>
      </c>
      <c r="F18" s="7" t="s">
        <v>16</v>
      </c>
    </row>
    <row r="19" spans="1:6" x14ac:dyDescent="0.25">
      <c r="A19" s="2">
        <v>31221</v>
      </c>
      <c r="B19" t="s">
        <v>15</v>
      </c>
      <c r="C19" t="s">
        <v>66</v>
      </c>
      <c r="D19" s="1" t="s">
        <v>55</v>
      </c>
      <c r="E19" t="s">
        <v>15</v>
      </c>
      <c r="F19" s="7" t="s">
        <v>16</v>
      </c>
    </row>
    <row r="20" spans="1:6" x14ac:dyDescent="0.25">
      <c r="A20" s="2">
        <v>31231</v>
      </c>
      <c r="B20" t="s">
        <v>25</v>
      </c>
      <c r="C20" t="s">
        <v>66</v>
      </c>
      <c r="D20" s="1">
        <v>20046</v>
      </c>
      <c r="E20" t="s">
        <v>26</v>
      </c>
      <c r="F20" s="7" t="s">
        <v>16</v>
      </c>
    </row>
    <row r="21" spans="1:6" x14ac:dyDescent="0.25">
      <c r="A21" s="2">
        <v>31231</v>
      </c>
      <c r="B21" t="s">
        <v>25</v>
      </c>
      <c r="C21" t="s">
        <v>66</v>
      </c>
      <c r="D21" s="1">
        <v>20047</v>
      </c>
      <c r="E21" t="s">
        <v>27</v>
      </c>
      <c r="F21" s="7" t="s">
        <v>16</v>
      </c>
    </row>
    <row r="22" spans="1:6" x14ac:dyDescent="0.25">
      <c r="A22" s="2">
        <v>31241</v>
      </c>
      <c r="B22" t="s">
        <v>39</v>
      </c>
      <c r="C22" t="s">
        <v>66</v>
      </c>
      <c r="D22" s="1" t="s">
        <v>37</v>
      </c>
      <c r="E22" t="s">
        <v>38</v>
      </c>
      <c r="F22" s="7" t="s">
        <v>16</v>
      </c>
    </row>
    <row r="23" spans="1:6" x14ac:dyDescent="0.25">
      <c r="A23" s="2">
        <v>31241</v>
      </c>
      <c r="B23" t="s">
        <v>39</v>
      </c>
      <c r="C23" t="s">
        <v>66</v>
      </c>
      <c r="D23" s="1" t="s">
        <v>40</v>
      </c>
      <c r="E23" t="s">
        <v>41</v>
      </c>
      <c r="F23" s="7" t="s">
        <v>16</v>
      </c>
    </row>
    <row r="24" spans="1:6" x14ac:dyDescent="0.25">
      <c r="A24" s="2">
        <v>31241</v>
      </c>
      <c r="B24" t="s">
        <v>39</v>
      </c>
      <c r="C24" t="s">
        <v>66</v>
      </c>
      <c r="D24" s="1" t="s">
        <v>61</v>
      </c>
      <c r="E24" t="s">
        <v>42</v>
      </c>
      <c r="F24" s="7" t="s">
        <v>16</v>
      </c>
    </row>
    <row r="25" spans="1:6" x14ac:dyDescent="0.25">
      <c r="A25" s="2">
        <v>31241</v>
      </c>
      <c r="B25" t="s">
        <v>39</v>
      </c>
      <c r="C25" t="s">
        <v>66</v>
      </c>
      <c r="D25" s="1" t="s">
        <v>44</v>
      </c>
      <c r="E25" t="s">
        <v>43</v>
      </c>
      <c r="F25" s="7" t="s">
        <v>16</v>
      </c>
    </row>
    <row r="26" spans="1:6" x14ac:dyDescent="0.25">
      <c r="A26" s="2">
        <v>31251</v>
      </c>
      <c r="B26" t="s">
        <v>45</v>
      </c>
      <c r="C26" t="s">
        <v>66</v>
      </c>
      <c r="D26" s="1" t="s">
        <v>62</v>
      </c>
      <c r="E26" t="s">
        <v>45</v>
      </c>
      <c r="F26" s="7" t="s">
        <v>16</v>
      </c>
    </row>
    <row r="27" spans="1:6" x14ac:dyDescent="0.25">
      <c r="A27" s="2">
        <v>31751</v>
      </c>
      <c r="B27" t="s">
        <v>32</v>
      </c>
      <c r="C27" t="s">
        <v>65</v>
      </c>
      <c r="D27" s="1">
        <v>41750</v>
      </c>
      <c r="E27" t="s">
        <v>28</v>
      </c>
      <c r="F27" s="7" t="s">
        <v>4</v>
      </c>
    </row>
    <row r="28" spans="1:6" x14ac:dyDescent="0.25">
      <c r="A28" s="2">
        <v>31751</v>
      </c>
      <c r="B28" t="s">
        <v>32</v>
      </c>
      <c r="C28" t="s">
        <v>65</v>
      </c>
      <c r="D28" s="1" t="s">
        <v>58</v>
      </c>
      <c r="E28" t="s">
        <v>29</v>
      </c>
      <c r="F28" s="7" t="s">
        <v>4</v>
      </c>
    </row>
    <row r="29" spans="1:6" x14ac:dyDescent="0.25">
      <c r="A29" s="2">
        <v>31751</v>
      </c>
      <c r="B29" t="s">
        <v>32</v>
      </c>
      <c r="C29" t="s">
        <v>65</v>
      </c>
      <c r="D29" s="1" t="s">
        <v>59</v>
      </c>
      <c r="E29" t="s">
        <v>30</v>
      </c>
      <c r="F29" s="7" t="s">
        <v>4</v>
      </c>
    </row>
    <row r="30" spans="1:6" x14ac:dyDescent="0.25">
      <c r="A30" s="2">
        <v>31751</v>
      </c>
      <c r="B30" t="s">
        <v>32</v>
      </c>
      <c r="C30" t="s">
        <v>65</v>
      </c>
      <c r="D30" s="1" t="s">
        <v>60</v>
      </c>
      <c r="E30" t="s">
        <v>31</v>
      </c>
      <c r="F30" s="7" t="s">
        <v>4</v>
      </c>
    </row>
    <row r="31" spans="1:6" x14ac:dyDescent="0.25">
      <c r="A31" s="2">
        <v>31771</v>
      </c>
      <c r="B31" t="s">
        <v>46</v>
      </c>
      <c r="C31" t="s">
        <v>65</v>
      </c>
      <c r="D31" s="1">
        <v>41760</v>
      </c>
      <c r="E31" t="s">
        <v>46</v>
      </c>
      <c r="F31" s="7" t="s">
        <v>4</v>
      </c>
    </row>
  </sheetData>
  <pageMargins left="0.7" right="0.7" top="0.78740157499999996" bottom="0.78740157499999996" header="0.3" footer="0.3"/>
  <pageSetup paperSize="9" scale="62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Fakultäten</vt:lpstr>
      <vt:lpstr>Module</vt:lpstr>
      <vt:lpstr>Kurse</vt:lpstr>
      <vt:lpstr>Kurseinheiten</vt:lpstr>
      <vt:lpstr>Einsatz Moodle</vt:lpstr>
      <vt:lpstr>'Einsatz Moodle'!Druckbereich</vt:lpstr>
      <vt:lpstr>Kurseinheiten!Drucktitel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Lämmermann</dc:creator>
  <cp:lastModifiedBy>Michael Lämmermann</cp:lastModifiedBy>
  <cp:lastPrinted>2018-08-29T09:22:22Z</cp:lastPrinted>
  <dcterms:created xsi:type="dcterms:W3CDTF">2018-07-15T10:53:11Z</dcterms:created>
  <dcterms:modified xsi:type="dcterms:W3CDTF">2018-08-29T22:12:55Z</dcterms:modified>
</cp:coreProperties>
</file>