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o\"/>
    </mc:Choice>
  </mc:AlternateContent>
  <xr:revisionPtr revIDLastSave="0" documentId="13_ncr:1_{86B56BD8-3588-4EB1-B93C-6D5185D35935}" xr6:coauthVersionLast="47" xr6:coauthVersionMax="47" xr10:uidLastSave="{00000000-0000-0000-0000-000000000000}"/>
  <bookViews>
    <workbookView xWindow="0" yWindow="0" windowWidth="10245" windowHeight="10920" tabRatio="6" xr2:uid="{E8434CB0-8E28-4DA5-83F8-4AE19D447303}"/>
  </bookViews>
  <sheets>
    <sheet name="Planilha1" sheetId="1" r:id="rId1"/>
    <sheet name="Planilha2" sheetId="2" r:id="rId2"/>
  </sheets>
  <definedNames>
    <definedName name="aporte">Planilha1!$D$16</definedName>
    <definedName name="patrimonio">Planilha1!$D$19</definedName>
    <definedName name="qtd_anos">Planilha1!$D$17</definedName>
    <definedName name="rendimento_carteira">Planilha1!$D$12</definedName>
    <definedName name="taxa_mensal">Planilha1!$D$18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34" i="1"/>
  <c r="G3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1" i="1"/>
  <c r="D36" i="1" s="1"/>
  <c r="D19" i="1"/>
  <c r="D20" i="1" s="1"/>
  <c r="C27" i="1"/>
  <c r="D27" i="1" s="1"/>
  <c r="C26" i="1"/>
  <c r="D26" i="1" s="1"/>
  <c r="C25" i="1"/>
  <c r="D25" i="1" s="1"/>
  <c r="C24" i="1"/>
  <c r="D24" i="1" s="1"/>
  <c r="C23" i="1"/>
  <c r="D23" i="1" s="1"/>
  <c r="D13" i="1"/>
  <c r="D38" i="1" l="1"/>
  <c r="D37" i="1"/>
  <c r="D34" i="1"/>
  <c r="D39" i="1"/>
  <c r="D35" i="1"/>
  <c r="D40" i="1" l="1"/>
</calcChain>
</file>

<file path=xl/sharedStrings.xml><?xml version="1.0" encoding="utf-8"?>
<sst xmlns="http://schemas.openxmlformats.org/spreadsheetml/2006/main" count="71" uniqueCount="35">
  <si>
    <t>CONFIGURAÇÕES</t>
  </si>
  <si>
    <t>Salário</t>
  </si>
  <si>
    <t>Rendimento Carteira</t>
  </si>
  <si>
    <t>Sugestão de Investimento (30%)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</si>
  <si>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</si>
  <si>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</si>
  <si>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</si>
  <si>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</si>
  <si>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</si>
  <si>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</si>
  <si>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</si>
  <si>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</si>
  <si>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</si>
  <si>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</si>
  <si>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</si>
  <si>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</si>
  <si>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</si>
  <si>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</si>
  <si>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AGRESSIVO</t>
  </si>
  <si>
    <t>MODERADO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</si>
  <si>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</si>
  <si>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</si>
  <si>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</si>
  <si>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</si>
  <si>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</si>
  <si>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</si>
  <si>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</si>
  <si>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</si>
  <si>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</si>
  <si>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</si>
  <si>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</si>
  <si>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PERFIL</t>
  </si>
  <si>
    <t>%</t>
  </si>
  <si>
    <t>CHAVE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</si>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</sst>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20"/>
      <color theme="0"/>
      <name val="Segoe UI Semibold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0"/>
      <name val="Segoe UI Semibold"/>
      <family val="2"/>
    </font>
    <font>
      <sz val="12"/>
      <color theme="5" tint="-0.499984740745262"/>
      <name val="Segoe UI"/>
      <family val="2"/>
    </font>
    <font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5E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4" fillId="2" borderId="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left" indent="3"/>
    </xf>
    <xf numFmtId="0" fontId="6" fillId="3" borderId="5" xfId="0" applyFont="1" applyFill="1" applyBorder="1" applyAlignment="1">
      <alignment horizontal="left" indent="3"/>
    </xf>
    <xf numFmtId="164" fontId="7" fillId="0" borderId="6" xfId="1" applyNumberFormat="1" applyFont="1" applyBorder="1" applyAlignment="1">
      <alignment horizontal="center"/>
    </xf>
    <xf numFmtId="0" fontId="6" fillId="3" borderId="7" xfId="0" applyFont="1" applyFill="1" applyBorder="1" applyAlignment="1">
      <alignment horizontal="left" indent="3"/>
    </xf>
    <xf numFmtId="0" fontId="6" fillId="3" borderId="8" xfId="0" applyFont="1" applyFill="1" applyBorder="1" applyAlignment="1">
      <alignment horizontal="left" indent="3"/>
    </xf>
    <xf numFmtId="10" fontId="7" fillId="0" borderId="9" xfId="0" applyNumberFormat="1" applyFont="1" applyBorder="1" applyAlignment="1">
      <alignment horizontal="center"/>
    </xf>
    <xf numFmtId="0" fontId="6" fillId="3" borderId="10" xfId="0" applyFont="1" applyFill="1" applyBorder="1" applyAlignment="1">
      <alignment horizontal="left" indent="3"/>
    </xf>
    <xf numFmtId="0" fontId="6" fillId="3" borderId="11" xfId="0" applyFont="1" applyFill="1" applyBorder="1" applyAlignment="1">
      <alignment horizontal="left" indent="3"/>
    </xf>
    <xf numFmtId="164" fontId="7" fillId="3" borderId="12" xfId="0" applyNumberFormat="1" applyFont="1" applyFill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10" fontId="9" fillId="0" borderId="9" xfId="0" applyNumberFormat="1" applyFont="1" applyBorder="1" applyAlignment="1">
      <alignment horizontal="center"/>
    </xf>
    <xf numFmtId="0" fontId="10" fillId="4" borderId="7" xfId="0" applyFont="1" applyFill="1" applyBorder="1" applyAlignment="1">
      <alignment horizontal="left" indent="3"/>
    </xf>
    <xf numFmtId="0" fontId="10" fillId="4" borderId="8" xfId="0" applyFont="1" applyFill="1" applyBorder="1" applyAlignment="1">
      <alignment horizontal="left" indent="3"/>
    </xf>
    <xf numFmtId="8" fontId="9" fillId="4" borderId="9" xfId="0" applyNumberFormat="1" applyFont="1" applyFill="1" applyBorder="1" applyAlignment="1">
      <alignment horizontal="center"/>
    </xf>
    <xf numFmtId="0" fontId="10" fillId="4" borderId="10" xfId="0" applyFont="1" applyFill="1" applyBorder="1" applyAlignment="1">
      <alignment horizontal="left" indent="3"/>
    </xf>
    <xf numFmtId="0" fontId="10" fillId="4" borderId="11" xfId="0" applyFont="1" applyFill="1" applyBorder="1" applyAlignment="1">
      <alignment horizontal="left" indent="3"/>
    </xf>
    <xf numFmtId="8" fontId="9" fillId="4" borderId="12" xfId="0" applyNumberFormat="1" applyFont="1" applyFill="1" applyBorder="1" applyAlignment="1">
      <alignment horizontal="center"/>
    </xf>
    <xf numFmtId="9" fontId="0" fillId="0" borderId="0" xfId="0" applyNumberFormat="1"/>
    <xf numFmtId="0" fontId="3" fillId="0" borderId="0" xfId="0" applyFont="1"/>
    <xf numFmtId="0" fontId="6" fillId="4" borderId="13" xfId="0" applyFont="1" applyFill="1" applyBorder="1" applyAlignment="1">
      <alignment horizontal="left" indent="3"/>
    </xf>
    <xf numFmtId="164" fontId="7" fillId="4" borderId="14" xfId="0" applyNumberFormat="1" applyFont="1" applyFill="1" applyBorder="1" applyAlignment="1">
      <alignment horizontal="center"/>
    </xf>
    <xf numFmtId="164" fontId="7" fillId="4" borderId="15" xfId="0" applyNumberFormat="1" applyFont="1" applyFill="1" applyBorder="1" applyAlignment="1">
      <alignment horizontal="center"/>
    </xf>
    <xf numFmtId="0" fontId="6" fillId="4" borderId="16" xfId="0" applyFont="1" applyFill="1" applyBorder="1" applyAlignment="1">
      <alignment horizontal="left" indent="3"/>
    </xf>
    <xf numFmtId="164" fontId="7" fillId="4" borderId="17" xfId="0" applyNumberFormat="1" applyFont="1" applyFill="1" applyBorder="1" applyAlignment="1">
      <alignment horizontal="center"/>
    </xf>
    <xf numFmtId="164" fontId="7" fillId="4" borderId="18" xfId="0" applyNumberFormat="1" applyFont="1" applyFill="1" applyBorder="1" applyAlignment="1">
      <alignment horizontal="center"/>
    </xf>
    <xf numFmtId="0" fontId="6" fillId="4" borderId="19" xfId="0" applyFont="1" applyFill="1" applyBorder="1" applyAlignment="1">
      <alignment horizontal="left" indent="3"/>
    </xf>
    <xf numFmtId="164" fontId="7" fillId="4" borderId="20" xfId="0" applyNumberFormat="1" applyFont="1" applyFill="1" applyBorder="1" applyAlignment="1">
      <alignment horizontal="center"/>
    </xf>
    <xf numFmtId="164" fontId="7" fillId="4" borderId="2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left" indent="3"/>
    </xf>
    <xf numFmtId="0" fontId="13" fillId="6" borderId="0" xfId="0" applyFont="1" applyFill="1"/>
    <xf numFmtId="0" fontId="13" fillId="6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7" borderId="0" xfId="0" applyFill="1"/>
    <xf numFmtId="164" fontId="2" fillId="7" borderId="0" xfId="0" applyNumberFormat="1" applyFont="1" applyFill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0" fontId="13" fillId="8" borderId="0" xfId="0" applyFont="1" applyFill="1"/>
    <xf numFmtId="9" fontId="13" fillId="8" borderId="0" xfId="2" applyFon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Planilha1!$C$34:$C$39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5-4155-987A-07FDAF3C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342900</xdr:colOff>
      <xdr:row>0</xdr:row>
      <xdr:rowOff>142876</xdr:rowOff>
    </xdr:from>
    <xdr:to>
      <xdr:col>3</xdr:col>
      <xdr:colOff>1047750</xdr:colOff>
      <xdr:row>8</xdr:row>
      <xdr:rowOff>40740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A78E209-9525-43BE-BA23-0583FBDE00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342900" y="142876"/>
          <a:ext cx="5229225" cy="1421864"/>
        </a:xfrm>
        <a:prstGeom prst="rect">
          <a:avLst/>
        </a:prstGeom>
      </xdr:spPr>
    </xdr:pic>
    <xdr:clientData/>
  </xdr:twoCellAnchor>
  <xdr:twoCellAnchor>
    <xdr:from>
      <xdr:col>0</xdr:col>
      <xdr:colOff>342900</xdr:colOff>
      <xdr:row>40</xdr:row>
      <xdr:rowOff>23812</xdr:rowOff>
    </xdr:from>
    <xdr:to>
      <xdr:col>4</xdr:col>
      <xdr:colOff>9525</xdr:colOff>
      <xdr:row>53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ED0A85-11C7-964B-FB98-3DBC7896E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622C-BB00-4CFC-843E-D3FFC6EA64FF}">
  <dimension ref="A9:G40"/>
  <sheetViews>
    <sheetView showGridLines="0" tabSelected="1" topLeftCell="A28" workbookViewId="0">
      <selection activeCell="C30" sqref="C30"/>
    </sheetView>
  </sheetViews>
  <sheetFormatPr defaultColWidth="0" defaultRowHeight="15" x14ac:dyDescent="0.25"/>
  <cols>
    <col min="1" max="1" width="5.42578125" customWidth="1"/>
    <col min="2" max="2" width="35" customWidth="1"/>
    <col min="3" max="3" width="27.42578125" customWidth="1"/>
    <col min="4" max="4" width="16.140625" bestFit="1" customWidth="1"/>
    <col min="5" max="5" width="3.7109375" customWidth="1"/>
    <col min="6" max="6" width="2.85546875" customWidth="1"/>
    <col min="7" max="7" width="2.7109375" customWidth="1"/>
    <col min="8" max="8" width="3" customWidth="1"/>
    <col min="9" max="11" width="9.140625" hidden="1" customWidth="1"/>
    <col min="12" max="16384" width="9.140625" hidden="1"/>
  </cols>
  <sheetData>
    <row r="9" spans="2:4" ht="15.75" thickBot="1" x14ac:dyDescent="0.3"/>
    <row r="10" spans="2:4" ht="26.25" x14ac:dyDescent="0.3">
      <c r="B10" s="1" t="s">
        <v>0</v>
      </c>
      <c r="C10" s="2"/>
      <c r="D10" s="3"/>
    </row>
    <row r="11" spans="2:4" ht="17.25" x14ac:dyDescent="0.3">
      <c r="B11" s="4" t="s">
        <v>1</v>
      </c>
      <c r="C11" s="5"/>
      <c r="D11" s="6">
        <v>2000</v>
      </c>
    </row>
    <row r="12" spans="2:4" ht="17.25" x14ac:dyDescent="0.3">
      <c r="B12" s="7" t="s">
        <v>2</v>
      </c>
      <c r="C12" s="8"/>
      <c r="D12" s="9">
        <v>6.0000000000000001E-3</v>
      </c>
    </row>
    <row r="13" spans="2:4" ht="18" thickBot="1" x14ac:dyDescent="0.35">
      <c r="B13" s="10" t="s">
        <v>3</v>
      </c>
      <c r="C13" s="11"/>
      <c r="D13" s="12">
        <f>D11*30%</f>
        <v>600</v>
      </c>
    </row>
    <row r="14" spans="2:4" ht="15.75" thickBot="1" x14ac:dyDescent="0.3"/>
    <row r="15" spans="2:4" ht="30.75" x14ac:dyDescent="0.25">
      <c r="B15" s="33" t="s">
        <v>4</v>
      </c>
      <c r="C15" s="34"/>
      <c r="D15" s="35"/>
    </row>
    <row r="16" spans="2:4" ht="17.25" x14ac:dyDescent="0.3">
      <c r="B16" s="4" t="s">
        <v>5</v>
      </c>
      <c r="C16" s="5"/>
      <c r="D16" s="13">
        <v>200</v>
      </c>
    </row>
    <row r="17" spans="1:6" ht="17.25" x14ac:dyDescent="0.3">
      <c r="B17" s="7" t="s">
        <v>6</v>
      </c>
      <c r="C17" s="8"/>
      <c r="D17" s="14">
        <v>5</v>
      </c>
    </row>
    <row r="18" spans="1:6" ht="17.25" x14ac:dyDescent="0.3">
      <c r="B18" s="7" t="s">
        <v>7</v>
      </c>
      <c r="C18" s="8"/>
      <c r="D18" s="15">
        <v>1.0789999999999999E-2</v>
      </c>
    </row>
    <row r="19" spans="1:6" ht="17.25" x14ac:dyDescent="0.3">
      <c r="B19" s="16" t="s">
        <v>8</v>
      </c>
      <c r="C19" s="17"/>
      <c r="D19" s="18">
        <f>FV(taxa_mensal,qtd_anos*12,aporte*-1)</f>
        <v>16755.382799697527</v>
      </c>
    </row>
    <row r="20" spans="1:6" ht="18" thickBot="1" x14ac:dyDescent="0.35">
      <c r="B20" s="19" t="s">
        <v>9</v>
      </c>
      <c r="C20" s="20"/>
      <c r="D20" s="21">
        <f>patrimonio*rendimento_carteira</f>
        <v>100.53229679818516</v>
      </c>
      <c r="F20" s="22"/>
    </row>
    <row r="21" spans="1:6" ht="15.75" thickBot="1" x14ac:dyDescent="0.3"/>
    <row r="22" spans="1:6" ht="30.75" x14ac:dyDescent="0.25">
      <c r="B22" s="33" t="s">
        <v>10</v>
      </c>
      <c r="C22" s="34"/>
      <c r="D22" s="36" t="s">
        <v>11</v>
      </c>
    </row>
    <row r="23" spans="1:6" ht="17.25" x14ac:dyDescent="0.3">
      <c r="A23" s="23">
        <v>2</v>
      </c>
      <c r="B23" s="24" t="s">
        <v>12</v>
      </c>
      <c r="C23" s="25">
        <f>FV($D$18,$A23*12,$D$16*-1)</f>
        <v>5445.5254595290435</v>
      </c>
      <c r="D23" s="26">
        <f>C23*rendimento_carteira</f>
        <v>32.673152757174265</v>
      </c>
    </row>
    <row r="24" spans="1:6" ht="17.25" x14ac:dyDescent="0.3">
      <c r="A24" s="23">
        <v>5</v>
      </c>
      <c r="B24" s="27" t="s">
        <v>13</v>
      </c>
      <c r="C24" s="28">
        <f>FV($D$18,$A24*12,$D$16*-1)</f>
        <v>16755.382799697527</v>
      </c>
      <c r="D24" s="29">
        <f>C24*rendimento_carteira</f>
        <v>100.53229679818516</v>
      </c>
    </row>
    <row r="25" spans="1:6" ht="17.25" x14ac:dyDescent="0.3">
      <c r="A25" s="23">
        <v>10</v>
      </c>
      <c r="B25" s="27" t="s">
        <v>14</v>
      </c>
      <c r="C25" s="28">
        <f>FV($D$18,$A25*12,$D$16*-1)</f>
        <v>48656.842506034438</v>
      </c>
      <c r="D25" s="29">
        <f>C25*rendimento_carteira</f>
        <v>291.94105503620665</v>
      </c>
    </row>
    <row r="26" spans="1:6" ht="17.25" x14ac:dyDescent="0.3">
      <c r="A26" s="23">
        <v>20</v>
      </c>
      <c r="B26" s="27" t="s">
        <v>15</v>
      </c>
      <c r="C26" s="28">
        <f>FV($D$18,$A26*12,$D$16*-1)</f>
        <v>225039.68001941612</v>
      </c>
      <c r="D26" s="29">
        <f>C26*rendimento_carteira</f>
        <v>1350.2380801164968</v>
      </c>
    </row>
    <row r="27" spans="1:6" ht="18" thickBot="1" x14ac:dyDescent="0.35">
      <c r="A27" s="23">
        <v>30</v>
      </c>
      <c r="B27" s="30" t="s">
        <v>16</v>
      </c>
      <c r="C27" s="31">
        <f>FV($D$18,$A27*12,$D$16*-1)</f>
        <v>864433.93100094295</v>
      </c>
      <c r="D27" s="32">
        <f>C27*rendimento_carteira</f>
        <v>5186.6035860056581</v>
      </c>
    </row>
    <row r="30" spans="1:6" ht="17.25" x14ac:dyDescent="0.3">
      <c r="B30" s="37" t="s">
        <v>17</v>
      </c>
      <c r="C30" s="39" t="s">
        <v>18</v>
      </c>
      <c r="D30" s="38"/>
    </row>
    <row r="31" spans="1:6" x14ac:dyDescent="0.25">
      <c r="B31" s="42" t="s">
        <v>21</v>
      </c>
      <c r="C31" s="41">
        <f>aporte</f>
        <v>200</v>
      </c>
    </row>
    <row r="33" spans="2:4" x14ac:dyDescent="0.25">
      <c r="B33" s="46" t="s">
        <v>22</v>
      </c>
      <c r="C33" s="46" t="s">
        <v>23</v>
      </c>
      <c r="D33" s="46" t="s">
        <v>24</v>
      </c>
    </row>
    <row r="34" spans="2:4" x14ac:dyDescent="0.25">
      <c r="B34" s="44" t="s">
        <v>25</v>
      </c>
      <c r="C34" s="45">
        <f>VLOOKUP($C$30&amp;"-"&amp;B34,Planilha2!$A$1:$D$20,4,FALSE)</f>
        <v>0.5</v>
      </c>
      <c r="D34" s="40">
        <f>C34*$C$31</f>
        <v>100</v>
      </c>
    </row>
    <row r="35" spans="2:4" x14ac:dyDescent="0.25">
      <c r="B35" s="43" t="s">
        <v>26</v>
      </c>
      <c r="C35" s="45">
        <f>VLOOKUP($C$30&amp;"-"&amp;B35,Planilha2!$A$1:$D$20,4,FALSE)</f>
        <v>0.1</v>
      </c>
      <c r="D35" s="40">
        <f t="shared" ref="D35:D39" si="0">C35*$C$31</f>
        <v>20</v>
      </c>
    </row>
    <row r="36" spans="2:4" x14ac:dyDescent="0.25">
      <c r="B36" s="44" t="s">
        <v>27</v>
      </c>
      <c r="C36" s="45">
        <f>VLOOKUP($C$30&amp;"-"&amp;B36,Planilha2!$A$1:$D$20,4,FALSE)</f>
        <v>0.05</v>
      </c>
      <c r="D36" s="40">
        <f t="shared" si="0"/>
        <v>10</v>
      </c>
    </row>
    <row r="37" spans="2:4" x14ac:dyDescent="0.25">
      <c r="B37" s="44" t="s">
        <v>28</v>
      </c>
      <c r="C37" s="45">
        <f>VLOOKUP($C$30&amp;"-"&amp;B37,Planilha2!$A$1:$D$20,4,FALSE)</f>
        <v>0.05</v>
      </c>
      <c r="D37" s="40">
        <f t="shared" si="0"/>
        <v>10</v>
      </c>
    </row>
    <row r="38" spans="2:4" x14ac:dyDescent="0.25">
      <c r="B38" s="44" t="s">
        <v>29</v>
      </c>
      <c r="C38" s="45">
        <f>VLOOKUP($C$30&amp;"-"&amp;B38,Planilha2!$A$1:$D$20,4,FALSE)</f>
        <v>0.2</v>
      </c>
      <c r="D38" s="40">
        <f t="shared" si="0"/>
        <v>40</v>
      </c>
    </row>
    <row r="39" spans="2:4" x14ac:dyDescent="0.25">
      <c r="B39" s="44" t="s">
        <v>30</v>
      </c>
      <c r="C39" s="45">
        <f>VLOOKUP($C$30&amp;"-"&amp;B39,Planilha2!$A$1:$D$20,4,FALSE)</f>
        <v>0.1</v>
      </c>
      <c r="D39" s="40">
        <f t="shared" si="0"/>
        <v>20</v>
      </c>
    </row>
    <row r="40" spans="2:4" x14ac:dyDescent="0.25">
      <c r="B40" s="47"/>
      <c r="C40" s="47"/>
      <c r="D40" s="48">
        <f>SUM(D34:D39)</f>
        <v>200</v>
      </c>
    </row>
  </sheetData>
  <mergeCells count="10">
    <mergeCell ref="B18:C18"/>
    <mergeCell ref="B19:C19"/>
    <mergeCell ref="B20:C20"/>
    <mergeCell ref="B22:C22"/>
    <mergeCell ref="B11:C11"/>
    <mergeCell ref="B12:C12"/>
    <mergeCell ref="B13:C13"/>
    <mergeCell ref="B15:D15"/>
    <mergeCell ref="B16:C16"/>
    <mergeCell ref="B17:C17"/>
  </mergeCells>
  <dataValidations count="1">
    <dataValidation type="list" allowBlank="1" showInputMessage="1" showErrorMessage="1" sqref="C30" xr:uid="{AAD13497-439A-4045-AB6C-E27E388BA98D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175E-4888-41A4-B36D-AFCF2F0255A2}">
  <dimension ref="A2:G20"/>
  <sheetViews>
    <sheetView showRowColHeaders="0" zoomScaleNormal="100" workbookViewId="0">
      <selection activeCell="D12" sqref="D12"/>
    </sheetView>
  </sheetViews>
  <sheetFormatPr defaultRowHeight="15" x14ac:dyDescent="0.25"/>
  <cols>
    <col min="1" max="1" width="33.85546875" bestFit="1" customWidth="1"/>
    <col min="2" max="2" width="14.7109375" bestFit="1" customWidth="1"/>
    <col min="3" max="3" width="19" bestFit="1" customWidth="1"/>
    <col min="4" max="4" width="9.140625" style="44"/>
    <col min="6" max="6" width="18.5703125" bestFit="1" customWidth="1"/>
  </cols>
  <sheetData>
    <row r="2" spans="1:7" x14ac:dyDescent="0.25">
      <c r="A2" t="s">
        <v>33</v>
      </c>
      <c r="B2" t="s">
        <v>31</v>
      </c>
      <c r="C2" t="s">
        <v>22</v>
      </c>
      <c r="D2" s="44" t="s">
        <v>32</v>
      </c>
      <c r="G2" t="s">
        <v>32</v>
      </c>
    </row>
    <row r="3" spans="1:7" x14ac:dyDescent="0.25">
      <c r="A3" t="str">
        <f>B3&amp;"-"&amp;C3</f>
        <v>CONSERVADOR-PAPEL</v>
      </c>
      <c r="B3" t="s">
        <v>20</v>
      </c>
      <c r="C3" s="44" t="s">
        <v>25</v>
      </c>
      <c r="D3" s="45">
        <v>0.3</v>
      </c>
      <c r="F3" s="52" t="s">
        <v>34</v>
      </c>
      <c r="G3" s="53">
        <f>VLOOKUP(F3,A1:D20,4,)</f>
        <v>0.35</v>
      </c>
    </row>
    <row r="4" spans="1:7" x14ac:dyDescent="0.25">
      <c r="A4" t="str">
        <f>B4&amp;"-"&amp;C4</f>
        <v>CONSERVADOR-TIJOLO</v>
      </c>
      <c r="B4" t="s">
        <v>20</v>
      </c>
      <c r="C4" s="43" t="s">
        <v>26</v>
      </c>
      <c r="D4" s="45">
        <v>0.5</v>
      </c>
    </row>
    <row r="5" spans="1:7" x14ac:dyDescent="0.25">
      <c r="A5" t="str">
        <f>B5&amp;"-"&amp;C5</f>
        <v>CONSERVADOR-HIBRIDOS</v>
      </c>
      <c r="B5" t="s">
        <v>20</v>
      </c>
      <c r="C5" s="44" t="s">
        <v>27</v>
      </c>
      <c r="D5" s="45">
        <v>0.1</v>
      </c>
    </row>
    <row r="6" spans="1:7" x14ac:dyDescent="0.25">
      <c r="A6" t="str">
        <f>B6&amp;"-"&amp;C6</f>
        <v>CONSERVADOR-FOFs</v>
      </c>
      <c r="B6" t="s">
        <v>20</v>
      </c>
      <c r="C6" s="44" t="s">
        <v>28</v>
      </c>
      <c r="D6" s="45">
        <v>0.1</v>
      </c>
    </row>
    <row r="7" spans="1:7" x14ac:dyDescent="0.25">
      <c r="A7" t="str">
        <f>B7&amp;"-"&amp;C7</f>
        <v>CONSERVADOR-DESENVOLVIMENTO</v>
      </c>
      <c r="B7" t="s">
        <v>20</v>
      </c>
      <c r="C7" s="44" t="s">
        <v>29</v>
      </c>
      <c r="D7" s="45">
        <v>0</v>
      </c>
    </row>
    <row r="8" spans="1:7" ht="15.75" thickBot="1" x14ac:dyDescent="0.3">
      <c r="A8" s="49" t="str">
        <f>B8&amp;"-"&amp;C8</f>
        <v>CONSERVADOR-HOTELARIAS</v>
      </c>
      <c r="B8" s="49" t="s">
        <v>20</v>
      </c>
      <c r="C8" s="50" t="s">
        <v>30</v>
      </c>
      <c r="D8" s="51">
        <v>0</v>
      </c>
    </row>
    <row r="9" spans="1:7" x14ac:dyDescent="0.25">
      <c r="A9" t="str">
        <f t="shared" ref="A9:A20" si="0">B9&amp;"-"&amp;C9</f>
        <v>MODERADO-PAPEL</v>
      </c>
      <c r="B9" t="s">
        <v>19</v>
      </c>
      <c r="C9" s="44" t="s">
        <v>25</v>
      </c>
      <c r="D9" s="45">
        <v>0.32</v>
      </c>
    </row>
    <row r="10" spans="1:7" x14ac:dyDescent="0.25">
      <c r="A10" t="str">
        <f t="shared" si="0"/>
        <v>MODERADO-TIJOLO</v>
      </c>
      <c r="B10" t="s">
        <v>19</v>
      </c>
      <c r="C10" s="43" t="s">
        <v>26</v>
      </c>
      <c r="D10" s="45">
        <v>0.35</v>
      </c>
    </row>
    <row r="11" spans="1:7" x14ac:dyDescent="0.25">
      <c r="A11" t="str">
        <f t="shared" si="0"/>
        <v>MODERADO-HIBRIDOS</v>
      </c>
      <c r="B11" t="s">
        <v>19</v>
      </c>
      <c r="C11" s="44" t="s">
        <v>27</v>
      </c>
      <c r="D11" s="45">
        <v>0.08</v>
      </c>
    </row>
    <row r="12" spans="1:7" x14ac:dyDescent="0.25">
      <c r="A12" t="str">
        <f t="shared" si="0"/>
        <v>MODERADO-FOFs</v>
      </c>
      <c r="B12" t="s">
        <v>19</v>
      </c>
      <c r="C12" s="44" t="s">
        <v>28</v>
      </c>
      <c r="D12" s="45">
        <v>0.05</v>
      </c>
    </row>
    <row r="13" spans="1:7" x14ac:dyDescent="0.25">
      <c r="A13" t="str">
        <f t="shared" si="0"/>
        <v>MODERADO-DESENVOLVIMENTO</v>
      </c>
      <c r="B13" t="s">
        <v>19</v>
      </c>
      <c r="C13" s="44" t="s">
        <v>29</v>
      </c>
      <c r="D13" s="45">
        <v>0.1</v>
      </c>
    </row>
    <row r="14" spans="1:7" ht="15.75" thickBot="1" x14ac:dyDescent="0.3">
      <c r="A14" s="49" t="str">
        <f t="shared" si="0"/>
        <v>MODERADO-HOTELARIAS</v>
      </c>
      <c r="B14" s="49" t="s">
        <v>19</v>
      </c>
      <c r="C14" s="50" t="s">
        <v>30</v>
      </c>
      <c r="D14" s="51">
        <v>0.1</v>
      </c>
    </row>
    <row r="15" spans="1:7" x14ac:dyDescent="0.25">
      <c r="A15" t="str">
        <f t="shared" si="0"/>
        <v>AGRESSIVO-PAPEL</v>
      </c>
      <c r="B15" t="s">
        <v>18</v>
      </c>
      <c r="C15" s="44" t="s">
        <v>25</v>
      </c>
      <c r="D15" s="45">
        <v>0.5</v>
      </c>
    </row>
    <row r="16" spans="1:7" x14ac:dyDescent="0.25">
      <c r="A16" t="str">
        <f t="shared" si="0"/>
        <v>AGRESSIVO-TIJOLO</v>
      </c>
      <c r="B16" t="s">
        <v>18</v>
      </c>
      <c r="C16" s="43" t="s">
        <v>26</v>
      </c>
      <c r="D16" s="45">
        <v>0.1</v>
      </c>
    </row>
    <row r="17" spans="1:4" x14ac:dyDescent="0.25">
      <c r="A17" t="str">
        <f t="shared" si="0"/>
        <v>AGRESSIVO-HIBRIDOS</v>
      </c>
      <c r="B17" t="s">
        <v>18</v>
      </c>
      <c r="C17" s="44" t="s">
        <v>27</v>
      </c>
      <c r="D17" s="45">
        <v>0.05</v>
      </c>
    </row>
    <row r="18" spans="1:4" x14ac:dyDescent="0.25">
      <c r="A18" t="str">
        <f t="shared" si="0"/>
        <v>AGRESSIVO-FOFs</v>
      </c>
      <c r="B18" t="s">
        <v>18</v>
      </c>
      <c r="C18" s="44" t="s">
        <v>28</v>
      </c>
      <c r="D18" s="45">
        <v>0.05</v>
      </c>
    </row>
    <row r="19" spans="1:4" x14ac:dyDescent="0.25">
      <c r="A19" t="str">
        <f t="shared" si="0"/>
        <v>AGRESSIVO-DESENVOLVIMENTO</v>
      </c>
      <c r="B19" t="s">
        <v>18</v>
      </c>
      <c r="C19" s="44" t="s">
        <v>29</v>
      </c>
      <c r="D19" s="45">
        <v>0.2</v>
      </c>
    </row>
    <row r="20" spans="1:4" x14ac:dyDescent="0.25">
      <c r="A20" t="str">
        <f t="shared" si="0"/>
        <v>AGRESSIVO-HOTELARIAS</v>
      </c>
      <c r="B20" t="s">
        <v>18</v>
      </c>
      <c r="C20" s="44" t="s">
        <v>30</v>
      </c>
      <c r="D20" s="45">
        <v>0.1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Planilha1</vt:lpstr>
      <vt:lpstr>Planilha2</vt:lpstr>
      <vt:lpstr>aporte</vt:lpstr>
      <vt:lpstr>patrimonio</vt:lpstr>
      <vt:lpstr>qtd_anos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planejamento02</dc:creator>
  <cp:lastModifiedBy>planejamento02</cp:lastModifiedBy>
  <dcterms:created xsi:type="dcterms:W3CDTF">2025-06-30T23:39:29Z</dcterms:created>
  <dcterms:modified xsi:type="dcterms:W3CDTF">2025-07-01T00:50:43Z</dcterms:modified>
</cp:coreProperties>
</file>