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Objects="none"/>
  <mc:AlternateContent xmlns:mc="http://schemas.openxmlformats.org/markup-compatibility/2006">
    <mc:Choice Requires="x15">
      <x15ac:absPath xmlns:x15ac="http://schemas.microsoft.com/office/spreadsheetml/2010/11/ac" url="C:\Users\THDAN\Dropbox\Boulot\Projet LATH\VisualBasic\RCB\"/>
    </mc:Choice>
  </mc:AlternateContent>
  <bookViews>
    <workbookView xWindow="0" yWindow="0" windowWidth="28800" windowHeight="12435"/>
  </bookViews>
  <sheets>
    <sheet name="Issues" sheetId="1" r:id="rId1"/>
    <sheet name="Params" sheetId="2" r:id="rId2"/>
  </sheets>
  <definedNames>
    <definedName name="NIVEAU">Params!$G$2:$G$10</definedName>
    <definedName name="TYPE">Params!$F$2:$F$10</definedName>
    <definedName name="USER">Params!$H$2:$H$10</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5" i="2" l="1"/>
  <c r="C31" i="2" l="1"/>
  <c r="C30" i="2"/>
  <c r="D30" i="2" s="1"/>
  <c r="E30" i="2" s="1"/>
  <c r="C26" i="2"/>
  <c r="B31" i="2"/>
  <c r="B32" i="2"/>
  <c r="C32" i="2" s="1"/>
  <c r="B33" i="2"/>
  <c r="C33" i="2" s="1"/>
  <c r="D33" i="2" s="1"/>
  <c r="E33" i="2" s="1"/>
  <c r="B34" i="2"/>
  <c r="C34" i="2" s="1"/>
  <c r="D34" i="2" s="1"/>
  <c r="E34" i="2" s="1"/>
  <c r="B35" i="2"/>
  <c r="C35" i="2" s="1"/>
  <c r="D35" i="2" s="1"/>
  <c r="E35" i="2" s="1"/>
  <c r="B36" i="2"/>
  <c r="C36" i="2" s="1"/>
  <c r="D36" i="2" s="1"/>
  <c r="E36" i="2" s="1"/>
  <c r="B37" i="2"/>
  <c r="C37" i="2" s="1"/>
  <c r="D37" i="2" s="1"/>
  <c r="E37" i="2" s="1"/>
  <c r="B38" i="2"/>
  <c r="C38" i="2" s="1"/>
  <c r="D38" i="2" s="1"/>
  <c r="E38" i="2" s="1"/>
  <c r="B30" i="2"/>
  <c r="B19" i="2"/>
  <c r="C19" i="2" s="1"/>
  <c r="B20" i="2"/>
  <c r="C20" i="2" s="1"/>
  <c r="B21" i="2"/>
  <c r="C21" i="2" s="1"/>
  <c r="D21" i="2" s="1"/>
  <c r="E21" i="2" s="1"/>
  <c r="B22" i="2"/>
  <c r="C22" i="2" s="1"/>
  <c r="D22" i="2" s="1"/>
  <c r="E22" i="2" s="1"/>
  <c r="B23" i="2"/>
  <c r="C23" i="2" s="1"/>
  <c r="B24" i="2"/>
  <c r="C24" i="2" s="1"/>
  <c r="B25" i="2"/>
  <c r="C25" i="2" s="1"/>
  <c r="B26" i="2"/>
  <c r="B18" i="2"/>
  <c r="C18" i="2" s="1"/>
  <c r="C27" i="2" l="1"/>
  <c r="C14" i="2"/>
  <c r="C13" i="2"/>
  <c r="C12" i="2"/>
  <c r="D20" i="2" l="1"/>
  <c r="E20" i="2" s="1"/>
  <c r="D23" i="2"/>
  <c r="E23" i="2" s="1"/>
  <c r="D24" i="2"/>
  <c r="E24" i="2" s="1"/>
  <c r="D25" i="2"/>
  <c r="E25" i="2" s="1"/>
  <c r="D26" i="2"/>
  <c r="E26" i="2" s="1"/>
  <c r="D18" i="2"/>
  <c r="E18" i="2" s="1"/>
  <c r="D19" i="2"/>
  <c r="E19" i="2" s="1"/>
  <c r="C39" i="2"/>
  <c r="C40" i="2" s="1"/>
  <c r="B40" i="2" s="1"/>
  <c r="A31" i="2" l="1"/>
  <c r="D32" i="2"/>
  <c r="E32" i="2" s="1"/>
  <c r="D31" i="2"/>
  <c r="E31" i="2" s="1"/>
</calcChain>
</file>

<file path=xl/sharedStrings.xml><?xml version="1.0" encoding="utf-8"?>
<sst xmlns="http://schemas.openxmlformats.org/spreadsheetml/2006/main" count="457" uniqueCount="175">
  <si>
    <t>#</t>
  </si>
  <si>
    <t>PROBLEME</t>
  </si>
  <si>
    <t>TYPE</t>
  </si>
  <si>
    <t>PRIORITE</t>
  </si>
  <si>
    <t>Ouvert par</t>
  </si>
  <si>
    <t>Commentaires</t>
  </si>
  <si>
    <t>Manque l'indicatif pays lors du Nème encodage</t>
  </si>
  <si>
    <t>Erreur</t>
  </si>
  <si>
    <t>Haute</t>
  </si>
  <si>
    <t>Laurent</t>
  </si>
  <si>
    <t>si user existe lors de la sauvegarde, avertir l'utilisateur.</t>
  </si>
  <si>
    <t>Changement</t>
  </si>
  <si>
    <t>recherche de race par un like %...%</t>
  </si>
  <si>
    <t>Basse</t>
  </si>
  <si>
    <t>Ajouter un bouton effacer l'encodage du bon actuel</t>
  </si>
  <si>
    <t>Afficher le genre de l'animal à coté de race, lors de l'encodage de la race de l'animal</t>
  </si>
  <si>
    <t>lors de l'encodage d'un Nème bon, on a plus la date d'achat stockée dans la DB</t>
  </si>
  <si>
    <t>Moyenne</t>
  </si>
  <si>
    <t>Fermé par</t>
  </si>
  <si>
    <t>Thomas</t>
  </si>
  <si>
    <t>L'indicatif du pays ne se remplit pas après un encodage</t>
  </si>
  <si>
    <t>Avertir l'utilisateur quand l'utilisateur encodé existe déjà dans la base de données de Royal Canin (Externe)</t>
  </si>
  <si>
    <t>Remplissage d'un mot clé, et recherche des résultats en fonction de ce mot clé</t>
  </si>
  <si>
    <t>Ajout d'un bouton permettant d'effacer tout le formulaire pour permettre un nouvel encodage (Sans effacer, magasin ? Num enveloppe ?)</t>
  </si>
  <si>
    <t>Avoir un aperçu ou faire le changement en mettant le genre de l'animal dans le tab "Données de l'animal",  car il se peut que l'on oublie le genre en changeant de tab</t>
  </si>
  <si>
    <t>Date d'achat absente après le premier encodage</t>
  </si>
  <si>
    <t>Niveau :</t>
  </si>
  <si>
    <t>User :</t>
  </si>
  <si>
    <t>Type :</t>
  </si>
  <si>
    <t>Infos :</t>
  </si>
  <si>
    <t>Bénédicte</t>
  </si>
  <si>
    <t>Christopher</t>
  </si>
  <si>
    <t>Priorité :</t>
  </si>
  <si>
    <t>Liste :</t>
  </si>
  <si>
    <t>Date Ouvert</t>
  </si>
  <si>
    <t>Date Fermé</t>
  </si>
  <si>
    <t>débloquer le n° de l'enveloppe</t>
  </si>
  <si>
    <t>Ajout</t>
  </si>
  <si>
    <t>Avec un bouton permettant de débloquer le numéro de l'enveloppe pour le modifier et encoder ainsi l'enveloppe suivante</t>
  </si>
  <si>
    <r>
      <t xml:space="preserve">Ne rien indiquer si aucune date n'est entré, </t>
    </r>
    <r>
      <rPr>
        <sz val="9"/>
        <color rgb="FFFF0000"/>
        <rFont val="Calibri"/>
        <family val="2"/>
        <scheme val="minor"/>
      </rPr>
      <t>CORRECTION ou l'on mettait "1900-01-01"</t>
    </r>
  </si>
  <si>
    <t>encodage enveloppe, on quitte, on revient : erreur</t>
  </si>
  <si>
    <t>Date de naissance de l'animal et date d'achat --&gt; si vide, ne rien mettre</t>
  </si>
  <si>
    <t>Ouverture :</t>
  </si>
  <si>
    <t>Fermeture :</t>
  </si>
  <si>
    <t>Une erreur se forme avec le FirstLoaded lors de la réouverture de la fenêtre</t>
  </si>
  <si>
    <t>Encodage d'enveloppe sans date de naissance</t>
  </si>
  <si>
    <t>Impossible d'encoder une enveloppe sans date de naissance pour l'animal</t>
  </si>
  <si>
    <t xml:space="preserve">Encodage de l'enveloppe avec même date d'achat </t>
  </si>
  <si>
    <t>Sur PC bénédicte les feuilles parents ne fonctionnent pas</t>
  </si>
  <si>
    <t>Quitter une form et revenir ne fonctionne pas</t>
  </si>
  <si>
    <t>Limiter la taille du fichier log</t>
  </si>
  <si>
    <t>Faire en sorte que le fichier log ne dépasse pas une certaine taille</t>
  </si>
  <si>
    <t xml:space="preserve">Garder la même date d'achat pour les autres encodages </t>
  </si>
  <si>
    <t>Correction de bug avec les langues des races</t>
  </si>
  <si>
    <t>Problème de focus, imposant un deuxième click sur les races pour forcer de cocher</t>
  </si>
  <si>
    <t>Total d'ouverture :</t>
  </si>
  <si>
    <t>Total de fermeture :</t>
  </si>
  <si>
    <t>Au 2eme encodage, la liste des races n'est pas réinitialisée</t>
  </si>
  <si>
    <t>Faire le même système de recherche (races) pour produits</t>
  </si>
  <si>
    <t>Ne trouve pas europeen dans la liste des races, vérifier les données importées</t>
  </si>
  <si>
    <t>Vérification</t>
  </si>
  <si>
    <t>Problème lié à la synchronisation en mode Démo</t>
  </si>
  <si>
    <t>Problème avec le bouton Bloquer/Débloquer</t>
  </si>
  <si>
    <t>Il fallait appuyer 2 fois pour pouvoir bloquer le numéro de l'enveloppe.</t>
  </si>
  <si>
    <t>Affichages des synchronisations dans le fichier Log</t>
  </si>
  <si>
    <t>Donner les infos de la synchronisation pour les utilisateurs non développeur</t>
  </si>
  <si>
    <t>Avoir les infos sur le déroulements de la synchronisation de n'importe quel élèment</t>
  </si>
  <si>
    <t>Ajout d'un champ nombre de bon</t>
  </si>
  <si>
    <t>type de bon - texte libre</t>
  </si>
  <si>
    <t>Entrer le nombre de bon que contient l'encodage (de base 1)</t>
  </si>
  <si>
    <t>suppression des infos animal</t>
  </si>
  <si>
    <t>Revoir les fichiers d'exportation Excel</t>
  </si>
  <si>
    <t xml:space="preserve">Un seul fichier Excel pour l'exportation  des encodages </t>
  </si>
  <si>
    <t>désactiver l'onglet des données de l'animal, ou enlever l'accès au point 8. 10 et 11</t>
  </si>
  <si>
    <t>Remplacer la saisie du type de bon en texte libre et non plus en liste</t>
  </si>
  <si>
    <t>plantage quand on choisi chat ou chien lors de l'encodage</t>
  </si>
  <si>
    <t>Il y avait un Focus qui se faisait sur la liste des races, hors cette liste a été désactivée en N° 23, d'où le plantage</t>
  </si>
  <si>
    <t>Raison , correction</t>
  </si>
  <si>
    <t xml:space="preserve">EXPORT : Cocher toutes les enveloppes </t>
  </si>
  <si>
    <t>BONS : Liste typebon - choix avec possibilité de modification</t>
  </si>
  <si>
    <t>Les dates d'achat ne s'encodent pas toujours</t>
  </si>
  <si>
    <t>Lors d'un nouveaux bon, la date d'achat d'un nouveau bon ne s'encodent pas</t>
  </si>
  <si>
    <t>Ajout de la version dans le fichier Log lors du démarrage de l'application</t>
  </si>
  <si>
    <t>gérer les n bons pour un même client sans devoir encoder ces n bons</t>
  </si>
  <si>
    <t>montant_total = montant x nombre_bon</t>
  </si>
  <si>
    <t>export : quand on change la liste des export, mettre la grille à zero, mettre la liste des env. à zero. Ajouter le nombre de lignes dans la grille.</t>
  </si>
  <si>
    <t>export : template , masquer les templates obsolètes</t>
  </si>
  <si>
    <t>ajout d'un champ active dans la table export_template, filtrage de la liste sur ce champ.</t>
  </si>
  <si>
    <t>recherche du nombre de bon en fonction de la date</t>
  </si>
  <si>
    <t>Martine</t>
  </si>
  <si>
    <t>Fonction qui fera gagner du temps pour la recherche (martine avait demandé le nombre de bon d'une date)</t>
  </si>
  <si>
    <t>Exportation de la liste des bons pour pouvoir en calculer le temps total des bons (en fonction d'une date)</t>
  </si>
  <si>
    <t>Fonction qui fera gagner du temps pour le calcul du temps des encodages des bons (martine voulait savoir le temps passé d'encodage pour une date précise)</t>
  </si>
  <si>
    <t>Chaque tiquet doit avoir un record, si un bon contient x tiquet , il devra y avoir x record</t>
  </si>
  <si>
    <t>Créer une grid ou l'on encode les quantités</t>
  </si>
  <si>
    <t>L'encodage échoué quand il n'y avait pas d'email, mais un numéro de téléphone et que l'utilisateur existait déjà</t>
  </si>
  <si>
    <t>Lors de l'erreur, nous avons changé le système d'encodage, pour qu'il recherche d'abord l'utilisateur et effectue seulement après l'encodage, FIND EMAIL / FIND MOBILE</t>
  </si>
  <si>
    <t>Ajout d'une case à cocher indiquant qu'une erreur s'est produite dans l'encodage</t>
  </si>
  <si>
    <t>If Len(Trim(fr_remboursement.Text4.Text)) &lt;= Len(Trim(fr_remboursement.Cmb_Liste_Pays.ItemData(fr_remboursement.Cmb_Liste_Pays.ListIndex))) Then
        fr_remboursement.Text4.Text = json_users.Item("data").Item("user_mobile_phone")
        End If</t>
  </si>
  <si>
    <t xml:space="preserve">Ajout d'un bout de code lors de la récupération des informations pour récupérer le numéro de téléphone </t>
  </si>
  <si>
    <t>Importation de la donnée (Mobile) lors de la recherche d'un user, pendant l'encodage et la recherche</t>
  </si>
  <si>
    <t>Version</t>
  </si>
  <si>
    <t>2.0.24</t>
  </si>
  <si>
    <t>Déployer la dernière version</t>
  </si>
  <si>
    <t>2.0.26</t>
  </si>
  <si>
    <t>Quand on choisi le type de bon "carte de fidélité" le valeur du bon se met automatiquement à "0" et empêche la saisie</t>
  </si>
  <si>
    <t>Nous récupérons un "index" -1, 0 et &gt; 0, qui signie : -1 =&gt; pas de valeur par défaut et donc valeur du bon éditable, 0 et &gt;0 valeur par défault non éditable</t>
  </si>
  <si>
    <t>Très Basse</t>
  </si>
  <si>
    <t>Petit changement esthètique, lié au label</t>
  </si>
  <si>
    <t>"Montant du bon" devenu "Valeur du bon" et plus de numéro</t>
  </si>
  <si>
    <t>Changement semi complet de l'interface d'encodage sous le 2 ème onglet reprenant le point  31 et 36</t>
  </si>
  <si>
    <t>Dim NB_BONS As Integer
    NB_BONS = Val(Text5.Text)
    Text5.Text = 1
    texte_data(24).Text = 1
    For x = 1 To NB_BONS
        Text2Table "bons", "INSERT", texte_data
    Next x</t>
  </si>
  <si>
    <t xml:space="preserve">Faire un encodage pour chaque bon, nombre bon = toujours 1 mais le programme encode les X bons </t>
  </si>
  <si>
    <t>Suite à une ancienne modification, le bouton rechercher ne faisait pas que rechercher, il ajouté également l'utilisateur (procédure ADD, présente dans la console)</t>
  </si>
  <si>
    <t xml:space="preserve">Gérer les types de bons avec un statut actif (1) non actif (0) se trouvant dans la DB MySql pour afficher/cacher un type de bon à tout moment </t>
  </si>
  <si>
    <t>Correction d'un bug sur le caption de la Form Synchro, ajout du mode d'utilisation au caption de la form</t>
  </si>
  <si>
    <t>Me.caption &amp; " - " &amp; RCB_MODE DEVIENT "RC - Synchronisation des données - " &amp; RCB_MODE</t>
  </si>
  <si>
    <t>2.1.0</t>
  </si>
  <si>
    <t>2.1.1</t>
  </si>
  <si>
    <t>Les données envoyées ne seraient pas reçues en UTF8 chez royal canin, changer le système d'encodage; et redemander le si le résultat obtenu est celui voulu.</t>
  </si>
  <si>
    <t>2.1.2</t>
  </si>
  <si>
    <t>Modification apportée au programme au niveau du chargement du Winsock (optimisation) permettant de charger le Winsock qui n'est pas / plus chargé et plus le dernier Winsock</t>
  </si>
  <si>
    <t>2.1.6</t>
  </si>
  <si>
    <t>Un code a été ajouté trouvé sur internet pour permettre la conversion des données en UTF8</t>
  </si>
  <si>
    <t>Public Function ConvertStringToUtf8Bytes(ByRef strText As String) As Byte()
    Dim objStream As ADODB.Stream
    Dim Data() As Byte
    ' init stream
    Set objStream = New ADODB.Stream
    objStream.Charset = "utf-8"
    objStream.Mode = adModeReadWrite
    objStream.Type = adTypeText
    objStream.open
    ' write bytes into stream
    objStream.WriteText strText
    objStream.flush
    ' rewind stream and read text
    objStream.Position = 0
    objStream.Type = adTypeBinary
    objStream.Read 3 ' skip first 3 bytes as this is the utf-8 marker
    Data = objStream.Read()
    ' close up and return
    objStream.Close
    ConvertStringToUtf8Bytes = Data
End Function</t>
  </si>
  <si>
    <t>Correction de bug</t>
  </si>
  <si>
    <t>Il y avait certains encodage où se retrouvaient "Choisissez un types de bons…",vérification supplémentaire dans le Checkformulaire</t>
  </si>
  <si>
    <t>If Len(Trim(texte_data(13))) &gt; 0 And texte_data(13) &lt;&gt; "Choisissez un type de bon..."</t>
  </si>
  <si>
    <t>2.1.9</t>
  </si>
  <si>
    <t>Ajout d'une fenêtre Details permettant de vérifier le contenu d'une enveloppe (selon l'encodage)</t>
  </si>
  <si>
    <t>Permet de controler le contenu de l'enveloppe en fonction de l'encodage</t>
  </si>
  <si>
    <t>2.1.10</t>
  </si>
  <si>
    <t>Modification du nom d'utilisateur dans la base de données (anciennement, c'était celui de la session) maintenant le nom d'utilisateur est celui dans le fichier XML</t>
  </si>
  <si>
    <t>Changement du nom d'utilisateur utilisé pendant l'encodage</t>
  </si>
  <si>
    <t>2.1.12</t>
  </si>
  <si>
    <t>Modification des types de bons, avec des valeurs prédéfinies</t>
  </si>
  <si>
    <t>Une liste de types de bons, nous a été envoyées par Royal Canin, nous l'avons mise en place pour limiter le nombre d'erreur du  à l'encodage</t>
  </si>
  <si>
    <t>Ajout du total général pour le détail des enveloppes, permet de controler totalement son contenu</t>
  </si>
  <si>
    <t>Correction de bug et ajout du détails complet de l'enveloppe, nombre de bon par nom et prenom</t>
  </si>
  <si>
    <t>2.1.14</t>
  </si>
  <si>
    <t>2.1.13</t>
  </si>
  <si>
    <t>Changement de la saisie pour la langue, le genre et la newsletter</t>
  </si>
  <si>
    <t>favoriser la touche tab pour la saisie du bon</t>
  </si>
  <si>
    <t>pas de vue sur le temps donné avant la recherche du produit suivant le genre de l'animal</t>
  </si>
  <si>
    <t>mise en place d'une progressbar</t>
  </si>
  <si>
    <t>2.1.15</t>
  </si>
  <si>
    <t>optionButton devient des combobox et correction des tabindex</t>
  </si>
  <si>
    <t>Bug quand on fait une recherche sur le produit et que l'on change le type d'animal.</t>
  </si>
  <si>
    <t>Désactive les timers quand on choisis un genre d'animal</t>
  </si>
  <si>
    <t>2.1.16</t>
  </si>
  <si>
    <t>tmr_produit_progress.Enabled = False
tmr_produit_adv.Enabled = False
pb_Produit.Value = 0</t>
  </si>
  <si>
    <t>Ajout de fonctionalité permettant de corriger une enveloppe de manière semi complète</t>
  </si>
  <si>
    <t>Permet de modifier le nombre de bon en utilisant la fonctionalité "Cloner"</t>
  </si>
  <si>
    <t>Cloner</t>
  </si>
  <si>
    <t>Permet de modifier le  bon en utilisant la fonctionalité "Modifier"</t>
  </si>
  <si>
    <t>Modifier</t>
  </si>
  <si>
    <t>Exporter</t>
  </si>
  <si>
    <t>Permet d'exporter le détails des bons en Excel</t>
  </si>
  <si>
    <t>Supprimer</t>
  </si>
  <si>
    <t>Permet de supprimer un ensemble de bon</t>
  </si>
  <si>
    <t>Correction de bug du au clonage</t>
  </si>
  <si>
    <t>Bug au clonage de bon quand on annule le clonage</t>
  </si>
  <si>
    <t>2.1.17</t>
  </si>
  <si>
    <t>2.1.18</t>
  </si>
  <si>
    <t>Correction du bug de la date d'achat</t>
  </si>
  <si>
    <t>Correction du bug du montant (valeur avec décimal)</t>
  </si>
  <si>
    <t>Un bug a été trouvé lors de la vérification des encodages (un montant de 1.5 € était encodé à 1€, suivant l'ordinateur sur lequel il est encodé) le problème vient du Symbole décimal qui est sur certains PC une virgule</t>
  </si>
  <si>
    <t>Convertion grâce à MyVal</t>
  </si>
  <si>
    <t>Ajout de la description d'export dans le visuel détail en affichage simple</t>
  </si>
  <si>
    <t>Correction du bug lié à la recherche du produit</t>
  </si>
  <si>
    <t>2.1.25</t>
  </si>
  <si>
    <t>Bug lié à la recherche où le résultat est nul (dans la fenêtre détail)</t>
  </si>
  <si>
    <t>ajout du user et d'un numéro dans le log pour tracer les messages sur une même session</t>
  </si>
  <si>
    <t>voir à transformer les logs en un fichier XML mieux exploitable</t>
  </si>
  <si>
    <t>ajout d'un menu admin pour permettre de charger un fichier de config différent</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</si>
</sst>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9"/>
      <color theme="1"/>
      <name val="Calibri"/>
      <family val="2"/>
      <scheme val="minor"/>
    </font>
    <font>
      <b/>
      <sz val="12"/>
      <color theme="1"/>
      <name val="Calibri"/>
      <family val="2"/>
      <scheme val="minor"/>
    </font>
    <font>
      <sz val="16"/>
      <color theme="1"/>
      <name val="Calibri"/>
      <family val="2"/>
      <scheme val="minor"/>
    </font>
    <font>
      <b/>
      <u/>
      <sz val="16"/>
      <color theme="1"/>
      <name val="Calibri"/>
      <family val="2"/>
      <scheme val="minor"/>
    </font>
    <font>
      <b/>
      <sz val="16"/>
      <color theme="1"/>
      <name val="Calibri"/>
      <family val="2"/>
      <scheme val="minor"/>
    </font>
    <font>
      <b/>
      <u/>
      <sz val="22"/>
      <color theme="1"/>
      <name val="Calibri"/>
      <family val="2"/>
      <scheme val="minor"/>
    </font>
    <font>
      <u/>
      <sz val="22"/>
      <color theme="1"/>
      <name val="Calibri"/>
      <family val="2"/>
      <scheme val="minor"/>
    </font>
    <font>
      <sz val="9"/>
      <color theme="1"/>
      <name val="Calibri"/>
      <family val="2"/>
      <scheme val="minor"/>
    </font>
    <font>
      <sz val="9"/>
      <color rgb="FFFF0000"/>
      <name val="Calibri"/>
      <family val="2"/>
      <scheme val="minor"/>
    </font>
    <font>
      <sz val="9"/>
      <color theme="1"/>
      <name val="Calibri"/>
      <family val="2"/>
      <scheme val="minor"/>
    </font>
    <font>
      <sz val="11"/>
      <color theme="1"/>
      <name val="Calibri"/>
      <family val="2"/>
      <scheme val="minor"/>
    </font>
    <font>
      <b/>
      <sz val="18"/>
      <color theme="1"/>
      <name val="Calibri"/>
      <family val="2"/>
      <scheme val="minor"/>
    </font>
    <font>
      <sz val="8"/>
      <color theme="1"/>
      <name val="Calibri"/>
      <family val="2"/>
      <scheme val="minor"/>
    </font>
    <font>
      <sz val="9"/>
      <color theme="1"/>
      <name val="Calibri"/>
      <scheme val="minor"/>
    </font>
  </fonts>
  <fills count="6">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11" fillId="0" borderId="0" applyFont="0" applyFill="0" applyBorder="0" applyAlignment="0" applyProtection="0"/>
  </cellStyleXfs>
  <cellXfs count="56">
    <xf numFmtId="0" fontId="0" fillId="0" borderId="0" xfId="0"/>
    <xf numFmtId="0" fontId="0" fillId="0" borderId="0" xfId="0" applyAlignment="1">
      <alignment vertical="center"/>
    </xf>
    <xf numFmtId="0" fontId="0" fillId="0" borderId="0" xfId="0" applyAlignment="1">
      <alignment horizontal="center" vertical="center"/>
    </xf>
    <xf numFmtId="14" fontId="0" fillId="0" borderId="0" xfId="0" applyNumberFormat="1" applyAlignment="1">
      <alignment horizontal="center" vertical="center"/>
    </xf>
    <xf numFmtId="0" fontId="1" fillId="0" borderId="0" xfId="0" applyFont="1" applyAlignment="1">
      <alignment vertical="center"/>
    </xf>
    <xf numFmtId="0" fontId="1" fillId="0" borderId="0" xfId="0" applyFont="1" applyAlignment="1">
      <alignment horizontal="left" vertical="center" wrapText="1"/>
    </xf>
    <xf numFmtId="0" fontId="0" fillId="0" borderId="0" xfId="0" applyFont="1" applyAlignment="1">
      <alignment vertical="center"/>
    </xf>
    <xf numFmtId="0" fontId="1" fillId="0" borderId="0" xfId="0" applyFont="1" applyAlignment="1">
      <alignment vertical="center" wrapText="1"/>
    </xf>
    <xf numFmtId="0" fontId="0" fillId="0" borderId="0" xfId="0" applyBorder="1" applyAlignment="1">
      <alignment vertical="center"/>
    </xf>
    <xf numFmtId="0" fontId="0" fillId="0" borderId="0" xfId="0" applyBorder="1"/>
    <xf numFmtId="0" fontId="1" fillId="0" borderId="0" xfId="0" applyFont="1" applyBorder="1" applyAlignment="1">
      <alignment vertical="center" wrapText="1"/>
    </xf>
    <xf numFmtId="0" fontId="6" fillId="0" borderId="1" xfId="0" applyFont="1" applyBorder="1" applyAlignment="1">
      <alignment vertical="center"/>
    </xf>
    <xf numFmtId="0" fontId="3" fillId="0" borderId="1" xfId="0" applyFont="1" applyBorder="1" applyAlignment="1">
      <alignment horizontal="center" vertical="center" wrapText="1"/>
    </xf>
    <xf numFmtId="0" fontId="0" fillId="0" borderId="3" xfId="0" applyBorder="1" applyAlignment="1">
      <alignment vertical="center"/>
    </xf>
    <xf numFmtId="0" fontId="0" fillId="0" borderId="4" xfId="0" applyBorder="1" applyAlignment="1">
      <alignment vertical="center"/>
    </xf>
    <xf numFmtId="0" fontId="2" fillId="0" borderId="3" xfId="0" applyFont="1" applyBorder="1" applyAlignment="1">
      <alignment vertical="center"/>
    </xf>
    <xf numFmtId="0" fontId="0" fillId="0" borderId="3" xfId="0" applyBorder="1"/>
    <xf numFmtId="0" fontId="0" fillId="0" borderId="3" xfId="0" applyFill="1" applyBorder="1"/>
    <xf numFmtId="0" fontId="0" fillId="0" borderId="4" xfId="0" applyBorder="1"/>
    <xf numFmtId="0" fontId="2" fillId="4" borderId="1" xfId="0" applyFont="1" applyFill="1" applyBorder="1" applyAlignment="1">
      <alignment horizontal="left" vertical="center"/>
    </xf>
    <xf numFmtId="0" fontId="2" fillId="3" borderId="1" xfId="0" applyFont="1" applyFill="1" applyBorder="1" applyAlignment="1">
      <alignment horizontal="left" vertical="center"/>
    </xf>
    <xf numFmtId="0" fontId="7" fillId="0" borderId="2" xfId="0" applyFont="1" applyBorder="1" applyAlignment="1">
      <alignment vertical="center"/>
    </xf>
    <xf numFmtId="0" fontId="8" fillId="0" borderId="0" xfId="0" applyFont="1" applyAlignment="1">
      <alignment vertical="center" wrapText="1"/>
    </xf>
    <xf numFmtId="0" fontId="10" fillId="0" borderId="0" xfId="0" applyFont="1" applyAlignment="1">
      <alignment vertical="center" wrapText="1"/>
    </xf>
    <xf numFmtId="0" fontId="0" fillId="0" borderId="1" xfId="0" applyBorder="1"/>
    <xf numFmtId="0" fontId="0" fillId="0" borderId="1" xfId="0" applyBorder="1" applyAlignment="1">
      <alignment vertical="center"/>
    </xf>
    <xf numFmtId="2" fontId="0" fillId="0" borderId="0" xfId="0" applyNumberFormat="1" applyBorder="1" applyAlignment="1">
      <alignment horizontal="right" vertical="center"/>
    </xf>
    <xf numFmtId="2" fontId="0" fillId="0" borderId="0" xfId="0" applyNumberFormat="1" applyBorder="1" applyAlignment="1">
      <alignment vertical="center"/>
    </xf>
    <xf numFmtId="9" fontId="0" fillId="0" borderId="0" xfId="1" applyNumberFormat="1" applyFont="1" applyBorder="1" applyAlignment="1">
      <alignment vertical="center"/>
    </xf>
    <xf numFmtId="2" fontId="0" fillId="0" borderId="0" xfId="0" applyNumberFormat="1" applyBorder="1" applyAlignment="1">
      <alignment horizontal="left" vertical="center"/>
    </xf>
    <xf numFmtId="0" fontId="4" fillId="0" borderId="0" xfId="0" applyFont="1" applyBorder="1" applyAlignment="1">
      <alignment vertical="center" wrapText="1"/>
    </xf>
    <xf numFmtId="0" fontId="2" fillId="2" borderId="5" xfId="0" applyFont="1" applyFill="1" applyBorder="1" applyAlignment="1">
      <alignment horizontal="left" vertical="center"/>
    </xf>
    <xf numFmtId="0" fontId="3" fillId="0" borderId="6" xfId="0" applyFont="1" applyBorder="1" applyAlignment="1">
      <alignment horizontal="center" vertical="center" wrapText="1"/>
    </xf>
    <xf numFmtId="0" fontId="6" fillId="0" borderId="7" xfId="0" applyFont="1"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5" fillId="0" borderId="7" xfId="0" applyFont="1" applyBorder="1" applyAlignment="1">
      <alignment vertical="center" wrapText="1"/>
    </xf>
    <xf numFmtId="0" fontId="12" fillId="0" borderId="1" xfId="0" applyFont="1" applyBorder="1" applyAlignment="1">
      <alignment vertical="center"/>
    </xf>
    <xf numFmtId="0" fontId="0" fillId="0" borderId="6" xfId="0" applyBorder="1"/>
    <xf numFmtId="0" fontId="0" fillId="0" borderId="6" xfId="0" applyBorder="1" applyAlignment="1">
      <alignment vertical="center"/>
    </xf>
    <xf numFmtId="0" fontId="5" fillId="0" borderId="4" xfId="0" applyFont="1" applyBorder="1" applyAlignment="1">
      <alignment vertical="center" wrapText="1"/>
    </xf>
    <xf numFmtId="0" fontId="13" fillId="0" borderId="0" xfId="0" applyFont="1" applyBorder="1" applyAlignment="1">
      <alignment vertical="center"/>
    </xf>
    <xf numFmtId="0" fontId="3" fillId="0" borderId="0" xfId="0" applyFont="1" applyBorder="1" applyAlignment="1">
      <alignment vertical="center"/>
    </xf>
    <xf numFmtId="0" fontId="0" fillId="0" borderId="0" xfId="0" applyBorder="1" applyAlignment="1">
      <alignment horizontal="center" vertical="center"/>
    </xf>
    <xf numFmtId="0" fontId="10" fillId="0" borderId="0" xfId="0" applyFont="1" applyBorder="1" applyAlignment="1">
      <alignment vertical="center" wrapText="1"/>
    </xf>
    <xf numFmtId="14" fontId="0" fillId="0" borderId="0" xfId="0" applyNumberFormat="1" applyBorder="1" applyAlignment="1">
      <alignment horizontal="center" vertical="center"/>
    </xf>
    <xf numFmtId="0" fontId="1" fillId="0" borderId="0" xfId="0" applyFont="1" applyAlignment="1">
      <alignment horizontal="center" vertical="center"/>
    </xf>
    <xf numFmtId="0" fontId="10"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horizontal="center" vertical="center" wrapText="1"/>
    </xf>
    <xf numFmtId="0" fontId="8" fillId="0" borderId="0" xfId="0" applyFont="1" applyAlignment="1">
      <alignment horizontal="center" vertical="center" wrapText="1"/>
    </xf>
    <xf numFmtId="0" fontId="10" fillId="0" borderId="0" xfId="0" applyFont="1" applyAlignment="1">
      <alignment horizontal="center" vertical="center" wrapText="1"/>
    </xf>
    <xf numFmtId="0" fontId="10" fillId="0" borderId="0" xfId="0" applyFont="1" applyBorder="1" applyAlignment="1">
      <alignment horizontal="center" vertical="center" wrapText="1"/>
    </xf>
    <xf numFmtId="0" fontId="2" fillId="5" borderId="1" xfId="0" applyFont="1" applyFill="1" applyBorder="1" applyAlignment="1">
      <alignment horizontal="left" vertical="center"/>
    </xf>
    <xf numFmtId="0" fontId="14" fillId="0" borderId="0" xfId="0" applyFont="1" applyAlignment="1">
      <alignment vertical="center" wrapText="1"/>
    </xf>
    <xf numFmtId="0" fontId="14" fillId="0" borderId="0" xfId="0" applyFont="1" applyAlignment="1">
      <alignment horizontal="center" vertical="center" wrapText="1"/>
    </xf>
  </cellXfs>
  <cellStyles count="2">
    <cellStyle name="Normal" xfId="0" builtinId="0"/>
    <cellStyle name="Pourcentage" xfId="1" builtinId="5"/>
  </cellStyles>
  <dxfs count="29">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1" indent="0" justifyLastLine="0" shrinkToFit="0" readingOrder="0"/>
    </dxf>
    <dxf>
      <font>
        <b val="0"/>
        <i val="0"/>
        <strike val="0"/>
        <condense val="0"/>
        <extend val="0"/>
        <outline val="0"/>
        <shadow val="0"/>
        <u val="none"/>
        <vertAlign val="baseline"/>
        <sz val="9"/>
        <color theme="1"/>
        <name val="Calibri"/>
        <scheme val="minor"/>
      </font>
      <alignment horizontal="general" vertical="center" textRotation="0" wrapText="1" indent="0" justifyLastLine="0" shrinkToFit="0" readingOrder="0"/>
    </dxf>
    <dxf>
      <font>
        <strike val="0"/>
        <outline val="0"/>
        <shadow val="0"/>
        <u val="none"/>
        <vertAlign val="baseline"/>
        <sz val="9"/>
        <color theme="1"/>
        <name val="Calibri"/>
        <scheme val="minor"/>
      </font>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27" formatCode="d/mm/yyyy\ hh:mm"/>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9"/>
        <color theme="1"/>
        <name val="Calibri"/>
        <scheme val="minor"/>
      </font>
      <alignment horizontal="general" vertical="center" textRotation="0" wrapText="1" indent="0" justifyLastLine="0" shrinkToFit="0" readingOrder="0"/>
    </dxf>
    <dxf>
      <font>
        <strike val="0"/>
        <outline val="0"/>
        <shadow val="0"/>
        <u val="none"/>
        <vertAlign val="baseline"/>
        <sz val="9"/>
        <color theme="1"/>
        <name val="Calibri"/>
        <scheme val="minor"/>
      </font>
      <alignment horizontal="general"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fill>
        <patternFill>
          <bgColor rgb="FFFF0000"/>
        </patternFill>
      </fill>
    </dxf>
    <dxf>
      <fill>
        <patternFill>
          <bgColor rgb="FF00B050"/>
        </patternFill>
      </fill>
    </dxf>
    <dxf>
      <fill>
        <patternFill>
          <bgColor rgb="FFFFC000"/>
        </patternFill>
      </fill>
    </dxf>
    <dxf>
      <fill>
        <patternFill>
          <bgColor theme="9" tint="0.59996337778862885"/>
        </patternFill>
      </fill>
    </dxf>
    <dxf>
      <fill>
        <patternFill>
          <bgColor theme="4" tint="-0.24994659260841701"/>
        </patternFill>
      </fill>
    </dxf>
  </dxfs>
  <tableStyles count="1" defaultTableStyle="TableStyleMedium2" defaultPivotStyle="PivotStyleLight16">
    <tableStyle name="Style de tableau 1" pivot="0" count="1">
      <tableStyleElement type="firstHeaderCell" dxfId="2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K71" insertRowShift="1" totalsRowShown="0" headerRowDxfId="23" dataDxfId="22">
  <autoFilter ref="A1:K71"/>
  <tableColumns count="11">
    <tableColumn id="1" name="#" dataDxfId="21" totalsRowDxfId="20"/>
    <tableColumn id="2" name="PROBLEME" dataDxfId="19" totalsRowDxfId="18"/>
    <tableColumn id="3" name="TYPE" dataDxfId="17" totalsRowDxfId="16"/>
    <tableColumn id="4" name="PRIORITE" dataDxfId="15" totalsRowDxfId="14"/>
    <tableColumn id="5" name="Date Ouvert" dataDxfId="13" totalsRowDxfId="12"/>
    <tableColumn id="6" name="Ouvert par" dataDxfId="11" totalsRowDxfId="10"/>
    <tableColumn id="7" name="Date Fermé" dataDxfId="9" totalsRowDxfId="8"/>
    <tableColumn id="9" name="Fermé par" dataDxfId="7" totalsRowDxfId="6"/>
    <tableColumn id="8" name="Commentaires" dataDxfId="5" totalsRowDxfId="4"/>
    <tableColumn id="10" name="Raison , correction" dataDxfId="3" totalsRowDxfId="2"/>
    <tableColumn id="11" name="Version" dataDxfId="1" totalsRowDxfId="0"/>
  </tableColumns>
  <tableStyleInfo name="TableStyleMedium15"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1"/>
  <sheetViews>
    <sheetView tabSelected="1" topLeftCell="A66" zoomScale="145" zoomScaleNormal="145" workbookViewId="0">
      <selection activeCell="G71" sqref="G71"/>
    </sheetView>
  </sheetViews>
  <sheetFormatPr baseColWidth="10" defaultRowHeight="52.5" customHeight="1" x14ac:dyDescent="0.25"/>
  <cols>
    <col min="1" max="1" width="4.28515625" style="1" bestFit="1" customWidth="1"/>
    <col min="2" max="2" width="37.140625" style="4" customWidth="1"/>
    <col min="3" max="3" width="12.42578125" style="1" customWidth="1"/>
    <col min="4" max="4" width="11.7109375" style="1" customWidth="1"/>
    <col min="5" max="5" width="14" style="1" bestFit="1" customWidth="1"/>
    <col min="6" max="6" width="12.7109375" style="1" bestFit="1" customWidth="1"/>
    <col min="7" max="7" width="13.5703125" style="1" bestFit="1" customWidth="1"/>
    <col min="8" max="8" width="12.28515625" style="1" bestFit="1" customWidth="1"/>
    <col min="9" max="9" width="35" style="2" customWidth="1"/>
    <col min="10" max="10" width="81.7109375" style="48" bestFit="1" customWidth="1"/>
    <col min="11" max="11" width="12.42578125" style="2" bestFit="1" customWidth="1"/>
    <col min="18" max="16384" width="11.42578125" style="1"/>
  </cols>
  <sheetData>
    <row r="1" spans="1:11" ht="52.5" customHeight="1" x14ac:dyDescent="0.25">
      <c r="A1" s="2" t="s">
        <v>0</v>
      </c>
      <c r="B1" s="6" t="s">
        <v>1</v>
      </c>
      <c r="C1" s="1" t="s">
        <v>2</v>
      </c>
      <c r="D1" s="1" t="s">
        <v>3</v>
      </c>
      <c r="E1" s="1" t="s">
        <v>34</v>
      </c>
      <c r="F1" s="1" t="s">
        <v>4</v>
      </c>
      <c r="G1" s="1" t="s">
        <v>35</v>
      </c>
      <c r="H1" s="1" t="s">
        <v>18</v>
      </c>
      <c r="I1" s="2" t="s">
        <v>5</v>
      </c>
      <c r="J1" s="48" t="s">
        <v>77</v>
      </c>
      <c r="K1" s="2" t="s">
        <v>101</v>
      </c>
    </row>
    <row r="2" spans="1:11" ht="52.5" customHeight="1" x14ac:dyDescent="0.25">
      <c r="A2" s="2">
        <v>1</v>
      </c>
      <c r="B2" s="5" t="s">
        <v>6</v>
      </c>
      <c r="C2" s="2" t="s">
        <v>7</v>
      </c>
      <c r="D2" s="2" t="s">
        <v>8</v>
      </c>
      <c r="E2" s="3">
        <v>41729</v>
      </c>
      <c r="F2" s="2" t="s">
        <v>9</v>
      </c>
      <c r="G2" s="3">
        <v>41730</v>
      </c>
      <c r="H2" s="3" t="s">
        <v>19</v>
      </c>
      <c r="I2" s="49" t="s">
        <v>20</v>
      </c>
    </row>
    <row r="3" spans="1:11" ht="52.5" customHeight="1" x14ac:dyDescent="0.25">
      <c r="A3" s="2">
        <v>2</v>
      </c>
      <c r="B3" s="5" t="s">
        <v>10</v>
      </c>
      <c r="C3" s="2" t="s">
        <v>11</v>
      </c>
      <c r="D3" s="2" t="s">
        <v>8</v>
      </c>
      <c r="E3" s="3">
        <v>41729</v>
      </c>
      <c r="F3" s="2" t="s">
        <v>9</v>
      </c>
      <c r="G3" s="3">
        <v>41730</v>
      </c>
      <c r="H3" s="2" t="s">
        <v>19</v>
      </c>
      <c r="I3" s="49" t="s">
        <v>21</v>
      </c>
    </row>
    <row r="4" spans="1:11" ht="52.5" customHeight="1" x14ac:dyDescent="0.25">
      <c r="A4" s="2">
        <v>3</v>
      </c>
      <c r="B4" s="5" t="s">
        <v>12</v>
      </c>
      <c r="C4" s="2" t="s">
        <v>11</v>
      </c>
      <c r="D4" s="2" t="s">
        <v>13</v>
      </c>
      <c r="E4" s="3">
        <v>41729</v>
      </c>
      <c r="F4" s="2" t="s">
        <v>9</v>
      </c>
      <c r="G4" s="3">
        <v>41732</v>
      </c>
      <c r="H4" s="2" t="s">
        <v>19</v>
      </c>
      <c r="I4" s="49" t="s">
        <v>22</v>
      </c>
    </row>
    <row r="5" spans="1:11" ht="52.5" customHeight="1" x14ac:dyDescent="0.25">
      <c r="A5" s="2">
        <v>4</v>
      </c>
      <c r="B5" s="7" t="s">
        <v>14</v>
      </c>
      <c r="C5" s="2" t="s">
        <v>11</v>
      </c>
      <c r="D5" s="2" t="s">
        <v>13</v>
      </c>
      <c r="E5" s="3">
        <v>41729</v>
      </c>
      <c r="F5" s="2" t="s">
        <v>9</v>
      </c>
      <c r="G5" s="3">
        <v>41730</v>
      </c>
      <c r="H5" s="2" t="s">
        <v>19</v>
      </c>
      <c r="I5" s="49" t="s">
        <v>23</v>
      </c>
      <c r="J5" s="5"/>
      <c r="K5" s="46"/>
    </row>
    <row r="6" spans="1:11" ht="52.5" customHeight="1" x14ac:dyDescent="0.25">
      <c r="A6" s="2">
        <v>5</v>
      </c>
      <c r="B6" s="7" t="s">
        <v>15</v>
      </c>
      <c r="C6" s="2" t="s">
        <v>11</v>
      </c>
      <c r="D6" s="2" t="s">
        <v>13</v>
      </c>
      <c r="E6" s="3">
        <v>41729</v>
      </c>
      <c r="F6" s="2" t="s">
        <v>9</v>
      </c>
      <c r="G6" s="3">
        <v>41730</v>
      </c>
      <c r="H6" s="2" t="s">
        <v>19</v>
      </c>
      <c r="I6" s="49" t="s">
        <v>24</v>
      </c>
      <c r="J6" s="5"/>
      <c r="K6" s="46"/>
    </row>
    <row r="7" spans="1:11" ht="52.5" customHeight="1" x14ac:dyDescent="0.25">
      <c r="A7" s="2">
        <v>6</v>
      </c>
      <c r="B7" s="7" t="s">
        <v>16</v>
      </c>
      <c r="C7" s="2" t="s">
        <v>7</v>
      </c>
      <c r="D7" s="2" t="s">
        <v>8</v>
      </c>
      <c r="E7" s="3">
        <v>41729</v>
      </c>
      <c r="F7" s="2" t="s">
        <v>9</v>
      </c>
      <c r="G7" s="3">
        <v>41730</v>
      </c>
      <c r="H7" s="2" t="s">
        <v>19</v>
      </c>
      <c r="I7" s="49" t="s">
        <v>25</v>
      </c>
      <c r="J7" s="5"/>
      <c r="K7" s="46"/>
    </row>
    <row r="8" spans="1:11" ht="52.5" customHeight="1" x14ac:dyDescent="0.25">
      <c r="A8" s="2">
        <v>7</v>
      </c>
      <c r="B8" s="7" t="s">
        <v>41</v>
      </c>
      <c r="C8" s="2" t="s">
        <v>11</v>
      </c>
      <c r="D8" s="2" t="s">
        <v>17</v>
      </c>
      <c r="E8" s="3">
        <v>41729</v>
      </c>
      <c r="F8" s="2" t="s">
        <v>9</v>
      </c>
      <c r="G8" s="3">
        <v>41730</v>
      </c>
      <c r="H8" s="2" t="s">
        <v>19</v>
      </c>
      <c r="I8" s="49" t="s">
        <v>39</v>
      </c>
      <c r="J8" s="5"/>
      <c r="K8" s="46"/>
    </row>
    <row r="9" spans="1:11" ht="52.5" customHeight="1" x14ac:dyDescent="0.25">
      <c r="A9" s="2">
        <v>9</v>
      </c>
      <c r="B9" s="22" t="s">
        <v>36</v>
      </c>
      <c r="C9" s="2" t="s">
        <v>37</v>
      </c>
      <c r="D9" s="2" t="s">
        <v>17</v>
      </c>
      <c r="E9" s="3">
        <v>41729</v>
      </c>
      <c r="F9" s="2" t="s">
        <v>19</v>
      </c>
      <c r="G9" s="3">
        <v>41730</v>
      </c>
      <c r="H9" s="2" t="s">
        <v>19</v>
      </c>
      <c r="I9" s="50" t="s">
        <v>38</v>
      </c>
    </row>
    <row r="10" spans="1:11" ht="52.5" customHeight="1" x14ac:dyDescent="0.25">
      <c r="A10" s="2">
        <v>10</v>
      </c>
      <c r="B10" s="23" t="s">
        <v>40</v>
      </c>
      <c r="C10" s="2" t="s">
        <v>7</v>
      </c>
      <c r="D10" s="2" t="s">
        <v>8</v>
      </c>
      <c r="E10" s="3">
        <v>41730</v>
      </c>
      <c r="F10" s="2" t="s">
        <v>9</v>
      </c>
      <c r="G10" s="3">
        <v>41731</v>
      </c>
      <c r="H10" s="2" t="s">
        <v>19</v>
      </c>
      <c r="I10" s="49" t="s">
        <v>44</v>
      </c>
    </row>
    <row r="11" spans="1:11" ht="52.5" customHeight="1" x14ac:dyDescent="0.25">
      <c r="A11" s="2">
        <v>11</v>
      </c>
      <c r="B11" s="23" t="s">
        <v>45</v>
      </c>
      <c r="C11" s="2" t="s">
        <v>7</v>
      </c>
      <c r="D11" s="2" t="s">
        <v>8</v>
      </c>
      <c r="E11" s="3">
        <v>41736</v>
      </c>
      <c r="F11" s="2" t="s">
        <v>19</v>
      </c>
      <c r="G11" s="3">
        <v>41736</v>
      </c>
      <c r="H11" s="2" t="s">
        <v>19</v>
      </c>
      <c r="I11" s="51" t="s">
        <v>46</v>
      </c>
    </row>
    <row r="12" spans="1:11" ht="52.5" customHeight="1" x14ac:dyDescent="0.25">
      <c r="A12" s="2">
        <v>12</v>
      </c>
      <c r="B12" s="23" t="s">
        <v>47</v>
      </c>
      <c r="C12" s="2" t="s">
        <v>11</v>
      </c>
      <c r="D12" s="2" t="s">
        <v>17</v>
      </c>
      <c r="E12" s="3">
        <v>41736</v>
      </c>
      <c r="F12" s="2" t="s">
        <v>19</v>
      </c>
      <c r="G12" s="3">
        <v>41737</v>
      </c>
      <c r="H12" s="2" t="s">
        <v>19</v>
      </c>
      <c r="I12" s="51" t="s">
        <v>52</v>
      </c>
    </row>
    <row r="13" spans="1:11" ht="52.5" customHeight="1" x14ac:dyDescent="0.25">
      <c r="A13" s="2">
        <v>13</v>
      </c>
      <c r="B13" s="23" t="s">
        <v>49</v>
      </c>
      <c r="C13" s="2" t="s">
        <v>7</v>
      </c>
      <c r="D13" s="2" t="s">
        <v>17</v>
      </c>
      <c r="E13" s="3">
        <v>41736</v>
      </c>
      <c r="F13" s="2" t="s">
        <v>19</v>
      </c>
      <c r="G13" s="3">
        <v>41737</v>
      </c>
      <c r="H13" s="2" t="s">
        <v>19</v>
      </c>
      <c r="I13" s="51" t="s">
        <v>48</v>
      </c>
    </row>
    <row r="14" spans="1:11" ht="52.5" customHeight="1" x14ac:dyDescent="0.25">
      <c r="A14" s="2">
        <v>14</v>
      </c>
      <c r="B14" s="23" t="s">
        <v>50</v>
      </c>
      <c r="C14" s="2" t="s">
        <v>37</v>
      </c>
      <c r="D14" s="2" t="s">
        <v>13</v>
      </c>
      <c r="E14" s="3">
        <v>41736</v>
      </c>
      <c r="F14" s="2" t="s">
        <v>9</v>
      </c>
      <c r="G14" s="2"/>
      <c r="H14" s="2"/>
      <c r="I14" s="51" t="s">
        <v>51</v>
      </c>
    </row>
    <row r="15" spans="1:11" ht="52.5" customHeight="1" x14ac:dyDescent="0.25">
      <c r="A15" s="2">
        <v>15</v>
      </c>
      <c r="B15" s="23" t="s">
        <v>53</v>
      </c>
      <c r="C15" s="2" t="s">
        <v>11</v>
      </c>
      <c r="D15" s="2" t="s">
        <v>17</v>
      </c>
      <c r="E15" s="3">
        <v>41736</v>
      </c>
      <c r="F15" s="2" t="s">
        <v>9</v>
      </c>
      <c r="G15" s="3">
        <v>41736</v>
      </c>
      <c r="H15" s="2" t="s">
        <v>9</v>
      </c>
      <c r="I15" s="51" t="s">
        <v>54</v>
      </c>
    </row>
    <row r="16" spans="1:11" ht="52.5" customHeight="1" x14ac:dyDescent="0.25">
      <c r="A16" s="43">
        <v>16</v>
      </c>
      <c r="B16" s="44" t="s">
        <v>57</v>
      </c>
      <c r="C16" s="43" t="s">
        <v>7</v>
      </c>
      <c r="D16" s="43" t="s">
        <v>17</v>
      </c>
      <c r="E16" s="45">
        <v>41737</v>
      </c>
      <c r="F16" s="43" t="s">
        <v>9</v>
      </c>
      <c r="G16" s="45">
        <v>41737</v>
      </c>
      <c r="H16" s="43" t="s">
        <v>9</v>
      </c>
      <c r="I16" s="52"/>
    </row>
    <row r="17" spans="1:10" ht="52.5" customHeight="1" x14ac:dyDescent="0.25">
      <c r="A17" s="43">
        <v>17</v>
      </c>
      <c r="B17" s="44" t="s">
        <v>58</v>
      </c>
      <c r="C17" s="43" t="s">
        <v>11</v>
      </c>
      <c r="D17" s="43" t="s">
        <v>13</v>
      </c>
      <c r="E17" s="45">
        <v>41737</v>
      </c>
      <c r="F17" s="43" t="s">
        <v>9</v>
      </c>
      <c r="G17" s="45">
        <v>41737</v>
      </c>
      <c r="H17" s="43" t="s">
        <v>9</v>
      </c>
      <c r="I17" s="52"/>
    </row>
    <row r="18" spans="1:10" ht="52.5" customHeight="1" x14ac:dyDescent="0.25">
      <c r="A18" s="43">
        <v>18</v>
      </c>
      <c r="B18" s="44" t="s">
        <v>59</v>
      </c>
      <c r="C18" s="43" t="s">
        <v>60</v>
      </c>
      <c r="D18" s="43" t="s">
        <v>17</v>
      </c>
      <c r="E18" s="45">
        <v>41737</v>
      </c>
      <c r="F18" s="43" t="s">
        <v>9</v>
      </c>
      <c r="G18" s="45">
        <v>41737</v>
      </c>
      <c r="H18" s="43" t="s">
        <v>9</v>
      </c>
      <c r="I18" s="52" t="s">
        <v>61</v>
      </c>
    </row>
    <row r="19" spans="1:10" ht="52.5" customHeight="1" x14ac:dyDescent="0.25">
      <c r="A19" s="2">
        <v>19</v>
      </c>
      <c r="B19" s="23" t="s">
        <v>62</v>
      </c>
      <c r="C19" s="2" t="s">
        <v>7</v>
      </c>
      <c r="D19" s="2" t="s">
        <v>17</v>
      </c>
      <c r="E19" s="3">
        <v>41736</v>
      </c>
      <c r="F19" s="2" t="s">
        <v>9</v>
      </c>
      <c r="G19" s="3">
        <v>41737</v>
      </c>
      <c r="H19" s="2" t="s">
        <v>9</v>
      </c>
      <c r="I19" s="51" t="s">
        <v>63</v>
      </c>
    </row>
    <row r="20" spans="1:10" ht="52.5" customHeight="1" x14ac:dyDescent="0.25">
      <c r="A20" s="2">
        <v>20</v>
      </c>
      <c r="B20" s="23" t="s">
        <v>64</v>
      </c>
      <c r="C20" s="2" t="s">
        <v>37</v>
      </c>
      <c r="D20" s="2" t="s">
        <v>13</v>
      </c>
      <c r="E20" s="3">
        <v>41737</v>
      </c>
      <c r="F20" s="2" t="s">
        <v>19</v>
      </c>
      <c r="G20" s="3">
        <v>41737</v>
      </c>
      <c r="H20" s="2" t="s">
        <v>19</v>
      </c>
      <c r="I20" s="51"/>
    </row>
    <row r="21" spans="1:10" ht="52.5" customHeight="1" x14ac:dyDescent="0.25">
      <c r="A21" s="2">
        <v>21</v>
      </c>
      <c r="B21" s="23" t="s">
        <v>65</v>
      </c>
      <c r="C21" s="2" t="s">
        <v>37</v>
      </c>
      <c r="D21" s="2" t="s">
        <v>17</v>
      </c>
      <c r="E21" s="3">
        <v>41737</v>
      </c>
      <c r="F21" s="2" t="s">
        <v>19</v>
      </c>
      <c r="G21" s="2"/>
      <c r="H21" s="2"/>
      <c r="I21" s="51" t="s">
        <v>66</v>
      </c>
    </row>
    <row r="22" spans="1:10" ht="52.5" customHeight="1" x14ac:dyDescent="0.25">
      <c r="A22" s="2">
        <v>22</v>
      </c>
      <c r="B22" s="23" t="s">
        <v>67</v>
      </c>
      <c r="C22" s="2" t="s">
        <v>37</v>
      </c>
      <c r="D22" s="2" t="s">
        <v>17</v>
      </c>
      <c r="E22" s="3">
        <v>41754</v>
      </c>
      <c r="F22" s="2" t="s">
        <v>9</v>
      </c>
      <c r="G22" s="3">
        <v>41758</v>
      </c>
      <c r="H22" s="2" t="s">
        <v>19</v>
      </c>
      <c r="I22" s="51" t="s">
        <v>69</v>
      </c>
    </row>
    <row r="23" spans="1:10" ht="52.5" customHeight="1" x14ac:dyDescent="0.25">
      <c r="A23" s="2">
        <v>23</v>
      </c>
      <c r="B23" s="23" t="s">
        <v>70</v>
      </c>
      <c r="C23" s="2" t="s">
        <v>37</v>
      </c>
      <c r="D23" s="2" t="s">
        <v>17</v>
      </c>
      <c r="E23" s="3">
        <v>41754</v>
      </c>
      <c r="F23" s="2" t="s">
        <v>9</v>
      </c>
      <c r="G23" s="3">
        <v>41758</v>
      </c>
      <c r="H23" s="2" t="s">
        <v>19</v>
      </c>
      <c r="I23" s="51" t="s">
        <v>73</v>
      </c>
    </row>
    <row r="24" spans="1:10" ht="52.5" customHeight="1" x14ac:dyDescent="0.25">
      <c r="A24" s="2">
        <v>24</v>
      </c>
      <c r="B24" s="23" t="s">
        <v>68</v>
      </c>
      <c r="C24" s="2" t="s">
        <v>11</v>
      </c>
      <c r="D24" s="2" t="s">
        <v>17</v>
      </c>
      <c r="E24" s="3">
        <v>41754</v>
      </c>
      <c r="F24" s="2" t="s">
        <v>9</v>
      </c>
      <c r="G24" s="3">
        <v>41758</v>
      </c>
      <c r="H24" s="2" t="s">
        <v>19</v>
      </c>
      <c r="I24" s="51" t="s">
        <v>74</v>
      </c>
    </row>
    <row r="25" spans="1:10" ht="52.5" customHeight="1" x14ac:dyDescent="0.25">
      <c r="A25" s="2">
        <v>25</v>
      </c>
      <c r="B25" s="23" t="s">
        <v>71</v>
      </c>
      <c r="C25" s="2" t="s">
        <v>11</v>
      </c>
      <c r="D25" s="2" t="s">
        <v>8</v>
      </c>
      <c r="E25" s="3">
        <v>41754</v>
      </c>
      <c r="F25" s="2" t="s">
        <v>9</v>
      </c>
      <c r="G25" s="2"/>
      <c r="H25" s="2"/>
      <c r="I25" s="51" t="s">
        <v>72</v>
      </c>
    </row>
    <row r="26" spans="1:10" ht="52.5" customHeight="1" x14ac:dyDescent="0.25">
      <c r="A26" s="2">
        <v>26</v>
      </c>
      <c r="B26" s="23" t="s">
        <v>75</v>
      </c>
      <c r="C26" s="2" t="s">
        <v>7</v>
      </c>
      <c r="D26" s="2" t="s">
        <v>8</v>
      </c>
      <c r="E26" s="3">
        <v>41759</v>
      </c>
      <c r="F26" s="2" t="s">
        <v>9</v>
      </c>
      <c r="G26" s="3">
        <v>41759</v>
      </c>
      <c r="H26" s="2" t="s">
        <v>19</v>
      </c>
      <c r="I26" s="51"/>
      <c r="J26" s="47" t="s">
        <v>76</v>
      </c>
    </row>
    <row r="27" spans="1:10" ht="52.5" customHeight="1" x14ac:dyDescent="0.25">
      <c r="A27" s="2">
        <v>27</v>
      </c>
      <c r="B27" s="23" t="s">
        <v>79</v>
      </c>
      <c r="C27" s="2" t="s">
        <v>11</v>
      </c>
      <c r="D27" s="2" t="s">
        <v>17</v>
      </c>
      <c r="E27" s="3">
        <v>41779</v>
      </c>
      <c r="F27" s="2" t="s">
        <v>9</v>
      </c>
      <c r="G27" s="3">
        <v>41779</v>
      </c>
      <c r="H27" s="2" t="s">
        <v>9</v>
      </c>
      <c r="I27" s="51"/>
    </row>
    <row r="28" spans="1:10" ht="52.5" customHeight="1" x14ac:dyDescent="0.25">
      <c r="A28" s="2">
        <v>28</v>
      </c>
      <c r="B28" s="23" t="s">
        <v>78</v>
      </c>
      <c r="C28" s="2" t="s">
        <v>11</v>
      </c>
      <c r="D28" s="2" t="s">
        <v>13</v>
      </c>
      <c r="E28" s="3">
        <v>41779</v>
      </c>
      <c r="F28" s="2" t="s">
        <v>9</v>
      </c>
      <c r="G28" s="3">
        <v>41779</v>
      </c>
      <c r="H28" s="2" t="s">
        <v>19</v>
      </c>
      <c r="I28" s="51"/>
    </row>
    <row r="29" spans="1:10" ht="52.5" customHeight="1" x14ac:dyDescent="0.25">
      <c r="A29" s="2">
        <v>29</v>
      </c>
      <c r="B29" s="23" t="s">
        <v>80</v>
      </c>
      <c r="C29" s="2" t="s">
        <v>7</v>
      </c>
      <c r="D29" s="2" t="s">
        <v>17</v>
      </c>
      <c r="E29" s="3">
        <v>41779</v>
      </c>
      <c r="F29" s="2" t="s">
        <v>19</v>
      </c>
      <c r="G29" s="3">
        <v>41779</v>
      </c>
      <c r="H29" s="2" t="s">
        <v>19</v>
      </c>
      <c r="I29" s="51" t="s">
        <v>81</v>
      </c>
    </row>
    <row r="30" spans="1:10" ht="52.5" customHeight="1" x14ac:dyDescent="0.25">
      <c r="A30" s="2">
        <v>30</v>
      </c>
      <c r="B30" s="23" t="s">
        <v>82</v>
      </c>
      <c r="C30" s="2" t="s">
        <v>37</v>
      </c>
      <c r="D30" s="2" t="s">
        <v>13</v>
      </c>
      <c r="E30" s="3">
        <v>41779</v>
      </c>
      <c r="F30" s="2" t="s">
        <v>19</v>
      </c>
      <c r="G30" s="3">
        <v>41779</v>
      </c>
      <c r="H30" s="2" t="s">
        <v>19</v>
      </c>
      <c r="I30" s="51"/>
    </row>
    <row r="31" spans="1:10" ht="52.5" customHeight="1" x14ac:dyDescent="0.25">
      <c r="A31" s="2">
        <v>31</v>
      </c>
      <c r="B31" s="23" t="s">
        <v>83</v>
      </c>
      <c r="C31" s="2" t="s">
        <v>11</v>
      </c>
      <c r="D31" s="2" t="s">
        <v>8</v>
      </c>
      <c r="E31" s="3">
        <v>41808</v>
      </c>
      <c r="F31" s="2" t="s">
        <v>9</v>
      </c>
      <c r="G31" s="2"/>
      <c r="H31" s="2"/>
      <c r="I31" s="51" t="s">
        <v>84</v>
      </c>
    </row>
    <row r="32" spans="1:10" ht="52.5" customHeight="1" x14ac:dyDescent="0.25">
      <c r="A32" s="2">
        <v>32</v>
      </c>
      <c r="B32" s="23" t="s">
        <v>85</v>
      </c>
      <c r="C32" s="2" t="s">
        <v>11</v>
      </c>
      <c r="D32" s="2" t="s">
        <v>13</v>
      </c>
      <c r="E32" s="3">
        <v>41808</v>
      </c>
      <c r="F32" s="2" t="s">
        <v>9</v>
      </c>
      <c r="G32" s="2"/>
      <c r="H32" s="2"/>
      <c r="I32" s="51"/>
    </row>
    <row r="33" spans="1:11" ht="52.5" customHeight="1" x14ac:dyDescent="0.25">
      <c r="A33" s="2">
        <v>33</v>
      </c>
      <c r="B33" s="23" t="s">
        <v>86</v>
      </c>
      <c r="C33" s="2" t="s">
        <v>11</v>
      </c>
      <c r="D33" s="2" t="s">
        <v>13</v>
      </c>
      <c r="E33" s="3">
        <v>41808</v>
      </c>
      <c r="F33" s="2" t="s">
        <v>9</v>
      </c>
      <c r="G33" s="3">
        <v>41808</v>
      </c>
      <c r="H33" s="2" t="s">
        <v>9</v>
      </c>
      <c r="I33" s="51" t="s">
        <v>87</v>
      </c>
    </row>
    <row r="34" spans="1:11" ht="52.5" customHeight="1" x14ac:dyDescent="0.25">
      <c r="A34" s="2">
        <v>34</v>
      </c>
      <c r="B34" s="23" t="s">
        <v>88</v>
      </c>
      <c r="C34" s="2" t="s">
        <v>37</v>
      </c>
      <c r="D34" s="2" t="s">
        <v>17</v>
      </c>
      <c r="E34" s="3">
        <v>41823</v>
      </c>
      <c r="F34" s="2" t="s">
        <v>19</v>
      </c>
      <c r="G34" s="3">
        <v>41823</v>
      </c>
      <c r="H34" s="2" t="s">
        <v>19</v>
      </c>
      <c r="I34" s="51" t="s">
        <v>90</v>
      </c>
    </row>
    <row r="35" spans="1:11" ht="52.5" customHeight="1" x14ac:dyDescent="0.25">
      <c r="A35" s="2">
        <v>35</v>
      </c>
      <c r="B35" s="23" t="s">
        <v>91</v>
      </c>
      <c r="C35" s="2" t="s">
        <v>37</v>
      </c>
      <c r="D35" s="2" t="s">
        <v>17</v>
      </c>
      <c r="E35" s="3">
        <v>41831</v>
      </c>
      <c r="F35" s="2" t="s">
        <v>19</v>
      </c>
      <c r="G35" s="3">
        <v>41831</v>
      </c>
      <c r="H35" s="2" t="s">
        <v>19</v>
      </c>
      <c r="I35" s="51" t="s">
        <v>92</v>
      </c>
    </row>
    <row r="36" spans="1:11" ht="60" customHeight="1" x14ac:dyDescent="0.25">
      <c r="A36" s="2">
        <v>36</v>
      </c>
      <c r="B36" s="23" t="s">
        <v>93</v>
      </c>
      <c r="C36" s="2" t="s">
        <v>11</v>
      </c>
      <c r="D36" s="2" t="s">
        <v>8</v>
      </c>
      <c r="E36" s="3">
        <v>41850</v>
      </c>
      <c r="F36" s="2" t="s">
        <v>9</v>
      </c>
      <c r="G36" s="3">
        <v>41869</v>
      </c>
      <c r="H36" s="2" t="s">
        <v>19</v>
      </c>
      <c r="I36" s="51"/>
    </row>
    <row r="37" spans="1:11" ht="65.25" customHeight="1" x14ac:dyDescent="0.25">
      <c r="A37" s="2">
        <v>37</v>
      </c>
      <c r="B37" s="23" t="s">
        <v>95</v>
      </c>
      <c r="C37" s="2" t="s">
        <v>7</v>
      </c>
      <c r="D37" s="2" t="s">
        <v>8</v>
      </c>
      <c r="E37" s="3">
        <v>41852</v>
      </c>
      <c r="F37" s="2" t="s">
        <v>9</v>
      </c>
      <c r="G37" s="3">
        <v>41852</v>
      </c>
      <c r="H37" s="2" t="s">
        <v>9</v>
      </c>
      <c r="I37" s="51"/>
      <c r="J37" s="47" t="s">
        <v>96</v>
      </c>
    </row>
    <row r="38" spans="1:11" ht="52.5" customHeight="1" x14ac:dyDescent="0.25">
      <c r="A38" s="2">
        <v>38</v>
      </c>
      <c r="B38" s="23" t="s">
        <v>97</v>
      </c>
      <c r="C38" s="2" t="s">
        <v>37</v>
      </c>
      <c r="D38" s="2" t="s">
        <v>17</v>
      </c>
      <c r="E38" s="3">
        <v>41852</v>
      </c>
      <c r="F38" s="2" t="s">
        <v>9</v>
      </c>
      <c r="G38" s="3">
        <v>41852</v>
      </c>
      <c r="H38" s="2" t="s">
        <v>9</v>
      </c>
      <c r="I38" s="51"/>
    </row>
    <row r="39" spans="1:11" ht="78" customHeight="1" x14ac:dyDescent="0.25">
      <c r="A39" s="2">
        <v>39</v>
      </c>
      <c r="B39" s="23" t="s">
        <v>100</v>
      </c>
      <c r="C39" s="2" t="s">
        <v>37</v>
      </c>
      <c r="D39" s="2" t="s">
        <v>17</v>
      </c>
      <c r="E39" s="3">
        <v>41855</v>
      </c>
      <c r="F39" s="2" t="s">
        <v>19</v>
      </c>
      <c r="G39" s="3">
        <v>41855</v>
      </c>
      <c r="H39" s="2" t="s">
        <v>19</v>
      </c>
      <c r="I39" s="51" t="s">
        <v>99</v>
      </c>
      <c r="J39" s="48" t="s">
        <v>98</v>
      </c>
      <c r="K39" s="2" t="s">
        <v>102</v>
      </c>
    </row>
    <row r="40" spans="1:11" ht="52.5" customHeight="1" x14ac:dyDescent="0.25">
      <c r="A40" s="2">
        <v>40</v>
      </c>
      <c r="B40" s="23" t="s">
        <v>103</v>
      </c>
      <c r="C40" s="2" t="s">
        <v>11</v>
      </c>
      <c r="D40" s="2" t="s">
        <v>107</v>
      </c>
      <c r="E40" s="3">
        <v>41856</v>
      </c>
      <c r="F40" s="2" t="s">
        <v>19</v>
      </c>
      <c r="G40" s="3">
        <v>41856</v>
      </c>
      <c r="H40" s="2" t="s">
        <v>19</v>
      </c>
      <c r="I40" s="51"/>
      <c r="K40" s="2" t="s">
        <v>104</v>
      </c>
    </row>
    <row r="41" spans="1:11" ht="52.5" customHeight="1" x14ac:dyDescent="0.25">
      <c r="A41" s="2">
        <v>41</v>
      </c>
      <c r="B41" s="23" t="s">
        <v>105</v>
      </c>
      <c r="C41" s="2" t="s">
        <v>37</v>
      </c>
      <c r="D41" s="2" t="s">
        <v>13</v>
      </c>
      <c r="E41" s="3">
        <v>41856</v>
      </c>
      <c r="F41" s="2" t="s">
        <v>19</v>
      </c>
      <c r="G41" s="3">
        <v>41856</v>
      </c>
      <c r="H41" s="2" t="s">
        <v>19</v>
      </c>
      <c r="I41" s="51"/>
      <c r="J41" s="48" t="s">
        <v>106</v>
      </c>
      <c r="K41" s="2" t="s">
        <v>104</v>
      </c>
    </row>
    <row r="42" spans="1:11" ht="52.5" customHeight="1" x14ac:dyDescent="0.25">
      <c r="A42" s="2">
        <v>42</v>
      </c>
      <c r="B42" s="23" t="s">
        <v>108</v>
      </c>
      <c r="C42" s="2" t="s">
        <v>11</v>
      </c>
      <c r="D42" s="2" t="s">
        <v>107</v>
      </c>
      <c r="E42" s="3">
        <v>41856</v>
      </c>
      <c r="F42" s="2" t="s">
        <v>19</v>
      </c>
      <c r="G42" s="3">
        <v>41856</v>
      </c>
      <c r="H42" s="2" t="s">
        <v>19</v>
      </c>
      <c r="I42" s="51"/>
      <c r="J42" s="48" t="s">
        <v>109</v>
      </c>
      <c r="K42" s="2" t="s">
        <v>104</v>
      </c>
    </row>
    <row r="43" spans="1:11" ht="52.5" customHeight="1" x14ac:dyDescent="0.25">
      <c r="A43" s="2">
        <v>43</v>
      </c>
      <c r="B43" s="23" t="s">
        <v>110</v>
      </c>
      <c r="C43" s="2" t="s">
        <v>11</v>
      </c>
      <c r="D43" s="2" t="s">
        <v>8</v>
      </c>
      <c r="E43" s="3">
        <v>41856</v>
      </c>
      <c r="F43" s="2" t="s">
        <v>19</v>
      </c>
      <c r="G43" s="2"/>
      <c r="H43" s="2"/>
      <c r="I43" s="51"/>
      <c r="K43" s="2" t="s">
        <v>104</v>
      </c>
    </row>
    <row r="44" spans="1:11" ht="52.5" customHeight="1" x14ac:dyDescent="0.25">
      <c r="A44" s="2">
        <v>44</v>
      </c>
      <c r="B44" s="23" t="s">
        <v>112</v>
      </c>
      <c r="C44" s="2" t="s">
        <v>11</v>
      </c>
      <c r="D44" s="2" t="s">
        <v>17</v>
      </c>
      <c r="E44" s="3">
        <v>41856</v>
      </c>
      <c r="F44" s="2" t="s">
        <v>19</v>
      </c>
      <c r="G44" s="3">
        <v>41862</v>
      </c>
      <c r="H44" s="2" t="s">
        <v>19</v>
      </c>
      <c r="I44" s="51" t="s">
        <v>94</v>
      </c>
      <c r="J44" s="48" t="s">
        <v>111</v>
      </c>
      <c r="K44" s="2" t="s">
        <v>104</v>
      </c>
    </row>
    <row r="45" spans="1:11" ht="52.5" customHeight="1" x14ac:dyDescent="0.25">
      <c r="A45" s="2">
        <v>45</v>
      </c>
      <c r="B45" s="23" t="s">
        <v>113</v>
      </c>
      <c r="C45" s="2" t="s">
        <v>11</v>
      </c>
      <c r="D45" s="2" t="s">
        <v>8</v>
      </c>
      <c r="E45" s="3">
        <v>41863</v>
      </c>
      <c r="F45" s="3" t="s">
        <v>19</v>
      </c>
      <c r="G45" s="3">
        <v>41865</v>
      </c>
      <c r="H45" s="2" t="s">
        <v>9</v>
      </c>
      <c r="I45" s="51"/>
      <c r="K45" s="2" t="s">
        <v>117</v>
      </c>
    </row>
    <row r="46" spans="1:11" ht="52.5" customHeight="1" x14ac:dyDescent="0.25">
      <c r="A46" s="2">
        <v>46</v>
      </c>
      <c r="B46" s="23" t="s">
        <v>114</v>
      </c>
      <c r="C46" s="2" t="s">
        <v>37</v>
      </c>
      <c r="D46" s="2" t="s">
        <v>17</v>
      </c>
      <c r="E46" s="3">
        <v>41862</v>
      </c>
      <c r="F46" s="2" t="s">
        <v>19</v>
      </c>
      <c r="G46" s="3">
        <v>41869</v>
      </c>
      <c r="H46" s="2" t="s">
        <v>19</v>
      </c>
      <c r="I46" s="51"/>
      <c r="K46" s="2" t="s">
        <v>118</v>
      </c>
    </row>
    <row r="47" spans="1:11" ht="52.5" customHeight="1" x14ac:dyDescent="0.25">
      <c r="A47" s="2">
        <v>47</v>
      </c>
      <c r="B47" s="23" t="s">
        <v>115</v>
      </c>
      <c r="C47" s="2" t="s">
        <v>11</v>
      </c>
      <c r="D47" s="2" t="s">
        <v>13</v>
      </c>
      <c r="E47" s="3">
        <v>41869</v>
      </c>
      <c r="F47" s="2" t="s">
        <v>19</v>
      </c>
      <c r="G47" s="3">
        <v>41869</v>
      </c>
      <c r="H47" s="2" t="s">
        <v>19</v>
      </c>
      <c r="I47" s="51"/>
      <c r="J47" s="48" t="s">
        <v>116</v>
      </c>
      <c r="K47" s="2" t="s">
        <v>118</v>
      </c>
    </row>
    <row r="48" spans="1:11" ht="52.5" customHeight="1" x14ac:dyDescent="0.25">
      <c r="A48" s="2">
        <v>48</v>
      </c>
      <c r="B48" s="23" t="s">
        <v>119</v>
      </c>
      <c r="C48" s="2" t="s">
        <v>7</v>
      </c>
      <c r="D48" s="2" t="s">
        <v>8</v>
      </c>
      <c r="E48" s="3">
        <v>41879</v>
      </c>
      <c r="F48" s="2" t="s">
        <v>19</v>
      </c>
      <c r="G48" s="3">
        <v>41891</v>
      </c>
      <c r="H48" s="2" t="s">
        <v>9</v>
      </c>
      <c r="I48" s="51" t="s">
        <v>123</v>
      </c>
      <c r="J48" s="48" t="s">
        <v>124</v>
      </c>
      <c r="K48" s="2" t="s">
        <v>120</v>
      </c>
    </row>
    <row r="49" spans="1:11" ht="52.5" customHeight="1" x14ac:dyDescent="0.25">
      <c r="A49" s="2">
        <v>49</v>
      </c>
      <c r="B49" s="23" t="s">
        <v>121</v>
      </c>
      <c r="C49" s="2" t="s">
        <v>11</v>
      </c>
      <c r="D49" s="2" t="s">
        <v>17</v>
      </c>
      <c r="E49" s="3">
        <v>41884</v>
      </c>
      <c r="F49" s="2" t="s">
        <v>19</v>
      </c>
      <c r="G49" s="3">
        <v>41884</v>
      </c>
      <c r="H49" s="2" t="s">
        <v>19</v>
      </c>
      <c r="I49" s="51"/>
      <c r="K49" s="2" t="s">
        <v>122</v>
      </c>
    </row>
    <row r="50" spans="1:11" ht="52.5" customHeight="1" x14ac:dyDescent="0.25">
      <c r="A50" s="2">
        <v>50</v>
      </c>
      <c r="B50" s="23" t="s">
        <v>125</v>
      </c>
      <c r="C50" s="2" t="s">
        <v>11</v>
      </c>
      <c r="D50" s="2" t="s">
        <v>17</v>
      </c>
      <c r="E50" s="3">
        <v>41914</v>
      </c>
      <c r="F50" s="2" t="s">
        <v>19</v>
      </c>
      <c r="G50" s="3">
        <v>41914</v>
      </c>
      <c r="H50" s="2" t="s">
        <v>19</v>
      </c>
      <c r="I50" s="51" t="s">
        <v>126</v>
      </c>
      <c r="J50" s="48" t="s">
        <v>127</v>
      </c>
    </row>
    <row r="51" spans="1:11" ht="52.5" customHeight="1" x14ac:dyDescent="0.25">
      <c r="A51" s="2">
        <v>51</v>
      </c>
      <c r="B51" s="23" t="s">
        <v>129</v>
      </c>
      <c r="C51" s="2" t="s">
        <v>37</v>
      </c>
      <c r="D51" s="2" t="s">
        <v>17</v>
      </c>
      <c r="E51" s="3">
        <v>41918</v>
      </c>
      <c r="F51" s="2" t="s">
        <v>19</v>
      </c>
      <c r="G51" s="3">
        <v>41918</v>
      </c>
      <c r="H51" s="2" t="s">
        <v>19</v>
      </c>
      <c r="I51" s="51" t="s">
        <v>130</v>
      </c>
      <c r="K51" s="2" t="s">
        <v>128</v>
      </c>
    </row>
    <row r="52" spans="1:11" ht="52.5" customHeight="1" x14ac:dyDescent="0.25">
      <c r="A52" s="2">
        <v>53</v>
      </c>
      <c r="B52" s="23" t="s">
        <v>132</v>
      </c>
      <c r="C52" s="2" t="s">
        <v>11</v>
      </c>
      <c r="D52" s="2" t="s">
        <v>13</v>
      </c>
      <c r="E52" s="3">
        <v>41920</v>
      </c>
      <c r="F52" s="2" t="s">
        <v>19</v>
      </c>
      <c r="G52" s="3">
        <v>41920</v>
      </c>
      <c r="H52" s="2" t="s">
        <v>19</v>
      </c>
      <c r="I52" s="51" t="s">
        <v>133</v>
      </c>
      <c r="K52" s="2" t="s">
        <v>131</v>
      </c>
    </row>
    <row r="53" spans="1:11" ht="52.5" customHeight="1" x14ac:dyDescent="0.25">
      <c r="A53" s="2">
        <v>54</v>
      </c>
      <c r="B53" s="23" t="s">
        <v>135</v>
      </c>
      <c r="C53" s="2" t="s">
        <v>11</v>
      </c>
      <c r="D53" s="2" t="s">
        <v>17</v>
      </c>
      <c r="E53" s="3">
        <v>41921</v>
      </c>
      <c r="F53" s="2" t="s">
        <v>9</v>
      </c>
      <c r="G53" s="3">
        <v>41921</v>
      </c>
      <c r="H53" s="2" t="s">
        <v>19</v>
      </c>
      <c r="I53" s="51" t="s">
        <v>136</v>
      </c>
    </row>
    <row r="54" spans="1:11" ht="52.5" customHeight="1" x14ac:dyDescent="0.25">
      <c r="A54" s="2">
        <v>55</v>
      </c>
      <c r="B54" s="23" t="s">
        <v>137</v>
      </c>
      <c r="C54" s="2" t="s">
        <v>37</v>
      </c>
      <c r="D54" s="2" t="s">
        <v>17</v>
      </c>
      <c r="E54" s="3">
        <v>41921</v>
      </c>
      <c r="F54" s="2" t="s">
        <v>19</v>
      </c>
      <c r="G54" s="3">
        <v>41921</v>
      </c>
      <c r="H54" s="2" t="s">
        <v>19</v>
      </c>
      <c r="I54" s="51"/>
      <c r="K54" s="2" t="s">
        <v>134</v>
      </c>
    </row>
    <row r="55" spans="1:11" ht="52.5" customHeight="1" x14ac:dyDescent="0.25">
      <c r="A55" s="2">
        <v>54</v>
      </c>
      <c r="B55" s="23" t="s">
        <v>125</v>
      </c>
      <c r="C55" s="2" t="s">
        <v>11</v>
      </c>
      <c r="D55" s="2" t="s">
        <v>17</v>
      </c>
      <c r="E55" s="3">
        <v>41921</v>
      </c>
      <c r="F55" s="2" t="s">
        <v>19</v>
      </c>
      <c r="G55" s="3">
        <v>41921</v>
      </c>
      <c r="H55" s="2" t="s">
        <v>19</v>
      </c>
      <c r="I55" s="51"/>
      <c r="K55" s="2" t="s">
        <v>140</v>
      </c>
    </row>
    <row r="56" spans="1:11" ht="52.5" customHeight="1" x14ac:dyDescent="0.25">
      <c r="A56" s="2">
        <v>56</v>
      </c>
      <c r="B56" s="23" t="s">
        <v>138</v>
      </c>
      <c r="C56" s="2" t="s">
        <v>37</v>
      </c>
      <c r="D56" s="2" t="s">
        <v>17</v>
      </c>
      <c r="E56" s="3">
        <v>41922</v>
      </c>
      <c r="F56" s="2" t="s">
        <v>19</v>
      </c>
      <c r="G56" s="3">
        <v>41922</v>
      </c>
      <c r="H56" s="2" t="s">
        <v>19</v>
      </c>
      <c r="I56" s="51"/>
      <c r="K56" s="2" t="s">
        <v>139</v>
      </c>
    </row>
    <row r="57" spans="1:11" ht="52.5" customHeight="1" x14ac:dyDescent="0.25">
      <c r="A57" s="2">
        <v>57</v>
      </c>
      <c r="B57" s="23" t="s">
        <v>141</v>
      </c>
      <c r="C57" s="2" t="s">
        <v>11</v>
      </c>
      <c r="D57" s="2" t="s">
        <v>17</v>
      </c>
      <c r="E57" s="3">
        <v>41927</v>
      </c>
      <c r="F57" s="2" t="s">
        <v>9</v>
      </c>
      <c r="G57" s="3">
        <v>41927</v>
      </c>
      <c r="H57" s="2" t="s">
        <v>9</v>
      </c>
      <c r="I57" s="51" t="s">
        <v>146</v>
      </c>
      <c r="J57" s="48" t="s">
        <v>142</v>
      </c>
    </row>
    <row r="58" spans="1:11" ht="52.5" customHeight="1" x14ac:dyDescent="0.25">
      <c r="A58" s="2">
        <v>58</v>
      </c>
      <c r="B58" s="23" t="s">
        <v>143</v>
      </c>
      <c r="C58" s="2" t="s">
        <v>11</v>
      </c>
      <c r="D58" s="2" t="s">
        <v>17</v>
      </c>
      <c r="E58" s="3">
        <v>41927</v>
      </c>
      <c r="F58" s="2" t="s">
        <v>9</v>
      </c>
      <c r="G58" s="3">
        <v>41927</v>
      </c>
      <c r="H58" s="2" t="s">
        <v>9</v>
      </c>
      <c r="I58" s="51" t="s">
        <v>144</v>
      </c>
      <c r="K58" s="2" t="s">
        <v>145</v>
      </c>
    </row>
    <row r="59" spans="1:11" ht="45" x14ac:dyDescent="0.25">
      <c r="A59" s="2">
        <v>59</v>
      </c>
      <c r="B59" s="23" t="s">
        <v>147</v>
      </c>
      <c r="C59" s="2" t="s">
        <v>7</v>
      </c>
      <c r="D59" s="2" t="s">
        <v>17</v>
      </c>
      <c r="E59" s="3">
        <v>41933</v>
      </c>
      <c r="F59" s="2" t="s">
        <v>19</v>
      </c>
      <c r="G59" s="3">
        <v>41933</v>
      </c>
      <c r="H59" s="2" t="s">
        <v>19</v>
      </c>
      <c r="I59" s="51" t="s">
        <v>148</v>
      </c>
      <c r="J59" s="48" t="s">
        <v>150</v>
      </c>
      <c r="K59" s="2" t="s">
        <v>149</v>
      </c>
    </row>
    <row r="60" spans="1:11" ht="52.5" customHeight="1" x14ac:dyDescent="0.25">
      <c r="A60" s="2">
        <v>60</v>
      </c>
      <c r="B60" s="23" t="s">
        <v>151</v>
      </c>
      <c r="C60" s="2" t="s">
        <v>37</v>
      </c>
      <c r="D60" s="2" t="s">
        <v>8</v>
      </c>
      <c r="E60" s="3">
        <v>41932</v>
      </c>
      <c r="F60" s="2" t="s">
        <v>19</v>
      </c>
      <c r="G60" s="3">
        <v>41941</v>
      </c>
      <c r="H60" s="2" t="s">
        <v>19</v>
      </c>
      <c r="I60" s="51" t="s">
        <v>153</v>
      </c>
      <c r="J60" s="48" t="s">
        <v>152</v>
      </c>
      <c r="K60" s="2" t="s">
        <v>149</v>
      </c>
    </row>
    <row r="61" spans="1:11" ht="52.5" customHeight="1" x14ac:dyDescent="0.25">
      <c r="A61" s="2">
        <v>61</v>
      </c>
      <c r="B61" s="23" t="s">
        <v>151</v>
      </c>
      <c r="C61" s="2" t="s">
        <v>37</v>
      </c>
      <c r="D61" s="2" t="s">
        <v>17</v>
      </c>
      <c r="E61" s="3">
        <v>41933</v>
      </c>
      <c r="F61" s="2" t="s">
        <v>19</v>
      </c>
      <c r="G61" s="3"/>
      <c r="H61" s="2"/>
      <c r="I61" s="51" t="s">
        <v>155</v>
      </c>
      <c r="J61" s="48" t="s">
        <v>154</v>
      </c>
    </row>
    <row r="62" spans="1:11" ht="52.5" customHeight="1" x14ac:dyDescent="0.25">
      <c r="A62" s="2">
        <v>62</v>
      </c>
      <c r="B62" s="23" t="s">
        <v>151</v>
      </c>
      <c r="C62" s="2" t="s">
        <v>37</v>
      </c>
      <c r="D62" s="2" t="s">
        <v>13</v>
      </c>
      <c r="E62" s="3">
        <v>41933</v>
      </c>
      <c r="F62" s="2" t="s">
        <v>19</v>
      </c>
      <c r="G62" s="2"/>
      <c r="H62" s="2"/>
      <c r="I62" s="51" t="s">
        <v>156</v>
      </c>
      <c r="J62" s="48" t="s">
        <v>157</v>
      </c>
    </row>
    <row r="63" spans="1:11" ht="52.5" customHeight="1" x14ac:dyDescent="0.25">
      <c r="A63" s="2">
        <v>63</v>
      </c>
      <c r="B63" s="23" t="s">
        <v>151</v>
      </c>
      <c r="C63" s="2" t="s">
        <v>37</v>
      </c>
      <c r="D63" s="2" t="s">
        <v>8</v>
      </c>
      <c r="E63" s="3">
        <v>41933</v>
      </c>
      <c r="F63" s="2" t="s">
        <v>19</v>
      </c>
      <c r="G63" s="2"/>
      <c r="H63" s="2"/>
      <c r="I63" s="51" t="s">
        <v>158</v>
      </c>
      <c r="J63" s="48" t="s">
        <v>159</v>
      </c>
    </row>
    <row r="64" spans="1:11" ht="52.5" customHeight="1" x14ac:dyDescent="0.25">
      <c r="A64" s="2">
        <v>64</v>
      </c>
      <c r="B64" s="23" t="s">
        <v>160</v>
      </c>
      <c r="C64" s="2" t="s">
        <v>11</v>
      </c>
      <c r="D64" s="2" t="s">
        <v>13</v>
      </c>
      <c r="E64" s="3">
        <v>41941</v>
      </c>
      <c r="F64" s="2" t="s">
        <v>19</v>
      </c>
      <c r="G64" s="3">
        <v>41941</v>
      </c>
      <c r="H64" s="2" t="s">
        <v>19</v>
      </c>
      <c r="I64" s="51" t="s">
        <v>161</v>
      </c>
      <c r="K64" s="2" t="s">
        <v>162</v>
      </c>
    </row>
    <row r="65" spans="1:11" ht="52.5" customHeight="1" x14ac:dyDescent="0.25">
      <c r="A65" s="2">
        <v>65</v>
      </c>
      <c r="B65" s="23" t="s">
        <v>164</v>
      </c>
      <c r="C65" s="2" t="s">
        <v>11</v>
      </c>
      <c r="D65" s="2" t="s">
        <v>17</v>
      </c>
      <c r="E65" s="3">
        <v>41956</v>
      </c>
      <c r="F65" s="2" t="s">
        <v>9</v>
      </c>
      <c r="G65" s="3">
        <v>41956</v>
      </c>
      <c r="H65" s="2" t="s">
        <v>19</v>
      </c>
      <c r="I65" s="51"/>
      <c r="K65" s="2" t="s">
        <v>163</v>
      </c>
    </row>
    <row r="66" spans="1:11" ht="52.5" customHeight="1" x14ac:dyDescent="0.25">
      <c r="A66" s="2">
        <v>66</v>
      </c>
      <c r="B66" s="23" t="s">
        <v>165</v>
      </c>
      <c r="C66" s="2" t="s">
        <v>11</v>
      </c>
      <c r="D66" s="2" t="s">
        <v>8</v>
      </c>
      <c r="E66" s="3">
        <v>41957</v>
      </c>
      <c r="F66" s="2" t="s">
        <v>9</v>
      </c>
      <c r="G66" s="3">
        <v>41957</v>
      </c>
      <c r="H66" s="2" t="s">
        <v>19</v>
      </c>
      <c r="I66" s="51" t="s">
        <v>166</v>
      </c>
      <c r="J66" s="48" t="s">
        <v>167</v>
      </c>
    </row>
    <row r="67" spans="1:11" ht="52.5" customHeight="1" x14ac:dyDescent="0.25">
      <c r="A67" s="2">
        <v>67</v>
      </c>
      <c r="B67" s="7" t="s">
        <v>168</v>
      </c>
      <c r="C67" s="2" t="s">
        <v>37</v>
      </c>
      <c r="D67" s="2" t="s">
        <v>13</v>
      </c>
      <c r="E67" s="3">
        <v>41975</v>
      </c>
      <c r="F67" s="2" t="s">
        <v>9</v>
      </c>
      <c r="G67" s="2"/>
      <c r="H67" s="2"/>
      <c r="I67" s="49"/>
    </row>
    <row r="68" spans="1:11" ht="52.5" customHeight="1" x14ac:dyDescent="0.25">
      <c r="A68" s="2">
        <v>68</v>
      </c>
      <c r="B68" s="54" t="s">
        <v>169</v>
      </c>
      <c r="C68" s="2" t="s">
        <v>11</v>
      </c>
      <c r="D68" s="2" t="s">
        <v>17</v>
      </c>
      <c r="E68" s="3">
        <v>41976</v>
      </c>
      <c r="F68" s="2" t="s">
        <v>19</v>
      </c>
      <c r="G68" s="3">
        <v>41976</v>
      </c>
      <c r="H68" s="2" t="s">
        <v>19</v>
      </c>
      <c r="I68" s="55"/>
      <c r="K68" s="2" t="s">
        <v>170</v>
      </c>
    </row>
    <row r="69" spans="1:11" ht="52.5" customHeight="1" x14ac:dyDescent="0.25">
      <c r="A69" s="2">
        <v>69</v>
      </c>
      <c r="B69" s="54" t="s">
        <v>171</v>
      </c>
      <c r="C69" s="2" t="s">
        <v>11</v>
      </c>
      <c r="D69" s="2" t="s">
        <v>17</v>
      </c>
      <c r="E69" s="3">
        <v>41976</v>
      </c>
      <c r="F69" s="2" t="s">
        <v>9</v>
      </c>
      <c r="G69" s="2"/>
      <c r="H69" s="2"/>
      <c r="I69" s="55"/>
    </row>
    <row r="70" spans="1:11" ht="52.5" customHeight="1" x14ac:dyDescent="0.25">
      <c r="A70" s="2">
        <v>70</v>
      </c>
      <c r="B70" s="54" t="s">
        <v>172</v>
      </c>
      <c r="C70" s="2" t="s">
        <v>37</v>
      </c>
      <c r="D70" s="2" t="s">
        <v>13</v>
      </c>
      <c r="E70" s="3">
        <v>41976</v>
      </c>
      <c r="F70" s="2" t="s">
        <v>9</v>
      </c>
      <c r="G70" s="3">
        <v>41976</v>
      </c>
      <c r="H70" s="2" t="s">
        <v>9</v>
      </c>
      <c r="I70" s="55" t="s">
        <v>173</v>
      </c>
    </row>
    <row r="71" spans="1:11" ht="52.5" customHeight="1" x14ac:dyDescent="0.25">
      <c r="A71" s="2">
        <v>71</v>
      </c>
      <c r="B71" s="54" t="s">
        <v>174</v>
      </c>
      <c r="C71" s="2" t="s">
        <v>37</v>
      </c>
      <c r="D71" s="2" t="s">
        <v>13</v>
      </c>
      <c r="E71" s="3">
        <v>41976</v>
      </c>
      <c r="F71" s="2" t="s">
        <v>9</v>
      </c>
      <c r="G71" s="2"/>
      <c r="H71" s="2"/>
      <c r="I71" s="55"/>
    </row>
  </sheetData>
  <conditionalFormatting sqref="D1:D1048576">
    <cfRule type="containsText" dxfId="27" priority="1" operator="containsText" text="&quot;Très Basse&quot;">
      <formula>NOT(ISERROR(SEARCH("""Très Basse""",D1)))</formula>
    </cfRule>
    <cfRule type="containsText" dxfId="26" priority="2" operator="containsText" text="Moyenne">
      <formula>NOT(ISERROR(SEARCH("Moyenne",D1)))</formula>
    </cfRule>
    <cfRule type="beginsWith" dxfId="25" priority="3" operator="beginsWith" text="Basse">
      <formula>LEFT(D1,LEN("Basse"))="Basse"</formula>
    </cfRule>
    <cfRule type="containsText" dxfId="24" priority="4" operator="containsText" text="Haute">
      <formula>NOT(ISERROR(SEARCH("Haute",D1)))</formula>
    </cfRule>
  </conditionalFormatting>
  <dataValidations count="4">
    <dataValidation type="list" allowBlank="1" showInputMessage="1" showErrorMessage="1" errorTitle="Erreur" sqref="H55 F2:F1499">
      <formula1>USER</formula1>
    </dataValidation>
    <dataValidation type="list" allowBlank="1" showInputMessage="1" showErrorMessage="1" errorTitle="Erreur" error="Le choix entré est incorrect !" sqref="H2:H54 H56:H1499">
      <formula1>USER</formula1>
    </dataValidation>
    <dataValidation type="list" allowBlank="1" showInputMessage="1" showErrorMessage="1" sqref="D2:D1499">
      <formula1>NIVEAU</formula1>
    </dataValidation>
    <dataValidation type="list" allowBlank="1" showInputMessage="1" showErrorMessage="1" errorTitle="Erreur" error="Le choix entré est incorrect !" sqref="C2:C1499">
      <formula1>TYPE</formula1>
    </dataValidation>
  </dataValidations>
  <pageMargins left="0.25" right="0.25" top="0.75" bottom="0.75" header="0.3" footer="0.3"/>
  <pageSetup paperSize="9" orientation="landscape"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opLeftCell="A7" workbookViewId="0">
      <selection activeCell="F29" sqref="F29"/>
    </sheetView>
  </sheetViews>
  <sheetFormatPr baseColWidth="10" defaultRowHeight="15" x14ac:dyDescent="0.25"/>
  <cols>
    <col min="1" max="1" width="44.140625" style="8" customWidth="1"/>
    <col min="2" max="2" width="15.28515625" style="8" customWidth="1"/>
    <col min="3" max="3" width="11.28515625" style="8" customWidth="1"/>
    <col min="4" max="4" width="19.85546875" style="8" customWidth="1"/>
    <col min="5" max="5" width="3.5703125" style="8" customWidth="1"/>
    <col min="6" max="6" width="12.28515625" style="8" bestFit="1" customWidth="1"/>
    <col min="7" max="7" width="15.42578125" style="8" bestFit="1" customWidth="1"/>
    <col min="8" max="16384" width="11.42578125" style="9"/>
  </cols>
  <sheetData>
    <row r="1" spans="1:8" ht="28.5" x14ac:dyDescent="0.25">
      <c r="A1" s="11" t="s">
        <v>33</v>
      </c>
      <c r="F1" s="21" t="s">
        <v>28</v>
      </c>
      <c r="G1" s="21" t="s">
        <v>26</v>
      </c>
      <c r="H1" s="21" t="s">
        <v>27</v>
      </c>
    </row>
    <row r="2" spans="1:8" ht="15.75" x14ac:dyDescent="0.25">
      <c r="F2" s="13"/>
      <c r="G2" s="15"/>
      <c r="H2" s="16"/>
    </row>
    <row r="3" spans="1:8" x14ac:dyDescent="0.25">
      <c r="F3" s="13" t="s">
        <v>7</v>
      </c>
      <c r="G3" s="13" t="s">
        <v>8</v>
      </c>
      <c r="H3" s="16" t="s">
        <v>9</v>
      </c>
    </row>
    <row r="4" spans="1:8" x14ac:dyDescent="0.25">
      <c r="F4" s="13" t="s">
        <v>11</v>
      </c>
      <c r="G4" s="13" t="s">
        <v>17</v>
      </c>
      <c r="H4" s="16" t="s">
        <v>19</v>
      </c>
    </row>
    <row r="5" spans="1:8" x14ac:dyDescent="0.25">
      <c r="F5" s="13" t="s">
        <v>37</v>
      </c>
      <c r="G5" s="13" t="s">
        <v>13</v>
      </c>
      <c r="H5" s="17" t="s">
        <v>30</v>
      </c>
    </row>
    <row r="6" spans="1:8" x14ac:dyDescent="0.25">
      <c r="A6" s="10"/>
      <c r="B6" s="10"/>
      <c r="F6" s="13" t="s">
        <v>60</v>
      </c>
      <c r="G6" s="13" t="s">
        <v>107</v>
      </c>
      <c r="H6" s="17" t="s">
        <v>31</v>
      </c>
    </row>
    <row r="7" spans="1:8" x14ac:dyDescent="0.25">
      <c r="A7" s="10"/>
      <c r="B7" s="10"/>
      <c r="F7" s="13"/>
      <c r="G7" s="13"/>
      <c r="H7" s="16" t="s">
        <v>89</v>
      </c>
    </row>
    <row r="8" spans="1:8" x14ac:dyDescent="0.25">
      <c r="A8" s="10"/>
      <c r="B8" s="10"/>
      <c r="F8" s="13"/>
      <c r="G8" s="13"/>
      <c r="H8" s="16"/>
    </row>
    <row r="9" spans="1:8" x14ac:dyDescent="0.25">
      <c r="A9" s="10"/>
      <c r="B9" s="10"/>
      <c r="F9" s="13"/>
      <c r="G9" s="13"/>
      <c r="H9" s="16"/>
    </row>
    <row r="10" spans="1:8" ht="15.75" thickBot="1" x14ac:dyDescent="0.3">
      <c r="A10" s="10"/>
      <c r="B10" s="10"/>
      <c r="F10" s="14"/>
      <c r="G10" s="14"/>
      <c r="H10" s="18"/>
    </row>
    <row r="11" spans="1:8" ht="29.25" thickBot="1" x14ac:dyDescent="0.3">
      <c r="A11" s="33" t="s">
        <v>29</v>
      </c>
      <c r="B11" s="34"/>
      <c r="C11" s="35"/>
    </row>
    <row r="12" spans="1:8" ht="21.75" thickBot="1" x14ac:dyDescent="0.3">
      <c r="A12" s="40" t="s">
        <v>32</v>
      </c>
      <c r="B12" s="31" t="s">
        <v>8</v>
      </c>
      <c r="C12" s="32">
        <f>COUNTIF(Issues!D:D,"Haute")</f>
        <v>16</v>
      </c>
    </row>
    <row r="13" spans="1:8" ht="21" x14ac:dyDescent="0.25">
      <c r="A13" s="30"/>
      <c r="B13" s="19" t="s">
        <v>17</v>
      </c>
      <c r="C13" s="12">
        <f>COUNTIF(Issues!D:D,"Moyenne")</f>
        <v>34</v>
      </c>
    </row>
    <row r="14" spans="1:8" ht="21" x14ac:dyDescent="0.25">
      <c r="A14" s="30"/>
      <c r="B14" s="20" t="s">
        <v>13</v>
      </c>
      <c r="C14" s="12">
        <f>COUNTIF(Issues!D:D,"Basse")</f>
        <v>18</v>
      </c>
    </row>
    <row r="15" spans="1:8" ht="21" x14ac:dyDescent="0.25">
      <c r="A15" s="30"/>
      <c r="B15" s="53" t="s">
        <v>107</v>
      </c>
      <c r="C15" s="12">
        <f>COUNTIF(Issues!D:D,"Très Basse")</f>
        <v>2</v>
      </c>
    </row>
    <row r="16" spans="1:8" ht="15.75" thickBot="1" x14ac:dyDescent="0.3"/>
    <row r="17" spans="1:7" ht="21.75" thickBot="1" x14ac:dyDescent="0.3">
      <c r="A17" s="36" t="s">
        <v>42</v>
      </c>
      <c r="B17" s="34"/>
      <c r="C17" s="35"/>
    </row>
    <row r="18" spans="1:7" x14ac:dyDescent="0.25">
      <c r="B18" s="38" t="str">
        <f t="shared" ref="B18:B26" si="0">IF(H2&lt;&gt;"",H2," ")</f>
        <v xml:space="preserve"> </v>
      </c>
      <c r="C18" s="25" t="str">
        <f>IF(COUNTIF(Issues!$F$2:$F$1500,Params!B18)=0,"",COUNTIF(Issues!$F$2:$F$1500,Params!B18))</f>
        <v/>
      </c>
      <c r="D18" s="26" t="str">
        <f>IF(C18&lt;&gt;"",(C18/$C$27)*100,"")</f>
        <v/>
      </c>
      <c r="E18" s="29" t="str">
        <f>IF(D18&lt;&gt;"","%","")</f>
        <v/>
      </c>
    </row>
    <row r="19" spans="1:7" x14ac:dyDescent="0.25">
      <c r="B19" s="24" t="str">
        <f t="shared" si="0"/>
        <v>Laurent</v>
      </c>
      <c r="C19" s="25">
        <f>IF(COUNTIF(Issues!$F$2:$F$1500,Params!B19)=0,"",COUNTIF(Issues!$F$2:$F$1500,Params!B19))</f>
        <v>36</v>
      </c>
      <c r="D19" s="26">
        <f>IF(C19&lt;&gt;"",(C19/$C$27)*100,"")</f>
        <v>51.428571428571423</v>
      </c>
      <c r="E19" s="29" t="str">
        <f t="shared" ref="E19:E26" si="1">IF(D19&lt;&gt;"","%","")</f>
        <v>%</v>
      </c>
    </row>
    <row r="20" spans="1:7" x14ac:dyDescent="0.25">
      <c r="B20" s="24" t="str">
        <f t="shared" si="0"/>
        <v>Thomas</v>
      </c>
      <c r="C20" s="25">
        <f>IF(COUNTIF(Issues!$F$2:$F$1500,Params!B20)=0,"",COUNTIF(Issues!$F$2:$F$1500,Params!B20))</f>
        <v>34</v>
      </c>
      <c r="D20" s="26">
        <f t="shared" ref="D20:D26" si="2">IF(C20&lt;&gt;"",(C20/$C$27)*100,"")</f>
        <v>48.571428571428569</v>
      </c>
      <c r="E20" s="29" t="str">
        <f t="shared" si="1"/>
        <v>%</v>
      </c>
    </row>
    <row r="21" spans="1:7" x14ac:dyDescent="0.25">
      <c r="B21" s="24" t="str">
        <f t="shared" si="0"/>
        <v>Bénédicte</v>
      </c>
      <c r="C21" s="25" t="str">
        <f>IF(COUNTIF(Issues!$F$2:$F$1500,Params!B21)=0,"",COUNTIF(Issues!$F$2:$F$1500,Params!B21))</f>
        <v/>
      </c>
      <c r="D21" s="26" t="str">
        <f t="shared" si="2"/>
        <v/>
      </c>
      <c r="E21" s="29" t="str">
        <f t="shared" si="1"/>
        <v/>
      </c>
    </row>
    <row r="22" spans="1:7" x14ac:dyDescent="0.25">
      <c r="B22" s="24" t="str">
        <f t="shared" si="0"/>
        <v>Christopher</v>
      </c>
      <c r="C22" s="25" t="str">
        <f>IF(COUNTIF(Issues!$F$2:$F$1500,Params!B22)=0,"",COUNTIF(Issues!$F$2:$F$1500,Params!B22))</f>
        <v/>
      </c>
      <c r="D22" s="26" t="str">
        <f t="shared" si="2"/>
        <v/>
      </c>
      <c r="E22" s="29" t="str">
        <f t="shared" si="1"/>
        <v/>
      </c>
      <c r="G22" s="27"/>
    </row>
    <row r="23" spans="1:7" x14ac:dyDescent="0.25">
      <c r="B23" s="24" t="str">
        <f t="shared" si="0"/>
        <v>Martine</v>
      </c>
      <c r="C23" s="25" t="str">
        <f>IF(COUNTIF(Issues!$F$2:$F$1500,Params!B23)=0,"",COUNTIF(Issues!$F$2:$F$1500,Params!B23))</f>
        <v/>
      </c>
      <c r="D23" s="26" t="str">
        <f t="shared" si="2"/>
        <v/>
      </c>
      <c r="E23" s="29" t="str">
        <f t="shared" si="1"/>
        <v/>
      </c>
      <c r="G23" s="28"/>
    </row>
    <row r="24" spans="1:7" x14ac:dyDescent="0.25">
      <c r="B24" s="24" t="str">
        <f t="shared" si="0"/>
        <v xml:space="preserve"> </v>
      </c>
      <c r="C24" s="25" t="str">
        <f>IF(COUNTIF(Issues!$F$2:$F$1500,Params!B24)=0,"",COUNTIF(Issues!$F$2:$F$1500,Params!B24))</f>
        <v/>
      </c>
      <c r="D24" s="26" t="str">
        <f t="shared" si="2"/>
        <v/>
      </c>
      <c r="E24" s="29" t="str">
        <f t="shared" si="1"/>
        <v/>
      </c>
    </row>
    <row r="25" spans="1:7" x14ac:dyDescent="0.25">
      <c r="B25" s="24" t="str">
        <f t="shared" si="0"/>
        <v xml:space="preserve"> </v>
      </c>
      <c r="C25" s="25" t="str">
        <f>IF(COUNTIF(Issues!$F$2:$F$1500,Params!B25)=0,"",COUNTIF(Issues!$F$2:$F$1500,Params!B25))</f>
        <v/>
      </c>
      <c r="D25" s="26" t="str">
        <f t="shared" si="2"/>
        <v/>
      </c>
      <c r="E25" s="29" t="str">
        <f t="shared" si="1"/>
        <v/>
      </c>
    </row>
    <row r="26" spans="1:7" x14ac:dyDescent="0.25">
      <c r="B26" s="24" t="str">
        <f t="shared" si="0"/>
        <v xml:space="preserve"> </v>
      </c>
      <c r="C26" s="25" t="str">
        <f>IF(COUNTIF(Issues!$F$2:$F$1500,Params!B26)=0,"",COUNTIF(Issues!$F$2:$F$1500,Params!B26))</f>
        <v/>
      </c>
      <c r="D26" s="26" t="str">
        <f t="shared" si="2"/>
        <v/>
      </c>
      <c r="E26" s="29" t="str">
        <f t="shared" si="1"/>
        <v/>
      </c>
    </row>
    <row r="27" spans="1:7" ht="23.25" x14ac:dyDescent="0.25">
      <c r="B27" s="41" t="s">
        <v>55</v>
      </c>
      <c r="C27" s="37">
        <f>SUM($C$18:$C$26)</f>
        <v>70</v>
      </c>
      <c r="D27" s="26"/>
      <c r="E27" s="26"/>
    </row>
    <row r="28" spans="1:7" ht="15.75" thickBot="1" x14ac:dyDescent="0.3">
      <c r="D28" s="26"/>
      <c r="E28" s="26"/>
    </row>
    <row r="29" spans="1:7" ht="21.75" thickBot="1" x14ac:dyDescent="0.3">
      <c r="A29" s="36" t="s">
        <v>43</v>
      </c>
      <c r="B29" s="34"/>
      <c r="C29" s="35"/>
      <c r="D29" s="26"/>
      <c r="E29" s="26"/>
    </row>
    <row r="30" spans="1:7" x14ac:dyDescent="0.25">
      <c r="B30" s="38" t="str">
        <f t="shared" ref="B30:B38" si="3">IF(H2&lt;&gt;"",H2," ")</f>
        <v xml:space="preserve"> </v>
      </c>
      <c r="C30" s="39" t="str">
        <f>IF(COUNTIF(Issues!$H$2:$H$1500,Params!B30)=0,"",COUNTIF(Issues!$H$2:$H$1500,Params!B30))</f>
        <v/>
      </c>
      <c r="D30" s="26" t="str">
        <f t="shared" ref="D30:D38" si="4">IF(C30&lt;&gt;"",(C30/$C$39)*100,"")</f>
        <v/>
      </c>
      <c r="E30" s="29" t="str">
        <f>IF(D30&lt;&gt;"","%","")</f>
        <v/>
      </c>
    </row>
    <row r="31" spans="1:7" x14ac:dyDescent="0.25">
      <c r="A31" s="8" t="str">
        <f>"Pourcentage de fermeture : " &amp; (C39/C27)*100 &amp; "  %"</f>
        <v>Pourcentage de fermeture : 82.8571428571429  %</v>
      </c>
      <c r="B31" s="24" t="str">
        <f t="shared" si="3"/>
        <v>Laurent</v>
      </c>
      <c r="C31" s="25">
        <f>IF(COUNTIF(Issues!$H$2:$H$1500,Params!B31)=0,"",COUNTIF(Issues!$H$2:$H$1500,Params!B31))</f>
        <v>14</v>
      </c>
      <c r="D31" s="26">
        <f t="shared" si="4"/>
        <v>24.137931034482758</v>
      </c>
      <c r="E31" s="29" t="str">
        <f t="shared" ref="E31:E38" si="5">IF(D31&lt;&gt;"","%","")</f>
        <v>%</v>
      </c>
    </row>
    <row r="32" spans="1:7" x14ac:dyDescent="0.25">
      <c r="B32" s="24" t="str">
        <f t="shared" si="3"/>
        <v>Thomas</v>
      </c>
      <c r="C32" s="25">
        <f>IF(COUNTIF(Issues!$H$2:$H$1500,Params!B32)=0,"",COUNTIF(Issues!$H$2:$H$1500,Params!B32))</f>
        <v>44</v>
      </c>
      <c r="D32" s="26">
        <f>IF(C32&lt;&gt;"",(C32/$C$39)*100,"")</f>
        <v>75.862068965517238</v>
      </c>
      <c r="E32" s="29" t="str">
        <f t="shared" si="5"/>
        <v>%</v>
      </c>
    </row>
    <row r="33" spans="2:5" x14ac:dyDescent="0.25">
      <c r="B33" s="24" t="str">
        <f t="shared" si="3"/>
        <v>Bénédicte</v>
      </c>
      <c r="C33" s="25" t="str">
        <f>IF(COUNTIF(Issues!$H$2:$H$1500,Params!B33)=0,"",COUNTIF(Issues!$H$2:$H$1500,Params!B33))</f>
        <v/>
      </c>
      <c r="D33" s="26" t="str">
        <f t="shared" si="4"/>
        <v/>
      </c>
      <c r="E33" s="29" t="str">
        <f t="shared" si="5"/>
        <v/>
      </c>
    </row>
    <row r="34" spans="2:5" x14ac:dyDescent="0.25">
      <c r="B34" s="24" t="str">
        <f t="shared" si="3"/>
        <v>Christopher</v>
      </c>
      <c r="C34" s="25" t="str">
        <f>IF(COUNTIF(Issues!$H$2:$H$1500,Params!B34)=0,"",COUNTIF(Issues!$H$2:$H$1500,Params!B34))</f>
        <v/>
      </c>
      <c r="D34" s="26" t="str">
        <f t="shared" si="4"/>
        <v/>
      </c>
      <c r="E34" s="29" t="str">
        <f t="shared" si="5"/>
        <v/>
      </c>
    </row>
    <row r="35" spans="2:5" x14ac:dyDescent="0.25">
      <c r="B35" s="24" t="str">
        <f t="shared" si="3"/>
        <v>Martine</v>
      </c>
      <c r="C35" s="25" t="str">
        <f>IF(COUNTIF(Issues!$H$2:$H$1500,Params!B35)=0,"",COUNTIF(Issues!$H$2:$H$1500,Params!B35))</f>
        <v/>
      </c>
      <c r="D35" s="26" t="str">
        <f t="shared" si="4"/>
        <v/>
      </c>
      <c r="E35" s="29" t="str">
        <f t="shared" si="5"/>
        <v/>
      </c>
    </row>
    <row r="36" spans="2:5" x14ac:dyDescent="0.25">
      <c r="B36" s="24" t="str">
        <f t="shared" si="3"/>
        <v xml:space="preserve"> </v>
      </c>
      <c r="C36" s="25" t="str">
        <f>IF(COUNTIF(Issues!$H$2:$H$1500,Params!B36)=0,"",COUNTIF(Issues!$H$2:$H$1500,Params!B36))</f>
        <v/>
      </c>
      <c r="D36" s="26" t="str">
        <f t="shared" si="4"/>
        <v/>
      </c>
      <c r="E36" s="29" t="str">
        <f t="shared" si="5"/>
        <v/>
      </c>
    </row>
    <row r="37" spans="2:5" x14ac:dyDescent="0.25">
      <c r="B37" s="24" t="str">
        <f t="shared" si="3"/>
        <v xml:space="preserve"> </v>
      </c>
      <c r="C37" s="25" t="str">
        <f>IF(COUNTIF(Issues!$H$2:$H$1500,Params!B37)=0,"",COUNTIF(Issues!$H$2:$H$1500,Params!B37))</f>
        <v/>
      </c>
      <c r="D37" s="26" t="str">
        <f t="shared" si="4"/>
        <v/>
      </c>
      <c r="E37" s="29" t="str">
        <f t="shared" si="5"/>
        <v/>
      </c>
    </row>
    <row r="38" spans="2:5" x14ac:dyDescent="0.25">
      <c r="B38" s="24" t="str">
        <f t="shared" si="3"/>
        <v xml:space="preserve"> </v>
      </c>
      <c r="C38" s="25" t="str">
        <f>IF(COUNTIF(Issues!$H$2:$H$1500,Params!B38)=0,"",COUNTIF(Issues!$H$2:$H$1500,Params!B38))</f>
        <v/>
      </c>
      <c r="D38" s="26" t="str">
        <f t="shared" si="4"/>
        <v/>
      </c>
      <c r="E38" s="29" t="str">
        <f t="shared" si="5"/>
        <v/>
      </c>
    </row>
    <row r="39" spans="2:5" ht="23.25" x14ac:dyDescent="0.25">
      <c r="B39" s="41" t="s">
        <v>56</v>
      </c>
      <c r="C39" s="37">
        <f>SUM($C$30:$C$38)</f>
        <v>58</v>
      </c>
    </row>
    <row r="40" spans="2:5" ht="21" x14ac:dyDescent="0.25">
      <c r="B40" s="8" t="str">
        <f>IF(C40&gt;0,"Reste : ", " ")</f>
        <v xml:space="preserve">Reste : </v>
      </c>
      <c r="C40" s="42">
        <f>C27-C39</f>
        <v>12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3</vt:i4>
      </vt:variant>
    </vt:vector>
  </HeadingPairs>
  <TitlesOfParts>
    <vt:vector size="5" baseType="lpstr">
      <vt:lpstr>Issues</vt:lpstr>
      <vt:lpstr>Params</vt:lpstr>
      <vt:lpstr>NIVEAU</vt:lpstr>
      <vt:lpstr>TYPE</vt:lpstr>
      <vt:lpstr>USER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Guilbert</dc:creator>
  <cp:lastModifiedBy>Thomas D'Andrea</cp:lastModifiedBy>
  <dcterms:created xsi:type="dcterms:W3CDTF">2014-03-31T12:40:44Z</dcterms:created>
  <dcterms:modified xsi:type="dcterms:W3CDTF">2014-12-03T14:37:58Z</dcterms:modified>
</cp:coreProperties>
</file>